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mjsta\Downloads\"/>
    </mc:Choice>
  </mc:AlternateContent>
  <xr:revisionPtr revIDLastSave="0" documentId="13_ncr:1_{1A1B6101-A1F0-4EAD-AE29-CF01527DC7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sefile Report" sheetId="1" r:id="rId1"/>
    <sheet name="Sheet1" sheetId="6" r:id="rId2"/>
  </sheets>
  <definedNames>
    <definedName name="_xlnm._FilterDatabase" localSheetId="0" hidden="1">'Housefile Report'!$D$3:$D$515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1" l="1"/>
  <c r="R26" i="1" s="1"/>
  <c r="N26" i="1"/>
  <c r="Q26" i="1" s="1"/>
  <c r="M26" i="1"/>
  <c r="P26" i="1" s="1"/>
  <c r="D413" i="1" l="1" a="1"/>
  <c r="D413" i="1" s="1"/>
  <c r="D414" i="1" a="1"/>
  <c r="D414" i="1" s="1"/>
  <c r="D416" i="1" a="1"/>
  <c r="D416" i="1" s="1"/>
  <c r="D418" i="1" a="1"/>
  <c r="D418" i="1" s="1"/>
  <c r="B16" i="1"/>
  <c r="B32" i="1"/>
  <c r="B31" i="1" s="1"/>
  <c r="B45" i="1"/>
  <c r="B56" i="1"/>
  <c r="B55" i="1" s="1"/>
  <c r="B54" i="1" s="1"/>
  <c r="B60" i="1"/>
  <c r="B70" i="1"/>
  <c r="B81" i="1"/>
  <c r="B80" i="1" s="1"/>
  <c r="B79" i="1" s="1"/>
  <c r="B95" i="1"/>
  <c r="B106" i="1"/>
  <c r="B105" i="1" s="1"/>
  <c r="B104" i="1" s="1"/>
  <c r="B120" i="1"/>
  <c r="B131" i="1"/>
  <c r="B130" i="1" s="1"/>
  <c r="B129" i="1" s="1"/>
  <c r="B145" i="1"/>
  <c r="B156" i="1"/>
  <c r="B155" i="1" s="1"/>
  <c r="B154" i="1" s="1"/>
  <c r="B170" i="1"/>
  <c r="B181" i="1"/>
  <c r="B180" i="1" s="1"/>
  <c r="B179" i="1" s="1"/>
  <c r="B195" i="1"/>
  <c r="B206" i="1"/>
  <c r="B205" i="1" s="1"/>
  <c r="B204" i="1" s="1"/>
  <c r="B220" i="1"/>
  <c r="B231" i="1"/>
  <c r="B230" i="1" s="1"/>
  <c r="B229" i="1" s="1"/>
  <c r="B245" i="1"/>
  <c r="B250" i="1"/>
  <c r="B256" i="1"/>
  <c r="B255" i="1" s="1"/>
  <c r="B254" i="1" s="1"/>
  <c r="B260" i="1"/>
  <c r="B270" i="1"/>
  <c r="B275" i="1"/>
  <c r="B281" i="1"/>
  <c r="B280" i="1" s="1"/>
  <c r="B279" i="1" s="1"/>
  <c r="B295" i="1"/>
  <c r="B300" i="1"/>
  <c r="B306" i="1"/>
  <c r="B305" i="1" s="1"/>
  <c r="B304" i="1" s="1"/>
  <c r="B320" i="1"/>
  <c r="B331" i="1"/>
  <c r="B330" i="1" s="1"/>
  <c r="B329" i="1" s="1"/>
  <c r="B345" i="1"/>
  <c r="B356" i="1"/>
  <c r="B355" i="1" s="1"/>
  <c r="B354" i="1" s="1"/>
  <c r="B370" i="1"/>
  <c r="B381" i="1"/>
  <c r="B380" i="1" s="1"/>
  <c r="B379" i="1" s="1"/>
  <c r="B386" i="1"/>
  <c r="B396" i="1"/>
  <c r="B407" i="1"/>
  <c r="B406" i="1" s="1"/>
  <c r="B405" i="1" s="1"/>
  <c r="B412" i="1"/>
  <c r="B422" i="1"/>
  <c r="B433" i="1"/>
  <c r="B432" i="1" s="1"/>
  <c r="B431" i="1" s="1"/>
  <c r="B438" i="1"/>
  <c r="B448" i="1"/>
  <c r="B459" i="1"/>
  <c r="B458" i="1" s="1"/>
  <c r="B457" i="1" s="1"/>
  <c r="B464" i="1"/>
  <c r="B474" i="1"/>
  <c r="B485" i="1"/>
  <c r="B484" i="1" s="1"/>
  <c r="B483" i="1" s="1"/>
  <c r="B490" i="1"/>
  <c r="B500" i="1"/>
  <c r="B511" i="1"/>
  <c r="B510" i="1" s="1"/>
  <c r="B509" i="1" s="1"/>
  <c r="G497" i="1" a="1"/>
  <c r="G497" i="1" s="1"/>
  <c r="F497" i="1" a="1"/>
  <c r="F497" i="1" s="1"/>
  <c r="E497" i="1" a="1"/>
  <c r="E497" i="1" s="1"/>
  <c r="D497" i="1" a="1"/>
  <c r="D497" i="1" s="1"/>
  <c r="G471" i="1" a="1"/>
  <c r="G471" i="1" s="1"/>
  <c r="F471" i="1" a="1"/>
  <c r="F471" i="1" s="1"/>
  <c r="E471" i="1" a="1"/>
  <c r="E471" i="1" s="1"/>
  <c r="D471" i="1" a="1"/>
  <c r="D471" i="1" s="1"/>
  <c r="G445" i="1" a="1"/>
  <c r="G445" i="1" s="1"/>
  <c r="F445" i="1" a="1"/>
  <c r="F445" i="1" s="1"/>
  <c r="E445" i="1" a="1"/>
  <c r="E445" i="1" s="1"/>
  <c r="D445" i="1" a="1"/>
  <c r="D445" i="1" s="1"/>
  <c r="G419" i="1" a="1"/>
  <c r="G419" i="1" s="1"/>
  <c r="F419" i="1" a="1"/>
  <c r="F419" i="1" s="1"/>
  <c r="E419" i="1" a="1"/>
  <c r="E419" i="1" s="1"/>
  <c r="D419" i="1" a="1"/>
  <c r="D419" i="1" s="1"/>
  <c r="G393" i="1" a="1"/>
  <c r="G393" i="1" s="1"/>
  <c r="F393" i="1" a="1"/>
  <c r="F393" i="1" s="1"/>
  <c r="E393" i="1" a="1"/>
  <c r="E393" i="1" s="1"/>
  <c r="D393" i="1" a="1"/>
  <c r="D393" i="1" s="1"/>
  <c r="G367" i="1" a="1"/>
  <c r="G367" i="1" s="1"/>
  <c r="F367" i="1" a="1"/>
  <c r="F367" i="1" s="1"/>
  <c r="E367" i="1" a="1"/>
  <c r="E367" i="1" s="1"/>
  <c r="D367" i="1" a="1"/>
  <c r="D367" i="1" s="1"/>
  <c r="G342" i="1" a="1"/>
  <c r="G342" i="1" s="1"/>
  <c r="F342" i="1" a="1"/>
  <c r="F342" i="1" s="1"/>
  <c r="E342" i="1" a="1"/>
  <c r="E342" i="1" s="1"/>
  <c r="D342" i="1" a="1"/>
  <c r="D342" i="1" s="1"/>
  <c r="G317" i="1" a="1"/>
  <c r="G317" i="1" s="1"/>
  <c r="F317" i="1" a="1"/>
  <c r="F317" i="1" s="1"/>
  <c r="E317" i="1" a="1"/>
  <c r="E317" i="1" s="1"/>
  <c r="D317" i="1" a="1"/>
  <c r="D317" i="1" s="1"/>
  <c r="G292" i="1" a="1"/>
  <c r="G292" i="1" s="1"/>
  <c r="F292" i="1" a="1"/>
  <c r="F292" i="1" s="1"/>
  <c r="E292" i="1" a="1"/>
  <c r="E292" i="1" s="1"/>
  <c r="D292" i="1" a="1"/>
  <c r="D292" i="1" s="1"/>
  <c r="G267" i="1" a="1"/>
  <c r="G267" i="1" s="1"/>
  <c r="F267" i="1" a="1"/>
  <c r="F267" i="1" s="1"/>
  <c r="E267" i="1" a="1"/>
  <c r="E267" i="1" s="1"/>
  <c r="D267" i="1" a="1"/>
  <c r="D267" i="1" s="1"/>
  <c r="G242" i="1" a="1"/>
  <c r="G242" i="1" s="1"/>
  <c r="F242" i="1" a="1"/>
  <c r="F242" i="1" s="1"/>
  <c r="E242" i="1" a="1"/>
  <c r="E242" i="1" s="1"/>
  <c r="D242" i="1" a="1"/>
  <c r="D242" i="1" s="1"/>
  <c r="G217" i="1" a="1"/>
  <c r="G217" i="1" s="1"/>
  <c r="F217" i="1" a="1"/>
  <c r="F217" i="1" s="1"/>
  <c r="E217" i="1" a="1"/>
  <c r="E217" i="1" s="1"/>
  <c r="D217" i="1" a="1"/>
  <c r="D217" i="1" s="1"/>
  <c r="G192" i="1" a="1"/>
  <c r="G192" i="1" s="1"/>
  <c r="F192" i="1" a="1"/>
  <c r="F192" i="1" s="1"/>
  <c r="E192" i="1" a="1"/>
  <c r="E192" i="1" s="1"/>
  <c r="D192" i="1" a="1"/>
  <c r="D192" i="1" s="1"/>
  <c r="G167" i="1" a="1"/>
  <c r="G167" i="1" s="1"/>
  <c r="F167" i="1" a="1"/>
  <c r="F167" i="1" s="1"/>
  <c r="E167" i="1" a="1"/>
  <c r="E167" i="1" s="1"/>
  <c r="D167" i="1" a="1"/>
  <c r="D167" i="1" s="1"/>
  <c r="G142" i="1" a="1"/>
  <c r="G142" i="1" s="1"/>
  <c r="F142" i="1" a="1"/>
  <c r="F142" i="1" s="1"/>
  <c r="E142" i="1" a="1"/>
  <c r="E142" i="1" s="1"/>
  <c r="D142" i="1" a="1"/>
  <c r="D142" i="1" s="1"/>
  <c r="G117" i="1" a="1"/>
  <c r="G117" i="1" s="1"/>
  <c r="F117" i="1" a="1"/>
  <c r="F117" i="1" s="1"/>
  <c r="E117" i="1" a="1"/>
  <c r="E117" i="1" s="1"/>
  <c r="D117" i="1" a="1"/>
  <c r="D117" i="1" s="1"/>
  <c r="G92" i="1" a="1"/>
  <c r="G92" i="1" s="1"/>
  <c r="F92" i="1" a="1"/>
  <c r="F92" i="1" s="1"/>
  <c r="E92" i="1" a="1"/>
  <c r="E92" i="1" s="1"/>
  <c r="D92" i="1" a="1"/>
  <c r="D92" i="1" s="1"/>
  <c r="G67" i="1" a="1"/>
  <c r="G67" i="1" s="1"/>
  <c r="F67" i="1" a="1"/>
  <c r="F67" i="1" s="1"/>
  <c r="E67" i="1" a="1"/>
  <c r="E67" i="1" s="1"/>
  <c r="D67" i="1" a="1"/>
  <c r="D67" i="1" s="1"/>
  <c r="G42" i="1" a="1"/>
  <c r="G42" i="1" s="1"/>
  <c r="F42" i="1" a="1"/>
  <c r="F42" i="1" s="1"/>
  <c r="E42" i="1" a="1"/>
  <c r="E42" i="1" s="1"/>
  <c r="D42" i="1" a="1"/>
  <c r="D42" i="1" s="1"/>
  <c r="G10" i="1" a="1"/>
  <c r="G10" i="1" s="1"/>
  <c r="F10" i="1" a="1"/>
  <c r="F10" i="1" s="1"/>
  <c r="E10" i="1" a="1"/>
  <c r="E10" i="1" s="1"/>
  <c r="D10" i="1" a="1"/>
  <c r="D10" i="1" s="1"/>
  <c r="G508" i="1" a="1"/>
  <c r="G508" i="1" s="1"/>
  <c r="F508" i="1" a="1"/>
  <c r="F508" i="1" s="1"/>
  <c r="E508" i="1" a="1"/>
  <c r="E508" i="1" s="1"/>
  <c r="D508" i="1" a="1"/>
  <c r="D508" i="1" s="1"/>
  <c r="G504" i="1" a="1"/>
  <c r="G504" i="1" s="1"/>
  <c r="F504" i="1" a="1"/>
  <c r="F504" i="1" s="1"/>
  <c r="E504" i="1" a="1"/>
  <c r="E504" i="1" s="1"/>
  <c r="D504" i="1" a="1"/>
  <c r="D504" i="1" s="1"/>
  <c r="G503" i="1" a="1"/>
  <c r="G503" i="1" s="1"/>
  <c r="F503" i="1" a="1"/>
  <c r="F503" i="1" s="1"/>
  <c r="E503" i="1" a="1"/>
  <c r="E503" i="1" s="1"/>
  <c r="D503" i="1" a="1"/>
  <c r="D503" i="1" s="1"/>
  <c r="G502" i="1" a="1"/>
  <c r="G502" i="1" s="1"/>
  <c r="F502" i="1" a="1"/>
  <c r="F502" i="1" s="1"/>
  <c r="E502" i="1" a="1"/>
  <c r="E502" i="1" s="1"/>
  <c r="D502" i="1" a="1"/>
  <c r="D502" i="1" s="1"/>
  <c r="G501" i="1" a="1"/>
  <c r="G501" i="1" s="1"/>
  <c r="F501" i="1" a="1"/>
  <c r="F501" i="1" s="1"/>
  <c r="E501" i="1" a="1"/>
  <c r="E501" i="1" s="1"/>
  <c r="D501" i="1" a="1"/>
  <c r="D501" i="1" s="1"/>
  <c r="G499" i="1" a="1"/>
  <c r="G499" i="1" s="1"/>
  <c r="F499" i="1" a="1"/>
  <c r="F499" i="1" s="1"/>
  <c r="E499" i="1" a="1"/>
  <c r="E499" i="1" s="1"/>
  <c r="D499" i="1" a="1"/>
  <c r="D499" i="1" s="1"/>
  <c r="G498" i="1" a="1"/>
  <c r="G498" i="1" s="1"/>
  <c r="F498" i="1" a="1"/>
  <c r="F498" i="1" s="1"/>
  <c r="E498" i="1" a="1"/>
  <c r="E498" i="1" s="1"/>
  <c r="D498" i="1" a="1"/>
  <c r="D498" i="1" s="1"/>
  <c r="G496" i="1" a="1"/>
  <c r="G496" i="1" s="1"/>
  <c r="F496" i="1" a="1"/>
  <c r="F496" i="1" s="1"/>
  <c r="E496" i="1" a="1"/>
  <c r="E496" i="1" s="1"/>
  <c r="D496" i="1" a="1"/>
  <c r="D496" i="1" s="1"/>
  <c r="G494" i="1" a="1"/>
  <c r="G494" i="1" s="1"/>
  <c r="F494" i="1" a="1"/>
  <c r="F494" i="1" s="1"/>
  <c r="E494" i="1" a="1"/>
  <c r="E494" i="1" s="1"/>
  <c r="D494" i="1" a="1"/>
  <c r="D494" i="1" s="1"/>
  <c r="G492" i="1" a="1"/>
  <c r="G492" i="1" s="1"/>
  <c r="F492" i="1" a="1"/>
  <c r="F492" i="1" s="1"/>
  <c r="E492" i="1" a="1"/>
  <c r="E492" i="1" s="1"/>
  <c r="D492" i="1" a="1"/>
  <c r="D492" i="1" s="1"/>
  <c r="G491" i="1" a="1"/>
  <c r="G491" i="1" s="1"/>
  <c r="F491" i="1" a="1"/>
  <c r="F491" i="1" s="1"/>
  <c r="E491" i="1" a="1"/>
  <c r="E491" i="1" s="1"/>
  <c r="D491" i="1" a="1"/>
  <c r="D491" i="1" s="1"/>
  <c r="G482" i="1" a="1"/>
  <c r="G482" i="1" s="1"/>
  <c r="F482" i="1" a="1"/>
  <c r="F482" i="1" s="1"/>
  <c r="E482" i="1" a="1"/>
  <c r="E482" i="1" s="1"/>
  <c r="D482" i="1" a="1"/>
  <c r="D482" i="1" s="1"/>
  <c r="G478" i="1" a="1"/>
  <c r="G478" i="1" s="1"/>
  <c r="F478" i="1" a="1"/>
  <c r="F478" i="1" s="1"/>
  <c r="E478" i="1" a="1"/>
  <c r="E478" i="1" s="1"/>
  <c r="D478" i="1" a="1"/>
  <c r="D478" i="1" s="1"/>
  <c r="G477" i="1" a="1"/>
  <c r="G477" i="1" s="1"/>
  <c r="F477" i="1" a="1"/>
  <c r="F477" i="1" s="1"/>
  <c r="E477" i="1" a="1"/>
  <c r="E477" i="1" s="1"/>
  <c r="D477" i="1" a="1"/>
  <c r="D477" i="1" s="1"/>
  <c r="G476" i="1" a="1"/>
  <c r="G476" i="1" s="1"/>
  <c r="F476" i="1" a="1"/>
  <c r="F476" i="1" s="1"/>
  <c r="E476" i="1" a="1"/>
  <c r="E476" i="1" s="1"/>
  <c r="D476" i="1" a="1"/>
  <c r="D476" i="1" s="1"/>
  <c r="G475" i="1" a="1"/>
  <c r="G475" i="1" s="1"/>
  <c r="F475" i="1" a="1"/>
  <c r="F475" i="1" s="1"/>
  <c r="E475" i="1" a="1"/>
  <c r="E475" i="1" s="1"/>
  <c r="D475" i="1" a="1"/>
  <c r="D475" i="1" s="1"/>
  <c r="G473" i="1" a="1"/>
  <c r="G473" i="1" s="1"/>
  <c r="F473" i="1" a="1"/>
  <c r="F473" i="1" s="1"/>
  <c r="E473" i="1" a="1"/>
  <c r="E473" i="1" s="1"/>
  <c r="D473" i="1" a="1"/>
  <c r="D473" i="1" s="1"/>
  <c r="G472" i="1" a="1"/>
  <c r="G472" i="1" s="1"/>
  <c r="F472" i="1" a="1"/>
  <c r="F472" i="1" s="1"/>
  <c r="E472" i="1" a="1"/>
  <c r="E472" i="1" s="1"/>
  <c r="D472" i="1" a="1"/>
  <c r="D472" i="1" s="1"/>
  <c r="G470" i="1" a="1"/>
  <c r="G470" i="1" s="1"/>
  <c r="F470" i="1" a="1"/>
  <c r="F470" i="1" s="1"/>
  <c r="E470" i="1" a="1"/>
  <c r="E470" i="1" s="1"/>
  <c r="D470" i="1" a="1"/>
  <c r="D470" i="1" s="1"/>
  <c r="G468" i="1" a="1"/>
  <c r="G468" i="1" s="1"/>
  <c r="F468" i="1" a="1"/>
  <c r="F468" i="1" s="1"/>
  <c r="E468" i="1" a="1"/>
  <c r="E468" i="1" s="1"/>
  <c r="D468" i="1" a="1"/>
  <c r="D468" i="1" s="1"/>
  <c r="G466" i="1" a="1"/>
  <c r="G466" i="1" s="1"/>
  <c r="F466" i="1" a="1"/>
  <c r="F466" i="1" s="1"/>
  <c r="E466" i="1" a="1"/>
  <c r="E466" i="1" s="1"/>
  <c r="D466" i="1" a="1"/>
  <c r="D466" i="1" s="1"/>
  <c r="G465" i="1" a="1"/>
  <c r="G465" i="1" s="1"/>
  <c r="F465" i="1" a="1"/>
  <c r="F465" i="1" s="1"/>
  <c r="E465" i="1" a="1"/>
  <c r="E465" i="1" s="1"/>
  <c r="D465" i="1" a="1"/>
  <c r="D465" i="1" s="1"/>
  <c r="G456" i="1" a="1"/>
  <c r="G456" i="1" s="1"/>
  <c r="F456" i="1" a="1"/>
  <c r="F456" i="1" s="1"/>
  <c r="E456" i="1" a="1"/>
  <c r="E456" i="1" s="1"/>
  <c r="D456" i="1" a="1"/>
  <c r="D456" i="1" s="1"/>
  <c r="G452" i="1" a="1"/>
  <c r="G452" i="1" s="1"/>
  <c r="F452" i="1" a="1"/>
  <c r="F452" i="1" s="1"/>
  <c r="E452" i="1" a="1"/>
  <c r="E452" i="1" s="1"/>
  <c r="D452" i="1" a="1"/>
  <c r="D452" i="1" s="1"/>
  <c r="G451" i="1" a="1"/>
  <c r="G451" i="1" s="1"/>
  <c r="F451" i="1" a="1"/>
  <c r="F451" i="1" s="1"/>
  <c r="E451" i="1" a="1"/>
  <c r="E451" i="1" s="1"/>
  <c r="D451" i="1" a="1"/>
  <c r="D451" i="1" s="1"/>
  <c r="G450" i="1" a="1"/>
  <c r="G450" i="1" s="1"/>
  <c r="F450" i="1" a="1"/>
  <c r="F450" i="1" s="1"/>
  <c r="E450" i="1" a="1"/>
  <c r="E450" i="1" s="1"/>
  <c r="D450" i="1" a="1"/>
  <c r="D450" i="1" s="1"/>
  <c r="G449" i="1" a="1"/>
  <c r="G449" i="1" s="1"/>
  <c r="F449" i="1" a="1"/>
  <c r="F449" i="1" s="1"/>
  <c r="E449" i="1" a="1"/>
  <c r="E449" i="1" s="1"/>
  <c r="D449" i="1" a="1"/>
  <c r="D449" i="1" s="1"/>
  <c r="G447" i="1" a="1"/>
  <c r="G447" i="1" s="1"/>
  <c r="F447" i="1" a="1"/>
  <c r="F447" i="1" s="1"/>
  <c r="E447" i="1" a="1"/>
  <c r="E447" i="1" s="1"/>
  <c r="D447" i="1" a="1"/>
  <c r="D447" i="1" s="1"/>
  <c r="G446" i="1" a="1"/>
  <c r="G446" i="1" s="1"/>
  <c r="F446" i="1" a="1"/>
  <c r="F446" i="1" s="1"/>
  <c r="E446" i="1" a="1"/>
  <c r="E446" i="1" s="1"/>
  <c r="D446" i="1" a="1"/>
  <c r="D446" i="1" s="1"/>
  <c r="G444" i="1" a="1"/>
  <c r="G444" i="1" s="1"/>
  <c r="F444" i="1" a="1"/>
  <c r="F444" i="1" s="1"/>
  <c r="E444" i="1" a="1"/>
  <c r="E444" i="1" s="1"/>
  <c r="D444" i="1" a="1"/>
  <c r="D444" i="1" s="1"/>
  <c r="G442" i="1" a="1"/>
  <c r="G442" i="1" s="1"/>
  <c r="F442" i="1" a="1"/>
  <c r="F442" i="1" s="1"/>
  <c r="E442" i="1" a="1"/>
  <c r="E442" i="1" s="1"/>
  <c r="D442" i="1" a="1"/>
  <c r="D442" i="1" s="1"/>
  <c r="G440" i="1" a="1"/>
  <c r="G440" i="1" s="1"/>
  <c r="F440" i="1" a="1"/>
  <c r="F440" i="1" s="1"/>
  <c r="E440" i="1" a="1"/>
  <c r="E440" i="1" s="1"/>
  <c r="D440" i="1" a="1"/>
  <c r="D440" i="1" s="1"/>
  <c r="G439" i="1" a="1"/>
  <c r="G439" i="1" s="1"/>
  <c r="F439" i="1" a="1"/>
  <c r="F439" i="1" s="1"/>
  <c r="E439" i="1" a="1"/>
  <c r="E439" i="1" s="1"/>
  <c r="D439" i="1" a="1"/>
  <c r="D439" i="1" s="1"/>
  <c r="G430" i="1" a="1"/>
  <c r="G430" i="1" s="1"/>
  <c r="F430" i="1" a="1"/>
  <c r="F430" i="1" s="1"/>
  <c r="E430" i="1" a="1"/>
  <c r="E430" i="1" s="1"/>
  <c r="D430" i="1" a="1"/>
  <c r="D430" i="1" s="1"/>
  <c r="G426" i="1" a="1"/>
  <c r="G426" i="1" s="1"/>
  <c r="F426" i="1" a="1"/>
  <c r="F426" i="1" s="1"/>
  <c r="E426" i="1" a="1"/>
  <c r="E426" i="1" s="1"/>
  <c r="D426" i="1" a="1"/>
  <c r="D426" i="1" s="1"/>
  <c r="G425" i="1" a="1"/>
  <c r="G425" i="1" s="1"/>
  <c r="F425" i="1" a="1"/>
  <c r="F425" i="1" s="1"/>
  <c r="E425" i="1" a="1"/>
  <c r="E425" i="1" s="1"/>
  <c r="D425" i="1" a="1"/>
  <c r="D425" i="1" s="1"/>
  <c r="G424" i="1" a="1"/>
  <c r="G424" i="1" s="1"/>
  <c r="F424" i="1" a="1"/>
  <c r="F424" i="1" s="1"/>
  <c r="E424" i="1" a="1"/>
  <c r="E424" i="1" s="1"/>
  <c r="D424" i="1" a="1"/>
  <c r="D424" i="1" s="1"/>
  <c r="G423" i="1" a="1"/>
  <c r="G423" i="1" s="1"/>
  <c r="F423" i="1" a="1"/>
  <c r="F423" i="1" s="1"/>
  <c r="E423" i="1" a="1"/>
  <c r="E423" i="1" s="1"/>
  <c r="D423" i="1" a="1"/>
  <c r="D423" i="1" s="1"/>
  <c r="G421" i="1" a="1"/>
  <c r="G421" i="1" s="1"/>
  <c r="F421" i="1" a="1"/>
  <c r="F421" i="1" s="1"/>
  <c r="E421" i="1" a="1"/>
  <c r="E421" i="1" s="1"/>
  <c r="D421" i="1" a="1"/>
  <c r="D421" i="1" s="1"/>
  <c r="G420" i="1" a="1"/>
  <c r="G420" i="1" s="1"/>
  <c r="F420" i="1" a="1"/>
  <c r="F420" i="1" s="1"/>
  <c r="E420" i="1" a="1"/>
  <c r="E420" i="1" s="1"/>
  <c r="D420" i="1" a="1"/>
  <c r="D420" i="1" s="1"/>
  <c r="G418" i="1" a="1"/>
  <c r="G418" i="1" s="1"/>
  <c r="F418" i="1" a="1"/>
  <c r="F418" i="1" s="1"/>
  <c r="E418" i="1" a="1"/>
  <c r="E418" i="1" s="1"/>
  <c r="G416" i="1" a="1"/>
  <c r="G416" i="1" s="1"/>
  <c r="F416" i="1" a="1"/>
  <c r="F416" i="1" s="1"/>
  <c r="E416" i="1" a="1"/>
  <c r="E416" i="1" s="1"/>
  <c r="G414" i="1" a="1"/>
  <c r="G414" i="1" s="1"/>
  <c r="F414" i="1" a="1"/>
  <c r="F414" i="1" s="1"/>
  <c r="E414" i="1" a="1"/>
  <c r="E414" i="1" s="1"/>
  <c r="G413" i="1" a="1"/>
  <c r="G413" i="1" s="1"/>
  <c r="F413" i="1" a="1"/>
  <c r="F413" i="1" s="1"/>
  <c r="E413" i="1" a="1"/>
  <c r="E413" i="1" s="1"/>
  <c r="G404" i="1" a="1"/>
  <c r="G404" i="1" s="1"/>
  <c r="F404" i="1" a="1"/>
  <c r="F404" i="1" s="1"/>
  <c r="E404" i="1" a="1"/>
  <c r="E404" i="1" s="1"/>
  <c r="D404" i="1" a="1"/>
  <c r="D404" i="1" s="1"/>
  <c r="G400" i="1" a="1"/>
  <c r="G400" i="1" s="1"/>
  <c r="F400" i="1" a="1"/>
  <c r="F400" i="1" s="1"/>
  <c r="E400" i="1" a="1"/>
  <c r="E400" i="1" s="1"/>
  <c r="D400" i="1" a="1"/>
  <c r="D400" i="1" s="1"/>
  <c r="G399" i="1" a="1"/>
  <c r="G399" i="1" s="1"/>
  <c r="F399" i="1" a="1"/>
  <c r="F399" i="1" s="1"/>
  <c r="E399" i="1" a="1"/>
  <c r="E399" i="1" s="1"/>
  <c r="D399" i="1" a="1"/>
  <c r="D399" i="1" s="1"/>
  <c r="G398" i="1" a="1"/>
  <c r="G398" i="1" s="1"/>
  <c r="F398" i="1" a="1"/>
  <c r="F398" i="1" s="1"/>
  <c r="E398" i="1" a="1"/>
  <c r="E398" i="1" s="1"/>
  <c r="D398" i="1" a="1"/>
  <c r="D398" i="1" s="1"/>
  <c r="G397" i="1" a="1"/>
  <c r="G397" i="1" s="1"/>
  <c r="F397" i="1" a="1"/>
  <c r="F397" i="1" s="1"/>
  <c r="E397" i="1" a="1"/>
  <c r="E397" i="1" s="1"/>
  <c r="D397" i="1" a="1"/>
  <c r="D397" i="1" s="1"/>
  <c r="G395" i="1" a="1"/>
  <c r="G395" i="1" s="1"/>
  <c r="F395" i="1" a="1"/>
  <c r="F395" i="1" s="1"/>
  <c r="E395" i="1" a="1"/>
  <c r="E395" i="1" s="1"/>
  <c r="D395" i="1" a="1"/>
  <c r="D395" i="1" s="1"/>
  <c r="G394" i="1" a="1"/>
  <c r="G394" i="1" s="1"/>
  <c r="F394" i="1" a="1"/>
  <c r="F394" i="1" s="1"/>
  <c r="E394" i="1" a="1"/>
  <c r="E394" i="1" s="1"/>
  <c r="D394" i="1" a="1"/>
  <c r="D394" i="1" s="1"/>
  <c r="G392" i="1" a="1"/>
  <c r="G392" i="1" s="1"/>
  <c r="F392" i="1" a="1"/>
  <c r="F392" i="1" s="1"/>
  <c r="E392" i="1" a="1"/>
  <c r="E392" i="1" s="1"/>
  <c r="D392" i="1" a="1"/>
  <c r="D392" i="1" s="1"/>
  <c r="G390" i="1" a="1"/>
  <c r="G390" i="1" s="1"/>
  <c r="F390" i="1" a="1"/>
  <c r="F390" i="1" s="1"/>
  <c r="E390" i="1" a="1"/>
  <c r="E390" i="1" s="1"/>
  <c r="D390" i="1" a="1"/>
  <c r="D390" i="1" s="1"/>
  <c r="G388" i="1" a="1"/>
  <c r="G388" i="1" s="1"/>
  <c r="F388" i="1" a="1"/>
  <c r="F388" i="1" s="1"/>
  <c r="E388" i="1" a="1"/>
  <c r="E388" i="1" s="1"/>
  <c r="D388" i="1" a="1"/>
  <c r="D388" i="1" s="1"/>
  <c r="G387" i="1" a="1"/>
  <c r="G387" i="1" s="1"/>
  <c r="F387" i="1" a="1"/>
  <c r="F387" i="1" s="1"/>
  <c r="E387" i="1" a="1"/>
  <c r="E387" i="1" s="1"/>
  <c r="D387" i="1" a="1"/>
  <c r="D387" i="1" s="1"/>
  <c r="G378" i="1" a="1"/>
  <c r="G378" i="1" s="1"/>
  <c r="F378" i="1" a="1"/>
  <c r="F378" i="1" s="1"/>
  <c r="E378" i="1" a="1"/>
  <c r="E378" i="1" s="1"/>
  <c r="D378" i="1" a="1"/>
  <c r="D378" i="1" s="1"/>
  <c r="G374" i="1" a="1"/>
  <c r="G374" i="1" s="1"/>
  <c r="F374" i="1" a="1"/>
  <c r="F374" i="1" s="1"/>
  <c r="E374" i="1" a="1"/>
  <c r="E374" i="1" s="1"/>
  <c r="D374" i="1" a="1"/>
  <c r="D374" i="1" s="1"/>
  <c r="G373" i="1" a="1"/>
  <c r="G373" i="1" s="1"/>
  <c r="F373" i="1" a="1"/>
  <c r="F373" i="1" s="1"/>
  <c r="E373" i="1" a="1"/>
  <c r="E373" i="1" s="1"/>
  <c r="D373" i="1" a="1"/>
  <c r="D373" i="1" s="1"/>
  <c r="G372" i="1" a="1"/>
  <c r="G372" i="1" s="1"/>
  <c r="F372" i="1" a="1"/>
  <c r="F372" i="1" s="1"/>
  <c r="E372" i="1" a="1"/>
  <c r="E372" i="1" s="1"/>
  <c r="D372" i="1" a="1"/>
  <c r="D372" i="1" s="1"/>
  <c r="G371" i="1" a="1"/>
  <c r="G371" i="1" s="1"/>
  <c r="F371" i="1" a="1"/>
  <c r="F371" i="1" s="1"/>
  <c r="E371" i="1" a="1"/>
  <c r="E371" i="1" s="1"/>
  <c r="D371" i="1" a="1"/>
  <c r="D371" i="1" s="1"/>
  <c r="G369" i="1" a="1"/>
  <c r="G369" i="1" s="1"/>
  <c r="F369" i="1" a="1"/>
  <c r="F369" i="1" s="1"/>
  <c r="E369" i="1" a="1"/>
  <c r="E369" i="1" s="1"/>
  <c r="D369" i="1" a="1"/>
  <c r="D369" i="1" s="1"/>
  <c r="G368" i="1" a="1"/>
  <c r="G368" i="1" s="1"/>
  <c r="F368" i="1" a="1"/>
  <c r="F368" i="1" s="1"/>
  <c r="E368" i="1" a="1"/>
  <c r="E368" i="1" s="1"/>
  <c r="D368" i="1" a="1"/>
  <c r="D368" i="1" s="1"/>
  <c r="G366" i="1" a="1"/>
  <c r="G366" i="1" s="1"/>
  <c r="F366" i="1" a="1"/>
  <c r="F366" i="1" s="1"/>
  <c r="E366" i="1" a="1"/>
  <c r="E366" i="1" s="1"/>
  <c r="D366" i="1" a="1"/>
  <c r="D366" i="1" s="1"/>
  <c r="G364" i="1" a="1"/>
  <c r="G364" i="1" s="1"/>
  <c r="F364" i="1" a="1"/>
  <c r="F364" i="1" s="1"/>
  <c r="E364" i="1" a="1"/>
  <c r="E364" i="1" s="1"/>
  <c r="D364" i="1" a="1"/>
  <c r="D364" i="1" s="1"/>
  <c r="G362" i="1" a="1"/>
  <c r="G362" i="1" s="1"/>
  <c r="F362" i="1" a="1"/>
  <c r="F362" i="1" s="1"/>
  <c r="E362" i="1" a="1"/>
  <c r="E362" i="1" s="1"/>
  <c r="D362" i="1" a="1"/>
  <c r="D362" i="1" s="1"/>
  <c r="G361" i="1" a="1"/>
  <c r="G361" i="1" s="1"/>
  <c r="F361" i="1" a="1"/>
  <c r="F361" i="1" s="1"/>
  <c r="E361" i="1" a="1"/>
  <c r="E361" i="1" s="1"/>
  <c r="D361" i="1" a="1"/>
  <c r="D361" i="1" s="1"/>
  <c r="G353" i="1" a="1"/>
  <c r="G353" i="1" s="1"/>
  <c r="F353" i="1" a="1"/>
  <c r="F353" i="1" s="1"/>
  <c r="E353" i="1" a="1"/>
  <c r="E353" i="1" s="1"/>
  <c r="D353" i="1" a="1"/>
  <c r="D353" i="1" s="1"/>
  <c r="G349" i="1" a="1"/>
  <c r="G349" i="1" s="1"/>
  <c r="F349" i="1" a="1"/>
  <c r="F349" i="1" s="1"/>
  <c r="E349" i="1" a="1"/>
  <c r="E349" i="1" s="1"/>
  <c r="D349" i="1" a="1"/>
  <c r="D349" i="1" s="1"/>
  <c r="G348" i="1" a="1"/>
  <c r="G348" i="1" s="1"/>
  <c r="F348" i="1" a="1"/>
  <c r="F348" i="1" s="1"/>
  <c r="E348" i="1" a="1"/>
  <c r="E348" i="1" s="1"/>
  <c r="D348" i="1" a="1"/>
  <c r="D348" i="1" s="1"/>
  <c r="G347" i="1" a="1"/>
  <c r="G347" i="1" s="1"/>
  <c r="F347" i="1" a="1"/>
  <c r="F347" i="1" s="1"/>
  <c r="E347" i="1" a="1"/>
  <c r="E347" i="1" s="1"/>
  <c r="D347" i="1" a="1"/>
  <c r="D347" i="1" s="1"/>
  <c r="G346" i="1" a="1"/>
  <c r="G346" i="1" s="1"/>
  <c r="F346" i="1" a="1"/>
  <c r="F346" i="1" s="1"/>
  <c r="E346" i="1" a="1"/>
  <c r="E346" i="1" s="1"/>
  <c r="D346" i="1" a="1"/>
  <c r="D346" i="1" s="1"/>
  <c r="G344" i="1" a="1"/>
  <c r="G344" i="1" s="1"/>
  <c r="F344" i="1" a="1"/>
  <c r="F344" i="1" s="1"/>
  <c r="E344" i="1" a="1"/>
  <c r="E344" i="1" s="1"/>
  <c r="D344" i="1" a="1"/>
  <c r="D344" i="1" s="1"/>
  <c r="G343" i="1" a="1"/>
  <c r="G343" i="1" s="1"/>
  <c r="F343" i="1" a="1"/>
  <c r="F343" i="1" s="1"/>
  <c r="E343" i="1" a="1"/>
  <c r="E343" i="1" s="1"/>
  <c r="D343" i="1" a="1"/>
  <c r="D343" i="1" s="1"/>
  <c r="G341" i="1" a="1"/>
  <c r="G341" i="1" s="1"/>
  <c r="F341" i="1" a="1"/>
  <c r="F341" i="1" s="1"/>
  <c r="E341" i="1" a="1"/>
  <c r="E341" i="1" s="1"/>
  <c r="D341" i="1" a="1"/>
  <c r="D341" i="1" s="1"/>
  <c r="G339" i="1" a="1"/>
  <c r="G339" i="1" s="1"/>
  <c r="F339" i="1" a="1"/>
  <c r="F339" i="1" s="1"/>
  <c r="E339" i="1" a="1"/>
  <c r="E339" i="1" s="1"/>
  <c r="D339" i="1" a="1"/>
  <c r="D339" i="1" s="1"/>
  <c r="G337" i="1" a="1"/>
  <c r="G337" i="1" s="1"/>
  <c r="F337" i="1" a="1"/>
  <c r="F337" i="1" s="1"/>
  <c r="E337" i="1" a="1"/>
  <c r="E337" i="1" s="1"/>
  <c r="D337" i="1" a="1"/>
  <c r="D337" i="1" s="1"/>
  <c r="G336" i="1" a="1"/>
  <c r="G336" i="1" s="1"/>
  <c r="F336" i="1" a="1"/>
  <c r="F336" i="1" s="1"/>
  <c r="E336" i="1" a="1"/>
  <c r="E336" i="1" s="1"/>
  <c r="D336" i="1" a="1"/>
  <c r="D336" i="1" s="1"/>
  <c r="G328" i="1" a="1"/>
  <c r="G328" i="1" s="1"/>
  <c r="F328" i="1" a="1"/>
  <c r="F328" i="1" s="1"/>
  <c r="E328" i="1" a="1"/>
  <c r="E328" i="1" s="1"/>
  <c r="D328" i="1" a="1"/>
  <c r="D328" i="1" s="1"/>
  <c r="G324" i="1" a="1"/>
  <c r="G324" i="1" s="1"/>
  <c r="F324" i="1" a="1"/>
  <c r="F324" i="1" s="1"/>
  <c r="E324" i="1" a="1"/>
  <c r="E324" i="1" s="1"/>
  <c r="D324" i="1" a="1"/>
  <c r="D324" i="1" s="1"/>
  <c r="G323" i="1" a="1"/>
  <c r="G323" i="1" s="1"/>
  <c r="F323" i="1" a="1"/>
  <c r="F323" i="1" s="1"/>
  <c r="E323" i="1" a="1"/>
  <c r="E323" i="1" s="1"/>
  <c r="D323" i="1" a="1"/>
  <c r="D323" i="1" s="1"/>
  <c r="G322" i="1" a="1"/>
  <c r="G322" i="1" s="1"/>
  <c r="F322" i="1" a="1"/>
  <c r="F322" i="1" s="1"/>
  <c r="E322" i="1" a="1"/>
  <c r="E322" i="1" s="1"/>
  <c r="D322" i="1" a="1"/>
  <c r="D322" i="1" s="1"/>
  <c r="G321" i="1" a="1"/>
  <c r="G321" i="1" s="1"/>
  <c r="F321" i="1" a="1"/>
  <c r="F321" i="1" s="1"/>
  <c r="E321" i="1" a="1"/>
  <c r="E321" i="1" s="1"/>
  <c r="D321" i="1" a="1"/>
  <c r="D321" i="1" s="1"/>
  <c r="G319" i="1" a="1"/>
  <c r="G319" i="1" s="1"/>
  <c r="F319" i="1" a="1"/>
  <c r="F319" i="1" s="1"/>
  <c r="E319" i="1" a="1"/>
  <c r="E319" i="1" s="1"/>
  <c r="D319" i="1" a="1"/>
  <c r="D319" i="1" s="1"/>
  <c r="G318" i="1" a="1"/>
  <c r="G318" i="1" s="1"/>
  <c r="F318" i="1" a="1"/>
  <c r="F318" i="1" s="1"/>
  <c r="E318" i="1" a="1"/>
  <c r="E318" i="1" s="1"/>
  <c r="D318" i="1" a="1"/>
  <c r="D318" i="1" s="1"/>
  <c r="G316" i="1" a="1"/>
  <c r="G316" i="1" s="1"/>
  <c r="F316" i="1" a="1"/>
  <c r="F316" i="1" s="1"/>
  <c r="E316" i="1" a="1"/>
  <c r="E316" i="1" s="1"/>
  <c r="D316" i="1" a="1"/>
  <c r="D316" i="1" s="1"/>
  <c r="G314" i="1" a="1"/>
  <c r="G314" i="1" s="1"/>
  <c r="F314" i="1" a="1"/>
  <c r="F314" i="1" s="1"/>
  <c r="E314" i="1" a="1"/>
  <c r="E314" i="1" s="1"/>
  <c r="D314" i="1" a="1"/>
  <c r="D314" i="1" s="1"/>
  <c r="G312" i="1" a="1"/>
  <c r="G312" i="1" s="1"/>
  <c r="F312" i="1" a="1"/>
  <c r="F312" i="1" s="1"/>
  <c r="E312" i="1" a="1"/>
  <c r="E312" i="1" s="1"/>
  <c r="D312" i="1" a="1"/>
  <c r="D312" i="1" s="1"/>
  <c r="G311" i="1" a="1"/>
  <c r="G311" i="1" s="1"/>
  <c r="F311" i="1" a="1"/>
  <c r="F311" i="1" s="1"/>
  <c r="E311" i="1" a="1"/>
  <c r="E311" i="1" s="1"/>
  <c r="D311" i="1" a="1"/>
  <c r="D311" i="1" s="1"/>
  <c r="G303" i="1" a="1"/>
  <c r="G303" i="1" s="1"/>
  <c r="F303" i="1" a="1"/>
  <c r="F303" i="1" s="1"/>
  <c r="E303" i="1" a="1"/>
  <c r="E303" i="1" s="1"/>
  <c r="D303" i="1" a="1"/>
  <c r="D303" i="1" s="1"/>
  <c r="G299" i="1" a="1"/>
  <c r="G299" i="1" s="1"/>
  <c r="F299" i="1" a="1"/>
  <c r="F299" i="1" s="1"/>
  <c r="E299" i="1" a="1"/>
  <c r="E299" i="1" s="1"/>
  <c r="D299" i="1" a="1"/>
  <c r="D299" i="1" s="1"/>
  <c r="G298" i="1" a="1"/>
  <c r="G298" i="1" s="1"/>
  <c r="F298" i="1" a="1"/>
  <c r="F298" i="1" s="1"/>
  <c r="E298" i="1" a="1"/>
  <c r="E298" i="1" s="1"/>
  <c r="D298" i="1" a="1"/>
  <c r="D298" i="1" s="1"/>
  <c r="G297" i="1" a="1"/>
  <c r="G297" i="1" s="1"/>
  <c r="F297" i="1" a="1"/>
  <c r="F297" i="1" s="1"/>
  <c r="E297" i="1" a="1"/>
  <c r="E297" i="1" s="1"/>
  <c r="D297" i="1" a="1"/>
  <c r="D297" i="1" s="1"/>
  <c r="G296" i="1" a="1"/>
  <c r="G296" i="1" s="1"/>
  <c r="F296" i="1" a="1"/>
  <c r="F296" i="1" s="1"/>
  <c r="E296" i="1" a="1"/>
  <c r="E296" i="1" s="1"/>
  <c r="D296" i="1" a="1"/>
  <c r="D296" i="1" s="1"/>
  <c r="G294" i="1" a="1"/>
  <c r="G294" i="1" s="1"/>
  <c r="F294" i="1" a="1"/>
  <c r="F294" i="1" s="1"/>
  <c r="E294" i="1" a="1"/>
  <c r="E294" i="1" s="1"/>
  <c r="D294" i="1" a="1"/>
  <c r="D294" i="1" s="1"/>
  <c r="G293" i="1" a="1"/>
  <c r="G293" i="1" s="1"/>
  <c r="F293" i="1" a="1"/>
  <c r="F293" i="1" s="1"/>
  <c r="E293" i="1" a="1"/>
  <c r="E293" i="1" s="1"/>
  <c r="D293" i="1" a="1"/>
  <c r="D293" i="1" s="1"/>
  <c r="G291" i="1" a="1"/>
  <c r="G291" i="1" s="1"/>
  <c r="F291" i="1" a="1"/>
  <c r="F291" i="1" s="1"/>
  <c r="E291" i="1" a="1"/>
  <c r="E291" i="1" s="1"/>
  <c r="D291" i="1" a="1"/>
  <c r="D291" i="1" s="1"/>
  <c r="G289" i="1" a="1"/>
  <c r="G289" i="1" s="1"/>
  <c r="F289" i="1" a="1"/>
  <c r="F289" i="1" s="1"/>
  <c r="E289" i="1" a="1"/>
  <c r="E289" i="1" s="1"/>
  <c r="D289" i="1" a="1"/>
  <c r="D289" i="1" s="1"/>
  <c r="G287" i="1" a="1"/>
  <c r="G287" i="1" s="1"/>
  <c r="F287" i="1" a="1"/>
  <c r="F287" i="1" s="1"/>
  <c r="E287" i="1" a="1"/>
  <c r="E287" i="1" s="1"/>
  <c r="D287" i="1" a="1"/>
  <c r="D287" i="1" s="1"/>
  <c r="G286" i="1" a="1"/>
  <c r="G286" i="1" s="1"/>
  <c r="F286" i="1" a="1"/>
  <c r="F286" i="1" s="1"/>
  <c r="E286" i="1" a="1"/>
  <c r="E286" i="1" s="1"/>
  <c r="D286" i="1" a="1"/>
  <c r="D286" i="1" s="1"/>
  <c r="G278" i="1" a="1"/>
  <c r="G278" i="1" s="1"/>
  <c r="F278" i="1" a="1"/>
  <c r="F278" i="1" s="1"/>
  <c r="E278" i="1" a="1"/>
  <c r="E278" i="1" s="1"/>
  <c r="D278" i="1" a="1"/>
  <c r="D278" i="1" s="1"/>
  <c r="G274" i="1" a="1"/>
  <c r="G274" i="1" s="1"/>
  <c r="F274" i="1" a="1"/>
  <c r="F274" i="1" s="1"/>
  <c r="E274" i="1" a="1"/>
  <c r="E274" i="1" s="1"/>
  <c r="D274" i="1" a="1"/>
  <c r="D274" i="1" s="1"/>
  <c r="G273" i="1" a="1"/>
  <c r="G273" i="1" s="1"/>
  <c r="F273" i="1" a="1"/>
  <c r="F273" i="1" s="1"/>
  <c r="E273" i="1" a="1"/>
  <c r="E273" i="1" s="1"/>
  <c r="D273" i="1" a="1"/>
  <c r="D273" i="1" s="1"/>
  <c r="G272" i="1" a="1"/>
  <c r="G272" i="1" s="1"/>
  <c r="F272" i="1" a="1"/>
  <c r="F272" i="1" s="1"/>
  <c r="E272" i="1" a="1"/>
  <c r="E272" i="1" s="1"/>
  <c r="D272" i="1" a="1"/>
  <c r="D272" i="1" s="1"/>
  <c r="G271" i="1" a="1"/>
  <c r="G271" i="1" s="1"/>
  <c r="F271" i="1" a="1"/>
  <c r="F271" i="1" s="1"/>
  <c r="E271" i="1" a="1"/>
  <c r="E271" i="1" s="1"/>
  <c r="D271" i="1" a="1"/>
  <c r="D271" i="1" s="1"/>
  <c r="G269" i="1" a="1"/>
  <c r="G269" i="1" s="1"/>
  <c r="F269" i="1" a="1"/>
  <c r="F269" i="1" s="1"/>
  <c r="E269" i="1" a="1"/>
  <c r="E269" i="1" s="1"/>
  <c r="D269" i="1" a="1"/>
  <c r="D269" i="1" s="1"/>
  <c r="G268" i="1" a="1"/>
  <c r="G268" i="1" s="1"/>
  <c r="F268" i="1" a="1"/>
  <c r="F268" i="1" s="1"/>
  <c r="E268" i="1" a="1"/>
  <c r="E268" i="1" s="1"/>
  <c r="D268" i="1" a="1"/>
  <c r="D268" i="1" s="1"/>
  <c r="G266" i="1" a="1"/>
  <c r="G266" i="1" s="1"/>
  <c r="F266" i="1" a="1"/>
  <c r="F266" i="1" s="1"/>
  <c r="E266" i="1" a="1"/>
  <c r="E266" i="1" s="1"/>
  <c r="D266" i="1" a="1"/>
  <c r="D266" i="1" s="1"/>
  <c r="G264" i="1" a="1"/>
  <c r="G264" i="1" s="1"/>
  <c r="F264" i="1" a="1"/>
  <c r="F264" i="1" s="1"/>
  <c r="E264" i="1" a="1"/>
  <c r="E264" i="1" s="1"/>
  <c r="D264" i="1" a="1"/>
  <c r="D264" i="1" s="1"/>
  <c r="G262" i="1" a="1"/>
  <c r="G262" i="1" s="1"/>
  <c r="F262" i="1" a="1"/>
  <c r="F262" i="1" s="1"/>
  <c r="E262" i="1" a="1"/>
  <c r="E262" i="1" s="1"/>
  <c r="D262" i="1" a="1"/>
  <c r="D262" i="1" s="1"/>
  <c r="G261" i="1" a="1"/>
  <c r="G261" i="1" s="1"/>
  <c r="F261" i="1" a="1"/>
  <c r="F261" i="1" s="1"/>
  <c r="E261" i="1" a="1"/>
  <c r="E261" i="1" s="1"/>
  <c r="D261" i="1" a="1"/>
  <c r="D261" i="1" s="1"/>
  <c r="G253" i="1" a="1"/>
  <c r="G253" i="1" s="1"/>
  <c r="F253" i="1" a="1"/>
  <c r="F253" i="1" s="1"/>
  <c r="E253" i="1" a="1"/>
  <c r="E253" i="1" s="1"/>
  <c r="D253" i="1" a="1"/>
  <c r="D253" i="1" s="1"/>
  <c r="G249" i="1" a="1"/>
  <c r="G249" i="1" s="1"/>
  <c r="F249" i="1" a="1"/>
  <c r="F249" i="1" s="1"/>
  <c r="E249" i="1" a="1"/>
  <c r="E249" i="1" s="1"/>
  <c r="D249" i="1" a="1"/>
  <c r="D249" i="1" s="1"/>
  <c r="G248" i="1" a="1"/>
  <c r="G248" i="1" s="1"/>
  <c r="F248" i="1" a="1"/>
  <c r="F248" i="1" s="1"/>
  <c r="E248" i="1" a="1"/>
  <c r="E248" i="1" s="1"/>
  <c r="D248" i="1" a="1"/>
  <c r="D248" i="1" s="1"/>
  <c r="G247" i="1" a="1"/>
  <c r="G247" i="1" s="1"/>
  <c r="F247" i="1" a="1"/>
  <c r="F247" i="1" s="1"/>
  <c r="E247" i="1" a="1"/>
  <c r="E247" i="1" s="1"/>
  <c r="D247" i="1" a="1"/>
  <c r="D247" i="1" s="1"/>
  <c r="G246" i="1" a="1"/>
  <c r="G246" i="1" s="1"/>
  <c r="F246" i="1" a="1"/>
  <c r="F246" i="1" s="1"/>
  <c r="E246" i="1" a="1"/>
  <c r="E246" i="1" s="1"/>
  <c r="D246" i="1" a="1"/>
  <c r="D246" i="1" s="1"/>
  <c r="G244" i="1" a="1"/>
  <c r="G244" i="1" s="1"/>
  <c r="F244" i="1" a="1"/>
  <c r="F244" i="1" s="1"/>
  <c r="E244" i="1" a="1"/>
  <c r="E244" i="1" s="1"/>
  <c r="D244" i="1" a="1"/>
  <c r="D244" i="1" s="1"/>
  <c r="G243" i="1" a="1"/>
  <c r="G243" i="1" s="1"/>
  <c r="F243" i="1" a="1"/>
  <c r="F243" i="1" s="1"/>
  <c r="E243" i="1" a="1"/>
  <c r="E243" i="1" s="1"/>
  <c r="D243" i="1" a="1"/>
  <c r="D243" i="1" s="1"/>
  <c r="G241" i="1" a="1"/>
  <c r="G241" i="1" s="1"/>
  <c r="F241" i="1" a="1"/>
  <c r="F241" i="1" s="1"/>
  <c r="E241" i="1" a="1"/>
  <c r="E241" i="1" s="1"/>
  <c r="D241" i="1" a="1"/>
  <c r="D241" i="1" s="1"/>
  <c r="G239" i="1" a="1"/>
  <c r="G239" i="1" s="1"/>
  <c r="F239" i="1" a="1"/>
  <c r="F239" i="1" s="1"/>
  <c r="E239" i="1" a="1"/>
  <c r="E239" i="1" s="1"/>
  <c r="D239" i="1" a="1"/>
  <c r="D239" i="1" s="1"/>
  <c r="G237" i="1" a="1"/>
  <c r="G237" i="1" s="1"/>
  <c r="F237" i="1" a="1"/>
  <c r="F237" i="1" s="1"/>
  <c r="E237" i="1" a="1"/>
  <c r="E237" i="1" s="1"/>
  <c r="D237" i="1" a="1"/>
  <c r="D237" i="1" s="1"/>
  <c r="G236" i="1" a="1"/>
  <c r="G236" i="1" s="1"/>
  <c r="F236" i="1" a="1"/>
  <c r="F236" i="1" s="1"/>
  <c r="E236" i="1" a="1"/>
  <c r="E236" i="1" s="1"/>
  <c r="D236" i="1" a="1"/>
  <c r="D236" i="1" s="1"/>
  <c r="G228" i="1" a="1"/>
  <c r="G228" i="1" s="1"/>
  <c r="F228" i="1" a="1"/>
  <c r="F228" i="1" s="1"/>
  <c r="E228" i="1" a="1"/>
  <c r="E228" i="1" s="1"/>
  <c r="D228" i="1" a="1"/>
  <c r="D228" i="1" s="1"/>
  <c r="G224" i="1" a="1"/>
  <c r="G224" i="1" s="1"/>
  <c r="F224" i="1" a="1"/>
  <c r="F224" i="1" s="1"/>
  <c r="E224" i="1" a="1"/>
  <c r="E224" i="1" s="1"/>
  <c r="D224" i="1" a="1"/>
  <c r="D224" i="1" s="1"/>
  <c r="G223" i="1" a="1"/>
  <c r="G223" i="1" s="1"/>
  <c r="F223" i="1" a="1"/>
  <c r="F223" i="1" s="1"/>
  <c r="E223" i="1" a="1"/>
  <c r="E223" i="1" s="1"/>
  <c r="D223" i="1" a="1"/>
  <c r="D223" i="1" s="1"/>
  <c r="G222" i="1" a="1"/>
  <c r="G222" i="1" s="1"/>
  <c r="F222" i="1" a="1"/>
  <c r="F222" i="1" s="1"/>
  <c r="E222" i="1" a="1"/>
  <c r="E222" i="1" s="1"/>
  <c r="D222" i="1" a="1"/>
  <c r="D222" i="1" s="1"/>
  <c r="G221" i="1" a="1"/>
  <c r="G221" i="1" s="1"/>
  <c r="F221" i="1" a="1"/>
  <c r="F221" i="1" s="1"/>
  <c r="E221" i="1" a="1"/>
  <c r="E221" i="1" s="1"/>
  <c r="D221" i="1" a="1"/>
  <c r="D221" i="1" s="1"/>
  <c r="G219" i="1" a="1"/>
  <c r="G219" i="1" s="1"/>
  <c r="F219" i="1" a="1"/>
  <c r="F219" i="1" s="1"/>
  <c r="E219" i="1" a="1"/>
  <c r="E219" i="1" s="1"/>
  <c r="D219" i="1" a="1"/>
  <c r="D219" i="1" s="1"/>
  <c r="G218" i="1" a="1"/>
  <c r="G218" i="1" s="1"/>
  <c r="F218" i="1" a="1"/>
  <c r="F218" i="1" s="1"/>
  <c r="E218" i="1" a="1"/>
  <c r="E218" i="1" s="1"/>
  <c r="D218" i="1" a="1"/>
  <c r="D218" i="1" s="1"/>
  <c r="G216" i="1" a="1"/>
  <c r="G216" i="1" s="1"/>
  <c r="F216" i="1" a="1"/>
  <c r="F216" i="1" s="1"/>
  <c r="E216" i="1" a="1"/>
  <c r="E216" i="1" s="1"/>
  <c r="D216" i="1" a="1"/>
  <c r="D216" i="1" s="1"/>
  <c r="G214" i="1" a="1"/>
  <c r="G214" i="1" s="1"/>
  <c r="F214" i="1" a="1"/>
  <c r="F214" i="1" s="1"/>
  <c r="E214" i="1" a="1"/>
  <c r="E214" i="1" s="1"/>
  <c r="D214" i="1" a="1"/>
  <c r="D214" i="1" s="1"/>
  <c r="G212" i="1" a="1"/>
  <c r="G212" i="1" s="1"/>
  <c r="F212" i="1" a="1"/>
  <c r="F212" i="1" s="1"/>
  <c r="E212" i="1" a="1"/>
  <c r="E212" i="1" s="1"/>
  <c r="D212" i="1" a="1"/>
  <c r="D212" i="1" s="1"/>
  <c r="G211" i="1" a="1"/>
  <c r="G211" i="1" s="1"/>
  <c r="F211" i="1" a="1"/>
  <c r="F211" i="1" s="1"/>
  <c r="E211" i="1" a="1"/>
  <c r="E211" i="1" s="1"/>
  <c r="D211" i="1" a="1"/>
  <c r="D211" i="1" s="1"/>
  <c r="G203" i="1" a="1"/>
  <c r="G203" i="1" s="1"/>
  <c r="F203" i="1" a="1"/>
  <c r="F203" i="1" s="1"/>
  <c r="E203" i="1" a="1"/>
  <c r="E203" i="1" s="1"/>
  <c r="D203" i="1" a="1"/>
  <c r="D203" i="1" s="1"/>
  <c r="G199" i="1" a="1"/>
  <c r="G199" i="1" s="1"/>
  <c r="F199" i="1" a="1"/>
  <c r="F199" i="1" s="1"/>
  <c r="E199" i="1" a="1"/>
  <c r="E199" i="1" s="1"/>
  <c r="D199" i="1" a="1"/>
  <c r="D199" i="1" s="1"/>
  <c r="G198" i="1" a="1"/>
  <c r="G198" i="1" s="1"/>
  <c r="F198" i="1" a="1"/>
  <c r="F198" i="1" s="1"/>
  <c r="E198" i="1" a="1"/>
  <c r="E198" i="1" s="1"/>
  <c r="D198" i="1" a="1"/>
  <c r="D198" i="1" s="1"/>
  <c r="G197" i="1" a="1"/>
  <c r="G197" i="1" s="1"/>
  <c r="F197" i="1" a="1"/>
  <c r="F197" i="1" s="1"/>
  <c r="E197" i="1" a="1"/>
  <c r="E197" i="1" s="1"/>
  <c r="D197" i="1" a="1"/>
  <c r="D197" i="1" s="1"/>
  <c r="G196" i="1" a="1"/>
  <c r="G196" i="1" s="1"/>
  <c r="F196" i="1" a="1"/>
  <c r="F196" i="1" s="1"/>
  <c r="E196" i="1" a="1"/>
  <c r="E196" i="1" s="1"/>
  <c r="D196" i="1" a="1"/>
  <c r="D196" i="1" s="1"/>
  <c r="G194" i="1" a="1"/>
  <c r="G194" i="1" s="1"/>
  <c r="F194" i="1" a="1"/>
  <c r="F194" i="1" s="1"/>
  <c r="E194" i="1" a="1"/>
  <c r="E194" i="1" s="1"/>
  <c r="D194" i="1" a="1"/>
  <c r="D194" i="1" s="1"/>
  <c r="G193" i="1" a="1"/>
  <c r="G193" i="1" s="1"/>
  <c r="F193" i="1" a="1"/>
  <c r="F193" i="1" s="1"/>
  <c r="E193" i="1" a="1"/>
  <c r="E193" i="1" s="1"/>
  <c r="D193" i="1" a="1"/>
  <c r="D193" i="1" s="1"/>
  <c r="G191" i="1" a="1"/>
  <c r="G191" i="1" s="1"/>
  <c r="F191" i="1" a="1"/>
  <c r="F191" i="1" s="1"/>
  <c r="E191" i="1" a="1"/>
  <c r="E191" i="1" s="1"/>
  <c r="D191" i="1" a="1"/>
  <c r="D191" i="1" s="1"/>
  <c r="G189" i="1" a="1"/>
  <c r="G189" i="1" s="1"/>
  <c r="F189" i="1" a="1"/>
  <c r="F189" i="1" s="1"/>
  <c r="E189" i="1" a="1"/>
  <c r="E189" i="1" s="1"/>
  <c r="D189" i="1" a="1"/>
  <c r="D189" i="1" s="1"/>
  <c r="G187" i="1" a="1"/>
  <c r="G187" i="1" s="1"/>
  <c r="F187" i="1" a="1"/>
  <c r="F187" i="1" s="1"/>
  <c r="E187" i="1" a="1"/>
  <c r="E187" i="1" s="1"/>
  <c r="D187" i="1" a="1"/>
  <c r="D187" i="1" s="1"/>
  <c r="G186" i="1" a="1"/>
  <c r="G186" i="1" s="1"/>
  <c r="F186" i="1" a="1"/>
  <c r="F186" i="1" s="1"/>
  <c r="E186" i="1" a="1"/>
  <c r="E186" i="1" s="1"/>
  <c r="D186" i="1" a="1"/>
  <c r="D186" i="1" s="1"/>
  <c r="G178" i="1" a="1"/>
  <c r="G178" i="1" s="1"/>
  <c r="F178" i="1" a="1"/>
  <c r="F178" i="1" s="1"/>
  <c r="E178" i="1" a="1"/>
  <c r="E178" i="1" s="1"/>
  <c r="D178" i="1" a="1"/>
  <c r="D178" i="1" s="1"/>
  <c r="G174" i="1" a="1"/>
  <c r="G174" i="1" s="1"/>
  <c r="F174" i="1" a="1"/>
  <c r="F174" i="1" s="1"/>
  <c r="E174" i="1" a="1"/>
  <c r="E174" i="1" s="1"/>
  <c r="D174" i="1" a="1"/>
  <c r="D174" i="1" s="1"/>
  <c r="G173" i="1" a="1"/>
  <c r="G173" i="1" s="1"/>
  <c r="F173" i="1" a="1"/>
  <c r="F173" i="1" s="1"/>
  <c r="E173" i="1" a="1"/>
  <c r="E173" i="1" s="1"/>
  <c r="D173" i="1" a="1"/>
  <c r="D173" i="1" s="1"/>
  <c r="G172" i="1" a="1"/>
  <c r="G172" i="1" s="1"/>
  <c r="F172" i="1" a="1"/>
  <c r="F172" i="1" s="1"/>
  <c r="E172" i="1" a="1"/>
  <c r="E172" i="1" s="1"/>
  <c r="D172" i="1" a="1"/>
  <c r="D172" i="1" s="1"/>
  <c r="G171" i="1" a="1"/>
  <c r="G171" i="1" s="1"/>
  <c r="F171" i="1" a="1"/>
  <c r="F171" i="1" s="1"/>
  <c r="E171" i="1" a="1"/>
  <c r="E171" i="1" s="1"/>
  <c r="D171" i="1" a="1"/>
  <c r="D171" i="1" s="1"/>
  <c r="G169" i="1" a="1"/>
  <c r="G169" i="1" s="1"/>
  <c r="F169" i="1" a="1"/>
  <c r="F169" i="1" s="1"/>
  <c r="E169" i="1" a="1"/>
  <c r="E169" i="1" s="1"/>
  <c r="D169" i="1" a="1"/>
  <c r="D169" i="1" s="1"/>
  <c r="G168" i="1" a="1"/>
  <c r="G168" i="1" s="1"/>
  <c r="F168" i="1" a="1"/>
  <c r="F168" i="1" s="1"/>
  <c r="E168" i="1" a="1"/>
  <c r="E168" i="1" s="1"/>
  <c r="D168" i="1" a="1"/>
  <c r="D168" i="1" s="1"/>
  <c r="G166" i="1" a="1"/>
  <c r="G166" i="1" s="1"/>
  <c r="F166" i="1" a="1"/>
  <c r="F166" i="1" s="1"/>
  <c r="E166" i="1" a="1"/>
  <c r="E166" i="1" s="1"/>
  <c r="D166" i="1" a="1"/>
  <c r="D166" i="1" s="1"/>
  <c r="G164" i="1" a="1"/>
  <c r="G164" i="1" s="1"/>
  <c r="F164" i="1" a="1"/>
  <c r="F164" i="1" s="1"/>
  <c r="E164" i="1" a="1"/>
  <c r="E164" i="1" s="1"/>
  <c r="D164" i="1" a="1"/>
  <c r="D164" i="1" s="1"/>
  <c r="G162" i="1" a="1"/>
  <c r="G162" i="1" s="1"/>
  <c r="F162" i="1" a="1"/>
  <c r="F162" i="1" s="1"/>
  <c r="E162" i="1" a="1"/>
  <c r="E162" i="1" s="1"/>
  <c r="D162" i="1" a="1"/>
  <c r="D162" i="1" s="1"/>
  <c r="G161" i="1" a="1"/>
  <c r="G161" i="1" s="1"/>
  <c r="F161" i="1" a="1"/>
  <c r="F161" i="1" s="1"/>
  <c r="E161" i="1" a="1"/>
  <c r="E161" i="1" s="1"/>
  <c r="D161" i="1" a="1"/>
  <c r="D161" i="1" s="1"/>
  <c r="G153" i="1" a="1"/>
  <c r="G153" i="1" s="1"/>
  <c r="F153" i="1" a="1"/>
  <c r="F153" i="1" s="1"/>
  <c r="E153" i="1" a="1"/>
  <c r="E153" i="1" s="1"/>
  <c r="D153" i="1" a="1"/>
  <c r="D153" i="1" s="1"/>
  <c r="G149" i="1" a="1"/>
  <c r="G149" i="1" s="1"/>
  <c r="F149" i="1" a="1"/>
  <c r="F149" i="1" s="1"/>
  <c r="E149" i="1" a="1"/>
  <c r="E149" i="1" s="1"/>
  <c r="D149" i="1" a="1"/>
  <c r="D149" i="1" s="1"/>
  <c r="G148" i="1" a="1"/>
  <c r="G148" i="1" s="1"/>
  <c r="F148" i="1" a="1"/>
  <c r="F148" i="1" s="1"/>
  <c r="E148" i="1" a="1"/>
  <c r="E148" i="1" s="1"/>
  <c r="D148" i="1" a="1"/>
  <c r="D148" i="1" s="1"/>
  <c r="G147" i="1" a="1"/>
  <c r="G147" i="1" s="1"/>
  <c r="F147" i="1" a="1"/>
  <c r="F147" i="1" s="1"/>
  <c r="E147" i="1" a="1"/>
  <c r="E147" i="1" s="1"/>
  <c r="D147" i="1" a="1"/>
  <c r="D147" i="1" s="1"/>
  <c r="G146" i="1" a="1"/>
  <c r="G146" i="1" s="1"/>
  <c r="F146" i="1" a="1"/>
  <c r="F146" i="1" s="1"/>
  <c r="E146" i="1" a="1"/>
  <c r="E146" i="1" s="1"/>
  <c r="D146" i="1" a="1"/>
  <c r="D146" i="1" s="1"/>
  <c r="G144" i="1" a="1"/>
  <c r="G144" i="1" s="1"/>
  <c r="F144" i="1" a="1"/>
  <c r="F144" i="1" s="1"/>
  <c r="E144" i="1" a="1"/>
  <c r="E144" i="1" s="1"/>
  <c r="D144" i="1" a="1"/>
  <c r="D144" i="1" s="1"/>
  <c r="G143" i="1" a="1"/>
  <c r="G143" i="1" s="1"/>
  <c r="F143" i="1" a="1"/>
  <c r="F143" i="1" s="1"/>
  <c r="E143" i="1" a="1"/>
  <c r="E143" i="1" s="1"/>
  <c r="D143" i="1" a="1"/>
  <c r="D143" i="1" s="1"/>
  <c r="G141" i="1" a="1"/>
  <c r="G141" i="1" s="1"/>
  <c r="F141" i="1" a="1"/>
  <c r="F141" i="1" s="1"/>
  <c r="E141" i="1" a="1"/>
  <c r="E141" i="1" s="1"/>
  <c r="D141" i="1" a="1"/>
  <c r="D141" i="1" s="1"/>
  <c r="G139" i="1" a="1"/>
  <c r="G139" i="1" s="1"/>
  <c r="F139" i="1" a="1"/>
  <c r="F139" i="1" s="1"/>
  <c r="E139" i="1" a="1"/>
  <c r="E139" i="1" s="1"/>
  <c r="D139" i="1" a="1"/>
  <c r="D139" i="1" s="1"/>
  <c r="G137" i="1" a="1"/>
  <c r="G137" i="1" s="1"/>
  <c r="F137" i="1" a="1"/>
  <c r="F137" i="1" s="1"/>
  <c r="E137" i="1" a="1"/>
  <c r="E137" i="1" s="1"/>
  <c r="D137" i="1" a="1"/>
  <c r="D137" i="1" s="1"/>
  <c r="G136" i="1" a="1"/>
  <c r="G136" i="1" s="1"/>
  <c r="F136" i="1" a="1"/>
  <c r="F136" i="1" s="1"/>
  <c r="E136" i="1" a="1"/>
  <c r="E136" i="1" s="1"/>
  <c r="D136" i="1" a="1"/>
  <c r="D136" i="1" s="1"/>
  <c r="G128" i="1" a="1"/>
  <c r="G128" i="1" s="1"/>
  <c r="F128" i="1" a="1"/>
  <c r="F128" i="1" s="1"/>
  <c r="E128" i="1" a="1"/>
  <c r="E128" i="1" s="1"/>
  <c r="D128" i="1" a="1"/>
  <c r="D128" i="1" s="1"/>
  <c r="G124" i="1" a="1"/>
  <c r="G124" i="1" s="1"/>
  <c r="F124" i="1" a="1"/>
  <c r="F124" i="1" s="1"/>
  <c r="E124" i="1" a="1"/>
  <c r="E124" i="1" s="1"/>
  <c r="D124" i="1" a="1"/>
  <c r="D124" i="1" s="1"/>
  <c r="G123" i="1" a="1"/>
  <c r="G123" i="1" s="1"/>
  <c r="F123" i="1" a="1"/>
  <c r="F123" i="1" s="1"/>
  <c r="E123" i="1" a="1"/>
  <c r="E123" i="1" s="1"/>
  <c r="D123" i="1" a="1"/>
  <c r="D123" i="1" s="1"/>
  <c r="G122" i="1" a="1"/>
  <c r="G122" i="1" s="1"/>
  <c r="F122" i="1" a="1"/>
  <c r="F122" i="1" s="1"/>
  <c r="E122" i="1" a="1"/>
  <c r="E122" i="1" s="1"/>
  <c r="D122" i="1" a="1"/>
  <c r="D122" i="1" s="1"/>
  <c r="G121" i="1" a="1"/>
  <c r="G121" i="1" s="1"/>
  <c r="F121" i="1" a="1"/>
  <c r="F121" i="1" s="1"/>
  <c r="E121" i="1" a="1"/>
  <c r="E121" i="1" s="1"/>
  <c r="D121" i="1" a="1"/>
  <c r="D121" i="1" s="1"/>
  <c r="G119" i="1" a="1"/>
  <c r="G119" i="1" s="1"/>
  <c r="F119" i="1" a="1"/>
  <c r="F119" i="1" s="1"/>
  <c r="E119" i="1" a="1"/>
  <c r="E119" i="1" s="1"/>
  <c r="D119" i="1" a="1"/>
  <c r="D119" i="1" s="1"/>
  <c r="G118" i="1" a="1"/>
  <c r="G118" i="1" s="1"/>
  <c r="F118" i="1" a="1"/>
  <c r="F118" i="1" s="1"/>
  <c r="E118" i="1" a="1"/>
  <c r="E118" i="1" s="1"/>
  <c r="D118" i="1" a="1"/>
  <c r="D118" i="1" s="1"/>
  <c r="G116" i="1" a="1"/>
  <c r="G116" i="1" s="1"/>
  <c r="F116" i="1" a="1"/>
  <c r="F116" i="1" s="1"/>
  <c r="E116" i="1" a="1"/>
  <c r="E116" i="1" s="1"/>
  <c r="D116" i="1" a="1"/>
  <c r="D116" i="1" s="1"/>
  <c r="G114" i="1" a="1"/>
  <c r="G114" i="1" s="1"/>
  <c r="F114" i="1" a="1"/>
  <c r="F114" i="1" s="1"/>
  <c r="E114" i="1" a="1"/>
  <c r="E114" i="1" s="1"/>
  <c r="D114" i="1" a="1"/>
  <c r="D114" i="1" s="1"/>
  <c r="G112" i="1" a="1"/>
  <c r="G112" i="1" s="1"/>
  <c r="F112" i="1" a="1"/>
  <c r="F112" i="1" s="1"/>
  <c r="E112" i="1" a="1"/>
  <c r="E112" i="1" s="1"/>
  <c r="D112" i="1" a="1"/>
  <c r="D112" i="1" s="1"/>
  <c r="G111" i="1" a="1"/>
  <c r="G111" i="1" s="1"/>
  <c r="F111" i="1" a="1"/>
  <c r="F111" i="1" s="1"/>
  <c r="E111" i="1" a="1"/>
  <c r="E111" i="1" s="1"/>
  <c r="D111" i="1" a="1"/>
  <c r="D111" i="1" s="1"/>
  <c r="G103" i="1" a="1"/>
  <c r="G103" i="1" s="1"/>
  <c r="F103" i="1" a="1"/>
  <c r="F103" i="1" s="1"/>
  <c r="E103" i="1" a="1"/>
  <c r="E103" i="1" s="1"/>
  <c r="D103" i="1" a="1"/>
  <c r="D103" i="1" s="1"/>
  <c r="G99" i="1" a="1"/>
  <c r="G99" i="1" s="1"/>
  <c r="F99" i="1" a="1"/>
  <c r="F99" i="1" s="1"/>
  <c r="E99" i="1" a="1"/>
  <c r="E99" i="1" s="1"/>
  <c r="D99" i="1" a="1"/>
  <c r="D99" i="1" s="1"/>
  <c r="G98" i="1" a="1"/>
  <c r="G98" i="1" s="1"/>
  <c r="F98" i="1" a="1"/>
  <c r="F98" i="1" s="1"/>
  <c r="E98" i="1" a="1"/>
  <c r="E98" i="1" s="1"/>
  <c r="D98" i="1" a="1"/>
  <c r="D98" i="1" s="1"/>
  <c r="G97" i="1" a="1"/>
  <c r="G97" i="1" s="1"/>
  <c r="F97" i="1" a="1"/>
  <c r="F97" i="1" s="1"/>
  <c r="E97" i="1" a="1"/>
  <c r="E97" i="1" s="1"/>
  <c r="D97" i="1" a="1"/>
  <c r="D97" i="1" s="1"/>
  <c r="G96" i="1" a="1"/>
  <c r="G96" i="1" s="1"/>
  <c r="F96" i="1" a="1"/>
  <c r="F96" i="1" s="1"/>
  <c r="E96" i="1" a="1"/>
  <c r="E96" i="1" s="1"/>
  <c r="D96" i="1" a="1"/>
  <c r="D96" i="1" s="1"/>
  <c r="G94" i="1" a="1"/>
  <c r="G94" i="1" s="1"/>
  <c r="F94" i="1" a="1"/>
  <c r="F94" i="1" s="1"/>
  <c r="E94" i="1" a="1"/>
  <c r="E94" i="1" s="1"/>
  <c r="D94" i="1" a="1"/>
  <c r="D94" i="1" s="1"/>
  <c r="G93" i="1" a="1"/>
  <c r="G93" i="1" s="1"/>
  <c r="F93" i="1" a="1"/>
  <c r="F93" i="1" s="1"/>
  <c r="E93" i="1" a="1"/>
  <c r="E93" i="1" s="1"/>
  <c r="D93" i="1" a="1"/>
  <c r="D93" i="1" s="1"/>
  <c r="G91" i="1" a="1"/>
  <c r="G91" i="1" s="1"/>
  <c r="F91" i="1" a="1"/>
  <c r="F91" i="1" s="1"/>
  <c r="E91" i="1" a="1"/>
  <c r="E91" i="1" s="1"/>
  <c r="D91" i="1" a="1"/>
  <c r="D91" i="1" s="1"/>
  <c r="G89" i="1" a="1"/>
  <c r="G89" i="1" s="1"/>
  <c r="F89" i="1" a="1"/>
  <c r="F89" i="1" s="1"/>
  <c r="E89" i="1" a="1"/>
  <c r="E89" i="1" s="1"/>
  <c r="D89" i="1" a="1"/>
  <c r="D89" i="1" s="1"/>
  <c r="G87" i="1" a="1"/>
  <c r="G87" i="1" s="1"/>
  <c r="F87" i="1" a="1"/>
  <c r="F87" i="1" s="1"/>
  <c r="E87" i="1" a="1"/>
  <c r="E87" i="1" s="1"/>
  <c r="D87" i="1" a="1"/>
  <c r="D87" i="1" s="1"/>
  <c r="G86" i="1" a="1"/>
  <c r="G86" i="1" s="1"/>
  <c r="F86" i="1" a="1"/>
  <c r="F86" i="1" s="1"/>
  <c r="E86" i="1" a="1"/>
  <c r="E86" i="1" s="1"/>
  <c r="D86" i="1" a="1"/>
  <c r="D86" i="1" s="1"/>
  <c r="G78" i="1" a="1"/>
  <c r="G78" i="1" s="1"/>
  <c r="F78" i="1" a="1"/>
  <c r="F78" i="1" s="1"/>
  <c r="E78" i="1" a="1"/>
  <c r="E78" i="1" s="1"/>
  <c r="D78" i="1" a="1"/>
  <c r="D78" i="1" s="1"/>
  <c r="G74" i="1" a="1"/>
  <c r="G74" i="1" s="1"/>
  <c r="F74" i="1" a="1"/>
  <c r="F74" i="1" s="1"/>
  <c r="E74" i="1" a="1"/>
  <c r="E74" i="1" s="1"/>
  <c r="D74" i="1" a="1"/>
  <c r="D74" i="1" s="1"/>
  <c r="G73" i="1" a="1"/>
  <c r="G73" i="1" s="1"/>
  <c r="F73" i="1" a="1"/>
  <c r="F73" i="1" s="1"/>
  <c r="E73" i="1" a="1"/>
  <c r="E73" i="1" s="1"/>
  <c r="D73" i="1" a="1"/>
  <c r="D73" i="1" s="1"/>
  <c r="G72" i="1" a="1"/>
  <c r="G72" i="1" s="1"/>
  <c r="F72" i="1" a="1"/>
  <c r="F72" i="1" s="1"/>
  <c r="E72" i="1" a="1"/>
  <c r="E72" i="1" s="1"/>
  <c r="D72" i="1" a="1"/>
  <c r="D72" i="1" s="1"/>
  <c r="G71" i="1" a="1"/>
  <c r="G71" i="1" s="1"/>
  <c r="F71" i="1" a="1"/>
  <c r="F71" i="1" s="1"/>
  <c r="E71" i="1" a="1"/>
  <c r="E71" i="1" s="1"/>
  <c r="D71" i="1" a="1"/>
  <c r="D71" i="1" s="1"/>
  <c r="G69" i="1" a="1"/>
  <c r="G69" i="1" s="1"/>
  <c r="F69" i="1" a="1"/>
  <c r="F69" i="1" s="1"/>
  <c r="E69" i="1" a="1"/>
  <c r="E69" i="1" s="1"/>
  <c r="D69" i="1" a="1"/>
  <c r="D69" i="1" s="1"/>
  <c r="G68" i="1" a="1"/>
  <c r="G68" i="1" s="1"/>
  <c r="F68" i="1" a="1"/>
  <c r="F68" i="1" s="1"/>
  <c r="E68" i="1" a="1"/>
  <c r="E68" i="1" s="1"/>
  <c r="D68" i="1" a="1"/>
  <c r="D68" i="1" s="1"/>
  <c r="G66" i="1" a="1"/>
  <c r="G66" i="1" s="1"/>
  <c r="F66" i="1" a="1"/>
  <c r="F66" i="1" s="1"/>
  <c r="E66" i="1" a="1"/>
  <c r="E66" i="1" s="1"/>
  <c r="D66" i="1" a="1"/>
  <c r="D66" i="1" s="1"/>
  <c r="G64" i="1" a="1"/>
  <c r="G64" i="1" s="1"/>
  <c r="F64" i="1" a="1"/>
  <c r="F64" i="1" s="1"/>
  <c r="E64" i="1" a="1"/>
  <c r="E64" i="1" s="1"/>
  <c r="D64" i="1" a="1"/>
  <c r="D64" i="1" s="1"/>
  <c r="G62" i="1" a="1"/>
  <c r="G62" i="1" s="1"/>
  <c r="F62" i="1" a="1"/>
  <c r="F62" i="1" s="1"/>
  <c r="E62" i="1" a="1"/>
  <c r="E62" i="1" s="1"/>
  <c r="D62" i="1" a="1"/>
  <c r="D62" i="1" s="1"/>
  <c r="G61" i="1" a="1"/>
  <c r="G61" i="1" s="1"/>
  <c r="F61" i="1" a="1"/>
  <c r="F61" i="1" s="1"/>
  <c r="E61" i="1" a="1"/>
  <c r="E61" i="1" s="1"/>
  <c r="D61" i="1" a="1"/>
  <c r="D61" i="1" s="1"/>
  <c r="G53" i="1" a="1"/>
  <c r="G53" i="1" s="1"/>
  <c r="F53" i="1" a="1"/>
  <c r="F53" i="1" s="1"/>
  <c r="E53" i="1" a="1"/>
  <c r="E53" i="1" s="1"/>
  <c r="D53" i="1" a="1"/>
  <c r="D53" i="1" s="1"/>
  <c r="G49" i="1" a="1"/>
  <c r="G49" i="1" s="1"/>
  <c r="F49" i="1" a="1"/>
  <c r="F49" i="1" s="1"/>
  <c r="E49" i="1" a="1"/>
  <c r="E49" i="1" s="1"/>
  <c r="D49" i="1" a="1"/>
  <c r="D49" i="1" s="1"/>
  <c r="G48" i="1" a="1"/>
  <c r="G48" i="1" s="1"/>
  <c r="F48" i="1" a="1"/>
  <c r="F48" i="1" s="1"/>
  <c r="E48" i="1" a="1"/>
  <c r="E48" i="1" s="1"/>
  <c r="D48" i="1" a="1"/>
  <c r="D48" i="1" s="1"/>
  <c r="G47" i="1" a="1"/>
  <c r="G47" i="1" s="1"/>
  <c r="F47" i="1" a="1"/>
  <c r="F47" i="1" s="1"/>
  <c r="E47" i="1" a="1"/>
  <c r="E47" i="1" s="1"/>
  <c r="D47" i="1" a="1"/>
  <c r="D47" i="1" s="1"/>
  <c r="G46" i="1" a="1"/>
  <c r="G46" i="1" s="1"/>
  <c r="F46" i="1" a="1"/>
  <c r="F46" i="1" s="1"/>
  <c r="E46" i="1" a="1"/>
  <c r="E46" i="1" s="1"/>
  <c r="D46" i="1" a="1"/>
  <c r="D46" i="1" s="1"/>
  <c r="G44" i="1" a="1"/>
  <c r="G44" i="1" s="1"/>
  <c r="F44" i="1" a="1"/>
  <c r="F44" i="1" s="1"/>
  <c r="E44" i="1" a="1"/>
  <c r="E44" i="1" s="1"/>
  <c r="D44" i="1" a="1"/>
  <c r="D44" i="1" s="1"/>
  <c r="G43" i="1" a="1"/>
  <c r="G43" i="1" s="1"/>
  <c r="F43" i="1" a="1"/>
  <c r="F43" i="1" s="1"/>
  <c r="E43" i="1" a="1"/>
  <c r="E43" i="1" s="1"/>
  <c r="D43" i="1" a="1"/>
  <c r="D43" i="1" s="1"/>
  <c r="G41" i="1" a="1"/>
  <c r="G41" i="1" s="1"/>
  <c r="F41" i="1" a="1"/>
  <c r="F41" i="1" s="1"/>
  <c r="E41" i="1" a="1"/>
  <c r="E41" i="1" s="1"/>
  <c r="D41" i="1" a="1"/>
  <c r="D41" i="1" s="1"/>
  <c r="G39" i="1" a="1"/>
  <c r="G39" i="1" s="1"/>
  <c r="F39" i="1" a="1"/>
  <c r="F39" i="1" s="1"/>
  <c r="E39" i="1" a="1"/>
  <c r="E39" i="1" s="1"/>
  <c r="D39" i="1" a="1"/>
  <c r="D39" i="1" s="1"/>
  <c r="G37" i="1" a="1"/>
  <c r="G37" i="1" s="1"/>
  <c r="F37" i="1" a="1"/>
  <c r="F37" i="1" s="1"/>
  <c r="E37" i="1" a="1"/>
  <c r="E37" i="1" s="1"/>
  <c r="D37" i="1" a="1"/>
  <c r="D37" i="1" s="1"/>
  <c r="G36" i="1" a="1"/>
  <c r="G36" i="1" s="1"/>
  <c r="F36" i="1" a="1"/>
  <c r="F36" i="1" s="1"/>
  <c r="E36" i="1" a="1"/>
  <c r="E36" i="1" s="1"/>
  <c r="D36" i="1" a="1"/>
  <c r="D36" i="1" s="1"/>
  <c r="G25" i="1" a="1"/>
  <c r="G25" i="1" s="1"/>
  <c r="F25" i="1" a="1"/>
  <c r="F25" i="1" s="1"/>
  <c r="E25" i="1" a="1"/>
  <c r="E25" i="1" s="1"/>
  <c r="D25" i="1" a="1"/>
  <c r="D25" i="1" s="1"/>
  <c r="G20" i="1" a="1"/>
  <c r="G20" i="1" s="1"/>
  <c r="F20" i="1" a="1"/>
  <c r="F20" i="1" s="1"/>
  <c r="E20" i="1" a="1"/>
  <c r="E20" i="1" s="1"/>
  <c r="D20" i="1" a="1"/>
  <c r="D20" i="1" s="1"/>
  <c r="G19" i="1" a="1"/>
  <c r="G19" i="1" s="1"/>
  <c r="F19" i="1" a="1"/>
  <c r="F19" i="1" s="1"/>
  <c r="E19" i="1" a="1"/>
  <c r="E19" i="1" s="1"/>
  <c r="D19" i="1" a="1"/>
  <c r="D19" i="1" s="1"/>
  <c r="G18" i="1" a="1"/>
  <c r="G18" i="1" s="1"/>
  <c r="F18" i="1" a="1"/>
  <c r="F18" i="1" s="1"/>
  <c r="E18" i="1" a="1"/>
  <c r="E18" i="1" s="1"/>
  <c r="D18" i="1" a="1"/>
  <c r="D18" i="1" s="1"/>
  <c r="G17" i="1" a="1"/>
  <c r="G17" i="1" s="1"/>
  <c r="F17" i="1" a="1"/>
  <c r="F17" i="1" s="1"/>
  <c r="E17" i="1" a="1"/>
  <c r="E17" i="1" s="1"/>
  <c r="D17" i="1" a="1"/>
  <c r="D17" i="1" s="1"/>
  <c r="G12" i="1" a="1"/>
  <c r="G12" i="1" s="1"/>
  <c r="F12" i="1" a="1"/>
  <c r="F12" i="1" s="1"/>
  <c r="E12" i="1" a="1"/>
  <c r="E12" i="1" s="1"/>
  <c r="D12" i="1" a="1"/>
  <c r="D12" i="1" s="1"/>
  <c r="G11" i="1" a="1"/>
  <c r="G11" i="1" s="1"/>
  <c r="F11" i="1" a="1"/>
  <c r="F11" i="1" s="1"/>
  <c r="E11" i="1" a="1"/>
  <c r="E11" i="1" s="1"/>
  <c r="D11" i="1" a="1"/>
  <c r="D11" i="1" s="1"/>
  <c r="G9" i="1" a="1"/>
  <c r="G9" i="1" s="1"/>
  <c r="F9" i="1" a="1"/>
  <c r="F9" i="1" s="1"/>
  <c r="E9" i="1" a="1"/>
  <c r="E9" i="1" s="1"/>
  <c r="D9" i="1" a="1"/>
  <c r="D9" i="1" s="1"/>
  <c r="G7" i="1" a="1"/>
  <c r="G7" i="1" s="1"/>
  <c r="F7" i="1" a="1"/>
  <c r="F7" i="1" s="1"/>
  <c r="E7" i="1" a="1"/>
  <c r="E7" i="1" s="1"/>
  <c r="D7" i="1" a="1"/>
  <c r="D7" i="1" s="1"/>
  <c r="G5" i="1" a="1"/>
  <c r="G5" i="1" s="1"/>
  <c r="F5" i="1" a="1"/>
  <c r="F5" i="1" s="1"/>
  <c r="E5" i="1" a="1"/>
  <c r="E5" i="1" s="1"/>
  <c r="D5" i="1" a="1"/>
  <c r="D5" i="1" s="1"/>
  <c r="G4" i="1" a="1"/>
  <c r="G4" i="1" s="1"/>
  <c r="F4" i="1" a="1"/>
  <c r="F4" i="1" s="1"/>
  <c r="E4" i="1" a="1"/>
  <c r="E4" i="1" s="1"/>
  <c r="D4" i="1" a="1"/>
  <c r="D4" i="1" s="1"/>
  <c r="D415" i="1" l="1"/>
  <c r="D417" i="1"/>
  <c r="I503" i="1"/>
  <c r="H504" i="1"/>
  <c r="J451" i="1"/>
  <c r="J502" i="1"/>
  <c r="I397" i="1"/>
  <c r="J477" i="1"/>
  <c r="J504" i="1"/>
  <c r="H502" i="1"/>
  <c r="J503" i="1"/>
  <c r="H501" i="1"/>
  <c r="I504" i="1"/>
  <c r="J501" i="1"/>
  <c r="H503" i="1"/>
  <c r="I502" i="1"/>
  <c r="I501" i="1"/>
  <c r="H476" i="1"/>
  <c r="J400" i="1"/>
  <c r="I476" i="1"/>
  <c r="I478" i="1"/>
  <c r="H475" i="1"/>
  <c r="J478" i="1"/>
  <c r="H400" i="1"/>
  <c r="H452" i="1"/>
  <c r="I475" i="1"/>
  <c r="H477" i="1"/>
  <c r="J475" i="1"/>
  <c r="I477" i="1"/>
  <c r="H478" i="1"/>
  <c r="J476" i="1"/>
  <c r="H423" i="1"/>
  <c r="J450" i="1"/>
  <c r="H425" i="1"/>
  <c r="I452" i="1"/>
  <c r="H374" i="1"/>
  <c r="J423" i="1"/>
  <c r="I451" i="1"/>
  <c r="H426" i="1"/>
  <c r="H450" i="1"/>
  <c r="J449" i="1"/>
  <c r="H451" i="1"/>
  <c r="I450" i="1"/>
  <c r="H449" i="1"/>
  <c r="I425" i="1"/>
  <c r="I449" i="1"/>
  <c r="J452" i="1"/>
  <c r="J346" i="1"/>
  <c r="I426" i="1"/>
  <c r="H324" i="1"/>
  <c r="H424" i="1"/>
  <c r="I399" i="1"/>
  <c r="J425" i="1"/>
  <c r="I423" i="1"/>
  <c r="J426" i="1"/>
  <c r="I424" i="1"/>
  <c r="J424" i="1"/>
  <c r="J272" i="1"/>
  <c r="H372" i="1"/>
  <c r="J397" i="1"/>
  <c r="H399" i="1"/>
  <c r="I400" i="1"/>
  <c r="H398" i="1"/>
  <c r="J399" i="1"/>
  <c r="H373" i="1"/>
  <c r="J398" i="1"/>
  <c r="H397" i="1"/>
  <c r="I398" i="1"/>
  <c r="H346" i="1"/>
  <c r="J321" i="1"/>
  <c r="I348" i="1"/>
  <c r="H371" i="1"/>
  <c r="I374" i="1"/>
  <c r="H349" i="1"/>
  <c r="I373" i="1"/>
  <c r="I371" i="1"/>
  <c r="J373" i="1"/>
  <c r="I372" i="1"/>
  <c r="J372" i="1"/>
  <c r="J371" i="1"/>
  <c r="J374" i="1"/>
  <c r="H347" i="1"/>
  <c r="I347" i="1"/>
  <c r="H323" i="1"/>
  <c r="I349" i="1"/>
  <c r="H322" i="1"/>
  <c r="J347" i="1"/>
  <c r="J349" i="1"/>
  <c r="I346" i="1"/>
  <c r="H348" i="1"/>
  <c r="J348" i="1"/>
  <c r="H298" i="1"/>
  <c r="H321" i="1"/>
  <c r="I324" i="1"/>
  <c r="H297" i="1"/>
  <c r="J324" i="1"/>
  <c r="I246" i="1"/>
  <c r="I248" i="1"/>
  <c r="I323" i="1"/>
  <c r="I296" i="1"/>
  <c r="J323" i="1"/>
  <c r="I322" i="1"/>
  <c r="J322" i="1"/>
  <c r="I321" i="1"/>
  <c r="H296" i="1"/>
  <c r="I299" i="1"/>
  <c r="H274" i="1"/>
  <c r="I298" i="1"/>
  <c r="J296" i="1"/>
  <c r="J299" i="1"/>
  <c r="J298" i="1"/>
  <c r="I297" i="1"/>
  <c r="J297" i="1"/>
  <c r="H299" i="1"/>
  <c r="I271" i="1"/>
  <c r="I274" i="1"/>
  <c r="I223" i="1"/>
  <c r="H272" i="1"/>
  <c r="J273" i="1"/>
  <c r="H248" i="1"/>
  <c r="I272" i="1"/>
  <c r="H271" i="1"/>
  <c r="J271" i="1"/>
  <c r="I273" i="1"/>
  <c r="H273" i="1"/>
  <c r="J274" i="1"/>
  <c r="H246" i="1"/>
  <c r="I249" i="1"/>
  <c r="H247" i="1"/>
  <c r="J248" i="1"/>
  <c r="J246" i="1"/>
  <c r="J249" i="1"/>
  <c r="H221" i="1"/>
  <c r="J247" i="1"/>
  <c r="I247" i="1"/>
  <c r="H249" i="1"/>
  <c r="I221" i="1"/>
  <c r="H174" i="1"/>
  <c r="H199" i="1"/>
  <c r="J221" i="1"/>
  <c r="I224" i="1"/>
  <c r="I123" i="1"/>
  <c r="H222" i="1"/>
  <c r="J223" i="1"/>
  <c r="J198" i="1"/>
  <c r="I222" i="1"/>
  <c r="J222" i="1"/>
  <c r="H224" i="1"/>
  <c r="J224" i="1"/>
  <c r="H173" i="1"/>
  <c r="J197" i="1"/>
  <c r="H196" i="1"/>
  <c r="I199" i="1"/>
  <c r="H223" i="1"/>
  <c r="H172" i="1"/>
  <c r="I198" i="1"/>
  <c r="J172" i="1"/>
  <c r="H197" i="1"/>
  <c r="J196" i="1"/>
  <c r="H198" i="1"/>
  <c r="I196" i="1"/>
  <c r="I197" i="1"/>
  <c r="J199" i="1"/>
  <c r="H171" i="1"/>
  <c r="J148" i="1"/>
  <c r="I174" i="1"/>
  <c r="H124" i="1"/>
  <c r="J122" i="1"/>
  <c r="I173" i="1"/>
  <c r="H146" i="1"/>
  <c r="J171" i="1"/>
  <c r="J174" i="1"/>
  <c r="I171" i="1"/>
  <c r="J173" i="1"/>
  <c r="I172" i="1"/>
  <c r="J147" i="1"/>
  <c r="I121" i="1"/>
  <c r="I149" i="1"/>
  <c r="J121" i="1"/>
  <c r="H148" i="1"/>
  <c r="I124" i="1"/>
  <c r="H147" i="1"/>
  <c r="I146" i="1"/>
  <c r="J149" i="1"/>
  <c r="J146" i="1"/>
  <c r="H122" i="1"/>
  <c r="I148" i="1"/>
  <c r="I147" i="1"/>
  <c r="H149" i="1"/>
  <c r="J73" i="1"/>
  <c r="I96" i="1"/>
  <c r="J124" i="1"/>
  <c r="H98" i="1"/>
  <c r="J123" i="1"/>
  <c r="I122" i="1"/>
  <c r="H121" i="1"/>
  <c r="H123" i="1"/>
  <c r="H96" i="1"/>
  <c r="I99" i="1"/>
  <c r="H49" i="1"/>
  <c r="I98" i="1"/>
  <c r="H97" i="1"/>
  <c r="J98" i="1"/>
  <c r="J96" i="1"/>
  <c r="J99" i="1"/>
  <c r="J97" i="1"/>
  <c r="I97" i="1"/>
  <c r="H99" i="1"/>
  <c r="J72" i="1"/>
  <c r="H71" i="1"/>
  <c r="I74" i="1"/>
  <c r="I73" i="1"/>
  <c r="H72" i="1"/>
  <c r="H73" i="1"/>
  <c r="I71" i="1"/>
  <c r="J74" i="1"/>
  <c r="J71" i="1"/>
  <c r="I72" i="1"/>
  <c r="H74" i="1"/>
  <c r="H46" i="1"/>
  <c r="J47" i="1"/>
  <c r="I49" i="1"/>
  <c r="I48" i="1"/>
  <c r="H47" i="1"/>
  <c r="I46" i="1"/>
  <c r="J49" i="1"/>
  <c r="J46" i="1"/>
  <c r="H48" i="1"/>
  <c r="J48" i="1"/>
  <c r="I47" i="1"/>
  <c r="I20" i="1"/>
  <c r="J18" i="1"/>
  <c r="H19" i="1"/>
  <c r="J19" i="1"/>
  <c r="H20" i="1"/>
  <c r="J20" i="1"/>
  <c r="H18" i="1"/>
  <c r="I19" i="1"/>
  <c r="I18" i="1"/>
  <c r="H17" i="1"/>
  <c r="J17" i="1"/>
  <c r="I17" i="1"/>
  <c r="G21" i="1" l="1"/>
  <c r="F21" i="1"/>
  <c r="E21" i="1"/>
  <c r="D21" i="1"/>
  <c r="A2" i="1" l="1"/>
  <c r="F507" i="1" l="1"/>
  <c r="F481" i="1"/>
  <c r="F505" i="1"/>
  <c r="E479" i="1"/>
  <c r="F493" i="1"/>
  <c r="D467" i="1"/>
  <c r="F469" i="1"/>
  <c r="E495" i="1"/>
  <c r="D505" i="1"/>
  <c r="D493" i="1"/>
  <c r="F495" i="1"/>
  <c r="E505" i="1"/>
  <c r="G493" i="1"/>
  <c r="D495" i="1"/>
  <c r="G507" i="1"/>
  <c r="G506" i="1"/>
  <c r="D507" i="1"/>
  <c r="D506" i="1"/>
  <c r="E493" i="1"/>
  <c r="G495" i="1"/>
  <c r="E507" i="1"/>
  <c r="E506" i="1"/>
  <c r="G505" i="1"/>
  <c r="F479" i="1"/>
  <c r="F506" i="1"/>
  <c r="E469" i="1"/>
  <c r="D479" i="1"/>
  <c r="G467" i="1"/>
  <c r="D469" i="1"/>
  <c r="G481" i="1"/>
  <c r="G480" i="1"/>
  <c r="E467" i="1"/>
  <c r="G469" i="1"/>
  <c r="D481" i="1"/>
  <c r="D480" i="1"/>
  <c r="F467" i="1"/>
  <c r="E481" i="1"/>
  <c r="E480" i="1"/>
  <c r="G479" i="1"/>
  <c r="F480" i="1"/>
  <c r="G15" i="1"/>
  <c r="F15" i="1"/>
  <c r="E15" i="1"/>
  <c r="D15" i="1"/>
  <c r="G14" i="1"/>
  <c r="F14" i="1"/>
  <c r="E14" i="1"/>
  <c r="D14" i="1"/>
  <c r="G13" i="1"/>
  <c r="G26" i="1" s="1"/>
  <c r="J26" i="1" s="1"/>
  <c r="F13" i="1"/>
  <c r="F26" i="1" s="1"/>
  <c r="I26" i="1" s="1"/>
  <c r="E13" i="1"/>
  <c r="E26" i="1" s="1"/>
  <c r="H26" i="1" s="1"/>
  <c r="D13" i="1"/>
  <c r="E28" i="1" l="1"/>
  <c r="E30" i="1"/>
  <c r="E27" i="1"/>
  <c r="E29" i="1"/>
  <c r="F28" i="1"/>
  <c r="F30" i="1"/>
  <c r="F27" i="1"/>
  <c r="F29" i="1"/>
  <c r="G28" i="1"/>
  <c r="G30" i="1"/>
  <c r="G27" i="1"/>
  <c r="G29" i="1"/>
  <c r="G514" i="1"/>
  <c r="F514" i="1"/>
  <c r="E514" i="1"/>
  <c r="D514" i="1"/>
  <c r="G513" i="1"/>
  <c r="F513" i="1"/>
  <c r="E513" i="1"/>
  <c r="D513" i="1"/>
  <c r="G512" i="1"/>
  <c r="F512" i="1"/>
  <c r="E512" i="1"/>
  <c r="D512" i="1"/>
  <c r="J507" i="1"/>
  <c r="H507" i="1"/>
  <c r="J505" i="1"/>
  <c r="H505" i="1"/>
  <c r="G488" i="1"/>
  <c r="F488" i="1"/>
  <c r="E488" i="1"/>
  <c r="D488" i="1"/>
  <c r="G487" i="1"/>
  <c r="F487" i="1"/>
  <c r="E487" i="1"/>
  <c r="D487" i="1"/>
  <c r="G486" i="1"/>
  <c r="F486" i="1"/>
  <c r="E486" i="1"/>
  <c r="D486" i="1"/>
  <c r="J481" i="1"/>
  <c r="I481" i="1"/>
  <c r="J480" i="1"/>
  <c r="I480" i="1"/>
  <c r="H480" i="1"/>
  <c r="H479" i="1"/>
  <c r="J469" i="1"/>
  <c r="H469" i="1"/>
  <c r="G462" i="1"/>
  <c r="F462" i="1"/>
  <c r="E462" i="1"/>
  <c r="D462" i="1"/>
  <c r="G461" i="1"/>
  <c r="F461" i="1"/>
  <c r="E461" i="1"/>
  <c r="D461" i="1"/>
  <c r="G460" i="1"/>
  <c r="F460" i="1"/>
  <c r="E460" i="1"/>
  <c r="D460" i="1"/>
  <c r="G455" i="1"/>
  <c r="F455" i="1"/>
  <c r="E455" i="1"/>
  <c r="D455" i="1"/>
  <c r="G454" i="1"/>
  <c r="F454" i="1"/>
  <c r="E454" i="1"/>
  <c r="D454" i="1"/>
  <c r="G453" i="1"/>
  <c r="F453" i="1"/>
  <c r="E453" i="1"/>
  <c r="D453" i="1"/>
  <c r="G443" i="1"/>
  <c r="F443" i="1"/>
  <c r="E443" i="1"/>
  <c r="D443" i="1"/>
  <c r="G441" i="1"/>
  <c r="F441" i="1"/>
  <c r="E441" i="1"/>
  <c r="D441" i="1"/>
  <c r="J508" i="1"/>
  <c r="I508" i="1"/>
  <c r="H508" i="1"/>
  <c r="I507" i="1"/>
  <c r="J506" i="1"/>
  <c r="I506" i="1"/>
  <c r="H506" i="1"/>
  <c r="J499" i="1"/>
  <c r="I499" i="1"/>
  <c r="H499" i="1"/>
  <c r="J498" i="1"/>
  <c r="I498" i="1"/>
  <c r="H498" i="1"/>
  <c r="J496" i="1"/>
  <c r="I496" i="1"/>
  <c r="H496" i="1"/>
  <c r="J495" i="1"/>
  <c r="I495" i="1"/>
  <c r="H495" i="1"/>
  <c r="J494" i="1"/>
  <c r="I494" i="1"/>
  <c r="H494" i="1"/>
  <c r="J491" i="1"/>
  <c r="I491" i="1"/>
  <c r="H491" i="1"/>
  <c r="J482" i="1"/>
  <c r="I482" i="1"/>
  <c r="H482" i="1"/>
  <c r="H481" i="1"/>
  <c r="J479" i="1"/>
  <c r="I479" i="1"/>
  <c r="J473" i="1"/>
  <c r="I473" i="1"/>
  <c r="H473" i="1"/>
  <c r="J472" i="1"/>
  <c r="I472" i="1"/>
  <c r="H472" i="1"/>
  <c r="J470" i="1"/>
  <c r="I470" i="1"/>
  <c r="H470" i="1"/>
  <c r="J468" i="1"/>
  <c r="I468" i="1"/>
  <c r="H468" i="1"/>
  <c r="J465" i="1"/>
  <c r="I465" i="1"/>
  <c r="H465" i="1"/>
  <c r="J456" i="1"/>
  <c r="I456" i="1"/>
  <c r="H456" i="1"/>
  <c r="J447" i="1"/>
  <c r="I447" i="1"/>
  <c r="H447" i="1"/>
  <c r="J446" i="1"/>
  <c r="I446" i="1"/>
  <c r="H446" i="1"/>
  <c r="J444" i="1"/>
  <c r="I444" i="1"/>
  <c r="H444" i="1"/>
  <c r="J442" i="1"/>
  <c r="I442" i="1"/>
  <c r="H442" i="1"/>
  <c r="J439" i="1"/>
  <c r="I439" i="1"/>
  <c r="H439" i="1"/>
  <c r="J514" i="1" l="1"/>
  <c r="H512" i="1"/>
  <c r="H514" i="1"/>
  <c r="I512" i="1"/>
  <c r="J454" i="1"/>
  <c r="J487" i="1"/>
  <c r="J512" i="1"/>
  <c r="I460" i="1"/>
  <c r="H462" i="1"/>
  <c r="H487" i="1"/>
  <c r="H513" i="1"/>
  <c r="I514" i="1"/>
  <c r="H455" i="1"/>
  <c r="H486" i="1"/>
  <c r="H488" i="1"/>
  <c r="J513" i="1"/>
  <c r="J486" i="1"/>
  <c r="J488" i="1"/>
  <c r="I462" i="1"/>
  <c r="I487" i="1"/>
  <c r="I488" i="1"/>
  <c r="J460" i="1"/>
  <c r="J462" i="1"/>
  <c r="H443" i="1"/>
  <c r="H454" i="1"/>
  <c r="H460" i="1"/>
  <c r="I454" i="1"/>
  <c r="J443" i="1"/>
  <c r="I461" i="1"/>
  <c r="I455" i="1"/>
  <c r="H453" i="1"/>
  <c r="I513" i="1"/>
  <c r="I505" i="1"/>
  <c r="I469" i="1"/>
  <c r="I486" i="1"/>
  <c r="I453" i="1"/>
  <c r="H461" i="1"/>
  <c r="J453" i="1"/>
  <c r="J455" i="1"/>
  <c r="J461" i="1"/>
  <c r="I443" i="1"/>
  <c r="I61" i="1" l="1"/>
  <c r="D75" i="1"/>
  <c r="I69" i="1"/>
  <c r="H69" i="1"/>
  <c r="I68" i="1"/>
  <c r="J68" i="1"/>
  <c r="D65" i="1"/>
  <c r="J61" i="1"/>
  <c r="H68" i="1"/>
  <c r="D63" i="1"/>
  <c r="E63" i="1"/>
  <c r="H61" i="1"/>
  <c r="F63" i="1"/>
  <c r="G63" i="1"/>
  <c r="G76" i="1"/>
  <c r="G84" i="1"/>
  <c r="G77" i="1"/>
  <c r="J66" i="1"/>
  <c r="G82" i="1"/>
  <c r="G83" i="1"/>
  <c r="J78" i="1"/>
  <c r="E65" i="1"/>
  <c r="H64" i="1"/>
  <c r="F65" i="1"/>
  <c r="I64" i="1"/>
  <c r="G65" i="1"/>
  <c r="J64" i="1"/>
  <c r="J69" i="1"/>
  <c r="D76" i="1"/>
  <c r="D84" i="1"/>
  <c r="D77" i="1"/>
  <c r="D82" i="1"/>
  <c r="D83" i="1"/>
  <c r="E76" i="1"/>
  <c r="E84" i="1"/>
  <c r="E77" i="1"/>
  <c r="H66" i="1"/>
  <c r="E82" i="1"/>
  <c r="E83" i="1"/>
  <c r="H78" i="1"/>
  <c r="F76" i="1"/>
  <c r="F84" i="1"/>
  <c r="F77" i="1"/>
  <c r="I66" i="1"/>
  <c r="F82" i="1"/>
  <c r="F83" i="1"/>
  <c r="I78" i="1"/>
  <c r="E75" i="1"/>
  <c r="F75" i="1"/>
  <c r="G75" i="1"/>
  <c r="D29" i="1"/>
  <c r="D28" i="1"/>
  <c r="D27" i="1"/>
  <c r="D22" i="1"/>
  <c r="G415" i="1"/>
  <c r="G389" i="1"/>
  <c r="G363" i="1"/>
  <c r="G338" i="1"/>
  <c r="G288" i="1"/>
  <c r="G263" i="1"/>
  <c r="G213" i="1"/>
  <c r="G188" i="1"/>
  <c r="G163" i="1"/>
  <c r="G138" i="1"/>
  <c r="G88" i="1"/>
  <c r="G38" i="1"/>
  <c r="I4" i="1"/>
  <c r="F415" i="1"/>
  <c r="F363" i="1"/>
  <c r="F313" i="1"/>
  <c r="F288" i="1"/>
  <c r="F263" i="1"/>
  <c r="F238" i="1"/>
  <c r="F213" i="1"/>
  <c r="F163" i="1"/>
  <c r="F113" i="1"/>
  <c r="F88" i="1"/>
  <c r="F38" i="1"/>
  <c r="D8" i="1"/>
  <c r="D188" i="1"/>
  <c r="E389" i="1"/>
  <c r="H369" i="1"/>
  <c r="H344" i="1"/>
  <c r="E338" i="1"/>
  <c r="H319" i="1"/>
  <c r="E313" i="1"/>
  <c r="E288" i="1"/>
  <c r="H269" i="1"/>
  <c r="E263" i="1"/>
  <c r="H244" i="1"/>
  <c r="E238" i="1"/>
  <c r="H194" i="1"/>
  <c r="E188" i="1"/>
  <c r="H169" i="1"/>
  <c r="E138" i="1"/>
  <c r="E113" i="1"/>
  <c r="E88" i="1"/>
  <c r="E38" i="1"/>
  <c r="D6" i="1"/>
  <c r="D389" i="1"/>
  <c r="D338" i="1"/>
  <c r="D288" i="1"/>
  <c r="D38" i="1"/>
  <c r="H75" i="1" l="1"/>
  <c r="I76" i="1"/>
  <c r="I77" i="1"/>
  <c r="I65" i="1"/>
  <c r="J84" i="1"/>
  <c r="I82" i="1"/>
  <c r="H77" i="1"/>
  <c r="J83" i="1"/>
  <c r="H84" i="1"/>
  <c r="I75" i="1"/>
  <c r="H65" i="1"/>
  <c r="I83" i="1"/>
  <c r="H82" i="1"/>
  <c r="J82" i="1"/>
  <c r="J75" i="1"/>
  <c r="I84" i="1"/>
  <c r="H76" i="1"/>
  <c r="J65" i="1"/>
  <c r="J77" i="1"/>
  <c r="H83" i="1"/>
  <c r="J76" i="1"/>
  <c r="H119" i="1"/>
  <c r="H421" i="1"/>
  <c r="D263" i="1"/>
  <c r="D88" i="1"/>
  <c r="H44" i="1"/>
  <c r="E213" i="1"/>
  <c r="E415" i="1"/>
  <c r="D363" i="1"/>
  <c r="F188" i="1"/>
  <c r="F389" i="1"/>
  <c r="G238" i="1"/>
  <c r="J12" i="1"/>
  <c r="H294" i="1"/>
  <c r="H144" i="1"/>
  <c r="D50" i="1"/>
  <c r="D140" i="1"/>
  <c r="D340" i="1"/>
  <c r="D213" i="1"/>
  <c r="J4" i="1"/>
  <c r="D240" i="1"/>
  <c r="D290" i="1"/>
  <c r="D90" i="1"/>
  <c r="E163" i="1"/>
  <c r="E363" i="1"/>
  <c r="F138" i="1"/>
  <c r="F338" i="1"/>
  <c r="G113" i="1"/>
  <c r="G313" i="1"/>
  <c r="H94" i="1"/>
  <c r="D265" i="1"/>
  <c r="D190" i="1"/>
  <c r="D391" i="1"/>
  <c r="D40" i="1"/>
  <c r="D200" i="1"/>
  <c r="D401" i="1"/>
  <c r="H395" i="1"/>
  <c r="J13" i="1"/>
  <c r="H141" i="1"/>
  <c r="E152" i="1"/>
  <c r="E159" i="1"/>
  <c r="E151" i="1"/>
  <c r="E359" i="1"/>
  <c r="H341" i="1"/>
  <c r="E352" i="1"/>
  <c r="E351" i="1"/>
  <c r="E357" i="1"/>
  <c r="H353" i="1"/>
  <c r="E358" i="1"/>
  <c r="J14" i="1"/>
  <c r="F134" i="1"/>
  <c r="F126" i="1"/>
  <c r="I116" i="1"/>
  <c r="F127" i="1"/>
  <c r="I244" i="1"/>
  <c r="F334" i="1"/>
  <c r="F327" i="1"/>
  <c r="I316" i="1"/>
  <c r="F326" i="1"/>
  <c r="I203" i="1"/>
  <c r="F207" i="1"/>
  <c r="F208" i="1"/>
  <c r="H11" i="1"/>
  <c r="E22" i="1"/>
  <c r="H22" i="1" s="1"/>
  <c r="G109" i="1"/>
  <c r="G101" i="1"/>
  <c r="G102" i="1"/>
  <c r="J91" i="1"/>
  <c r="J219" i="1"/>
  <c r="J291" i="1"/>
  <c r="G309" i="1"/>
  <c r="G301" i="1"/>
  <c r="G302" i="1"/>
  <c r="J421" i="1"/>
  <c r="H13" i="1"/>
  <c r="H27" i="1"/>
  <c r="F22" i="1"/>
  <c r="I11" i="1"/>
  <c r="D100" i="1"/>
  <c r="D165" i="1"/>
  <c r="D365" i="1"/>
  <c r="D58" i="1"/>
  <c r="D57" i="1"/>
  <c r="I15" i="1"/>
  <c r="H86" i="1"/>
  <c r="E150" i="1"/>
  <c r="H143" i="1"/>
  <c r="E215" i="1"/>
  <c r="H214" i="1"/>
  <c r="H286" i="1"/>
  <c r="E350" i="1"/>
  <c r="H343" i="1"/>
  <c r="E417" i="1"/>
  <c r="H416" i="1"/>
  <c r="H378" i="1"/>
  <c r="E383" i="1"/>
  <c r="E382" i="1"/>
  <c r="I36" i="1"/>
  <c r="I118" i="1"/>
  <c r="F125" i="1"/>
  <c r="I189" i="1"/>
  <c r="F190" i="1"/>
  <c r="I261" i="1"/>
  <c r="I318" i="1"/>
  <c r="F325" i="1"/>
  <c r="I390" i="1"/>
  <c r="F391" i="1"/>
  <c r="I228" i="1"/>
  <c r="F233" i="1"/>
  <c r="F232" i="1"/>
  <c r="I12" i="1"/>
  <c r="J93" i="1"/>
  <c r="G100" i="1"/>
  <c r="G165" i="1"/>
  <c r="J164" i="1"/>
  <c r="J236" i="1"/>
  <c r="J293" i="1"/>
  <c r="J364" i="1"/>
  <c r="G365" i="1"/>
  <c r="J53" i="1"/>
  <c r="G57" i="1"/>
  <c r="G58" i="1"/>
  <c r="D358" i="1"/>
  <c r="D357" i="1"/>
  <c r="H216" i="1"/>
  <c r="E234" i="1"/>
  <c r="E227" i="1"/>
  <c r="E226" i="1"/>
  <c r="H418" i="1"/>
  <c r="E429" i="1"/>
  <c r="E428" i="1"/>
  <c r="E436" i="1"/>
  <c r="E409" i="1"/>
  <c r="E408" i="1"/>
  <c r="H404" i="1"/>
  <c r="I119" i="1"/>
  <c r="I191" i="1"/>
  <c r="F209" i="1"/>
  <c r="F202" i="1"/>
  <c r="F201" i="1"/>
  <c r="I319" i="1"/>
  <c r="F410" i="1"/>
  <c r="F403" i="1"/>
  <c r="F402" i="1"/>
  <c r="I392" i="1"/>
  <c r="I253" i="1"/>
  <c r="F257" i="1"/>
  <c r="F258" i="1"/>
  <c r="D284" i="1"/>
  <c r="D277" i="1"/>
  <c r="D276" i="1"/>
  <c r="G34" i="1"/>
  <c r="G33" i="1"/>
  <c r="J25" i="1"/>
  <c r="J94" i="1"/>
  <c r="J166" i="1"/>
  <c r="G184" i="1"/>
  <c r="G176" i="1"/>
  <c r="G177" i="1"/>
  <c r="J294" i="1"/>
  <c r="J366" i="1"/>
  <c r="G377" i="1"/>
  <c r="G376" i="1"/>
  <c r="G384" i="1"/>
  <c r="G108" i="1"/>
  <c r="G107" i="1"/>
  <c r="J103" i="1"/>
  <c r="D175" i="1"/>
  <c r="D375" i="1"/>
  <c r="D132" i="1"/>
  <c r="D133" i="1"/>
  <c r="D113" i="1"/>
  <c r="E8" i="1"/>
  <c r="H8" i="1" s="1"/>
  <c r="H7" i="1"/>
  <c r="H89" i="1"/>
  <c r="E90" i="1"/>
  <c r="H161" i="1"/>
  <c r="E225" i="1"/>
  <c r="H218" i="1"/>
  <c r="H289" i="1"/>
  <c r="E290" i="1"/>
  <c r="H361" i="1"/>
  <c r="H420" i="1"/>
  <c r="E427" i="1"/>
  <c r="E434" i="1"/>
  <c r="E435" i="1"/>
  <c r="H430" i="1"/>
  <c r="F40" i="1"/>
  <c r="I39" i="1"/>
  <c r="I136" i="1"/>
  <c r="F200" i="1"/>
  <c r="I193" i="1"/>
  <c r="I264" i="1"/>
  <c r="F265" i="1"/>
  <c r="I336" i="1"/>
  <c r="I394" i="1"/>
  <c r="F401" i="1"/>
  <c r="F282" i="1"/>
  <c r="I278" i="1"/>
  <c r="F283" i="1"/>
  <c r="D30" i="1"/>
  <c r="J111" i="1"/>
  <c r="G175" i="1"/>
  <c r="J168" i="1"/>
  <c r="J239" i="1"/>
  <c r="G240" i="1"/>
  <c r="J311" i="1"/>
  <c r="G375" i="1"/>
  <c r="J368" i="1"/>
  <c r="J128" i="1"/>
  <c r="G133" i="1"/>
  <c r="G132" i="1"/>
  <c r="D134" i="1"/>
  <c r="D127" i="1"/>
  <c r="D126" i="1"/>
  <c r="D176" i="1"/>
  <c r="D184" i="1"/>
  <c r="D177" i="1"/>
  <c r="F24" i="1"/>
  <c r="F23" i="1"/>
  <c r="I9" i="1"/>
  <c r="F35" i="1"/>
  <c r="H91" i="1"/>
  <c r="E109" i="1"/>
  <c r="E101" i="1"/>
  <c r="E102" i="1"/>
  <c r="H219" i="1"/>
  <c r="E301" i="1"/>
  <c r="E302" i="1"/>
  <c r="E309" i="1"/>
  <c r="H291" i="1"/>
  <c r="H9" i="1"/>
  <c r="E35" i="1"/>
  <c r="E23" i="1"/>
  <c r="E24" i="1"/>
  <c r="D308" i="1"/>
  <c r="D307" i="1"/>
  <c r="F51" i="1"/>
  <c r="I41" i="1"/>
  <c r="F52" i="1"/>
  <c r="F59" i="1"/>
  <c r="I194" i="1"/>
  <c r="I266" i="1"/>
  <c r="F284" i="1"/>
  <c r="F277" i="1"/>
  <c r="F276" i="1"/>
  <c r="I395" i="1"/>
  <c r="I303" i="1"/>
  <c r="F307" i="1"/>
  <c r="F308" i="1"/>
  <c r="D334" i="1"/>
  <c r="D327" i="1"/>
  <c r="D326" i="1"/>
  <c r="H21" i="1"/>
  <c r="J169" i="1"/>
  <c r="J241" i="1"/>
  <c r="G259" i="1"/>
  <c r="G252" i="1"/>
  <c r="G251" i="1"/>
  <c r="J369" i="1"/>
  <c r="J153" i="1"/>
  <c r="G158" i="1"/>
  <c r="G157" i="1"/>
  <c r="I21" i="1"/>
  <c r="D115" i="1"/>
  <c r="D315" i="1"/>
  <c r="D183" i="1"/>
  <c r="D182" i="1"/>
  <c r="D163" i="1"/>
  <c r="G22" i="1"/>
  <c r="J11" i="1"/>
  <c r="H93" i="1"/>
  <c r="E100" i="1"/>
  <c r="E165" i="1"/>
  <c r="H164" i="1"/>
  <c r="H236" i="1"/>
  <c r="H293" i="1"/>
  <c r="E365" i="1"/>
  <c r="H364" i="1"/>
  <c r="H53" i="1"/>
  <c r="E57" i="1"/>
  <c r="E58" i="1"/>
  <c r="D207" i="1"/>
  <c r="D208" i="1"/>
  <c r="I43" i="1"/>
  <c r="F50" i="1"/>
  <c r="F140" i="1"/>
  <c r="I139" i="1"/>
  <c r="I211" i="1"/>
  <c r="I268" i="1"/>
  <c r="I339" i="1"/>
  <c r="F340" i="1"/>
  <c r="I413" i="1"/>
  <c r="F332" i="1"/>
  <c r="I328" i="1"/>
  <c r="F333" i="1"/>
  <c r="D313" i="1"/>
  <c r="I14" i="1"/>
  <c r="J114" i="1"/>
  <c r="G115" i="1"/>
  <c r="J186" i="1"/>
  <c r="J243" i="1"/>
  <c r="G315" i="1"/>
  <c r="J314" i="1"/>
  <c r="J387" i="1"/>
  <c r="J178" i="1"/>
  <c r="G183" i="1"/>
  <c r="G182" i="1"/>
  <c r="H25" i="1"/>
  <c r="E33" i="1"/>
  <c r="E34" i="1"/>
  <c r="E184" i="1"/>
  <c r="H166" i="1"/>
  <c r="E176" i="1"/>
  <c r="E177" i="1"/>
  <c r="E377" i="1"/>
  <c r="E376" i="1"/>
  <c r="E384" i="1"/>
  <c r="H366" i="1"/>
  <c r="H103" i="1"/>
  <c r="E107" i="1"/>
  <c r="E108" i="1"/>
  <c r="I44" i="1"/>
  <c r="I141" i="1"/>
  <c r="F159" i="1"/>
  <c r="F151" i="1"/>
  <c r="F152" i="1"/>
  <c r="I269" i="1"/>
  <c r="F351" i="1"/>
  <c r="F359" i="1"/>
  <c r="I341" i="1"/>
  <c r="F352" i="1"/>
  <c r="I353" i="1"/>
  <c r="F358" i="1"/>
  <c r="F357" i="1"/>
  <c r="J15" i="1"/>
  <c r="J116" i="1"/>
  <c r="G127" i="1"/>
  <c r="G134" i="1"/>
  <c r="G126" i="1"/>
  <c r="J244" i="1"/>
  <c r="J316" i="1"/>
  <c r="G334" i="1"/>
  <c r="G327" i="1"/>
  <c r="G326" i="1"/>
  <c r="J203" i="1"/>
  <c r="G208" i="1"/>
  <c r="G207" i="1"/>
  <c r="D125" i="1"/>
  <c r="D325" i="1"/>
  <c r="D233" i="1"/>
  <c r="D232" i="1"/>
  <c r="D234" i="1"/>
  <c r="D227" i="1"/>
  <c r="D226" i="1"/>
  <c r="H111" i="1"/>
  <c r="H168" i="1"/>
  <c r="E175" i="1"/>
  <c r="E240" i="1"/>
  <c r="H239" i="1"/>
  <c r="H311" i="1"/>
  <c r="E375" i="1"/>
  <c r="H368" i="1"/>
  <c r="H128" i="1"/>
  <c r="E133" i="1"/>
  <c r="E132" i="1"/>
  <c r="D109" i="1"/>
  <c r="D101" i="1"/>
  <c r="D102" i="1"/>
  <c r="D33" i="1"/>
  <c r="D34" i="1"/>
  <c r="I86" i="1"/>
  <c r="I143" i="1"/>
  <c r="F150" i="1"/>
  <c r="I214" i="1"/>
  <c r="F215" i="1"/>
  <c r="I286" i="1"/>
  <c r="I343" i="1"/>
  <c r="F350" i="1"/>
  <c r="I416" i="1"/>
  <c r="F417" i="1"/>
  <c r="F383" i="1"/>
  <c r="F382" i="1"/>
  <c r="I378" i="1"/>
  <c r="D384" i="1"/>
  <c r="D377" i="1"/>
  <c r="D376" i="1"/>
  <c r="J36" i="1"/>
  <c r="G125" i="1"/>
  <c r="J118" i="1"/>
  <c r="J189" i="1"/>
  <c r="G190" i="1"/>
  <c r="J261" i="1"/>
  <c r="J318" i="1"/>
  <c r="G325" i="1"/>
  <c r="J390" i="1"/>
  <c r="G391" i="1"/>
  <c r="J228" i="1"/>
  <c r="G233" i="1"/>
  <c r="G232" i="1"/>
  <c r="H14" i="1"/>
  <c r="H28" i="1"/>
  <c r="H241" i="1"/>
  <c r="E252" i="1"/>
  <c r="E251" i="1"/>
  <c r="E259" i="1"/>
  <c r="H153" i="1"/>
  <c r="E157" i="1"/>
  <c r="E158" i="1"/>
  <c r="E6" i="1"/>
  <c r="H6" i="1" s="1"/>
  <c r="H5" i="1"/>
  <c r="I144" i="1"/>
  <c r="I216" i="1"/>
  <c r="F227" i="1"/>
  <c r="F226" i="1"/>
  <c r="F234" i="1"/>
  <c r="I344" i="1"/>
  <c r="F436" i="1"/>
  <c r="I418" i="1"/>
  <c r="F429" i="1"/>
  <c r="F428" i="1"/>
  <c r="I404" i="1"/>
  <c r="F409" i="1"/>
  <c r="F408" i="1"/>
  <c r="J119" i="1"/>
  <c r="J191" i="1"/>
  <c r="G209" i="1"/>
  <c r="G202" i="1"/>
  <c r="G201" i="1"/>
  <c r="J319" i="1"/>
  <c r="J392" i="1"/>
  <c r="G410" i="1"/>
  <c r="G402" i="1"/>
  <c r="G403" i="1"/>
  <c r="J253" i="1"/>
  <c r="G258" i="1"/>
  <c r="G257" i="1"/>
  <c r="D351" i="1"/>
  <c r="D352" i="1"/>
  <c r="D359" i="1"/>
  <c r="D283" i="1"/>
  <c r="D282" i="1"/>
  <c r="J21" i="1"/>
  <c r="E115" i="1"/>
  <c r="H114" i="1"/>
  <c r="H186" i="1"/>
  <c r="H243" i="1"/>
  <c r="H314" i="1"/>
  <c r="E315" i="1"/>
  <c r="H387" i="1"/>
  <c r="H178" i="1"/>
  <c r="E183" i="1"/>
  <c r="E182" i="1"/>
  <c r="D159" i="1"/>
  <c r="D152" i="1"/>
  <c r="D151" i="1"/>
  <c r="I7" i="1"/>
  <c r="F8" i="1"/>
  <c r="F90" i="1"/>
  <c r="I89" i="1"/>
  <c r="I161" i="1"/>
  <c r="F225" i="1"/>
  <c r="I218" i="1"/>
  <c r="I289" i="1"/>
  <c r="F290" i="1"/>
  <c r="I361" i="1"/>
  <c r="I420" i="1"/>
  <c r="F427" i="1"/>
  <c r="I430" i="1"/>
  <c r="F435" i="1"/>
  <c r="F434" i="1"/>
  <c r="D436" i="1"/>
  <c r="D429" i="1"/>
  <c r="D428" i="1"/>
  <c r="G40" i="1"/>
  <c r="J39" i="1"/>
  <c r="J136" i="1"/>
  <c r="J193" i="1"/>
  <c r="G200" i="1"/>
  <c r="G265" i="1"/>
  <c r="J264" i="1"/>
  <c r="J336" i="1"/>
  <c r="J394" i="1"/>
  <c r="G401" i="1"/>
  <c r="J278" i="1"/>
  <c r="G283" i="1"/>
  <c r="G282" i="1"/>
  <c r="H116" i="1"/>
  <c r="E134" i="1"/>
  <c r="E127" i="1"/>
  <c r="E126" i="1"/>
  <c r="E327" i="1"/>
  <c r="E326" i="1"/>
  <c r="H316" i="1"/>
  <c r="E334" i="1"/>
  <c r="H203" i="1"/>
  <c r="E208" i="1"/>
  <c r="E207" i="1"/>
  <c r="J9" i="1"/>
  <c r="G35" i="1"/>
  <c r="G24" i="1"/>
  <c r="G23" i="1"/>
  <c r="I91" i="1"/>
  <c r="F109" i="1"/>
  <c r="F102" i="1"/>
  <c r="F101" i="1"/>
  <c r="I219" i="1"/>
  <c r="F309" i="1"/>
  <c r="I291" i="1"/>
  <c r="F302" i="1"/>
  <c r="F301" i="1"/>
  <c r="I421" i="1"/>
  <c r="D107" i="1"/>
  <c r="D108" i="1"/>
  <c r="J41" i="1"/>
  <c r="G51" i="1"/>
  <c r="G52" i="1"/>
  <c r="G59" i="1"/>
  <c r="J194" i="1"/>
  <c r="J266" i="1"/>
  <c r="G277" i="1"/>
  <c r="G284" i="1"/>
  <c r="G276" i="1"/>
  <c r="J395" i="1"/>
  <c r="J303" i="1"/>
  <c r="G308" i="1"/>
  <c r="G307" i="1"/>
  <c r="D408" i="1"/>
  <c r="D409" i="1"/>
  <c r="D333" i="1"/>
  <c r="D332" i="1"/>
  <c r="H36" i="1"/>
  <c r="H118" i="1"/>
  <c r="E125" i="1"/>
  <c r="E190" i="1"/>
  <c r="H189" i="1"/>
  <c r="H261" i="1"/>
  <c r="E325" i="1"/>
  <c r="H318" i="1"/>
  <c r="E391" i="1"/>
  <c r="H390" i="1"/>
  <c r="H228" i="1"/>
  <c r="E233" i="1"/>
  <c r="E232" i="1"/>
  <c r="D209" i="1"/>
  <c r="D202" i="1"/>
  <c r="D201" i="1"/>
  <c r="H12" i="1"/>
  <c r="F100" i="1"/>
  <c r="I93" i="1"/>
  <c r="F165" i="1"/>
  <c r="I164" i="1"/>
  <c r="I236" i="1"/>
  <c r="I293" i="1"/>
  <c r="I364" i="1"/>
  <c r="F365" i="1"/>
  <c r="F57" i="1"/>
  <c r="I53" i="1"/>
  <c r="F58" i="1"/>
  <c r="D158" i="1"/>
  <c r="D157" i="1"/>
  <c r="J43" i="1"/>
  <c r="G50" i="1"/>
  <c r="G140" i="1"/>
  <c r="J139" i="1"/>
  <c r="J211" i="1"/>
  <c r="J268" i="1"/>
  <c r="J339" i="1"/>
  <c r="G340" i="1"/>
  <c r="J413" i="1"/>
  <c r="J328" i="1"/>
  <c r="G333" i="1"/>
  <c r="G332" i="1"/>
  <c r="H191" i="1"/>
  <c r="E202" i="1"/>
  <c r="E201" i="1"/>
  <c r="E209" i="1"/>
  <c r="H392" i="1"/>
  <c r="E410" i="1"/>
  <c r="E403" i="1"/>
  <c r="E402" i="1"/>
  <c r="H253" i="1"/>
  <c r="E258" i="1"/>
  <c r="E257" i="1"/>
  <c r="D259" i="1"/>
  <c r="D252" i="1"/>
  <c r="D251" i="1"/>
  <c r="I25" i="1"/>
  <c r="F33" i="1"/>
  <c r="F34" i="1"/>
  <c r="I94" i="1"/>
  <c r="F177" i="1"/>
  <c r="I166" i="1"/>
  <c r="F184" i="1"/>
  <c r="F176" i="1"/>
  <c r="I294" i="1"/>
  <c r="I366" i="1"/>
  <c r="F377" i="1"/>
  <c r="F384" i="1"/>
  <c r="F376" i="1"/>
  <c r="F108" i="1"/>
  <c r="I103" i="1"/>
  <c r="F107" i="1"/>
  <c r="D35" i="1"/>
  <c r="D23" i="1"/>
  <c r="D24" i="1"/>
  <c r="J44" i="1"/>
  <c r="G151" i="1"/>
  <c r="G159" i="1"/>
  <c r="J141" i="1"/>
  <c r="G152" i="1"/>
  <c r="J269" i="1"/>
  <c r="J341" i="1"/>
  <c r="G359" i="1"/>
  <c r="G351" i="1"/>
  <c r="G352" i="1"/>
  <c r="G358" i="1"/>
  <c r="G357" i="1"/>
  <c r="J353" i="1"/>
  <c r="D150" i="1"/>
  <c r="D215" i="1"/>
  <c r="D350" i="1"/>
  <c r="D383" i="1"/>
  <c r="D382" i="1"/>
  <c r="D402" i="1"/>
  <c r="D403" i="1"/>
  <c r="D410" i="1"/>
  <c r="H39" i="1"/>
  <c r="E40" i="1"/>
  <c r="H136" i="1"/>
  <c r="E200" i="1"/>
  <c r="H193" i="1"/>
  <c r="H264" i="1"/>
  <c r="E265" i="1"/>
  <c r="H336" i="1"/>
  <c r="E401" i="1"/>
  <c r="H394" i="1"/>
  <c r="E282" i="1"/>
  <c r="H278" i="1"/>
  <c r="E283" i="1"/>
  <c r="D238" i="1"/>
  <c r="I111" i="1"/>
  <c r="F175" i="1"/>
  <c r="I168" i="1"/>
  <c r="F240" i="1"/>
  <c r="I239" i="1"/>
  <c r="I311" i="1"/>
  <c r="I368" i="1"/>
  <c r="F375" i="1"/>
  <c r="I128" i="1"/>
  <c r="F132" i="1"/>
  <c r="F133" i="1"/>
  <c r="D59" i="1"/>
  <c r="D52" i="1"/>
  <c r="D51" i="1"/>
  <c r="H4" i="1"/>
  <c r="J86" i="1"/>
  <c r="J143" i="1"/>
  <c r="G150" i="1"/>
  <c r="J214" i="1"/>
  <c r="G215" i="1"/>
  <c r="J286" i="1"/>
  <c r="G350" i="1"/>
  <c r="J343" i="1"/>
  <c r="G417" i="1"/>
  <c r="J416" i="1"/>
  <c r="J378" i="1"/>
  <c r="G383" i="1"/>
  <c r="G382" i="1"/>
  <c r="H41" i="1"/>
  <c r="E51" i="1"/>
  <c r="E52" i="1"/>
  <c r="E59" i="1"/>
  <c r="E284" i="1"/>
  <c r="E277" i="1"/>
  <c r="H266" i="1"/>
  <c r="E276" i="1"/>
  <c r="E308" i="1"/>
  <c r="H303" i="1"/>
  <c r="E307" i="1"/>
  <c r="H15" i="1"/>
  <c r="H29" i="1"/>
  <c r="I169" i="1"/>
  <c r="I241" i="1"/>
  <c r="F251" i="1"/>
  <c r="F259" i="1"/>
  <c r="F252" i="1"/>
  <c r="I369" i="1"/>
  <c r="I153" i="1"/>
  <c r="F158" i="1"/>
  <c r="F157" i="1"/>
  <c r="I5" i="1"/>
  <c r="F6" i="1"/>
  <c r="J144" i="1"/>
  <c r="J216" i="1"/>
  <c r="G234" i="1"/>
  <c r="G226" i="1"/>
  <c r="G227" i="1"/>
  <c r="J344" i="1"/>
  <c r="G436" i="1"/>
  <c r="G429" i="1"/>
  <c r="G428" i="1"/>
  <c r="J418" i="1"/>
  <c r="G409" i="1"/>
  <c r="G408" i="1"/>
  <c r="J404" i="1"/>
  <c r="J5" i="1"/>
  <c r="G6" i="1"/>
  <c r="D225" i="1"/>
  <c r="D427" i="1"/>
  <c r="D435" i="1"/>
  <c r="D434" i="1"/>
  <c r="D258" i="1"/>
  <c r="D257" i="1"/>
  <c r="E50" i="1"/>
  <c r="H43" i="1"/>
  <c r="E140" i="1"/>
  <c r="H139" i="1"/>
  <c r="H211" i="1"/>
  <c r="H268" i="1"/>
  <c r="E340" i="1"/>
  <c r="H339" i="1"/>
  <c r="H413" i="1"/>
  <c r="E333" i="1"/>
  <c r="H328" i="1"/>
  <c r="E332" i="1"/>
  <c r="D309" i="1"/>
  <c r="D302" i="1"/>
  <c r="D301" i="1"/>
  <c r="I13" i="1"/>
  <c r="I114" i="1"/>
  <c r="F115" i="1"/>
  <c r="I186" i="1"/>
  <c r="I243" i="1"/>
  <c r="F315" i="1"/>
  <c r="I314" i="1"/>
  <c r="I387" i="1"/>
  <c r="I178" i="1"/>
  <c r="F183" i="1"/>
  <c r="F182" i="1"/>
  <c r="D138" i="1"/>
  <c r="G8" i="1"/>
  <c r="J7" i="1"/>
  <c r="G90" i="1"/>
  <c r="J89" i="1"/>
  <c r="J161" i="1"/>
  <c r="J218" i="1"/>
  <c r="G225" i="1"/>
  <c r="G290" i="1"/>
  <c r="J289" i="1"/>
  <c r="J361" i="1"/>
  <c r="J420" i="1"/>
  <c r="G427" i="1"/>
  <c r="J430" i="1"/>
  <c r="G435" i="1"/>
  <c r="G434" i="1"/>
  <c r="H190" i="1" l="1"/>
  <c r="H284" i="1"/>
  <c r="H265" i="1"/>
  <c r="H308" i="1"/>
  <c r="J403" i="1"/>
  <c r="J383" i="1"/>
  <c r="J340" i="1"/>
  <c r="J382" i="1"/>
  <c r="I240" i="1"/>
  <c r="J434" i="1"/>
  <c r="H50" i="1"/>
  <c r="J140" i="1"/>
  <c r="H35" i="1"/>
  <c r="I315" i="1"/>
  <c r="H23" i="1"/>
  <c r="H208" i="1"/>
  <c r="H51" i="1"/>
  <c r="J225" i="1"/>
  <c r="J409" i="1"/>
  <c r="H140" i="1"/>
  <c r="H277" i="1"/>
  <c r="H391" i="1"/>
  <c r="I158" i="1"/>
  <c r="H307" i="1"/>
  <c r="H276" i="1"/>
  <c r="H40" i="1"/>
  <c r="H340" i="1"/>
  <c r="J215" i="1"/>
  <c r="J23" i="1"/>
  <c r="I409" i="1"/>
  <c r="H200" i="1"/>
  <c r="J402" i="1"/>
  <c r="J327" i="1"/>
  <c r="I377" i="1"/>
  <c r="I226" i="1"/>
  <c r="I427" i="1"/>
  <c r="J410" i="1"/>
  <c r="I408" i="1"/>
  <c r="I234" i="1"/>
  <c r="J232" i="1"/>
  <c r="J190" i="1"/>
  <c r="H240" i="1"/>
  <c r="J233" i="1"/>
  <c r="J207" i="1"/>
  <c r="J226" i="1"/>
  <c r="I184" i="1"/>
  <c r="J435" i="1"/>
  <c r="J201" i="1"/>
  <c r="I375" i="1"/>
  <c r="I6" i="1"/>
  <c r="J334" i="1"/>
  <c r="J282" i="1"/>
  <c r="H290" i="1"/>
  <c r="I157" i="1"/>
  <c r="J401" i="1"/>
  <c r="J408" i="1"/>
  <c r="J284" i="1"/>
  <c r="I8" i="1"/>
  <c r="J208" i="1"/>
  <c r="J234" i="1"/>
  <c r="I290" i="1"/>
  <c r="J127" i="1"/>
  <c r="H90" i="1"/>
  <c r="H315" i="1"/>
  <c r="I357" i="1"/>
  <c r="J51" i="1"/>
  <c r="I309" i="1"/>
  <c r="J35" i="1"/>
  <c r="H327" i="1"/>
  <c r="I417" i="1"/>
  <c r="I358" i="1"/>
  <c r="I159" i="1"/>
  <c r="I177" i="1"/>
  <c r="H232" i="1"/>
  <c r="J436" i="1"/>
  <c r="H326" i="1"/>
  <c r="H182" i="1"/>
  <c r="I227" i="1"/>
  <c r="I150" i="1"/>
  <c r="I152" i="1"/>
  <c r="H183" i="1"/>
  <c r="I176" i="1"/>
  <c r="J276" i="1"/>
  <c r="H127" i="1"/>
  <c r="I57" i="1"/>
  <c r="I100" i="1"/>
  <c r="J24" i="1"/>
  <c r="I383" i="1"/>
  <c r="H115" i="1"/>
  <c r="J125" i="1"/>
  <c r="I436" i="1"/>
  <c r="H401" i="1"/>
  <c r="J332" i="1"/>
  <c r="J52" i="1"/>
  <c r="J325" i="1"/>
  <c r="H375" i="1"/>
  <c r="J8" i="1"/>
  <c r="J350" i="1"/>
  <c r="J352" i="1"/>
  <c r="I109" i="1"/>
  <c r="H58" i="1"/>
  <c r="J283" i="1"/>
  <c r="I382" i="1"/>
  <c r="I183" i="1"/>
  <c r="H333" i="1"/>
  <c r="I133" i="1"/>
  <c r="I33" i="1"/>
  <c r="H132" i="1"/>
  <c r="H175" i="1"/>
  <c r="J427" i="1"/>
  <c r="I429" i="1"/>
  <c r="H365" i="1"/>
  <c r="J22" i="1"/>
  <c r="J417" i="1"/>
  <c r="J151" i="1"/>
  <c r="J326" i="1"/>
  <c r="J428" i="1"/>
  <c r="I384" i="1"/>
  <c r="J307" i="1"/>
  <c r="J29" i="1"/>
  <c r="I351" i="1"/>
  <c r="I115" i="1"/>
  <c r="I182" i="1"/>
  <c r="J429" i="1"/>
  <c r="I251" i="1"/>
  <c r="J359" i="1"/>
  <c r="I34" i="1"/>
  <c r="H125" i="1"/>
  <c r="J308" i="1"/>
  <c r="J59" i="1"/>
  <c r="I302" i="1"/>
  <c r="I435" i="1"/>
  <c r="I225" i="1"/>
  <c r="H184" i="1"/>
  <c r="H57" i="1"/>
  <c r="H100" i="1"/>
  <c r="J150" i="1"/>
  <c r="I132" i="1"/>
  <c r="I175" i="1"/>
  <c r="J333" i="1"/>
  <c r="I365" i="1"/>
  <c r="J257" i="1"/>
  <c r="I428" i="1"/>
  <c r="J391" i="1"/>
  <c r="H133" i="1"/>
  <c r="J152" i="1"/>
  <c r="J202" i="1"/>
  <c r="J28" i="1"/>
  <c r="J126" i="1"/>
  <c r="J90" i="1"/>
  <c r="J357" i="1"/>
  <c r="H325" i="1"/>
  <c r="I101" i="1"/>
  <c r="H207" i="1"/>
  <c r="J30" i="1"/>
  <c r="J209" i="1"/>
  <c r="I350" i="1"/>
  <c r="J134" i="1"/>
  <c r="I352" i="1"/>
  <c r="H52" i="1"/>
  <c r="H283" i="1"/>
  <c r="J358" i="1"/>
  <c r="J159" i="1"/>
  <c r="I108" i="1"/>
  <c r="J277" i="1"/>
  <c r="I102" i="1"/>
  <c r="H134" i="1"/>
  <c r="H33" i="1"/>
  <c r="H177" i="1"/>
  <c r="I35" i="1"/>
  <c r="J265" i="1"/>
  <c r="I27" i="1"/>
  <c r="I252" i="1"/>
  <c r="I376" i="1"/>
  <c r="H332" i="1"/>
  <c r="I22" i="1"/>
  <c r="H403" i="1"/>
  <c r="H251" i="1"/>
  <c r="H209" i="1"/>
  <c r="H257" i="1"/>
  <c r="H201" i="1"/>
  <c r="H165" i="1"/>
  <c r="I23" i="1"/>
  <c r="J227" i="1"/>
  <c r="I107" i="1"/>
  <c r="H410" i="1"/>
  <c r="J50" i="1"/>
  <c r="H126" i="1"/>
  <c r="J40" i="1"/>
  <c r="I90" i="1"/>
  <c r="J258" i="1"/>
  <c r="H252" i="1"/>
  <c r="I151" i="1"/>
  <c r="H384" i="1"/>
  <c r="I140" i="1"/>
  <c r="I307" i="1"/>
  <c r="I59" i="1"/>
  <c r="H101" i="1"/>
  <c r="H435" i="1"/>
  <c r="H225" i="1"/>
  <c r="J377" i="1"/>
  <c r="I209" i="1"/>
  <c r="H429" i="1"/>
  <c r="J58" i="1"/>
  <c r="J165" i="1"/>
  <c r="J102" i="1"/>
  <c r="I326" i="1"/>
  <c r="I134" i="1"/>
  <c r="H59" i="1"/>
  <c r="H376" i="1"/>
  <c r="I332" i="1"/>
  <c r="I50" i="1"/>
  <c r="J157" i="1"/>
  <c r="I52" i="1"/>
  <c r="H109" i="1"/>
  <c r="J375" i="1"/>
  <c r="I283" i="1"/>
  <c r="H434" i="1"/>
  <c r="J33" i="1"/>
  <c r="J57" i="1"/>
  <c r="J100" i="1"/>
  <c r="I325" i="1"/>
  <c r="H382" i="1"/>
  <c r="J101" i="1"/>
  <c r="H359" i="1"/>
  <c r="H377" i="1"/>
  <c r="J182" i="1"/>
  <c r="J115" i="1"/>
  <c r="J158" i="1"/>
  <c r="I30" i="1"/>
  <c r="H30" i="1"/>
  <c r="I200" i="1"/>
  <c r="H427" i="1"/>
  <c r="J34" i="1"/>
  <c r="I402" i="1"/>
  <c r="H226" i="1"/>
  <c r="H383" i="1"/>
  <c r="H215" i="1"/>
  <c r="J302" i="1"/>
  <c r="J109" i="1"/>
  <c r="I327" i="1"/>
  <c r="H151" i="1"/>
  <c r="H158" i="1"/>
  <c r="J183" i="1"/>
  <c r="I340" i="1"/>
  <c r="I276" i="1"/>
  <c r="I51" i="1"/>
  <c r="H309" i="1"/>
  <c r="J240" i="1"/>
  <c r="I282" i="1"/>
  <c r="J177" i="1"/>
  <c r="I403" i="1"/>
  <c r="H227" i="1"/>
  <c r="J365" i="1"/>
  <c r="J301" i="1"/>
  <c r="I334" i="1"/>
  <c r="H358" i="1"/>
  <c r="H159" i="1"/>
  <c r="J290" i="1"/>
  <c r="I259" i="1"/>
  <c r="H282" i="1"/>
  <c r="J351" i="1"/>
  <c r="H258" i="1"/>
  <c r="H202" i="1"/>
  <c r="I58" i="1"/>
  <c r="I165" i="1"/>
  <c r="H233" i="1"/>
  <c r="I301" i="1"/>
  <c r="H334" i="1"/>
  <c r="J200" i="1"/>
  <c r="I434" i="1"/>
  <c r="H157" i="1"/>
  <c r="I215" i="1"/>
  <c r="I359" i="1"/>
  <c r="H108" i="1"/>
  <c r="H176" i="1"/>
  <c r="I28" i="1"/>
  <c r="I277" i="1"/>
  <c r="H302" i="1"/>
  <c r="I401" i="1"/>
  <c r="J107" i="1"/>
  <c r="J176" i="1"/>
  <c r="I410" i="1"/>
  <c r="H408" i="1"/>
  <c r="H234" i="1"/>
  <c r="I232" i="1"/>
  <c r="I190" i="1"/>
  <c r="H150" i="1"/>
  <c r="J309" i="1"/>
  <c r="H152" i="1"/>
  <c r="H107" i="1"/>
  <c r="J251" i="1"/>
  <c r="I284" i="1"/>
  <c r="H301" i="1"/>
  <c r="J132" i="1"/>
  <c r="I40" i="1"/>
  <c r="J108" i="1"/>
  <c r="J184" i="1"/>
  <c r="H409" i="1"/>
  <c r="I233" i="1"/>
  <c r="H417" i="1"/>
  <c r="I208" i="1"/>
  <c r="I127" i="1"/>
  <c r="H357" i="1"/>
  <c r="H259" i="1"/>
  <c r="J252" i="1"/>
  <c r="I24" i="1"/>
  <c r="H24" i="1"/>
  <c r="J133" i="1"/>
  <c r="J175" i="1"/>
  <c r="J384" i="1"/>
  <c r="I258" i="1"/>
  <c r="I201" i="1"/>
  <c r="H436" i="1"/>
  <c r="I125" i="1"/>
  <c r="I29" i="1"/>
  <c r="I207" i="1"/>
  <c r="H351" i="1"/>
  <c r="J27" i="1"/>
  <c r="J6" i="1"/>
  <c r="H402" i="1"/>
  <c r="H34" i="1"/>
  <c r="J315" i="1"/>
  <c r="I333" i="1"/>
  <c r="J259" i="1"/>
  <c r="I308" i="1"/>
  <c r="H102" i="1"/>
  <c r="I265" i="1"/>
  <c r="J376" i="1"/>
  <c r="I257" i="1"/>
  <c r="I202" i="1"/>
  <c r="H428" i="1"/>
  <c r="I391" i="1"/>
  <c r="H350" i="1"/>
  <c r="I126" i="1"/>
  <c r="H3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McCormick</author>
  </authors>
  <commentList>
    <comment ref="Y1" authorId="0" shapeId="0" xr:uid="{00000000-0006-0000-0100-000001000000}">
      <text>
        <r>
          <rPr>
            <sz val="9"/>
            <color indexed="81"/>
            <rFont val="Tahoma"/>
            <family val="2"/>
          </rPr>
          <t>=IF(ISERR(SMALL(IF(MATCH(A$2:A$1905,A$2:A$1905,0)=ROW(INDIRECT("1:"&amp;ROWS(A$2:A$1905))),ROW(INDIRECT("1:"&amp;ROWS(A$2:A$1905))),""),ROW(INDIRECT("1:"&amp;ROWS(A$2:A$1905))))),"",INDEX(A$2:A$1905,SMALL(IF(MATCH(A$2:A$1905,A$2:A$1905,0)=ROW(INDIRECT("1:"&amp;ROWS(A$2:A$1905))),ROW(INDIRECT("1:"&amp;ROWS(A$2:A$1905))),""),ROW(INDIRECT("1:"&amp;ROWS(A$2:A$1905)))),))</t>
        </r>
      </text>
    </comment>
  </commentList>
</comments>
</file>

<file path=xl/sharedStrings.xml><?xml version="1.0" encoding="utf-8"?>
<sst xmlns="http://schemas.openxmlformats.org/spreadsheetml/2006/main" count="1705" uniqueCount="96">
  <si>
    <t>0 - 12 Month Buyers</t>
  </si>
  <si>
    <t>Count</t>
  </si>
  <si>
    <t>Retained</t>
  </si>
  <si>
    <t>Retention Rate</t>
  </si>
  <si>
    <t>Orders</t>
  </si>
  <si>
    <t>Orders / Active Customers</t>
  </si>
  <si>
    <t>Total Demand</t>
  </si>
  <si>
    <t>AOV</t>
  </si>
  <si>
    <t>Demand / Active Customer</t>
  </si>
  <si>
    <t>Total Units</t>
  </si>
  <si>
    <t>Units / Orders</t>
  </si>
  <si>
    <t>Units / Active Customer</t>
  </si>
  <si>
    <t>Avg Unit Price</t>
  </si>
  <si>
    <t xml:space="preserve">13+ Month Buyer    </t>
  </si>
  <si>
    <t xml:space="preserve"> </t>
  </si>
  <si>
    <t>0 - 3 Month Buyers</t>
  </si>
  <si>
    <t>4 - 6 Month Buyers</t>
  </si>
  <si>
    <t>7 - 9 Month Buyers</t>
  </si>
  <si>
    <t>10 - 12 Month Buyers</t>
  </si>
  <si>
    <t>13 - 36 Month Buyers</t>
  </si>
  <si>
    <t>37+ Month Buyer</t>
  </si>
  <si>
    <t xml:space="preserve">Prior Year Non New, 1x </t>
  </si>
  <si>
    <t>Prior Year Non New, 2x+</t>
  </si>
  <si>
    <t xml:space="preserve">Prior Year New, 1x     </t>
  </si>
  <si>
    <t xml:space="preserve">Prior Year New, 2x+    </t>
  </si>
  <si>
    <t>1 - 2 Year Inactive</t>
  </si>
  <si>
    <t>Current Year Acquisition</t>
  </si>
  <si>
    <t>Category</t>
  </si>
  <si>
    <t>Rolling Year Begin</t>
  </si>
  <si>
    <t>Rolling Year End</t>
  </si>
  <si>
    <t>1-Time buyer</t>
  </si>
  <si>
    <t>Multibuyer</t>
  </si>
  <si>
    <t>Acquired</t>
  </si>
  <si>
    <t>Retained from 13-24 mo</t>
  </si>
  <si>
    <t>Retained from 25-36 mo</t>
  </si>
  <si>
    <t>Retained from 37+ mo</t>
  </si>
  <si>
    <t>Aggregate Orders</t>
  </si>
  <si>
    <t>Aggregate Total Demand</t>
  </si>
  <si>
    <t>Aggregate Total Units</t>
  </si>
  <si>
    <t>0 - 12 Month</t>
  </si>
  <si>
    <t>13+ Month</t>
  </si>
  <si>
    <t>0 - 3 Month</t>
  </si>
  <si>
    <t>4 - 6 Month</t>
  </si>
  <si>
    <t>7 - 9 Month</t>
  </si>
  <si>
    <t>10 - 12 Month</t>
  </si>
  <si>
    <t>13 - 36 Month</t>
  </si>
  <si>
    <t>37+ Month</t>
  </si>
  <si>
    <t>Prior Year Non New, 1x</t>
  </si>
  <si>
    <t>Prior Year New, 1x</t>
  </si>
  <si>
    <t>Prior Year New, 2x+</t>
  </si>
  <si>
    <t>1x Count</t>
  </si>
  <si>
    <t>2x Count</t>
  </si>
  <si>
    <t/>
  </si>
  <si>
    <t>% 1x Count</t>
  </si>
  <si>
    <t>Retained from 13-24 Mo</t>
  </si>
  <si>
    <t>Retained from 25-36 Mo</t>
  </si>
  <si>
    <t>Retained from 37+ Mo</t>
  </si>
  <si>
    <t>Acquired (New)</t>
  </si>
  <si>
    <t>Previous Purchasers</t>
  </si>
  <si>
    <t>% previous</t>
  </si>
  <si>
    <t>2x+ Count</t>
  </si>
  <si>
    <t>Retained from 0-12 Mo</t>
  </si>
  <si>
    <t>Retained from 24+ Mo</t>
  </si>
  <si>
    <t>% of  Active File</t>
  </si>
  <si>
    <t>VVT State Of The Housefile Report</t>
  </si>
  <si>
    <t>0 - 1 Month Buyers</t>
  </si>
  <si>
    <t>0 - 1 Month</t>
  </si>
  <si>
    <t>Equine</t>
  </si>
  <si>
    <t>Farm</t>
  </si>
  <si>
    <t>Pet</t>
  </si>
  <si>
    <t>Misc</t>
  </si>
  <si>
    <t>0-1 Month Acquisition</t>
  </si>
  <si>
    <t>0-3 Month Acquisition</t>
  </si>
  <si>
    <t>0-6 Month Acquisition</t>
  </si>
  <si>
    <t>Product Category</t>
  </si>
  <si>
    <t>Combined Divisions</t>
  </si>
  <si>
    <t>2021</t>
  </si>
  <si>
    <t>Customers, AOV $0-$50</t>
  </si>
  <si>
    <t>Customers, AOV $51-$150</t>
  </si>
  <si>
    <t>Customers, AOV $151-$250</t>
  </si>
  <si>
    <t>Customers, AOV $251+</t>
  </si>
  <si>
    <t>2022</t>
  </si>
  <si>
    <t>% Change 22 over21</t>
  </si>
  <si>
    <t>AOV_0_50</t>
  </si>
  <si>
    <t>AOV_51_150</t>
  </si>
  <si>
    <t>AOV_151_250</t>
  </si>
  <si>
    <t>AOV_251_PLUS</t>
  </si>
  <si>
    <t>MARGIN_PCT</t>
  </si>
  <si>
    <t>Margin %</t>
  </si>
  <si>
    <t>% Demand above Cost</t>
  </si>
  <si>
    <t>2023</t>
  </si>
  <si>
    <t>% Change 23 over22</t>
  </si>
  <si>
    <t>2024</t>
  </si>
  <si>
    <t>% Change 24 over23</t>
  </si>
  <si>
    <t>Retained from 0-12 Month</t>
  </si>
  <si>
    <t>% Retention from prior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</si>
</sst>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\0"/>
    <numFmt numFmtId="165" formatCode="#,##0.00%;\-#,##0.00%;\0\.\0\0\%"/>
    <numFmt numFmtId="166" formatCode="_(* #,##0_);_(* \(#,##0\);_(* &quot;-&quot;??_);_(@_)"/>
    <numFmt numFmtId="167" formatCode=";;;&quot;Total&quot;"/>
    <numFmt numFmtId="168" formatCode=";;;&quot;Others&quot;"/>
    <numFmt numFmtId="169" formatCode="0.0%"/>
  </numFmts>
  <fonts count="1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b/>
      <sz val="8"/>
      <color rgb="FFFF000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4" xfId="0" applyBorder="1"/>
    <xf numFmtId="3" fontId="4" fillId="0" borderId="4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0" fontId="3" fillId="0" borderId="0" xfId="3" applyNumberFormat="1" applyFont="1" applyBorder="1" applyAlignment="1">
      <alignment horizontal="left" vertical="top"/>
    </xf>
    <xf numFmtId="44" fontId="3" fillId="0" borderId="0" xfId="2" applyFont="1" applyBorder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169" fontId="3" fillId="0" borderId="0" xfId="3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0" fillId="0" borderId="5" xfId="0" applyFont="1" applyBorder="1"/>
    <xf numFmtId="0" fontId="10" fillId="0" borderId="0" xfId="0" applyFont="1"/>
    <xf numFmtId="0" fontId="11" fillId="0" borderId="3" xfId="0" applyFont="1" applyBorder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9" fontId="3" fillId="0" borderId="0" xfId="3" applyNumberFormat="1" applyFont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left" vertical="top"/>
    </xf>
    <xf numFmtId="0" fontId="0" fillId="0" borderId="6" xfId="0" applyBorder="1"/>
    <xf numFmtId="169" fontId="3" fillId="0" borderId="0" xfId="3" applyNumberFormat="1" applyFont="1" applyFill="1" applyBorder="1" applyAlignment="1">
      <alignment horizontal="center" vertical="top"/>
    </xf>
    <xf numFmtId="166" fontId="3" fillId="0" borderId="0" xfId="0" applyNumberFormat="1" applyFont="1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5" xfId="0" applyBorder="1"/>
    <xf numFmtId="10" fontId="3" fillId="0" borderId="0" xfId="1" applyNumberFormat="1" applyFont="1" applyFill="1" applyBorder="1" applyAlignment="1">
      <alignment horizontal="left" vertical="top"/>
    </xf>
    <xf numFmtId="10" fontId="3" fillId="0" borderId="0" xfId="1" applyNumberFormat="1" applyFont="1" applyBorder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7" fillId="0" borderId="0" xfId="0" applyFont="1"/>
    <xf numFmtId="0" fontId="13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/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7" fontId="3" fillId="0" borderId="7" xfId="0" quotePrefix="1" applyNumberFormat="1" applyFont="1" applyBorder="1" applyAlignment="1">
      <alignment horizontal="left" vertical="top"/>
    </xf>
    <xf numFmtId="167" fontId="3" fillId="0" borderId="2" xfId="0" quotePrefix="1" applyNumberFormat="1" applyFont="1" applyBorder="1" applyAlignment="1">
      <alignment horizontal="left" vertical="top"/>
    </xf>
    <xf numFmtId="167" fontId="3" fillId="0" borderId="3" xfId="0" quotePrefix="1" applyNumberFormat="1" applyFont="1" applyBorder="1" applyAlignment="1">
      <alignment horizontal="left" vertical="top"/>
    </xf>
    <xf numFmtId="168" fontId="3" fillId="0" borderId="7" xfId="0" quotePrefix="1" applyNumberFormat="1" applyFont="1" applyBorder="1" applyAlignment="1">
      <alignment horizontal="left" vertical="top"/>
    </xf>
    <xf numFmtId="168" fontId="3" fillId="0" borderId="2" xfId="0" quotePrefix="1" applyNumberFormat="1" applyFont="1" applyBorder="1" applyAlignment="1">
      <alignment horizontal="left" vertical="top"/>
    </xf>
    <xf numFmtId="168" fontId="3" fillId="0" borderId="3" xfId="0" quotePrefix="1" applyNumberFormat="1" applyFont="1" applyBorder="1" applyAlignment="1">
      <alignment horizontal="left" vertical="top"/>
    </xf>
  </cellXfs>
  <cellStyles count="5">
    <cellStyle name="Comma" xfId="1" builtinId="3"/>
    <cellStyle name="Currency" xfId="2" builtinId="4"/>
    <cellStyle name="Normal" xfId="0" builtinId="0"/>
    <cellStyle name="Normal 2" xfId="4" xr:uid="{538C2F03-C70A-4DDF-ACE9-B7490162F4F5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5"/>
  <sheetViews>
    <sheetView tabSelected="1" topLeftCell="A14" workbookViewId="0">
      <selection activeCell="B26" sqref="B26:R26"/>
    </sheetView>
  </sheetViews>
  <sheetFormatPr defaultRowHeight="12.75" customHeight="1" x14ac:dyDescent="0.25"/>
  <cols>
    <col min="1" max="1" width="23.81640625" bestFit="1" customWidth="1"/>
    <col min="2" max="2" width="26.453125" bestFit="1" customWidth="1"/>
    <col min="3" max="3" width="26.453125" customWidth="1"/>
    <col min="4" max="4" width="12.81640625" bestFit="1" customWidth="1"/>
    <col min="5" max="5" width="10" customWidth="1"/>
    <col min="6" max="7" width="12.453125" bestFit="1" customWidth="1"/>
    <col min="8" max="9" width="16.7265625" bestFit="1" customWidth="1"/>
    <col min="10" max="10" width="15.26953125" bestFit="1" customWidth="1"/>
    <col min="11" max="11" width="2.453125" customWidth="1"/>
    <col min="12" max="12" width="12.81640625" bestFit="1" customWidth="1"/>
    <col min="13" max="13" width="12.1796875" customWidth="1"/>
    <col min="14" max="15" width="12.453125" bestFit="1" customWidth="1"/>
    <col min="16" max="17" width="16.7265625" bestFit="1" customWidth="1"/>
    <col min="18" max="18" width="15.26953125" bestFit="1" customWidth="1"/>
  </cols>
  <sheetData>
    <row r="1" spans="1:18" ht="21" customHeight="1" x14ac:dyDescent="0.25">
      <c r="A1" s="36" t="s">
        <v>64</v>
      </c>
      <c r="B1" s="37"/>
      <c r="C1" s="37"/>
      <c r="D1" s="37"/>
      <c r="E1" s="37"/>
      <c r="F1" s="37"/>
      <c r="G1" s="37"/>
      <c r="H1" s="37"/>
    </row>
    <row r="2" spans="1:18" ht="16" thickBot="1" x14ac:dyDescent="0.4">
      <c r="A2" s="33" t="str">
        <f>TEXT(MAX(Sheet1!$D$2:$D$289),"""Order High Date - ""m/d/yy")</f>
        <v>Order High Date - 10/31/24</v>
      </c>
      <c r="B2" s="34"/>
      <c r="C2" s="34"/>
      <c r="D2" s="34"/>
      <c r="E2" s="34"/>
      <c r="F2" s="34"/>
      <c r="G2" s="34"/>
      <c r="H2" s="34"/>
      <c r="I2" s="23" t="s">
        <v>67</v>
      </c>
      <c r="J2" s="23"/>
      <c r="L2" s="35" t="s">
        <v>75</v>
      </c>
      <c r="M2" s="35"/>
      <c r="N2" s="35"/>
      <c r="O2" s="35"/>
      <c r="P2" s="35"/>
      <c r="Q2" s="35"/>
      <c r="R2" s="35"/>
    </row>
    <row r="3" spans="1:18" ht="13" thickBot="1" x14ac:dyDescent="0.3">
      <c r="D3" s="14" t="s">
        <v>76</v>
      </c>
      <c r="E3" s="14" t="s">
        <v>81</v>
      </c>
      <c r="F3" s="14" t="s">
        <v>90</v>
      </c>
      <c r="G3" s="14" t="s">
        <v>92</v>
      </c>
      <c r="H3" s="1" t="s">
        <v>82</v>
      </c>
      <c r="I3" s="1" t="s">
        <v>91</v>
      </c>
      <c r="J3" s="1" t="s">
        <v>93</v>
      </c>
      <c r="K3" s="27"/>
      <c r="L3" s="14" t="s">
        <v>76</v>
      </c>
      <c r="M3" s="14" t="s">
        <v>81</v>
      </c>
      <c r="N3" s="14" t="s">
        <v>90</v>
      </c>
      <c r="O3" s="14" t="s">
        <v>92</v>
      </c>
      <c r="P3" s="1" t="s">
        <v>82</v>
      </c>
      <c r="Q3" s="1" t="s">
        <v>91</v>
      </c>
      <c r="R3" s="1" t="s">
        <v>93</v>
      </c>
    </row>
    <row r="4" spans="1:18" ht="13" thickBot="1" x14ac:dyDescent="0.3">
      <c r="A4" s="38" t="s">
        <v>0</v>
      </c>
      <c r="B4" s="28" t="s">
        <v>1</v>
      </c>
      <c r="C4" s="15" t="s">
        <v>1</v>
      </c>
      <c r="D4" s="22">
        <f t="array" aca="1" ref="D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D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180869</v>
      </c>
      <c r="E4" s="25">
        <f t="array" aca="1" ref="E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E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179743</v>
      </c>
      <c r="F4" s="25">
        <f t="array" aca="1" ref="F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F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171257</v>
      </c>
      <c r="G4" s="25">
        <f t="array" aca="1" ref="G4" ca="1">SUM(NOT(ISERR(FIND(OFFSET(Sheet1!$B$2:$B$73,72*(MATCH($I$2,Sheet1!$Y$1:$Y$34,0)-1),),CHOOSE(COUNTIF($A$4:$A4,"?*"),$A$4,$A$36,$A$61,$A$86,$A$111,$A$136,$A$161,$A$186,$A$211,$A$261,$A$286,$A$311,$A$336,$A$387,$A$413,$A$439,$A$465,$A$491))))*(TEXT(YEAR(OFFSET(Sheet1!$D$2:$D$73,72*(MATCH($I$2,Sheet1!$Y$1:$Y$34,0)-1),)),"0")=G$3)*CHOOSE(MATCH($B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142220</v>
      </c>
      <c r="H4" s="5">
        <f ca="1">(E4/D4)-1</f>
        <v>-6.2255002239189894E-3</v>
      </c>
      <c r="I4" s="5">
        <f t="shared" ref="I4:J4" ca="1" si="0">(F4/E4)-1</f>
        <v>-4.7211852478260652E-2</v>
      </c>
      <c r="J4" s="5">
        <f t="shared" ca="1" si="0"/>
        <v>-0.16955219348698158</v>
      </c>
      <c r="K4" s="27"/>
      <c r="L4" s="22">
        <v>430754</v>
      </c>
      <c r="M4" s="25">
        <v>422536</v>
      </c>
      <c r="N4" s="25">
        <v>407892</v>
      </c>
      <c r="O4" s="25">
        <v>339702</v>
      </c>
      <c r="P4" s="5">
        <v>-1.9078174549743032E-2</v>
      </c>
      <c r="Q4" s="5">
        <v>-3.4657401972849611E-2</v>
      </c>
      <c r="R4" s="5">
        <v>-0.16717660557206315</v>
      </c>
    </row>
    <row r="5" spans="1:18" ht="13" thickBot="1" x14ac:dyDescent="0.3">
      <c r="A5" s="39"/>
      <c r="B5" s="29" t="s">
        <v>2</v>
      </c>
      <c r="C5" s="16" t="s">
        <v>58</v>
      </c>
      <c r="D5" s="22">
        <f t="array" aca="1" ref="D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D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102164</v>
      </c>
      <c r="E5" s="12">
        <f t="array" aca="1" ref="E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E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107304</v>
      </c>
      <c r="F5" s="12">
        <f t="array" aca="1" ref="F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F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108489</v>
      </c>
      <c r="G5" s="12">
        <f t="array" aca="1" ref="G5" ca="1">SUM(NOT(ISERR(FIND(OFFSET(Sheet1!$B$2:$B$73,72*(MATCH($I$2,Sheet1!$Y$1:$Y$34,0)-1),),CHOOSE(COUNTIF($A$4:$A5,"?*"),$A$4,$A$36,$A$61,$A$86,$A$111,$A$136,$A$161,$A$186,$A$211,$A$261,$A$286,$A$311,$A$336,$A$387,$A$413,$A$439,$A$465,$A$491))))*(TEXT(YEAR(OFFSET(Sheet1!$D$2:$D$73,72*(MATCH($I$2,Sheet1!$Y$1:$Y$34,0)-1),)),"0")=G$3)*CHOOSE(MATCH($B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95987</v>
      </c>
      <c r="H5" s="5">
        <f t="shared" ref="H5:J26" ca="1" si="1">(E5/D5)-1</f>
        <v>5.0311264241807319E-2</v>
      </c>
      <c r="I5" s="5">
        <f t="shared" ref="I5:I25" ca="1" si="2">(F5/E5)-1</f>
        <v>1.1043390740326453E-2</v>
      </c>
      <c r="J5" s="5">
        <f t="shared" ref="J5:J25" ca="1" si="3">(G5/F5)-1</f>
        <v>-0.11523748951506607</v>
      </c>
      <c r="K5" s="27"/>
      <c r="L5" s="22">
        <v>231077</v>
      </c>
      <c r="M5" s="12">
        <v>244211</v>
      </c>
      <c r="N5" s="12">
        <v>246730</v>
      </c>
      <c r="O5" s="12">
        <v>219237</v>
      </c>
      <c r="P5" s="5">
        <v>5.683819679154567E-2</v>
      </c>
      <c r="Q5" s="5">
        <v>1.0314850682401788E-2</v>
      </c>
      <c r="R5" s="5">
        <v>-0.1114294978316378</v>
      </c>
    </row>
    <row r="6" spans="1:18" ht="13" thickBot="1" x14ac:dyDescent="0.3">
      <c r="A6" s="39"/>
      <c r="B6" s="29" t="s">
        <v>3</v>
      </c>
      <c r="C6" s="16" t="s">
        <v>59</v>
      </c>
      <c r="D6" s="9">
        <f ca="1">D5/D4</f>
        <v>0.56485080362029982</v>
      </c>
      <c r="E6" s="9">
        <f t="shared" ref="E6:G6" ca="1" si="4">E5/E4</f>
        <v>0.59698569624408182</v>
      </c>
      <c r="F6" s="9">
        <f t="shared" ca="1" si="4"/>
        <v>0.63348651441984849</v>
      </c>
      <c r="G6" s="9">
        <f t="shared" ca="1" si="4"/>
        <v>0.67491913936155257</v>
      </c>
      <c r="H6" s="5">
        <f t="shared" ca="1" si="1"/>
        <v>5.6890939019329956E-2</v>
      </c>
      <c r="I6" s="5">
        <f t="shared" ca="1" si="2"/>
        <v>6.1141863876154057E-2</v>
      </c>
      <c r="J6" s="5">
        <f t="shared" ca="1" si="3"/>
        <v>6.5404115160444087E-2</v>
      </c>
      <c r="K6" s="27"/>
      <c r="L6" s="9">
        <v>0.53644771725857454</v>
      </c>
      <c r="M6" s="9">
        <v>0.57796495446541829</v>
      </c>
      <c r="N6" s="9">
        <v>0.60489051023310092</v>
      </c>
      <c r="O6" s="9">
        <v>0.6453803627885617</v>
      </c>
      <c r="P6" s="5">
        <v>7.7392886335709621E-2</v>
      </c>
      <c r="Q6" s="5">
        <v>4.6586831190460476E-2</v>
      </c>
      <c r="R6" s="5">
        <v>6.6937490125043686E-2</v>
      </c>
    </row>
    <row r="7" spans="1:18" ht="13" thickBot="1" x14ac:dyDescent="0.3">
      <c r="A7" s="39"/>
      <c r="B7" s="29" t="s">
        <v>4</v>
      </c>
      <c r="C7" s="16" t="s">
        <v>4</v>
      </c>
      <c r="D7" s="22">
        <f t="array" aca="1" ref="D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D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385945</v>
      </c>
      <c r="E7" s="12">
        <f t="array" aca="1" ref="E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E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392163</v>
      </c>
      <c r="F7" s="12">
        <f t="array" aca="1" ref="F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F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389208</v>
      </c>
      <c r="G7" s="12">
        <f t="array" aca="1" ref="G7" ca="1">SUM(NOT(ISERR(FIND(OFFSET(Sheet1!$B$2:$B$73,72*(MATCH($I$2,Sheet1!$Y$1:$Y$34,0)-1),),CHOOSE(COUNTIF($A$4:$A7,"?*"),$A$4,$A$36,$A$61,$A$86,$A$111,$A$136,$A$161,$A$186,$A$211,$A$261,$A$286,$A$311,$A$336,$A$387,$A$413,$A$439,$A$465,$A$491))))*(TEXT(YEAR(OFFSET(Sheet1!$D$2:$D$73,72*(MATCH($I$2,Sheet1!$Y$1:$Y$34,0)-1),)),"0")=G$3)*CHOOSE(MATCH($B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331766</v>
      </c>
      <c r="H7" s="5">
        <f t="shared" ca="1" si="1"/>
        <v>1.611110391377002E-2</v>
      </c>
      <c r="I7" s="5">
        <f t="shared" ca="1" si="2"/>
        <v>-7.5351320751829709E-3</v>
      </c>
      <c r="J7" s="5">
        <f t="shared" ca="1" si="3"/>
        <v>-0.14758689441121453</v>
      </c>
      <c r="K7" s="27"/>
      <c r="L7" s="22">
        <v>908924</v>
      </c>
      <c r="M7" s="12">
        <v>905380</v>
      </c>
      <c r="N7" s="12">
        <v>881619</v>
      </c>
      <c r="O7" s="12">
        <v>737587</v>
      </c>
      <c r="P7" s="5">
        <v>-3.8991158776751078E-3</v>
      </c>
      <c r="Q7" s="5">
        <v>-2.6244228942543413E-2</v>
      </c>
      <c r="R7" s="5">
        <v>-0.16337215962904605</v>
      </c>
    </row>
    <row r="8" spans="1:18" ht="13" thickBot="1" x14ac:dyDescent="0.3">
      <c r="A8" s="39"/>
      <c r="B8" s="29" t="s">
        <v>5</v>
      </c>
      <c r="C8" s="16" t="s">
        <v>5</v>
      </c>
      <c r="D8" s="11">
        <f ca="1">D7/D4</f>
        <v>2.1338371970873946</v>
      </c>
      <c r="E8" s="11">
        <f t="shared" ref="E8:G8" ca="1" si="5">E7/E4</f>
        <v>2.1817984566853785</v>
      </c>
      <c r="F8" s="11">
        <f t="shared" ca="1" si="5"/>
        <v>2.2726545484272176</v>
      </c>
      <c r="G8" s="11">
        <f t="shared" ca="1" si="5"/>
        <v>2.3327661369708901</v>
      </c>
      <c r="H8" s="5">
        <f t="shared" ca="1" si="1"/>
        <v>2.2476531791389309E-2</v>
      </c>
      <c r="I8" s="5">
        <f t="shared" ca="1" si="2"/>
        <v>4.1642751860714533E-2</v>
      </c>
      <c r="J8" s="5">
        <f t="shared" ca="1" si="3"/>
        <v>2.6449945322870372E-2</v>
      </c>
      <c r="K8" s="27"/>
      <c r="L8" s="11">
        <v>2.1100767491422019</v>
      </c>
      <c r="M8" s="11">
        <v>2.1427286669064882</v>
      </c>
      <c r="N8" s="11">
        <v>2.1614030184460593</v>
      </c>
      <c r="O8" s="11">
        <v>2.1712765894813688</v>
      </c>
      <c r="P8" s="5">
        <v>1.5474279680850467E-2</v>
      </c>
      <c r="Q8" s="5">
        <v>8.7152199100093419E-3</v>
      </c>
      <c r="R8" s="5">
        <v>4.5681304925762056E-3</v>
      </c>
    </row>
    <row r="9" spans="1:18" ht="13" thickBot="1" x14ac:dyDescent="0.3">
      <c r="A9" s="39"/>
      <c r="B9" s="29" t="s">
        <v>6</v>
      </c>
      <c r="C9" s="16" t="s">
        <v>6</v>
      </c>
      <c r="D9" s="22">
        <f t="array" aca="1" ref="D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D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59571985</v>
      </c>
      <c r="E9" s="12">
        <f t="array" aca="1" ref="E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E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64604492.810000002</v>
      </c>
      <c r="F9" s="12">
        <f t="array" aca="1" ref="F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F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65047811.439999998</v>
      </c>
      <c r="G9" s="12">
        <f t="array" aca="1" ref="G9" ca="1">SUM(NOT(ISERR(FIND(OFFSET(Sheet1!$B$2:$B$73,72*(MATCH($I$2,Sheet1!$Y$1:$Y$34,0)-1),),CHOOSE(COUNTIF($A$4:$A9,"?*"),$A$4,$A$36,$A$61,$A$86,$A$111,$A$136,$A$161,$A$186,$A$211,$A$261,$A$286,$A$311,$A$336,$A$387,$A$413,$A$439,$A$465,$A$491))))*(TEXT(YEAR(OFFSET(Sheet1!$D$2:$D$73,72*(MATCH($I$2,Sheet1!$Y$1:$Y$34,0)-1),)),"0")=G$3)*CHOOSE(MATCH($B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59203961.380000003</v>
      </c>
      <c r="H9" s="5">
        <f t="shared" ca="1" si="1"/>
        <v>8.447775930246415E-2</v>
      </c>
      <c r="I9" s="5">
        <f t="shared" ca="1" si="2"/>
        <v>6.8620402501073929E-3</v>
      </c>
      <c r="J9" s="5">
        <f t="shared" ca="1" si="3"/>
        <v>-8.9839303285251249E-2</v>
      </c>
      <c r="K9" s="27"/>
      <c r="L9" s="22">
        <v>146575758.80000001</v>
      </c>
      <c r="M9" s="12">
        <v>153416139.44999999</v>
      </c>
      <c r="N9" s="12">
        <v>152495421.72</v>
      </c>
      <c r="O9" s="12">
        <v>138071850.05000001</v>
      </c>
      <c r="P9" s="5">
        <v>4.6667884962707573E-2</v>
      </c>
      <c r="Q9" s="5">
        <v>-6.0014398309120587E-3</v>
      </c>
      <c r="R9" s="5">
        <v>-9.4583637379510366E-2</v>
      </c>
    </row>
    <row r="10" spans="1:18" ht="13" thickBot="1" x14ac:dyDescent="0.3">
      <c r="A10" s="39"/>
      <c r="B10" s="29" t="s">
        <v>88</v>
      </c>
      <c r="C10" s="16" t="s">
        <v>89</v>
      </c>
      <c r="D10" s="31">
        <f t="array" aca="1" ref="D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D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0.218806</v>
      </c>
      <c r="E10" s="32">
        <f t="array" aca="1" ref="E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E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0.26362200000000002</v>
      </c>
      <c r="F10" s="32">
        <f t="array" aca="1" ref="F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F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0.267735</v>
      </c>
      <c r="G10" s="32">
        <f t="array" aca="1" ref="G10" ca="1">SUM(NOT(ISERR(FIND(OFFSET(Sheet1!$B$2:$B$73,72*(MATCH($I$2,Sheet1!$Y$1:$Y$34,0)-1),),CHOOSE(COUNTIF($A$4:$A10,"?*"),$A$4,$A$36,$A$61,$A$86,$A$111,$A$136,$A$161,$A$186,$A$211,$A$261,$A$286,$A$311,$A$336,$A$387,$A$413,$A$439,$A$465,$A$491))))*(TEXT(YEAR(OFFSET(Sheet1!$D$2:$D$73,72*(MATCH($I$2,Sheet1!$Y$1:$Y$34,0)-1),)),"0")=G$3)*CHOOSE(MATCH($B10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0.27111000000000002</v>
      </c>
      <c r="H10" s="5"/>
      <c r="I10" s="5"/>
      <c r="J10" s="5"/>
      <c r="K10" s="27"/>
      <c r="L10" s="31">
        <v>0.27817999999999998</v>
      </c>
      <c r="M10" s="32">
        <v>0.29238900000000001</v>
      </c>
      <c r="N10" s="32">
        <v>0.28781699999999999</v>
      </c>
      <c r="O10" s="32">
        <v>0.29048600000000002</v>
      </c>
      <c r="P10" s="5"/>
      <c r="Q10" s="5"/>
      <c r="R10" s="5"/>
    </row>
    <row r="11" spans="1:18" ht="13" thickBot="1" x14ac:dyDescent="0.3">
      <c r="A11" s="39"/>
      <c r="B11" s="29" t="s">
        <v>50</v>
      </c>
      <c r="C11" s="16" t="s">
        <v>50</v>
      </c>
      <c r="D11" s="22">
        <f t="array" aca="1" ref="D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D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109245</v>
      </c>
      <c r="E11" s="12">
        <f t="array" aca="1" ref="E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E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107273</v>
      </c>
      <c r="F11" s="12">
        <f t="array" aca="1" ref="F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F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100677</v>
      </c>
      <c r="G11" s="12">
        <f t="array" aca="1" ref="G11" ca="1">SUM(NOT(ISERR(FIND(OFFSET(Sheet1!$B$2:$B$73,72*(MATCH($I$2,Sheet1!$Y$1:$Y$34,0)-1),),CHOOSE(COUNTIF($A$4:$A11,"?*"),$A$4,$A$36,$A$61,$A$86,$A$111,$A$136,$A$161,$A$186,$A$211,$A$261,$A$286,$A$311,$A$336,$A$387,$A$413,$A$439,$A$465,$A$491))))*(TEXT(YEAR(OFFSET(Sheet1!$D$2:$D$73,72*(MATCH($I$2,Sheet1!$Y$1:$Y$34,0)-1),)),"0")=G$3)*CHOOSE(MATCH($B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83880</v>
      </c>
      <c r="H11" s="5">
        <f t="shared" ca="1" si="1"/>
        <v>-1.8051169389903476E-2</v>
      </c>
      <c r="I11" s="5">
        <f t="shared" ca="1" si="2"/>
        <v>-6.1487979267849324E-2</v>
      </c>
      <c r="J11" s="5">
        <f t="shared" ca="1" si="3"/>
        <v>-0.16684048988348876</v>
      </c>
      <c r="K11" s="27"/>
      <c r="L11" s="22">
        <v>264365</v>
      </c>
      <c r="M11" s="12">
        <v>257253</v>
      </c>
      <c r="N11" s="12">
        <v>247226</v>
      </c>
      <c r="O11" s="12">
        <v>207944</v>
      </c>
      <c r="P11" s="5">
        <v>-2.6902199610387201E-2</v>
      </c>
      <c r="Q11" s="5">
        <v>-3.8977193657605547E-2</v>
      </c>
      <c r="R11" s="5">
        <v>-0.15889105514792135</v>
      </c>
    </row>
    <row r="12" spans="1:18" ht="13" thickBot="1" x14ac:dyDescent="0.3">
      <c r="A12" s="39"/>
      <c r="B12" s="29" t="s">
        <v>51</v>
      </c>
      <c r="C12" s="16" t="s">
        <v>60</v>
      </c>
      <c r="D12" s="22">
        <f t="array" aca="1" ref="D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D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71624</v>
      </c>
      <c r="E12" s="12">
        <f t="array" aca="1" ref="E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E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72470</v>
      </c>
      <c r="F12" s="12">
        <f t="array" aca="1" ref="F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F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70580</v>
      </c>
      <c r="G12" s="12">
        <f t="array" aca="1" ref="G12" ca="1">SUM(NOT(ISERR(FIND(OFFSET(Sheet1!$B$2:$B$73,72*(MATCH($I$2,Sheet1!$Y$1:$Y$34,0)-1),),CHOOSE(COUNTIF($A$4:$A12,"?*"),$A$4,$A$36,$A$61,$A$86,$A$111,$A$136,$A$161,$A$186,$A$211,$A$261,$A$286,$A$311,$A$336,$A$387,$A$413,$A$439,$A$465,$A$491))))*(TEXT(YEAR(OFFSET(Sheet1!$D$2:$D$73,72*(MATCH($I$2,Sheet1!$Y$1:$Y$34,0)-1),)),"0")=G$3)*CHOOSE(MATCH($B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58340</v>
      </c>
      <c r="H12" s="5">
        <f t="shared" ca="1" si="1"/>
        <v>1.1811683234669967E-2</v>
      </c>
      <c r="I12" s="5">
        <f t="shared" ca="1" si="2"/>
        <v>-2.607975714088584E-2</v>
      </c>
      <c r="J12" s="5">
        <f t="shared" ca="1" si="3"/>
        <v>-0.17342023236044202</v>
      </c>
      <c r="K12" s="27"/>
      <c r="L12" s="22">
        <v>166389</v>
      </c>
      <c r="M12" s="12">
        <v>165283</v>
      </c>
      <c r="N12" s="12">
        <v>160666</v>
      </c>
      <c r="O12" s="12">
        <v>131758</v>
      </c>
      <c r="P12" s="5">
        <v>-6.6470740253261607E-3</v>
      </c>
      <c r="Q12" s="5">
        <v>-2.7933907298391292E-2</v>
      </c>
      <c r="R12" s="5">
        <v>-0.17992605778447213</v>
      </c>
    </row>
    <row r="13" spans="1:18" ht="13" thickBot="1" x14ac:dyDescent="0.3">
      <c r="A13" s="39"/>
      <c r="B13" s="29" t="s">
        <v>54</v>
      </c>
      <c r="C13" s="16" t="s">
        <v>61</v>
      </c>
      <c r="D13" s="22">
        <f ca="1">OFFSET(Sheet1!$I5,72*(MATCH($I$2,Sheet1!$Y$1:$Y$34,0)-1),)</f>
        <v>72477</v>
      </c>
      <c r="E13" s="12">
        <f ca="1">OFFSET(Sheet1!$I4,72*(MATCH($I$2,Sheet1!$Y$1:$Y$34,0)-1),)</f>
        <v>77948</v>
      </c>
      <c r="F13" s="12">
        <f ca="1">OFFSET(Sheet1!$I3,72*(MATCH($I$2,Sheet1!$Y$1:$Y$34,0)-1),)</f>
        <v>77901</v>
      </c>
      <c r="G13" s="12">
        <f ca="1">OFFSET(Sheet1!$I2,72*(MATCH($I$2,Sheet1!$Y$1:$Y$34,0)-1),)</f>
        <v>70307</v>
      </c>
      <c r="H13" s="5">
        <f t="shared" ca="1" si="1"/>
        <v>7.5486016253432098E-2</v>
      </c>
      <c r="I13" s="5">
        <f t="shared" ca="1" si="2"/>
        <v>-6.0296607995069529E-4</v>
      </c>
      <c r="J13" s="5">
        <f t="shared" ca="1" si="3"/>
        <v>-9.7482702404333654E-2</v>
      </c>
      <c r="K13" s="27"/>
      <c r="L13" s="22">
        <v>165676</v>
      </c>
      <c r="M13" s="12">
        <v>181461</v>
      </c>
      <c r="N13" s="12">
        <v>178601</v>
      </c>
      <c r="O13" s="12">
        <v>161119</v>
      </c>
      <c r="P13" s="5">
        <v>9.5276322460706497E-2</v>
      </c>
      <c r="Q13" s="5">
        <v>-1.5760962410655721E-2</v>
      </c>
      <c r="R13" s="5">
        <v>-9.7882990576760531E-2</v>
      </c>
    </row>
    <row r="14" spans="1:18" ht="13" thickBot="1" x14ac:dyDescent="0.3">
      <c r="A14" s="39"/>
      <c r="B14" s="29" t="s">
        <v>55</v>
      </c>
      <c r="C14" s="16" t="s">
        <v>54</v>
      </c>
      <c r="D14" s="22">
        <f ca="1">OFFSET(Sheet1!$J5,72*(MATCH($I$2,Sheet1!$Y$1:$Y$34,0)-1),)</f>
        <v>12811</v>
      </c>
      <c r="E14" s="12">
        <f ca="1">OFFSET(Sheet1!$J4,72*(MATCH($I$2,Sheet1!$Y$1:$Y$34,0)-1),)</f>
        <v>13429</v>
      </c>
      <c r="F14" s="12">
        <f ca="1">OFFSET(Sheet1!$J3,72*(MATCH($I$2,Sheet1!$Y$1:$Y$34,0)-1),)</f>
        <v>14877</v>
      </c>
      <c r="G14" s="12">
        <f ca="1">OFFSET(Sheet1!$J2,72*(MATCH($I$2,Sheet1!$Y$1:$Y$34,0)-1),)</f>
        <v>12124</v>
      </c>
      <c r="H14" s="5">
        <f t="shared" ca="1" si="1"/>
        <v>4.8239793927093988E-2</v>
      </c>
      <c r="I14" s="5">
        <f t="shared" ca="1" si="2"/>
        <v>0.10782634596768181</v>
      </c>
      <c r="J14" s="5">
        <f t="shared" ca="1" si="3"/>
        <v>-0.18505074947906164</v>
      </c>
      <c r="K14" s="27"/>
      <c r="L14" s="22">
        <v>30575</v>
      </c>
      <c r="M14" s="12">
        <v>29151</v>
      </c>
      <c r="N14" s="12">
        <v>34537</v>
      </c>
      <c r="O14" s="12">
        <v>28557</v>
      </c>
      <c r="P14" s="5">
        <v>-4.6573998364677016E-2</v>
      </c>
      <c r="Q14" s="5">
        <v>0.18476210078556488</v>
      </c>
      <c r="R14" s="5">
        <v>-0.1731476387642239</v>
      </c>
    </row>
    <row r="15" spans="1:18" ht="13" thickBot="1" x14ac:dyDescent="0.3">
      <c r="A15" s="39"/>
      <c r="B15" s="29" t="s">
        <v>56</v>
      </c>
      <c r="C15" s="16" t="s">
        <v>62</v>
      </c>
      <c r="D15" s="22">
        <f ca="1">OFFSET(Sheet1!$K5,72*(MATCH($I$2,Sheet1!$Y$1:$Y$34,0)-1),)</f>
        <v>16876</v>
      </c>
      <c r="E15" s="12">
        <f ca="1">OFFSET(Sheet1!$K4,72*(MATCH($I$2,Sheet1!$Y$1:$Y$34,0)-1),)</f>
        <v>15927</v>
      </c>
      <c r="F15" s="12">
        <f ca="1">OFFSET(Sheet1!$K3,72*(MATCH($I$2,Sheet1!$Y$1:$Y$34,0)-1),)</f>
        <v>15711</v>
      </c>
      <c r="G15" s="12">
        <f ca="1">OFFSET(Sheet1!$K2,72*(MATCH($I$2,Sheet1!$Y$1:$Y$34,0)-1),)</f>
        <v>13556</v>
      </c>
      <c r="H15" s="5">
        <f t="shared" ca="1" si="1"/>
        <v>-5.6233704669352957E-2</v>
      </c>
      <c r="I15" s="5">
        <f t="shared" ca="1" si="2"/>
        <v>-1.3561876059521527E-2</v>
      </c>
      <c r="J15" s="5">
        <f t="shared" ca="1" si="3"/>
        <v>-0.13716504360002546</v>
      </c>
      <c r="K15" s="27"/>
      <c r="L15" s="22">
        <v>34826</v>
      </c>
      <c r="M15" s="12">
        <v>33599</v>
      </c>
      <c r="N15" s="12">
        <v>33592</v>
      </c>
      <c r="O15" s="12">
        <v>29561</v>
      </c>
      <c r="P15" s="5">
        <v>-3.5232297708608473E-2</v>
      </c>
      <c r="Q15" s="5">
        <v>-2.0833953391474758E-4</v>
      </c>
      <c r="R15" s="5">
        <v>-0.11999880924029527</v>
      </c>
    </row>
    <row r="16" spans="1:18" ht="13" thickBot="1" x14ac:dyDescent="0.3">
      <c r="A16" s="39"/>
      <c r="B16" s="29" t="str">
        <f>IF(ISERR(SEARCH("AOV $",B17)),"",B17)</f>
        <v>Customers, AOV $0-$50</v>
      </c>
      <c r="C16" s="16"/>
      <c r="D16" s="22"/>
      <c r="E16" s="12"/>
      <c r="F16" s="12"/>
      <c r="G16" s="12"/>
      <c r="H16" s="5"/>
      <c r="I16" s="5"/>
      <c r="J16" s="5"/>
      <c r="K16" s="27"/>
      <c r="L16" s="22"/>
      <c r="M16" s="12"/>
      <c r="N16" s="12"/>
      <c r="O16" s="12"/>
      <c r="P16" s="5"/>
      <c r="Q16" s="5"/>
      <c r="R16" s="5"/>
    </row>
    <row r="17" spans="1:18" ht="13" thickBot="1" x14ac:dyDescent="0.3">
      <c r="A17" s="39"/>
      <c r="B17" s="29" t="s">
        <v>77</v>
      </c>
      <c r="C17" s="16"/>
      <c r="D17" s="22">
        <f t="array" aca="1" ref="D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D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34138</v>
      </c>
      <c r="E17" s="12">
        <f t="array" aca="1" ref="E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E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29864</v>
      </c>
      <c r="F17" s="12">
        <f t="array" aca="1" ref="F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F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26489</v>
      </c>
      <c r="G17" s="12">
        <f t="array" aca="1" ref="G17" ca="1">SUM(NOT(ISERR(FIND(OFFSET(Sheet1!$B$2:$B$73,72*(MATCH($I$2,Sheet1!$Y$1:$Y$34,0)-1),),CHOOSE(COUNTIF($A$4:$A17,"?*"),$A$4,$A$36,$A$61,$A$86,$A$111,$A$136,$A$161,$A$186,$A$211,$A$261,$A$286,$A$311,$A$336,$A$387,$A$413,$A$439,$A$465,$A$491))))*(TEXT(YEAR(OFFSET(Sheet1!$D$2:$D$73,72*(MATCH($I$2,Sheet1!$Y$1:$Y$34,0)-1),)),"0")=G$3)*CHOOSE(MATCH($B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18553</v>
      </c>
      <c r="H17" s="5">
        <f ca="1">(E17/D17)-1</f>
        <v>-0.12519772687327901</v>
      </c>
      <c r="I17" s="5">
        <f t="shared" ref="I17:I20" ca="1" si="6">(F17/E17)-1</f>
        <v>-0.11301232252879723</v>
      </c>
      <c r="J17" s="5">
        <f t="shared" ref="J17:J20" ca="1" si="7">(G17/F17)-1</f>
        <v>-0.2995960587413643</v>
      </c>
      <c r="K17" s="27"/>
      <c r="L17" s="22">
        <v>89186</v>
      </c>
      <c r="M17" s="12">
        <v>83060</v>
      </c>
      <c r="N17" s="12">
        <v>77400</v>
      </c>
      <c r="O17" s="12">
        <v>53826</v>
      </c>
      <c r="P17" s="5">
        <v>-6.8687910658623563E-2</v>
      </c>
      <c r="Q17" s="5">
        <v>-6.8143510715145683E-2</v>
      </c>
      <c r="R17" s="5">
        <v>-0.30457364341085269</v>
      </c>
    </row>
    <row r="18" spans="1:18" ht="13" thickBot="1" x14ac:dyDescent="0.3">
      <c r="A18" s="39"/>
      <c r="B18" s="29" t="s">
        <v>78</v>
      </c>
      <c r="C18" s="16"/>
      <c r="D18" s="22">
        <f t="array" aca="1" ref="D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D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91972</v>
      </c>
      <c r="E18" s="12">
        <f t="array" aca="1" ref="E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E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91187</v>
      </c>
      <c r="F18" s="12">
        <f t="array" aca="1" ref="F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F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86131</v>
      </c>
      <c r="G18" s="12">
        <f t="array" aca="1" ref="G18" ca="1">SUM(NOT(ISERR(FIND(OFFSET(Sheet1!$B$2:$B$73,72*(MATCH($I$2,Sheet1!$Y$1:$Y$34,0)-1),),CHOOSE(COUNTIF($A$4:$A18,"?*"),$A$4,$A$36,$A$61,$A$86,$A$111,$A$136,$A$161,$A$186,$A$211,$A$261,$A$286,$A$311,$A$336,$A$387,$A$413,$A$439,$A$465,$A$491))))*(TEXT(YEAR(OFFSET(Sheet1!$D$2:$D$73,72*(MATCH($I$2,Sheet1!$Y$1:$Y$34,0)-1),)),"0")=G$3)*CHOOSE(MATCH($B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70273</v>
      </c>
      <c r="H18" s="5">
        <f ca="1">(E18/D18)-1</f>
        <v>-8.5352063671552125E-3</v>
      </c>
      <c r="I18" s="5">
        <f t="shared" ca="1" si="6"/>
        <v>-5.5446500049349146E-2</v>
      </c>
      <c r="J18" s="5">
        <f t="shared" ca="1" si="7"/>
        <v>-0.18411489475334086</v>
      </c>
      <c r="K18" s="27"/>
      <c r="L18" s="22">
        <v>215002</v>
      </c>
      <c r="M18" s="12">
        <v>205821</v>
      </c>
      <c r="N18" s="12">
        <v>194992</v>
      </c>
      <c r="O18" s="12">
        <v>157120</v>
      </c>
      <c r="P18" s="5">
        <v>-4.2701928354154872E-2</v>
      </c>
      <c r="Q18" s="5">
        <v>-5.2613678876305192E-2</v>
      </c>
      <c r="R18" s="5">
        <v>-0.19422335275293345</v>
      </c>
    </row>
    <row r="19" spans="1:18" ht="13" thickBot="1" x14ac:dyDescent="0.3">
      <c r="A19" s="39"/>
      <c r="B19" s="29" t="s">
        <v>79</v>
      </c>
      <c r="C19" s="16"/>
      <c r="D19" s="22">
        <f t="array" aca="1" ref="D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D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30910</v>
      </c>
      <c r="E19" s="12">
        <f t="array" aca="1" ref="E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E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31419</v>
      </c>
      <c r="F19" s="12">
        <f t="array" aca="1" ref="F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F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31467</v>
      </c>
      <c r="G19" s="12">
        <f t="array" aca="1" ref="G19" ca="1">SUM(NOT(ISERR(FIND(OFFSET(Sheet1!$B$2:$B$73,72*(MATCH($I$2,Sheet1!$Y$1:$Y$34,0)-1),),CHOOSE(COUNTIF($A$4:$A19,"?*"),$A$4,$A$36,$A$61,$A$86,$A$111,$A$136,$A$161,$A$186,$A$211,$A$261,$A$286,$A$311,$A$336,$A$387,$A$413,$A$439,$A$465,$A$491))))*(TEXT(YEAR(OFFSET(Sheet1!$D$2:$D$73,72*(MATCH($I$2,Sheet1!$Y$1:$Y$34,0)-1),)),"0")=G$3)*CHOOSE(MATCH($B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27710</v>
      </c>
      <c r="H19" s="5">
        <f ca="1">(E19/D19)-1</f>
        <v>1.6467162730507967E-2</v>
      </c>
      <c r="I19" s="5">
        <f t="shared" ca="1" si="6"/>
        <v>1.5277379929341528E-3</v>
      </c>
      <c r="J19" s="5">
        <f t="shared" ca="1" si="7"/>
        <v>-0.11939492166396537</v>
      </c>
      <c r="K19" s="27"/>
      <c r="L19" s="22">
        <v>67833</v>
      </c>
      <c r="M19" s="12">
        <v>70608</v>
      </c>
      <c r="N19" s="12">
        <v>71702</v>
      </c>
      <c r="O19" s="12">
        <v>68704</v>
      </c>
      <c r="P19" s="5">
        <v>4.0909291937552439E-2</v>
      </c>
      <c r="Q19" s="5">
        <v>1.5493995014729256E-2</v>
      </c>
      <c r="R19" s="5">
        <v>-4.1811943878831803E-2</v>
      </c>
    </row>
    <row r="20" spans="1:18" ht="13" thickBot="1" x14ac:dyDescent="0.3">
      <c r="A20" s="39"/>
      <c r="B20" s="29" t="s">
        <v>80</v>
      </c>
      <c r="C20" s="16"/>
      <c r="D20" s="22">
        <f t="array" aca="1" ref="D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D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23849</v>
      </c>
      <c r="E20" s="12">
        <f t="array" aca="1" ref="E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E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27273</v>
      </c>
      <c r="F20" s="12">
        <f t="array" aca="1" ref="F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F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27170</v>
      </c>
      <c r="G20" s="12">
        <f t="array" aca="1" ref="G20" ca="1">SUM(NOT(ISERR(FIND(OFFSET(Sheet1!$B$2:$B$73,72*(MATCH($I$2,Sheet1!$Y$1:$Y$34,0)-1),),CHOOSE(COUNTIF($A$4:$A20,"?*"),$A$4,$A$36,$A$61,$A$86,$A$111,$A$136,$A$161,$A$186,$A$211,$A$261,$A$286,$A$311,$A$336,$A$387,$A$413,$A$439,$A$465,$A$491))))*(TEXT(YEAR(OFFSET(Sheet1!$D$2:$D$73,72*(MATCH($I$2,Sheet1!$Y$1:$Y$34,0)-1),)),"0")=G$3)*CHOOSE(MATCH($B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25684</v>
      </c>
      <c r="H20" s="5">
        <f ca="1">(E20/D20)-1</f>
        <v>0.14356996100465436</v>
      </c>
      <c r="I20" s="5">
        <f t="shared" ca="1" si="6"/>
        <v>-3.7766289003776654E-3</v>
      </c>
      <c r="J20" s="5">
        <f t="shared" ca="1" si="7"/>
        <v>-5.469267574530734E-2</v>
      </c>
      <c r="K20" s="27"/>
      <c r="L20" s="22">
        <v>58733</v>
      </c>
      <c r="M20" s="12">
        <v>63047</v>
      </c>
      <c r="N20" s="12">
        <v>63798</v>
      </c>
      <c r="O20" s="12">
        <v>60052</v>
      </c>
      <c r="P20" s="5">
        <v>7.3451041152333474E-2</v>
      </c>
      <c r="Q20" s="5">
        <v>1.1911748378194087E-2</v>
      </c>
      <c r="R20" s="5">
        <v>-5.8716574187278603E-2</v>
      </c>
    </row>
    <row r="21" spans="1:18" ht="13" thickBot="1" x14ac:dyDescent="0.3">
      <c r="A21" s="39"/>
      <c r="B21" s="29" t="s">
        <v>57</v>
      </c>
      <c r="C21" s="16" t="s">
        <v>57</v>
      </c>
      <c r="D21" s="22">
        <f ca="1">OFFSET(Sheet1!$H5,72*(MATCH($I$2,Sheet1!$Y$1:$Y$34,0)-1),)</f>
        <v>78705</v>
      </c>
      <c r="E21" s="12">
        <f ca="1">OFFSET(Sheet1!$H4,72*(MATCH($I$2,Sheet1!$Y$1:$Y$34,0)-1),)</f>
        <v>72439</v>
      </c>
      <c r="F21" s="12">
        <f ca="1">OFFSET(Sheet1!$H3,72*(MATCH($I$2,Sheet1!$Y$1:$Y$34,0)-1),)</f>
        <v>62768</v>
      </c>
      <c r="G21" s="12">
        <f ca="1">OFFSET(Sheet1!$H2,72*(MATCH($I$2,Sheet1!$Y$1:$Y$34,0)-1),)</f>
        <v>46233</v>
      </c>
      <c r="H21" s="5">
        <f t="shared" ca="1" si="1"/>
        <v>-7.9613747538275881E-2</v>
      </c>
      <c r="I21" s="5">
        <f t="shared" ca="1" si="2"/>
        <v>-0.13350543215671118</v>
      </c>
      <c r="J21" s="5">
        <f t="shared" ca="1" si="3"/>
        <v>-0.26343041040020387</v>
      </c>
      <c r="K21" s="27"/>
      <c r="L21" s="22">
        <v>199677</v>
      </c>
      <c r="M21" s="12">
        <v>178325</v>
      </c>
      <c r="N21" s="12">
        <v>161162</v>
      </c>
      <c r="O21" s="12">
        <v>120465</v>
      </c>
      <c r="P21" s="5">
        <v>-0.10693269630453184</v>
      </c>
      <c r="Q21" s="5">
        <v>-9.6245618954156731E-2</v>
      </c>
      <c r="R21" s="5">
        <v>-0.25252230674724807</v>
      </c>
    </row>
    <row r="22" spans="1:18" ht="13" thickBot="1" x14ac:dyDescent="0.3">
      <c r="A22" s="39"/>
      <c r="B22" s="29" t="s">
        <v>53</v>
      </c>
      <c r="C22" s="16" t="s">
        <v>53</v>
      </c>
      <c r="D22" s="13">
        <f ca="1">D11/D4</f>
        <v>0.6040006855790655</v>
      </c>
      <c r="E22" s="13">
        <f t="shared" ref="E22:G22" ca="1" si="8">E11/E4</f>
        <v>0.5968132277752124</v>
      </c>
      <c r="F22" s="13">
        <f t="shared" ca="1" si="8"/>
        <v>0.5878708607531371</v>
      </c>
      <c r="G22" s="13">
        <f t="shared" ca="1" si="8"/>
        <v>0.5897904654760231</v>
      </c>
      <c r="H22" s="5">
        <f t="shared" ca="1" si="1"/>
        <v>-1.1899751068928599E-2</v>
      </c>
      <c r="I22" s="5">
        <f t="shared" ca="1" si="2"/>
        <v>-1.498352684877724E-2</v>
      </c>
      <c r="J22" s="5">
        <f t="shared" ca="1" si="3"/>
        <v>3.2653510337741221E-3</v>
      </c>
      <c r="K22" s="27"/>
      <c r="L22" s="13">
        <v>0.61372616388936607</v>
      </c>
      <c r="M22" s="13">
        <v>0.60883096351553478</v>
      </c>
      <c r="N22" s="13">
        <v>0.60610651839212337</v>
      </c>
      <c r="O22" s="13">
        <v>0.61213651965546267</v>
      </c>
      <c r="P22" s="5">
        <v>-7.9761963264022295E-3</v>
      </c>
      <c r="Q22" s="5">
        <v>-4.4748793781442808E-3</v>
      </c>
      <c r="R22" s="5">
        <v>9.9487484136215887E-3</v>
      </c>
    </row>
    <row r="23" spans="1:18" ht="13" thickBot="1" x14ac:dyDescent="0.3">
      <c r="A23" s="39"/>
      <c r="B23" s="29" t="s">
        <v>7</v>
      </c>
      <c r="C23" s="16" t="s">
        <v>7</v>
      </c>
      <c r="D23" s="10">
        <f ca="1">D9/D7</f>
        <v>154.35356074052001</v>
      </c>
      <c r="E23" s="10">
        <f t="shared" ref="E23:G23" ca="1" si="9">E9/E7</f>
        <v>164.73887850205145</v>
      </c>
      <c r="F23" s="10">
        <f t="shared" ca="1" si="9"/>
        <v>167.12865984255205</v>
      </c>
      <c r="G23" s="10">
        <f t="shared" ca="1" si="9"/>
        <v>178.45096055653684</v>
      </c>
      <c r="H23" s="5">
        <f t="shared" ca="1" si="1"/>
        <v>6.7282657502083509E-2</v>
      </c>
      <c r="I23" s="5">
        <f t="shared" ca="1" si="2"/>
        <v>1.4506480572349156E-2</v>
      </c>
      <c r="J23" s="5">
        <f t="shared" ca="1" si="3"/>
        <v>6.7746015103880231E-2</v>
      </c>
      <c r="K23" s="27"/>
      <c r="L23" s="10">
        <v>161.26294255625334</v>
      </c>
      <c r="M23" s="10">
        <v>169.44944603370959</v>
      </c>
      <c r="N23" s="10">
        <v>172.97202274451888</v>
      </c>
      <c r="O23" s="10">
        <v>187.1939853196979</v>
      </c>
      <c r="P23" s="5">
        <v>5.0764939220928396E-2</v>
      </c>
      <c r="Q23" s="5">
        <v>2.0788363687589184E-2</v>
      </c>
      <c r="R23" s="5">
        <v>8.2221172820444943E-2</v>
      </c>
    </row>
    <row r="24" spans="1:18" ht="13" thickBot="1" x14ac:dyDescent="0.3">
      <c r="A24" s="39"/>
      <c r="B24" s="29" t="s">
        <v>8</v>
      </c>
      <c r="C24" s="16" t="s">
        <v>8</v>
      </c>
      <c r="D24" s="10">
        <f ca="1">D9/D4</f>
        <v>329.36536941101019</v>
      </c>
      <c r="E24" s="10">
        <f t="shared" ref="E24:G24" ca="1" si="10">E9/E4</f>
        <v>359.42703087185595</v>
      </c>
      <c r="F24" s="10">
        <f t="shared" ca="1" si="10"/>
        <v>379.82570896372118</v>
      </c>
      <c r="G24" s="10">
        <f t="shared" ca="1" si="10"/>
        <v>416.28435789621716</v>
      </c>
      <c r="H24" s="5">
        <f t="shared" ca="1" si="1"/>
        <v>9.12714700838273E-2</v>
      </c>
      <c r="I24" s="5">
        <f t="shared" ca="1" si="2"/>
        <v>5.6753322203910272E-2</v>
      </c>
      <c r="J24" s="5">
        <f t="shared" ca="1" si="3"/>
        <v>9.5987838822090721E-2</v>
      </c>
      <c r="K24" s="27"/>
      <c r="L24" s="10">
        <v>340.27718558620467</v>
      </c>
      <c r="M24" s="10">
        <v>363.0841856078535</v>
      </c>
      <c r="N24" s="10">
        <v>373.86225206672356</v>
      </c>
      <c r="O24" s="10">
        <v>406.44991801637912</v>
      </c>
      <c r="P24" s="5">
        <v>6.7024769769264969E-2</v>
      </c>
      <c r="Q24" s="5">
        <v>2.9684758758705243E-2</v>
      </c>
      <c r="R24" s="5">
        <v>8.7164900359717468E-2</v>
      </c>
    </row>
    <row r="25" spans="1:18" ht="13" thickBot="1" x14ac:dyDescent="0.3">
      <c r="A25" s="39"/>
      <c r="B25" s="29" t="s">
        <v>9</v>
      </c>
      <c r="C25" s="16" t="s">
        <v>9</v>
      </c>
      <c r="D25" s="22">
        <f t="array" aca="1" ref="D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D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1437826</v>
      </c>
      <c r="E25" s="12">
        <f t="array" aca="1" ref="E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E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1576752</v>
      </c>
      <c r="F25" s="12">
        <f t="array" aca="1" ref="F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F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1718883</v>
      </c>
      <c r="G25" s="12">
        <f t="array" aca="1" ref="G25" ca="1">SUM(NOT(ISERR(FIND(OFFSET(Sheet1!$B$2:$B$73,72*(MATCH($I$2,Sheet1!$Y$1:$Y$34,0)-1),),CHOOSE(COUNTIF($A$4:$A25,"?*"),$A$4,$A$36,$A$61,$A$86,$A$111,$A$136,$A$161,$A$186,$A$211,$A$261,$A$286,$A$311,$A$336,$A$387,$A$413,$A$439,$A$465,$A$491))))*(TEXT(YEAR(OFFSET(Sheet1!$D$2:$D$73,72*(MATCH($I$2,Sheet1!$Y$1:$Y$34,0)-1),)),"0")=G$3)*CHOOSE(MATCH($B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1433020</v>
      </c>
      <c r="H25" s="5">
        <f t="shared" ca="1" si="1"/>
        <v>9.6622261664485176E-2</v>
      </c>
      <c r="I25" s="5">
        <f t="shared" ca="1" si="2"/>
        <v>9.0141632926420856E-2</v>
      </c>
      <c r="J25" s="5">
        <f t="shared" ca="1" si="3"/>
        <v>-0.16630742173841961</v>
      </c>
      <c r="K25" s="27"/>
      <c r="L25" s="22">
        <v>3487881</v>
      </c>
      <c r="M25" s="12">
        <v>3652975</v>
      </c>
      <c r="N25" s="12">
        <v>3848851</v>
      </c>
      <c r="O25" s="12">
        <v>3308093</v>
      </c>
      <c r="P25" s="5">
        <v>4.7333610292323636E-2</v>
      </c>
      <c r="Q25" s="5">
        <v>5.3620952785058851E-2</v>
      </c>
      <c r="R25" s="5">
        <v>-0.1404985539840331</v>
      </c>
    </row>
    <row r="26" spans="1:18" ht="13" thickBot="1" x14ac:dyDescent="0.3">
      <c r="A26" s="39"/>
      <c r="B26" s="29" t="s">
        <v>94</v>
      </c>
      <c r="C26" s="16" t="s">
        <v>95</v>
      </c>
      <c r="D26" s="7"/>
      <c r="E26" s="21">
        <f t="shared" ref="E26:F26" ca="1" si="11">E13/D4</f>
        <v>0.43096384676202115</v>
      </c>
      <c r="F26" s="21">
        <f t="shared" ca="1" si="11"/>
        <v>0.43340213527091459</v>
      </c>
      <c r="G26" s="21">
        <f ca="1">G13/F4</f>
        <v>0.41053504382302619</v>
      </c>
      <c r="H26" s="5" t="e">
        <f t="shared" ca="1" si="1"/>
        <v>#DIV/0!</v>
      </c>
      <c r="I26" s="5">
        <f t="shared" ca="1" si="1"/>
        <v>5.6577565083779646E-3</v>
      </c>
      <c r="J26" s="5">
        <f t="shared" ca="1" si="1"/>
        <v>-5.2761833841899364E-2</v>
      </c>
      <c r="K26" s="27"/>
      <c r="L26" s="7"/>
      <c r="M26" s="21">
        <f t="shared" ref="M26:N26" si="12">M13/L4</f>
        <v>0.42126364467886546</v>
      </c>
      <c r="N26" s="21">
        <f t="shared" si="12"/>
        <v>0.4226882443152773</v>
      </c>
      <c r="O26" s="21">
        <f>O13/N4</f>
        <v>0.39500406970472574</v>
      </c>
      <c r="P26" s="5" t="e">
        <f t="shared" ref="P26:R26" si="13">(M26/L26)-1</f>
        <v>#DIV/0!</v>
      </c>
      <c r="Q26" s="5">
        <f t="shared" si="13"/>
        <v>3.3817293621380973E-3</v>
      </c>
      <c r="R26" s="5">
        <f t="shared" si="13"/>
        <v>-6.5495492204657335E-2</v>
      </c>
    </row>
    <row r="27" spans="1:18" ht="13" thickBot="1" x14ac:dyDescent="0.3">
      <c r="A27" s="39"/>
      <c r="B27" s="16" t="s">
        <v>54</v>
      </c>
      <c r="C27" s="16" t="s">
        <v>63</v>
      </c>
      <c r="D27" s="21">
        <f t="shared" ref="D27:G29" ca="1" si="14">+D13/D$4</f>
        <v>0.40071543492804185</v>
      </c>
      <c r="E27" s="24">
        <f t="shared" ca="1" si="14"/>
        <v>0.43366361972371664</v>
      </c>
      <c r="F27" s="24">
        <f t="shared" ca="1" si="14"/>
        <v>0.45487775682161896</v>
      </c>
      <c r="G27" s="24">
        <f t="shared" ca="1" si="14"/>
        <v>0.49435381802840667</v>
      </c>
      <c r="H27" s="5">
        <f t="shared" ref="H27:H30" ca="1" si="15">(E27/D27)-1</f>
        <v>8.2223398261640268E-2</v>
      </c>
      <c r="I27" s="5">
        <f t="shared" ref="I27:I30" ca="1" si="16">(F27/E27)-1</f>
        <v>4.8918415410122762E-2</v>
      </c>
      <c r="J27" s="5">
        <f t="shared" ref="J27:J30" ca="1" si="17">(G27/F27)-1</f>
        <v>8.6783889989741292E-2</v>
      </c>
      <c r="K27" s="27"/>
      <c r="L27" s="21">
        <v>0.38461859901475087</v>
      </c>
      <c r="M27" s="24">
        <v>0.42945689834712308</v>
      </c>
      <c r="N27" s="24">
        <v>0.43786345405156268</v>
      </c>
      <c r="O27" s="24">
        <v>0.47429511748532538</v>
      </c>
      <c r="P27" s="5">
        <v>0.11657860396567199</v>
      </c>
      <c r="Q27" s="5">
        <v>1.9574853115165824E-2</v>
      </c>
      <c r="R27" s="5">
        <v>8.3203252284837825E-2</v>
      </c>
    </row>
    <row r="28" spans="1:18" ht="13" thickBot="1" x14ac:dyDescent="0.3">
      <c r="A28" s="39"/>
      <c r="B28" s="16" t="s">
        <v>55</v>
      </c>
      <c r="C28" s="16" t="s">
        <v>63</v>
      </c>
      <c r="D28" s="21">
        <f t="shared" ca="1" si="14"/>
        <v>7.0830269421515019E-2</v>
      </c>
      <c r="E28" s="24">
        <f t="shared" ca="1" si="14"/>
        <v>7.4712228014442841E-2</v>
      </c>
      <c r="F28" s="24">
        <f t="shared" ca="1" si="14"/>
        <v>8.6869441833034564E-2</v>
      </c>
      <c r="G28" s="24">
        <f t="shared" ca="1" si="14"/>
        <v>8.5248207003234419E-2</v>
      </c>
      <c r="H28" s="5">
        <f t="shared" ca="1" si="15"/>
        <v>5.4806491979100924E-2</v>
      </c>
      <c r="I28" s="5">
        <f t="shared" ca="1" si="16"/>
        <v>0.16272053640592232</v>
      </c>
      <c r="J28" s="5">
        <f t="shared" ca="1" si="17"/>
        <v>-1.8662889913765079E-2</v>
      </c>
      <c r="K28" s="27"/>
      <c r="L28" s="21">
        <v>7.0980188228083774E-2</v>
      </c>
      <c r="M28" s="24">
        <v>6.8990571217600397E-2</v>
      </c>
      <c r="N28" s="24">
        <v>8.4671922959999216E-2</v>
      </c>
      <c r="O28" s="24">
        <v>8.4064856845117192E-2</v>
      </c>
      <c r="P28" s="5">
        <v>-2.8030596426288024E-2</v>
      </c>
      <c r="Q28" s="5">
        <v>0.22729702719722233</v>
      </c>
      <c r="R28" s="5">
        <v>-7.1696271167576153E-3</v>
      </c>
    </row>
    <row r="29" spans="1:18" ht="13" thickBot="1" x14ac:dyDescent="0.3">
      <c r="A29" s="39"/>
      <c r="B29" s="16" t="s">
        <v>56</v>
      </c>
      <c r="C29" s="16" t="s">
        <v>63</v>
      </c>
      <c r="D29" s="21">
        <f t="shared" ca="1" si="14"/>
        <v>9.3305099270742917E-2</v>
      </c>
      <c r="E29" s="21">
        <f t="shared" ca="1" si="14"/>
        <v>8.8609848505922351E-2</v>
      </c>
      <c r="F29" s="21">
        <f t="shared" ca="1" si="14"/>
        <v>9.1739315765194993E-2</v>
      </c>
      <c r="G29" s="21">
        <f t="shared" ca="1" si="14"/>
        <v>9.5317114329911398E-2</v>
      </c>
      <c r="H29" s="5">
        <f t="shared" ca="1" si="15"/>
        <v>-5.0321480835644139E-2</v>
      </c>
      <c r="I29" s="5">
        <f t="shared" ca="1" si="16"/>
        <v>3.5317375122963623E-2</v>
      </c>
      <c r="J29" s="5">
        <f t="shared" ca="1" si="17"/>
        <v>3.8999621207920443E-2</v>
      </c>
      <c r="K29" s="27"/>
      <c r="L29" s="21">
        <v>8.0848930015739839E-2</v>
      </c>
      <c r="M29" s="21">
        <v>7.9517484900694851E-2</v>
      </c>
      <c r="N29" s="21">
        <v>8.2355133221539034E-2</v>
      </c>
      <c r="O29" s="21">
        <v>8.7020388458119172E-2</v>
      </c>
      <c r="P29" s="5">
        <v>-1.6468308421469291E-2</v>
      </c>
      <c r="Q29" s="5">
        <v>3.5685840974321259E-2</v>
      </c>
      <c r="R29" s="5">
        <v>5.6648020033315927E-2</v>
      </c>
    </row>
    <row r="30" spans="1:18" ht="13" thickBot="1" x14ac:dyDescent="0.3">
      <c r="A30" s="39"/>
      <c r="B30" s="16" t="s">
        <v>57</v>
      </c>
      <c r="C30" s="16" t="s">
        <v>63</v>
      </c>
      <c r="D30" s="21">
        <f t="shared" ref="D30" ca="1" si="18">+D21/D$4</f>
        <v>0.43514919637970023</v>
      </c>
      <c r="E30" s="21">
        <f t="shared" ref="E30" ca="1" si="19">+E21/E$4</f>
        <v>0.40301430375591818</v>
      </c>
      <c r="F30" s="21">
        <f t="shared" ref="F30" ca="1" si="20">+F21/F$4</f>
        <v>0.36651348558015145</v>
      </c>
      <c r="G30" s="21">
        <f t="shared" ref="G30" ca="1" si="21">+G21/G$4</f>
        <v>0.32508086063844749</v>
      </c>
      <c r="H30" s="5">
        <f t="shared" ca="1" si="15"/>
        <v>-7.3847987980062757E-2</v>
      </c>
      <c r="I30" s="5">
        <f t="shared" ca="1" si="16"/>
        <v>-9.0569535213998464E-2</v>
      </c>
      <c r="J30" s="5">
        <f t="shared" ca="1" si="17"/>
        <v>-0.11304529457114132</v>
      </c>
      <c r="K30" s="27"/>
      <c r="L30" s="21">
        <v>0.46355228274142551</v>
      </c>
      <c r="M30" s="21">
        <v>0.42203504553458165</v>
      </c>
      <c r="N30" s="21">
        <v>0.39510948976689908</v>
      </c>
      <c r="O30" s="21">
        <v>0.35461963721143824</v>
      </c>
      <c r="P30" s="5">
        <v>-8.9563224586691637E-2</v>
      </c>
      <c r="Q30" s="5">
        <v>-6.3799336222366554E-2</v>
      </c>
      <c r="R30" s="5">
        <v>-0.10247755015792825</v>
      </c>
    </row>
    <row r="31" spans="1:18" ht="13" thickBot="1" x14ac:dyDescent="0.3">
      <c r="A31" s="39"/>
      <c r="B31" s="29" t="str">
        <f t="shared" ref="B31:B32" si="22">IF(ISERR(SEARCH("AOV $",B32)),"",B32)</f>
        <v/>
      </c>
      <c r="C31" s="16"/>
      <c r="D31" s="7"/>
      <c r="E31" s="7"/>
      <c r="F31" s="20"/>
      <c r="G31" s="20"/>
      <c r="H31" s="5"/>
      <c r="K31" s="27"/>
      <c r="L31" s="7"/>
      <c r="M31" s="7"/>
      <c r="N31" s="20"/>
      <c r="O31" s="20"/>
      <c r="P31" s="5"/>
    </row>
    <row r="32" spans="1:18" ht="13" thickBot="1" x14ac:dyDescent="0.3">
      <c r="A32" s="39"/>
      <c r="B32" s="29" t="str">
        <f t="shared" si="22"/>
        <v/>
      </c>
      <c r="C32" s="16"/>
      <c r="D32" s="7"/>
      <c r="E32" s="7"/>
      <c r="F32" s="20"/>
      <c r="G32" s="20"/>
      <c r="H32" s="5"/>
      <c r="K32" s="27"/>
      <c r="L32" s="7"/>
      <c r="M32" s="7"/>
      <c r="N32" s="20"/>
      <c r="O32" s="20"/>
      <c r="P32" s="5"/>
    </row>
    <row r="33" spans="1:18" ht="13" thickBot="1" x14ac:dyDescent="0.3">
      <c r="A33" s="39"/>
      <c r="B33" s="29" t="s">
        <v>10</v>
      </c>
      <c r="C33" s="16" t="s">
        <v>10</v>
      </c>
      <c r="D33" s="11">
        <f ca="1">D25/D7</f>
        <v>3.7254686548601486</v>
      </c>
      <c r="E33" s="11">
        <f t="shared" ref="E33:G33" ca="1" si="23">E25/E7</f>
        <v>4.020654676754309</v>
      </c>
      <c r="F33" s="11">
        <f t="shared" ca="1" si="23"/>
        <v>4.4163609175556511</v>
      </c>
      <c r="G33" s="11">
        <f t="shared" ca="1" si="23"/>
        <v>4.3193696762175753</v>
      </c>
      <c r="H33" s="5">
        <f t="shared" ref="H33:H36" ca="1" si="24">(E33/D33)-1</f>
        <v>7.9234600862650773E-2</v>
      </c>
      <c r="I33" s="5">
        <f t="shared" ref="I33:I36" ca="1" si="25">(F33/E33)-1</f>
        <v>9.8418360345429612E-2</v>
      </c>
      <c r="J33" s="5">
        <f t="shared" ref="J33:J36" ca="1" si="26">(G33/F33)-1</f>
        <v>-2.196180139003634E-2</v>
      </c>
      <c r="K33" s="27"/>
      <c r="L33" s="11">
        <v>3.8373736418006348</v>
      </c>
      <c r="M33" s="11">
        <v>4.0347423181426585</v>
      </c>
      <c r="N33" s="11">
        <v>4.3656624913936746</v>
      </c>
      <c r="O33" s="11">
        <v>4.4850207500945647</v>
      </c>
      <c r="P33" s="5">
        <v>5.1433270451456847E-2</v>
      </c>
      <c r="Q33" s="5">
        <v>8.2017672296690991E-2</v>
      </c>
      <c r="R33" s="5">
        <v>2.7340239639731534E-2</v>
      </c>
    </row>
    <row r="34" spans="1:18" ht="13" thickBot="1" x14ac:dyDescent="0.3">
      <c r="A34" s="39"/>
      <c r="B34" s="29" t="s">
        <v>11</v>
      </c>
      <c r="C34" s="16" t="s">
        <v>11</v>
      </c>
      <c r="D34" s="11">
        <f ca="1">D25/D4</f>
        <v>7.9495435923237263</v>
      </c>
      <c r="E34" s="11">
        <f t="shared" ref="E34:G34" ca="1" si="27">E25/E4</f>
        <v>8.7722581686074008</v>
      </c>
      <c r="F34" s="11">
        <f t="shared" ca="1" si="27"/>
        <v>10.036862726779052</v>
      </c>
      <c r="G34" s="11">
        <f t="shared" ca="1" si="27"/>
        <v>10.076079313739276</v>
      </c>
      <c r="H34" s="5">
        <f t="shared" ca="1" si="24"/>
        <v>0.10349205167930742</v>
      </c>
      <c r="I34" s="5">
        <f t="shared" ca="1" si="25"/>
        <v>0.14415952356454742</v>
      </c>
      <c r="J34" s="5">
        <f t="shared" ca="1" si="26"/>
        <v>3.9072554868755383E-3</v>
      </c>
      <c r="K34" s="27"/>
      <c r="L34" s="11">
        <v>8.0971528993346542</v>
      </c>
      <c r="M34" s="11">
        <v>8.6453580286650134</v>
      </c>
      <c r="N34" s="11">
        <v>9.4359560864150307</v>
      </c>
      <c r="O34" s="11">
        <v>9.7382205580184991</v>
      </c>
      <c r="P34" s="5">
        <v>6.7703442944174297E-2</v>
      </c>
      <c r="Q34" s="5">
        <v>9.1447694257272838E-2</v>
      </c>
      <c r="R34" s="5">
        <v>3.2033263914680532E-2</v>
      </c>
    </row>
    <row r="35" spans="1:18" ht="13" thickBot="1" x14ac:dyDescent="0.3">
      <c r="A35" s="40"/>
      <c r="B35" s="29" t="s">
        <v>12</v>
      </c>
      <c r="C35" s="16" t="s">
        <v>12</v>
      </c>
      <c r="D35" s="10">
        <f ca="1">D9/D25</f>
        <v>41.431984815965215</v>
      </c>
      <c r="E35" s="10">
        <f t="shared" ref="E35:G35" ca="1" si="28">E9/E25</f>
        <v>40.973147844429562</v>
      </c>
      <c r="F35" s="10">
        <f t="shared" ca="1" si="28"/>
        <v>37.8430710176318</v>
      </c>
      <c r="G35" s="10">
        <f t="shared" ca="1" si="28"/>
        <v>41.314120793847962</v>
      </c>
      <c r="H35" s="5">
        <f t="shared" ca="1" si="24"/>
        <v>-1.1074462726652801E-2</v>
      </c>
      <c r="I35" s="5">
        <f t="shared" ca="1" si="25"/>
        <v>-7.6393369596163607E-2</v>
      </c>
      <c r="J35" s="5">
        <f t="shared" ca="1" si="26"/>
        <v>9.1722201261069225E-2</v>
      </c>
      <c r="K35" s="27"/>
      <c r="L35" s="10">
        <v>42.024300370339475</v>
      </c>
      <c r="M35" s="10">
        <v>41.997588116535148</v>
      </c>
      <c r="N35" s="10">
        <v>39.62102500720345</v>
      </c>
      <c r="O35" s="10">
        <v>41.737596267698642</v>
      </c>
      <c r="P35" s="5">
        <v>-6.3563827521040395E-4</v>
      </c>
      <c r="Q35" s="5">
        <v>-5.6588085552370271E-2</v>
      </c>
      <c r="R35" s="5">
        <v>5.3420406466273329E-2</v>
      </c>
    </row>
    <row r="36" spans="1:18" ht="13" thickBot="1" x14ac:dyDescent="0.3">
      <c r="A36" s="38" t="s">
        <v>13</v>
      </c>
      <c r="B36" s="29" t="s">
        <v>1</v>
      </c>
      <c r="C36" s="16" t="s">
        <v>1</v>
      </c>
      <c r="D36" s="12">
        <f t="array" aca="1" ref="D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D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354595</v>
      </c>
      <c r="E36" s="12">
        <f t="array" aca="1" ref="E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E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428160</v>
      </c>
      <c r="F36" s="12">
        <f t="array" aca="1" ref="F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F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499414</v>
      </c>
      <c r="G36" s="12">
        <f t="array" aca="1" ref="G36" ca="1">SUM(NOT(ISERR(FIND(OFFSET(Sheet1!$B$2:$B$73,72*(MATCH($I$2,Sheet1!$Y$1:$Y$34,0)-1),),CHOOSE(COUNTIF($A$4:$A36,"?*"),$A$4,$A$36,$A$61,$A$86,$A$111,$A$136,$A$161,$A$186,$A$211,$A$261,$A$286,$A$311,$A$336,$A$387,$A$413,$A$439,$A$465,$A$491))))*(TEXT(YEAR(OFFSET(Sheet1!$D$2:$D$73,72*(MATCH($I$2,Sheet1!$Y$1:$Y$34,0)-1),)),"0")=G$3)*CHOOSE(MATCH($B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574684</v>
      </c>
      <c r="H36" s="5">
        <f t="shared" ca="1" si="24"/>
        <v>0.20746203415163778</v>
      </c>
      <c r="I36" s="5">
        <f t="shared" ca="1" si="25"/>
        <v>0.16641909566517188</v>
      </c>
      <c r="J36" s="5">
        <f t="shared" ca="1" si="26"/>
        <v>0.15071663990196504</v>
      </c>
      <c r="K36" s="27"/>
      <c r="L36" s="12">
        <v>944819</v>
      </c>
      <c r="M36" s="12">
        <v>1131362</v>
      </c>
      <c r="N36" s="12">
        <v>1307168</v>
      </c>
      <c r="O36" s="12">
        <v>1495823</v>
      </c>
      <c r="P36" s="5">
        <v>0.19743781613197875</v>
      </c>
      <c r="Q36" s="5">
        <v>0.1553932339958386</v>
      </c>
      <c r="R36" s="5">
        <v>0.1443234534505129</v>
      </c>
    </row>
    <row r="37" spans="1:18" ht="13" thickBot="1" x14ac:dyDescent="0.3">
      <c r="A37" s="39"/>
      <c r="B37" s="29" t="s">
        <v>2</v>
      </c>
      <c r="C37" s="16" t="s">
        <v>2</v>
      </c>
      <c r="D37" s="12">
        <f t="array" aca="1" ref="D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D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7" s="12">
        <f t="array" aca="1" ref="E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E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7" s="12">
        <f t="array" aca="1" ref="F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F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7" s="12">
        <f t="array" aca="1" ref="G37" ca="1">SUM(NOT(ISERR(FIND(OFFSET(Sheet1!$B$2:$B$73,72*(MATCH($I$2,Sheet1!$Y$1:$Y$34,0)-1),),CHOOSE(COUNTIF($A$4:$A37,"?*"),$A$4,$A$36,$A$61,$A$86,$A$111,$A$136,$A$161,$A$186,$A$211,$A$261,$A$286,$A$311,$A$336,$A$387,$A$413,$A$439,$A$465,$A$491))))*(TEXT(YEAR(OFFSET(Sheet1!$D$2:$D$73,72*(MATCH($I$2,Sheet1!$Y$1:$Y$34,0)-1),)),"0")=G$3)*CHOOSE(MATCH($B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7" s="5"/>
      <c r="I37" s="5"/>
      <c r="J37" s="5"/>
      <c r="K37" s="27"/>
      <c r="L37" s="12">
        <v>0</v>
      </c>
      <c r="M37" s="12">
        <v>0</v>
      </c>
      <c r="N37" s="12">
        <v>0</v>
      </c>
      <c r="O37" s="12">
        <v>0</v>
      </c>
      <c r="P37" s="5"/>
      <c r="Q37" s="5"/>
      <c r="R37" s="5"/>
    </row>
    <row r="38" spans="1:18" ht="13" thickBot="1" x14ac:dyDescent="0.3">
      <c r="A38" s="39"/>
      <c r="B38" s="29" t="s">
        <v>3</v>
      </c>
      <c r="C38" s="16" t="s">
        <v>3</v>
      </c>
      <c r="D38" s="12">
        <f ca="1">D37/D36</f>
        <v>0</v>
      </c>
      <c r="E38" s="12">
        <f t="shared" ref="E38" ca="1" si="29">E37/E36</f>
        <v>0</v>
      </c>
      <c r="F38" s="12">
        <f t="shared" ref="F38" ca="1" si="30">F37/F36</f>
        <v>0</v>
      </c>
      <c r="G38" s="12">
        <f t="shared" ref="G38" ca="1" si="31">G37/G36</f>
        <v>0</v>
      </c>
      <c r="H38" s="5"/>
      <c r="I38" s="5"/>
      <c r="J38" s="5"/>
      <c r="K38" s="27"/>
      <c r="L38" s="12">
        <v>0</v>
      </c>
      <c r="M38" s="12">
        <v>0</v>
      </c>
      <c r="N38" s="12">
        <v>0</v>
      </c>
      <c r="O38" s="12">
        <v>0</v>
      </c>
      <c r="P38" s="5"/>
      <c r="Q38" s="5"/>
      <c r="R38" s="5"/>
    </row>
    <row r="39" spans="1:18" ht="13" thickBot="1" x14ac:dyDescent="0.3">
      <c r="A39" s="39"/>
      <c r="B39" s="29" t="s">
        <v>4</v>
      </c>
      <c r="C39" s="16" t="s">
        <v>4</v>
      </c>
      <c r="D39" s="12">
        <f t="array" aca="1" ref="D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D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836670</v>
      </c>
      <c r="E39" s="12">
        <f t="array" aca="1" ref="E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E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1087723</v>
      </c>
      <c r="F39" s="12">
        <f t="array" aca="1" ref="F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F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1351103</v>
      </c>
      <c r="G39" s="12">
        <f t="array" aca="1" ref="G39" ca="1">SUM(NOT(ISERR(FIND(OFFSET(Sheet1!$B$2:$B$73,72*(MATCH($I$2,Sheet1!$Y$1:$Y$34,0)-1),),CHOOSE(COUNTIF($A$4:$A39,"?*"),$A$4,$A$36,$A$61,$A$86,$A$111,$A$136,$A$161,$A$186,$A$211,$A$261,$A$286,$A$311,$A$336,$A$387,$A$413,$A$439,$A$465,$A$491))))*(TEXT(YEAR(OFFSET(Sheet1!$D$2:$D$73,72*(MATCH($I$2,Sheet1!$Y$1:$Y$34,0)-1),)),"0")=G$3)*CHOOSE(MATCH($B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1691547</v>
      </c>
      <c r="H39" s="5">
        <f t="shared" ref="H39:H53" ca="1" si="32">(E39/D39)-1</f>
        <v>0.30006215114680823</v>
      </c>
      <c r="I39" s="5">
        <f t="shared" ref="I39:I53" ca="1" si="33">(F39/E39)-1</f>
        <v>0.24213885336616037</v>
      </c>
      <c r="J39" s="5">
        <f t="shared" ref="J39:J53" ca="1" si="34">(G39/F39)-1</f>
        <v>0.25197486794123014</v>
      </c>
      <c r="K39" s="27"/>
      <c r="L39" s="12">
        <v>2339816</v>
      </c>
      <c r="M39" s="12">
        <v>2959203</v>
      </c>
      <c r="N39" s="12">
        <v>3602922</v>
      </c>
      <c r="O39" s="12">
        <v>4392920</v>
      </c>
      <c r="P39" s="5">
        <v>0.26471611442951071</v>
      </c>
      <c r="Q39" s="5">
        <v>0.21753120688239358</v>
      </c>
      <c r="R39" s="5">
        <v>0.21926591805206996</v>
      </c>
    </row>
    <row r="40" spans="1:18" ht="13" thickBot="1" x14ac:dyDescent="0.3">
      <c r="A40" s="39"/>
      <c r="B40" s="29" t="s">
        <v>5</v>
      </c>
      <c r="C40" s="16" t="s">
        <v>5</v>
      </c>
      <c r="D40" s="11">
        <f ca="1">D39/D36</f>
        <v>2.3595087353177568</v>
      </c>
      <c r="E40" s="11">
        <f t="shared" ref="E40" ca="1" si="35">E39/E36</f>
        <v>2.540459174140508</v>
      </c>
      <c r="F40" s="11">
        <f t="shared" ref="F40" ca="1" si="36">F39/F36</f>
        <v>2.705376701494151</v>
      </c>
      <c r="G40" s="11">
        <f t="shared" ref="G40" ca="1" si="37">G39/G36</f>
        <v>2.9434384809738918</v>
      </c>
      <c r="H40" s="5">
        <f t="shared" ca="1" si="32"/>
        <v>7.6689878750706431E-2</v>
      </c>
      <c r="I40" s="5">
        <f t="shared" ca="1" si="33"/>
        <v>6.4916424964568842E-2</v>
      </c>
      <c r="J40" s="5">
        <f t="shared" ca="1" si="34"/>
        <v>8.7995797165053569E-2</v>
      </c>
      <c r="K40" s="27"/>
      <c r="L40" s="11">
        <v>2.476470096388832</v>
      </c>
      <c r="M40" s="11">
        <v>2.6156110952992941</v>
      </c>
      <c r="N40" s="11">
        <v>2.7562807535068177</v>
      </c>
      <c r="O40" s="11">
        <v>2.9367913182241483</v>
      </c>
      <c r="P40" s="5">
        <v>5.618521261910514E-2</v>
      </c>
      <c r="Q40" s="5">
        <v>5.3780800387462468E-2</v>
      </c>
      <c r="R40" s="5">
        <v>6.5490630621596546E-2</v>
      </c>
    </row>
    <row r="41" spans="1:18" ht="13" thickBot="1" x14ac:dyDescent="0.3">
      <c r="A41" s="39"/>
      <c r="B41" s="29" t="s">
        <v>6</v>
      </c>
      <c r="C41" s="16" t="s">
        <v>6</v>
      </c>
      <c r="D41" s="12">
        <f t="array" aca="1" ref="D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D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110865087.34</v>
      </c>
      <c r="E41" s="12">
        <f t="array" aca="1" ref="E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E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146148597.96000001</v>
      </c>
      <c r="F41" s="12">
        <f t="array" aca="1" ref="F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F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184826813.05000001</v>
      </c>
      <c r="G41" s="12">
        <f t="array" aca="1" ref="G41" ca="1">SUM(NOT(ISERR(FIND(OFFSET(Sheet1!$B$2:$B$73,72*(MATCH($I$2,Sheet1!$Y$1:$Y$34,0)-1),),CHOOSE(COUNTIF($A$4:$A41,"?*"),$A$4,$A$36,$A$61,$A$86,$A$111,$A$136,$A$161,$A$186,$A$211,$A$261,$A$286,$A$311,$A$336,$A$387,$A$413,$A$439,$A$465,$A$491))))*(TEXT(YEAR(OFFSET(Sheet1!$D$2:$D$73,72*(MATCH($I$2,Sheet1!$Y$1:$Y$34,0)-1),)),"0")=G$3)*CHOOSE(MATCH($B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235873860.22999999</v>
      </c>
      <c r="H41" s="5">
        <f t="shared" ca="1" si="32"/>
        <v>0.31825628307848497</v>
      </c>
      <c r="I41" s="5">
        <f t="shared" ca="1" si="33"/>
        <v>0.26464992227011308</v>
      </c>
      <c r="J41" s="5">
        <f t="shared" ca="1" si="34"/>
        <v>0.27618853746177274</v>
      </c>
      <c r="K41" s="27"/>
      <c r="L41" s="12">
        <v>284545746.33999997</v>
      </c>
      <c r="M41" s="12">
        <v>371360586.43000001</v>
      </c>
      <c r="N41" s="12">
        <v>463967060.67000002</v>
      </c>
      <c r="O41" s="12">
        <v>583303114.67999995</v>
      </c>
      <c r="P41" s="5">
        <v>0.30509976412111306</v>
      </c>
      <c r="Q41" s="5">
        <v>0.2493707669148566</v>
      </c>
      <c r="R41" s="5">
        <v>0.25720803075474907</v>
      </c>
    </row>
    <row r="42" spans="1:18" ht="13" thickBot="1" x14ac:dyDescent="0.3">
      <c r="A42" s="39"/>
      <c r="B42" s="29" t="s">
        <v>88</v>
      </c>
      <c r="C42" s="16" t="s">
        <v>89</v>
      </c>
      <c r="D42" s="31">
        <f t="array" aca="1" ref="D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D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0.25009999999999999</v>
      </c>
      <c r="E42" s="32">
        <f t="array" aca="1" ref="E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E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0.24529500000000001</v>
      </c>
      <c r="F42" s="32">
        <f t="array" aca="1" ref="F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F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0.246832</v>
      </c>
      <c r="G42" s="32">
        <f t="array" aca="1" ref="G42" ca="1">SUM(NOT(ISERR(FIND(OFFSET(Sheet1!$B$2:$B$73,72*(MATCH($I$2,Sheet1!$Y$1:$Y$34,0)-1),),CHOOSE(COUNTIF($A$4:$A42,"?*"),$A$4,$A$36,$A$61,$A$86,$A$111,$A$136,$A$161,$A$186,$A$211,$A$261,$A$286,$A$311,$A$336,$A$387,$A$413,$A$439,$A$465,$A$491))))*(TEXT(YEAR(OFFSET(Sheet1!$D$2:$D$73,72*(MATCH($I$2,Sheet1!$Y$1:$Y$34,0)-1),)),"0")=G$3)*CHOOSE(MATCH($B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0.24856800000000001</v>
      </c>
      <c r="H42" s="5"/>
      <c r="I42" s="5"/>
      <c r="J42" s="5"/>
      <c r="K42" s="27"/>
      <c r="L42" s="31">
        <v>0.27711999999999998</v>
      </c>
      <c r="M42" s="32">
        <v>0.27846199999999999</v>
      </c>
      <c r="N42" s="32">
        <v>0.28100599999999998</v>
      </c>
      <c r="O42" s="32">
        <v>0.28240399999999999</v>
      </c>
      <c r="P42" s="5"/>
      <c r="Q42" s="5"/>
      <c r="R42" s="5"/>
    </row>
    <row r="43" spans="1:18" ht="13" thickBot="1" x14ac:dyDescent="0.3">
      <c r="A43" s="39"/>
      <c r="B43" s="29" t="s">
        <v>50</v>
      </c>
      <c r="C43" s="16" t="s">
        <v>50</v>
      </c>
      <c r="D43" s="12">
        <f t="array" aca="1" ref="D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D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213227</v>
      </c>
      <c r="E43" s="12">
        <f t="array" aca="1" ref="E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E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251799</v>
      </c>
      <c r="F43" s="12">
        <f t="array" aca="1" ref="F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F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287396</v>
      </c>
      <c r="G43" s="12">
        <f t="array" aca="1" ref="G43" ca="1">SUM(NOT(ISERR(FIND(OFFSET(Sheet1!$B$2:$B$73,72*(MATCH($I$2,Sheet1!$Y$1:$Y$34,0)-1),),CHOOSE(COUNTIF($A$4:$A43,"?*"),$A$4,$A$36,$A$61,$A$86,$A$111,$A$136,$A$161,$A$186,$A$211,$A$261,$A$286,$A$311,$A$336,$A$387,$A$413,$A$439,$A$465,$A$491))))*(TEXT(YEAR(OFFSET(Sheet1!$D$2:$D$73,72*(MATCH($I$2,Sheet1!$Y$1:$Y$34,0)-1),)),"0")=G$3)*CHOOSE(MATCH($B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320929</v>
      </c>
      <c r="H43" s="5">
        <f t="shared" ca="1" si="32"/>
        <v>0.18089641555712932</v>
      </c>
      <c r="I43" s="5">
        <f t="shared" ca="1" si="33"/>
        <v>0.14137069646821465</v>
      </c>
      <c r="J43" s="5">
        <f t="shared" ca="1" si="34"/>
        <v>0.11667872900109955</v>
      </c>
      <c r="K43" s="27"/>
      <c r="L43" s="12">
        <v>579242</v>
      </c>
      <c r="M43" s="12">
        <v>684843</v>
      </c>
      <c r="N43" s="12">
        <v>778608</v>
      </c>
      <c r="O43" s="12">
        <v>870103</v>
      </c>
      <c r="P43" s="5">
        <v>0.18230894859143509</v>
      </c>
      <c r="Q43" s="5">
        <v>0.13691459210359169</v>
      </c>
      <c r="R43" s="5">
        <v>0.11751099397899845</v>
      </c>
    </row>
    <row r="44" spans="1:18" ht="13" thickBot="1" x14ac:dyDescent="0.3">
      <c r="A44" s="39"/>
      <c r="B44" s="29" t="s">
        <v>51</v>
      </c>
      <c r="C44" s="16" t="s">
        <v>51</v>
      </c>
      <c r="D44" s="12">
        <f t="array" aca="1" ref="D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D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141368</v>
      </c>
      <c r="E44" s="12">
        <f t="array" aca="1" ref="E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E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176361</v>
      </c>
      <c r="F44" s="12">
        <f t="array" aca="1" ref="F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F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212018</v>
      </c>
      <c r="G44" s="12">
        <f t="array" aca="1" ref="G44" ca="1">SUM(NOT(ISERR(FIND(OFFSET(Sheet1!$B$2:$B$73,72*(MATCH($I$2,Sheet1!$Y$1:$Y$34,0)-1),),CHOOSE(COUNTIF($A$4:$A44,"?*"),$A$4,$A$36,$A$61,$A$86,$A$111,$A$136,$A$161,$A$186,$A$211,$A$261,$A$286,$A$311,$A$336,$A$387,$A$413,$A$439,$A$465,$A$491))))*(TEXT(YEAR(OFFSET(Sheet1!$D$2:$D$73,72*(MATCH($I$2,Sheet1!$Y$1:$Y$34,0)-1),)),"0")=G$3)*CHOOSE(MATCH($B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253755</v>
      </c>
      <c r="H44" s="5">
        <f t="shared" ca="1" si="32"/>
        <v>0.24753126591590746</v>
      </c>
      <c r="I44" s="5">
        <f t="shared" ca="1" si="33"/>
        <v>0.20218188828595896</v>
      </c>
      <c r="J44" s="5">
        <f t="shared" ca="1" si="34"/>
        <v>0.19685592732692503</v>
      </c>
      <c r="K44" s="27"/>
      <c r="L44" s="12">
        <v>365577</v>
      </c>
      <c r="M44" s="12">
        <v>446519</v>
      </c>
      <c r="N44" s="12">
        <v>528560</v>
      </c>
      <c r="O44" s="12">
        <v>625720</v>
      </c>
      <c r="P44" s="5">
        <v>0.22140889607387781</v>
      </c>
      <c r="Q44" s="5">
        <v>0.18373462271482288</v>
      </c>
      <c r="R44" s="5">
        <v>0.1838201907068262</v>
      </c>
    </row>
    <row r="45" spans="1:18" ht="13" thickBot="1" x14ac:dyDescent="0.3">
      <c r="A45" s="39"/>
      <c r="B45" s="29" t="str">
        <f>IF(ISERR(SEARCH("AOV $",B46)),"",B46)</f>
        <v>Customers, AOV $0-$50</v>
      </c>
      <c r="C45" s="16"/>
      <c r="D45" s="12"/>
      <c r="E45" s="12"/>
      <c r="F45" s="12"/>
      <c r="G45" s="12"/>
      <c r="H45" s="5"/>
      <c r="I45" s="5"/>
      <c r="J45" s="5"/>
      <c r="K45" s="27"/>
      <c r="L45" s="12"/>
      <c r="M45" s="12"/>
      <c r="N45" s="12"/>
      <c r="O45" s="12"/>
      <c r="P45" s="5"/>
      <c r="Q45" s="5"/>
      <c r="R45" s="5"/>
    </row>
    <row r="46" spans="1:18" ht="13" thickBot="1" x14ac:dyDescent="0.3">
      <c r="A46" s="39"/>
      <c r="B46" s="29" t="s">
        <v>77</v>
      </c>
      <c r="C46" s="16"/>
      <c r="D46" s="22">
        <f t="array" aca="1" ref="D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D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100668</v>
      </c>
      <c r="E46" s="12">
        <f t="array" aca="1" ref="E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E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117870</v>
      </c>
      <c r="F46" s="12">
        <f t="array" aca="1" ref="F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F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132457</v>
      </c>
      <c r="G46" s="12">
        <f t="array" aca="1" ref="G46" ca="1">SUM(NOT(ISERR(FIND(OFFSET(Sheet1!$B$2:$B$73,72*(MATCH($I$2,Sheet1!$Y$1:$Y$34,0)-1),),CHOOSE(COUNTIF($A$4:$A46,"?*"),$A$4,$A$36,$A$61,$A$86,$A$111,$A$136,$A$161,$A$186,$A$211,$A$261,$A$286,$A$311,$A$336,$A$387,$A$413,$A$439,$A$465,$A$491))))*(TEXT(YEAR(OFFSET(Sheet1!$D$2:$D$73,72*(MATCH($I$2,Sheet1!$Y$1:$Y$34,0)-1),)),"0")=G$3)*CHOOSE(MATCH($B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146295</v>
      </c>
      <c r="H46" s="5">
        <f ca="1">(E46/D46)-1</f>
        <v>0.17087853141017995</v>
      </c>
      <c r="I46" s="5">
        <f t="shared" ref="I46:I49" ca="1" si="38">(F46/E46)-1</f>
        <v>0.12375498430474252</v>
      </c>
      <c r="J46" s="5">
        <f t="shared" ref="J46:J49" ca="1" si="39">(G46/F46)-1</f>
        <v>0.10447163985293351</v>
      </c>
      <c r="K46" s="27"/>
      <c r="L46" s="12">
        <v>307415</v>
      </c>
      <c r="M46" s="12">
        <v>355166</v>
      </c>
      <c r="N46" s="12">
        <v>397442</v>
      </c>
      <c r="O46" s="12">
        <v>440899</v>
      </c>
      <c r="P46" s="5">
        <v>0.1553307418310752</v>
      </c>
      <c r="Q46" s="5">
        <v>0.11903166406694332</v>
      </c>
      <c r="R46" s="5">
        <v>0.10934174043005007</v>
      </c>
    </row>
    <row r="47" spans="1:18" ht="13" thickBot="1" x14ac:dyDescent="0.3">
      <c r="A47" s="39"/>
      <c r="B47" s="29" t="s">
        <v>78</v>
      </c>
      <c r="C47" s="16"/>
      <c r="D47" s="22">
        <f t="array" aca="1" ref="D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D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178135</v>
      </c>
      <c r="E47" s="12">
        <f t="array" aca="1" ref="E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E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217456</v>
      </c>
      <c r="F47" s="12">
        <f t="array" aca="1" ref="F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F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256528</v>
      </c>
      <c r="G47" s="12">
        <f t="array" aca="1" ref="G47" ca="1">SUM(NOT(ISERR(FIND(OFFSET(Sheet1!$B$2:$B$73,72*(MATCH($I$2,Sheet1!$Y$1:$Y$34,0)-1),),CHOOSE(COUNTIF($A$4:$A47,"?*"),$A$4,$A$36,$A$61,$A$86,$A$111,$A$136,$A$161,$A$186,$A$211,$A$261,$A$286,$A$311,$A$336,$A$387,$A$413,$A$439,$A$465,$A$491))))*(TEXT(YEAR(OFFSET(Sheet1!$D$2:$D$73,72*(MATCH($I$2,Sheet1!$Y$1:$Y$34,0)-1),)),"0")=G$3)*CHOOSE(MATCH($B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297962</v>
      </c>
      <c r="H47" s="5">
        <f ca="1">(E47/D47)-1</f>
        <v>0.22073708142700754</v>
      </c>
      <c r="I47" s="5">
        <f t="shared" ca="1" si="38"/>
        <v>0.17967772790817449</v>
      </c>
      <c r="J47" s="5">
        <f t="shared" ca="1" si="39"/>
        <v>0.16151843073660577</v>
      </c>
      <c r="K47" s="27"/>
      <c r="L47" s="12">
        <v>465088</v>
      </c>
      <c r="M47" s="12">
        <v>563504</v>
      </c>
      <c r="N47" s="12">
        <v>654228</v>
      </c>
      <c r="O47" s="12">
        <v>750769</v>
      </c>
      <c r="P47" s="5">
        <v>0.21160726572175581</v>
      </c>
      <c r="Q47" s="5">
        <v>0.16099974445611753</v>
      </c>
      <c r="R47" s="5">
        <v>0.1475647633546715</v>
      </c>
    </row>
    <row r="48" spans="1:18" ht="13" thickBot="1" x14ac:dyDescent="0.3">
      <c r="A48" s="39"/>
      <c r="B48" s="29" t="s">
        <v>79</v>
      </c>
      <c r="C48" s="16"/>
      <c r="D48" s="22">
        <f t="array" aca="1" ref="D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D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47144</v>
      </c>
      <c r="E48" s="12">
        <f t="array" aca="1" ref="E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E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57679</v>
      </c>
      <c r="F48" s="12">
        <f t="array" aca="1" ref="F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F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68385</v>
      </c>
      <c r="G48" s="12">
        <f t="array" aca="1" ref="G48" ca="1">SUM(NOT(ISERR(FIND(OFFSET(Sheet1!$B$2:$B$73,72*(MATCH($I$2,Sheet1!$Y$1:$Y$34,0)-1),),CHOOSE(COUNTIF($A$4:$A48,"?*"),$A$4,$A$36,$A$61,$A$86,$A$111,$A$136,$A$161,$A$186,$A$211,$A$261,$A$286,$A$311,$A$336,$A$387,$A$413,$A$439,$A$465,$A$491))))*(TEXT(YEAR(OFFSET(Sheet1!$D$2:$D$73,72*(MATCH($I$2,Sheet1!$Y$1:$Y$34,0)-1),)),"0")=G$3)*CHOOSE(MATCH($B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80672</v>
      </c>
      <c r="H48" s="5">
        <f ca="1">(E48/D48)-1</f>
        <v>0.22346427965382665</v>
      </c>
      <c r="I48" s="5">
        <f t="shared" ca="1" si="38"/>
        <v>0.185613481509735</v>
      </c>
      <c r="J48" s="5">
        <f t="shared" ca="1" si="39"/>
        <v>0.17967390509614689</v>
      </c>
      <c r="K48" s="27"/>
      <c r="L48" s="12">
        <v>105505</v>
      </c>
      <c r="M48" s="12">
        <v>128853</v>
      </c>
      <c r="N48" s="12">
        <v>154310</v>
      </c>
      <c r="O48" s="12">
        <v>183982</v>
      </c>
      <c r="P48" s="5">
        <v>0.22129756883560026</v>
      </c>
      <c r="Q48" s="5">
        <v>0.1975662188695646</v>
      </c>
      <c r="R48" s="5">
        <v>0.1922882509234658</v>
      </c>
    </row>
    <row r="49" spans="1:18" ht="13" thickBot="1" x14ac:dyDescent="0.3">
      <c r="A49" s="39"/>
      <c r="B49" s="29" t="s">
        <v>80</v>
      </c>
      <c r="C49" s="16"/>
      <c r="D49" s="22">
        <f t="array" aca="1" ref="D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D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28648</v>
      </c>
      <c r="E49" s="12">
        <f t="array" aca="1" ref="E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E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35155</v>
      </c>
      <c r="F49" s="12">
        <f t="array" aca="1" ref="F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F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42044</v>
      </c>
      <c r="G49" s="12">
        <f t="array" aca="1" ref="G49" ca="1">SUM(NOT(ISERR(FIND(OFFSET(Sheet1!$B$2:$B$73,72*(MATCH($I$2,Sheet1!$Y$1:$Y$34,0)-1),),CHOOSE(COUNTIF($A$4:$A49,"?*"),$A$4,$A$36,$A$61,$A$86,$A$111,$A$136,$A$161,$A$186,$A$211,$A$261,$A$286,$A$311,$A$336,$A$387,$A$413,$A$439,$A$465,$A$491))))*(TEXT(YEAR(OFFSET(Sheet1!$D$2:$D$73,72*(MATCH($I$2,Sheet1!$Y$1:$Y$34,0)-1),)),"0")=G$3)*CHOOSE(MATCH($B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49755</v>
      </c>
      <c r="H49" s="5">
        <f ca="1">(E49/D49)-1</f>
        <v>0.22713627478358012</v>
      </c>
      <c r="I49" s="5">
        <f t="shared" ca="1" si="38"/>
        <v>0.19596074527094287</v>
      </c>
      <c r="J49" s="5">
        <f t="shared" ca="1" si="39"/>
        <v>0.18340310151270089</v>
      </c>
      <c r="K49" s="27"/>
      <c r="L49" s="12">
        <v>66811</v>
      </c>
      <c r="M49" s="12">
        <v>83839</v>
      </c>
      <c r="N49" s="12">
        <v>101188</v>
      </c>
      <c r="O49" s="12">
        <v>120173</v>
      </c>
      <c r="P49" s="5">
        <v>0.25486821032464713</v>
      </c>
      <c r="Q49" s="5">
        <v>0.20693233459368554</v>
      </c>
      <c r="R49" s="5">
        <v>0.18762106178598259</v>
      </c>
    </row>
    <row r="50" spans="1:18" ht="13" thickBot="1" x14ac:dyDescent="0.3">
      <c r="A50" s="39"/>
      <c r="B50" s="29" t="s">
        <v>53</v>
      </c>
      <c r="C50" s="16" t="s">
        <v>53</v>
      </c>
      <c r="D50" s="13">
        <f ca="1">D43/D36</f>
        <v>0.60132545580168928</v>
      </c>
      <c r="E50" s="13">
        <f t="shared" ref="E50:G50" ca="1" si="40">E43/E36</f>
        <v>0.58809557174887894</v>
      </c>
      <c r="F50" s="13">
        <f t="shared" ca="1" si="40"/>
        <v>0.57546644667550373</v>
      </c>
      <c r="G50" s="13">
        <f t="shared" ca="1" si="40"/>
        <v>0.55844429286355635</v>
      </c>
      <c r="H50" s="5">
        <f t="shared" ca="1" si="32"/>
        <v>-2.2001204048766265E-2</v>
      </c>
      <c r="I50" s="5">
        <f t="shared" ca="1" si="33"/>
        <v>-2.1474613447298618E-2</v>
      </c>
      <c r="J50" s="5">
        <f t="shared" ca="1" si="34"/>
        <v>-2.9579750323038168E-2</v>
      </c>
      <c r="K50" s="27"/>
      <c r="L50" s="13">
        <v>0.61307192171198932</v>
      </c>
      <c r="M50" s="13">
        <v>0.60532614671519813</v>
      </c>
      <c r="N50" s="13">
        <v>0.59564493622854908</v>
      </c>
      <c r="O50" s="13">
        <v>0.58168847517386746</v>
      </c>
      <c r="P50" s="5">
        <v>-1.2634365924247937E-2</v>
      </c>
      <c r="Q50" s="5">
        <v>-1.5993379005985631E-2</v>
      </c>
      <c r="R50" s="5">
        <v>-2.3430839760092415E-2</v>
      </c>
    </row>
    <row r="51" spans="1:18" ht="13" thickBot="1" x14ac:dyDescent="0.3">
      <c r="A51" s="39"/>
      <c r="B51" s="29" t="s">
        <v>7</v>
      </c>
      <c r="C51" s="16" t="s">
        <v>7</v>
      </c>
      <c r="D51" s="10">
        <f ca="1">D41/D39</f>
        <v>132.50754459942391</v>
      </c>
      <c r="E51" s="10">
        <f t="shared" ref="E51:G51" ca="1" si="41">E41/E39</f>
        <v>134.36196344105991</v>
      </c>
      <c r="F51" s="10">
        <f t="shared" ca="1" si="41"/>
        <v>136.79698220638991</v>
      </c>
      <c r="G51" s="10">
        <f t="shared" ca="1" si="41"/>
        <v>139.44268780589601</v>
      </c>
      <c r="H51" s="5">
        <f t="shared" ca="1" si="32"/>
        <v>1.399481702903782E-2</v>
      </c>
      <c r="I51" s="5">
        <f t="shared" ca="1" si="33"/>
        <v>1.8122828090393117E-2</v>
      </c>
      <c r="J51" s="5">
        <f t="shared" ca="1" si="34"/>
        <v>1.9340379859509094E-2</v>
      </c>
      <c r="K51" s="27"/>
      <c r="L51" s="10">
        <v>121.61030881915499</v>
      </c>
      <c r="M51" s="10">
        <v>125.49344753638057</v>
      </c>
      <c r="N51" s="10">
        <v>128.77521652425449</v>
      </c>
      <c r="O51" s="10">
        <v>132.78254889230851</v>
      </c>
      <c r="P51" s="5">
        <v>3.193099955859946E-2</v>
      </c>
      <c r="Q51" s="5">
        <v>2.6150919050355492E-2</v>
      </c>
      <c r="R51" s="5">
        <v>3.1118816774027724E-2</v>
      </c>
    </row>
    <row r="52" spans="1:18" ht="13" thickBot="1" x14ac:dyDescent="0.3">
      <c r="A52" s="39"/>
      <c r="B52" s="29" t="s">
        <v>8</v>
      </c>
      <c r="C52" s="16" t="s">
        <v>8</v>
      </c>
      <c r="D52" s="10">
        <f ca="1">D41/D36</f>
        <v>312.65270897784796</v>
      </c>
      <c r="E52" s="10">
        <f t="shared" ref="E52:G52" ca="1" si="42">E41/E36</f>
        <v>341.34108267937222</v>
      </c>
      <c r="F52" s="10">
        <f t="shared" ca="1" si="42"/>
        <v>370.08736849587717</v>
      </c>
      <c r="G52" s="10">
        <f t="shared" ca="1" si="42"/>
        <v>410.44097317830318</v>
      </c>
      <c r="H52" s="5">
        <f t="shared" ca="1" si="32"/>
        <v>9.1757956600839519E-2</v>
      </c>
      <c r="I52" s="5">
        <f t="shared" ca="1" si="33"/>
        <v>8.4215722264837423E-2</v>
      </c>
      <c r="J52" s="5">
        <f t="shared" ca="1" si="34"/>
        <v>0.10903804916777515</v>
      </c>
      <c r="K52" s="27"/>
      <c r="L52" s="10">
        <v>301.16429320324841</v>
      </c>
      <c r="M52" s="10">
        <v>328.24205376351688</v>
      </c>
      <c r="N52" s="10">
        <v>354.94065083447578</v>
      </c>
      <c r="O52" s="10">
        <v>389.95463679860512</v>
      </c>
      <c r="P52" s="5">
        <v>8.9910262177044897E-2</v>
      </c>
      <c r="Q52" s="5">
        <v>8.1338136795213956E-2</v>
      </c>
      <c r="R52" s="5">
        <v>9.8647438330353054E-2</v>
      </c>
    </row>
    <row r="53" spans="1:18" ht="13" thickBot="1" x14ac:dyDescent="0.3">
      <c r="A53" s="39"/>
      <c r="B53" s="29" t="s">
        <v>9</v>
      </c>
      <c r="C53" s="16" t="s">
        <v>9</v>
      </c>
      <c r="D53" s="12">
        <f t="array" aca="1" ref="D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D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3507862</v>
      </c>
      <c r="E53" s="12">
        <f t="array" aca="1" ref="E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E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4501314</v>
      </c>
      <c r="F53" s="12">
        <f t="array" aca="1" ref="F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F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5569346</v>
      </c>
      <c r="G53" s="12">
        <f t="array" aca="1" ref="G53" ca="1">SUM(NOT(ISERR(FIND(OFFSET(Sheet1!$B$2:$B$73,72*(MATCH($I$2,Sheet1!$Y$1:$Y$34,0)-1),),CHOOSE(COUNTIF($A$4:$A53,"?*"),$A$4,$A$36,$A$61,$A$86,$A$111,$A$136,$A$161,$A$186,$A$211,$A$261,$A$286,$A$311,$A$336,$A$387,$A$413,$A$439,$A$465,$A$491))))*(TEXT(YEAR(OFFSET(Sheet1!$D$2:$D$73,72*(MATCH($I$2,Sheet1!$Y$1:$Y$34,0)-1),)),"0")=G$3)*CHOOSE(MATCH($B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7032561</v>
      </c>
      <c r="H53" s="5">
        <f t="shared" ca="1" si="32"/>
        <v>0.28320726413980934</v>
      </c>
      <c r="I53" s="5">
        <f t="shared" ca="1" si="33"/>
        <v>0.23727116126535486</v>
      </c>
      <c r="J53" s="5">
        <f t="shared" ca="1" si="34"/>
        <v>0.26272653916635824</v>
      </c>
      <c r="K53" s="27"/>
      <c r="L53" s="12">
        <v>8468932</v>
      </c>
      <c r="M53" s="12">
        <v>10793252</v>
      </c>
      <c r="N53" s="12">
        <v>13168939</v>
      </c>
      <c r="O53" s="12">
        <v>16288532</v>
      </c>
      <c r="P53" s="5">
        <v>0.27445255198648422</v>
      </c>
      <c r="Q53" s="5">
        <v>0.22010854559867599</v>
      </c>
      <c r="R53" s="5">
        <v>0.23689023086825745</v>
      </c>
    </row>
    <row r="54" spans="1:18" ht="13" thickBot="1" x14ac:dyDescent="0.3">
      <c r="A54" s="39"/>
      <c r="B54" s="29" t="str">
        <f t="shared" ref="B54:B56" si="43">IF(ISERR(SEARCH("AOV $",B55)),"",B55)</f>
        <v/>
      </c>
      <c r="C54" s="16"/>
      <c r="D54" s="7"/>
      <c r="E54" s="7"/>
      <c r="F54" s="3"/>
      <c r="G54" s="3"/>
      <c r="H54" s="5"/>
      <c r="K54" s="27"/>
      <c r="L54" s="7"/>
      <c r="M54" s="7"/>
      <c r="N54" s="3"/>
      <c r="O54" s="3"/>
      <c r="P54" s="5"/>
    </row>
    <row r="55" spans="1:18" ht="13" thickBot="1" x14ac:dyDescent="0.3">
      <c r="A55" s="39"/>
      <c r="B55" s="29" t="str">
        <f t="shared" si="43"/>
        <v/>
      </c>
      <c r="C55" s="16"/>
      <c r="D55" s="7"/>
      <c r="E55" s="7"/>
      <c r="F55" s="3"/>
      <c r="G55" s="3"/>
      <c r="H55" s="5"/>
      <c r="K55" s="27"/>
      <c r="L55" s="7"/>
      <c r="M55" s="7"/>
      <c r="N55" s="3"/>
      <c r="O55" s="3"/>
      <c r="P55" s="5"/>
    </row>
    <row r="56" spans="1:18" ht="13" thickBot="1" x14ac:dyDescent="0.3">
      <c r="A56" s="39"/>
      <c r="B56" s="29" t="str">
        <f t="shared" si="43"/>
        <v/>
      </c>
      <c r="C56" s="16"/>
      <c r="D56" s="7"/>
      <c r="E56" s="7"/>
      <c r="F56" s="3"/>
      <c r="G56" s="3"/>
      <c r="H56" s="5"/>
      <c r="K56" s="27"/>
      <c r="L56" s="7"/>
      <c r="M56" s="7"/>
      <c r="N56" s="3"/>
      <c r="O56" s="3"/>
      <c r="P56" s="5"/>
    </row>
    <row r="57" spans="1:18" ht="13" thickBot="1" x14ac:dyDescent="0.3">
      <c r="A57" s="39"/>
      <c r="B57" s="29" t="s">
        <v>10</v>
      </c>
      <c r="C57" s="16" t="s">
        <v>10</v>
      </c>
      <c r="D57" s="11">
        <f ca="1">D53/D39</f>
        <v>4.1926470412468477</v>
      </c>
      <c r="E57" s="11">
        <f t="shared" ref="E57:G57" ca="1" si="44">E53/E39</f>
        <v>4.1382907229138297</v>
      </c>
      <c r="F57" s="11">
        <f t="shared" ca="1" si="44"/>
        <v>4.1220735946852312</v>
      </c>
      <c r="G57" s="11">
        <f t="shared" ca="1" si="44"/>
        <v>4.1574730113913478</v>
      </c>
      <c r="H57" s="5">
        <f t="shared" ref="H57:H59" ca="1" si="45">(E57/D57)-1</f>
        <v>-1.2964677874923836E-2</v>
      </c>
      <c r="I57" s="5">
        <f t="shared" ref="I57:I59" ca="1" si="46">(F57/E57)-1</f>
        <v>-3.9187986814952502E-3</v>
      </c>
      <c r="J57" s="5">
        <f t="shared" ref="J57:J59" ca="1" si="47">(G57/F57)-1</f>
        <v>8.5877692120195359E-3</v>
      </c>
      <c r="K57" s="27"/>
      <c r="L57" s="11">
        <v>3.6194863185823158</v>
      </c>
      <c r="M57" s="11">
        <v>3.6473509928179988</v>
      </c>
      <c r="N57" s="11">
        <v>3.6550719110766208</v>
      </c>
      <c r="O57" s="11">
        <v>3.7079054478570064</v>
      </c>
      <c r="P57" s="5">
        <v>7.6985162487357428E-3</v>
      </c>
      <c r="Q57" s="5">
        <v>2.1168563907958404E-3</v>
      </c>
      <c r="R57" s="5">
        <v>1.4454855626855112E-2</v>
      </c>
    </row>
    <row r="58" spans="1:18" ht="13" thickBot="1" x14ac:dyDescent="0.3">
      <c r="A58" s="39"/>
      <c r="B58" s="29" t="s">
        <v>11</v>
      </c>
      <c r="C58" s="16" t="s">
        <v>11</v>
      </c>
      <c r="D58" s="11">
        <f ca="1">D53/D36</f>
        <v>9.8925873179260844</v>
      </c>
      <c r="E58" s="11">
        <f t="shared" ref="E58:G58" ca="1" si="48">E53/E36</f>
        <v>10.513158632286995</v>
      </c>
      <c r="F58" s="11">
        <f t="shared" ca="1" si="48"/>
        <v>11.151761864905669</v>
      </c>
      <c r="G58" s="11">
        <f t="shared" ca="1" si="48"/>
        <v>12.2372660453397</v>
      </c>
      <c r="H58" s="5">
        <f t="shared" ca="1" si="45"/>
        <v>6.2730941301512688E-2</v>
      </c>
      <c r="I58" s="5">
        <f t="shared" ca="1" si="46"/>
        <v>6.0743231882515181E-2</v>
      </c>
      <c r="J58" s="5">
        <f t="shared" ca="1" si="47"/>
        <v>9.7339253974754181E-2</v>
      </c>
      <c r="K58" s="27"/>
      <c r="L58" s="11">
        <v>8.9635496322576067</v>
      </c>
      <c r="M58" s="11">
        <v>9.5400517252656538</v>
      </c>
      <c r="N58" s="11">
        <v>10.074404361183872</v>
      </c>
      <c r="O58" s="11">
        <v>10.889344528062479</v>
      </c>
      <c r="P58" s="5">
        <v>6.4316271640127765E-2</v>
      </c>
      <c r="Q58" s="5">
        <v>5.6011503009260499E-2</v>
      </c>
      <c r="R58" s="5">
        <v>8.0892143858998455E-2</v>
      </c>
    </row>
    <row r="59" spans="1:18" ht="13" thickBot="1" x14ac:dyDescent="0.3">
      <c r="A59" s="40"/>
      <c r="B59" s="29" t="s">
        <v>12</v>
      </c>
      <c r="C59" s="16" t="s">
        <v>12</v>
      </c>
      <c r="D59" s="10">
        <f ca="1">D41/D53</f>
        <v>31.604745950667386</v>
      </c>
      <c r="E59" s="10">
        <f t="shared" ref="E59:G59" ca="1" si="49">E41/E53</f>
        <v>32.467985561549362</v>
      </c>
      <c r="F59" s="10">
        <f t="shared" ca="1" si="49"/>
        <v>33.186448292133406</v>
      </c>
      <c r="G59" s="10">
        <f t="shared" ca="1" si="49"/>
        <v>33.540250874468065</v>
      </c>
      <c r="H59" s="5">
        <f t="shared" ca="1" si="45"/>
        <v>2.7313607020585717E-2</v>
      </c>
      <c r="I59" s="5">
        <f t="shared" ca="1" si="46"/>
        <v>2.2128343294414154E-2</v>
      </c>
      <c r="J59" s="5">
        <f t="shared" ca="1" si="47"/>
        <v>1.0661055959354515E-2</v>
      </c>
      <c r="K59" s="27"/>
      <c r="L59" s="10">
        <v>33.598775659079557</v>
      </c>
      <c r="M59" s="10">
        <v>34.406737323468406</v>
      </c>
      <c r="N59" s="10">
        <v>35.231924202094035</v>
      </c>
      <c r="O59" s="10">
        <v>35.810662046156153</v>
      </c>
      <c r="P59" s="5">
        <v>2.4047354361572015E-2</v>
      </c>
      <c r="Q59" s="5">
        <v>2.3983293471502076E-2</v>
      </c>
      <c r="R59" s="5">
        <v>1.6426518198166429E-2</v>
      </c>
    </row>
    <row r="60" spans="1:18" ht="13" thickBot="1" x14ac:dyDescent="0.3">
      <c r="A60" s="29"/>
      <c r="B60" s="30" t="str">
        <f>IF(ISERR(SEARCH("AOV $",B61)),"",B61)</f>
        <v/>
      </c>
      <c r="C60" s="17"/>
      <c r="D60" s="14" t="s">
        <v>76</v>
      </c>
      <c r="E60" s="14" t="s">
        <v>81</v>
      </c>
      <c r="F60" s="14" t="s">
        <v>90</v>
      </c>
      <c r="G60" s="14" t="s">
        <v>92</v>
      </c>
      <c r="H60" s="1" t="s">
        <v>82</v>
      </c>
      <c r="I60" s="1" t="s">
        <v>91</v>
      </c>
      <c r="J60" s="1" t="s">
        <v>93</v>
      </c>
      <c r="K60" s="27"/>
      <c r="L60" s="14" t="s">
        <v>76</v>
      </c>
      <c r="M60" s="14" t="s">
        <v>81</v>
      </c>
      <c r="N60" s="14" t="s">
        <v>90</v>
      </c>
      <c r="O60" s="14" t="s">
        <v>92</v>
      </c>
      <c r="P60" s="1" t="s">
        <v>82</v>
      </c>
      <c r="Q60" s="1" t="s">
        <v>91</v>
      </c>
      <c r="R60" s="1" t="s">
        <v>93</v>
      </c>
    </row>
    <row r="61" spans="1:18" ht="13" thickBot="1" x14ac:dyDescent="0.3">
      <c r="A61" s="38" t="s">
        <v>65</v>
      </c>
      <c r="B61" s="29" t="s">
        <v>1</v>
      </c>
      <c r="C61" s="16" t="s">
        <v>1</v>
      </c>
      <c r="D61" s="12">
        <f t="array" aca="1" ref="D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D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28294</v>
      </c>
      <c r="E61" s="12">
        <f t="array" aca="1" ref="E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E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27463</v>
      </c>
      <c r="F61" s="12">
        <f t="array" aca="1" ref="F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F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25629</v>
      </c>
      <c r="G61" s="12">
        <f t="array" aca="1" ref="G61" ca="1">SUM(NOT(ISERR(FIND(OFFSET(Sheet1!$B$2:$B$73,72*(MATCH($I$2,Sheet1!$Y$1:$Y$34,0)-1),),CHOOSE(COUNTIF($A$4:$A61,"?*"),$A$4,$A$36,$A$61,$A$86,$A$111,$A$136,$A$161,$A$186,$A$211,$A$261,$A$286,$A$311,$A$336,$A$387,$A$413,$A$439,$A$465,$A$491))))*(TEXT(YEAR(OFFSET(Sheet1!$D$2:$D$73,72*(MATCH($I$2,Sheet1!$Y$1:$Y$34,0)-1),)),"0")=G$3)*CHOOSE(MATCH($B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23130</v>
      </c>
      <c r="H61" s="5">
        <f t="shared" ref="H61" ca="1" si="50">(E61/D61)-1</f>
        <v>-2.9370184491411599E-2</v>
      </c>
      <c r="I61" s="5">
        <f t="shared" ref="I61" ca="1" si="51">(F61/E61)-1</f>
        <v>-6.6780759567418024E-2</v>
      </c>
      <c r="J61" s="5">
        <f t="shared" ref="J61" ca="1" si="52">(G61/F61)-1</f>
        <v>-9.7506730656678031E-2</v>
      </c>
      <c r="K61" s="27"/>
      <c r="L61" s="12">
        <v>63684</v>
      </c>
      <c r="M61" s="12">
        <v>59769</v>
      </c>
      <c r="N61" s="12">
        <v>56794</v>
      </c>
      <c r="O61" s="12">
        <v>48269</v>
      </c>
      <c r="P61" s="5">
        <v>-6.1475409836065587E-2</v>
      </c>
      <c r="Q61" s="5">
        <v>-4.9774966956114386E-2</v>
      </c>
      <c r="R61" s="5">
        <v>-0.15010388421312115</v>
      </c>
    </row>
    <row r="62" spans="1:18" ht="13" thickBot="1" x14ac:dyDescent="0.3">
      <c r="A62" s="39"/>
      <c r="B62" s="29" t="s">
        <v>2</v>
      </c>
      <c r="C62" s="16" t="s">
        <v>2</v>
      </c>
      <c r="D62" s="12">
        <f t="array" aca="1" ref="D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D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62" s="7">
        <f t="array" aca="1" ref="E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E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62" s="4">
        <f t="array" aca="1" ref="F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F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62" s="4">
        <f t="array" aca="1" ref="G62" ca="1">SUM(NOT(ISERR(FIND(OFFSET(Sheet1!$B$2:$B$73,72*(MATCH($I$2,Sheet1!$Y$1:$Y$34,0)-1),),CHOOSE(COUNTIF($A$4:$A62,"?*"),$A$4,$A$36,$A$61,$A$86,$A$111,$A$136,$A$161,$A$186,$A$211,$A$261,$A$286,$A$311,$A$336,$A$387,$A$413,$A$439,$A$465,$A$491))))*(TEXT(YEAR(OFFSET(Sheet1!$D$2:$D$73,72*(MATCH($I$2,Sheet1!$Y$1:$Y$34,0)-1),)),"0")=G$3)*CHOOSE(MATCH($B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62" s="5"/>
      <c r="I62" s="5"/>
      <c r="J62" s="5"/>
      <c r="K62" s="27"/>
      <c r="L62" s="12">
        <v>0</v>
      </c>
      <c r="M62" s="7">
        <v>0</v>
      </c>
      <c r="N62" s="4">
        <v>0</v>
      </c>
      <c r="O62" s="4">
        <v>0</v>
      </c>
      <c r="P62" s="5"/>
      <c r="Q62" s="5"/>
      <c r="R62" s="5"/>
    </row>
    <row r="63" spans="1:18" ht="13" thickBot="1" x14ac:dyDescent="0.3">
      <c r="A63" s="39"/>
      <c r="B63" s="29" t="s">
        <v>3</v>
      </c>
      <c r="C63" s="16" t="s">
        <v>3</v>
      </c>
      <c r="D63" s="7">
        <f ca="1">D62/D61</f>
        <v>0</v>
      </c>
      <c r="E63" s="7">
        <f t="shared" ref="E63:G63" ca="1" si="53">E62/E61</f>
        <v>0</v>
      </c>
      <c r="F63" s="5">
        <f t="shared" ca="1" si="53"/>
        <v>0</v>
      </c>
      <c r="G63" s="5">
        <f t="shared" ca="1" si="53"/>
        <v>0</v>
      </c>
      <c r="H63" s="5"/>
      <c r="I63" s="5"/>
      <c r="J63" s="5"/>
      <c r="K63" s="27"/>
      <c r="L63" s="7">
        <v>0</v>
      </c>
      <c r="M63" s="7">
        <v>0</v>
      </c>
      <c r="N63" s="5">
        <v>0</v>
      </c>
      <c r="O63" s="5">
        <v>0</v>
      </c>
      <c r="P63" s="5"/>
      <c r="Q63" s="5"/>
      <c r="R63" s="5"/>
    </row>
    <row r="64" spans="1:18" ht="13" thickBot="1" x14ac:dyDescent="0.3">
      <c r="A64" s="39"/>
      <c r="B64" s="29" t="s">
        <v>4</v>
      </c>
      <c r="C64" s="16" t="s">
        <v>4</v>
      </c>
      <c r="D64" s="12">
        <f t="array" aca="1" ref="D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D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31869</v>
      </c>
      <c r="E64" s="12">
        <f t="array" aca="1" ref="E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E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31026</v>
      </c>
      <c r="F64" s="12">
        <f t="array" aca="1" ref="F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F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29180</v>
      </c>
      <c r="G64" s="12">
        <f t="array" aca="1" ref="G64" ca="1">SUM(NOT(ISERR(FIND(OFFSET(Sheet1!$B$2:$B$73,72*(MATCH($I$2,Sheet1!$Y$1:$Y$34,0)-1),),CHOOSE(COUNTIF($A$4:$A64,"?*"),$A$4,$A$36,$A$61,$A$86,$A$111,$A$136,$A$161,$A$186,$A$211,$A$261,$A$286,$A$311,$A$336,$A$387,$A$413,$A$439,$A$465,$A$491))))*(TEXT(YEAR(OFFSET(Sheet1!$D$2:$D$73,72*(MATCH($I$2,Sheet1!$Y$1:$Y$34,0)-1),)),"0")=G$3)*CHOOSE(MATCH($B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26383</v>
      </c>
      <c r="H64" s="5">
        <f t="shared" ref="H64:H78" ca="1" si="54">(E64/D64)-1</f>
        <v>-2.6452038030688074E-2</v>
      </c>
      <c r="I64" s="5">
        <f t="shared" ref="I64:I78" ca="1" si="55">(F64/E64)-1</f>
        <v>-5.9498485141494251E-2</v>
      </c>
      <c r="J64" s="5">
        <f t="shared" ref="J64:J78" ca="1" si="56">(G64/F64)-1</f>
        <v>-9.5853324194653866E-2</v>
      </c>
      <c r="K64" s="27"/>
      <c r="L64" s="12">
        <v>72581</v>
      </c>
      <c r="M64" s="12">
        <v>68373</v>
      </c>
      <c r="N64" s="12">
        <v>64943</v>
      </c>
      <c r="O64" s="12">
        <v>55426</v>
      </c>
      <c r="P64" s="5">
        <v>-5.7976605447706664E-2</v>
      </c>
      <c r="Q64" s="5">
        <v>-5.0166001199303811E-2</v>
      </c>
      <c r="R64" s="5">
        <v>-0.14654389233635645</v>
      </c>
    </row>
    <row r="65" spans="1:18" ht="13" thickBot="1" x14ac:dyDescent="0.3">
      <c r="A65" s="39"/>
      <c r="B65" s="29" t="s">
        <v>5</v>
      </c>
      <c r="C65" s="16" t="s">
        <v>5</v>
      </c>
      <c r="D65" s="11">
        <f ca="1">D64/D61</f>
        <v>1.1263518767229801</v>
      </c>
      <c r="E65" s="11">
        <f t="shared" ref="E65:G65" ca="1" si="57">E64/E61</f>
        <v>1.1297381932054036</v>
      </c>
      <c r="F65" s="11">
        <f t="shared" ca="1" si="57"/>
        <v>1.1385539818174724</v>
      </c>
      <c r="G65" s="11">
        <f t="shared" ca="1" si="57"/>
        <v>1.1406398616515347</v>
      </c>
      <c r="H65" s="5">
        <f t="shared" ca="1" si="54"/>
        <v>3.0064463445256262E-3</v>
      </c>
      <c r="I65" s="5">
        <f t="shared" ca="1" si="55"/>
        <v>7.8033907900871835E-3</v>
      </c>
      <c r="J65" s="5">
        <f t="shared" ca="1" si="56"/>
        <v>1.8320429837965779E-3</v>
      </c>
      <c r="K65" s="27"/>
      <c r="L65" s="11">
        <v>1.1397054205137869</v>
      </c>
      <c r="M65" s="11">
        <v>1.1439542237614817</v>
      </c>
      <c r="N65" s="11">
        <v>1.1434834665633693</v>
      </c>
      <c r="O65" s="11">
        <v>1.148273218836106</v>
      </c>
      <c r="P65" s="5">
        <v>3.727983715107186E-3</v>
      </c>
      <c r="Q65" s="5">
        <v>-4.1151751384294055E-4</v>
      </c>
      <c r="R65" s="5">
        <v>4.1887376711549074E-3</v>
      </c>
    </row>
    <row r="66" spans="1:18" ht="13" thickBot="1" x14ac:dyDescent="0.3">
      <c r="A66" s="39"/>
      <c r="B66" s="29" t="s">
        <v>6</v>
      </c>
      <c r="C66" s="16" t="s">
        <v>6</v>
      </c>
      <c r="D66" s="12">
        <f t="array" aca="1" ref="D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D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5156573.34</v>
      </c>
      <c r="E66" s="12">
        <f t="array" aca="1" ref="E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E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5087404.8099999996</v>
      </c>
      <c r="F66" s="12">
        <f t="array" aca="1" ref="F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F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5020166.72</v>
      </c>
      <c r="G66" s="12">
        <f t="array" aca="1" ref="G66" ca="1">SUM(NOT(ISERR(FIND(OFFSET(Sheet1!$B$2:$B$73,72*(MATCH($I$2,Sheet1!$Y$1:$Y$34,0)-1),),CHOOSE(COUNTIF($A$4:$A66,"?*"),$A$4,$A$36,$A$61,$A$86,$A$111,$A$136,$A$161,$A$186,$A$211,$A$261,$A$286,$A$311,$A$336,$A$387,$A$413,$A$439,$A$465,$A$491))))*(TEXT(YEAR(OFFSET(Sheet1!$D$2:$D$73,72*(MATCH($I$2,Sheet1!$Y$1:$Y$34,0)-1),)),"0")=G$3)*CHOOSE(MATCH($B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4737120.03</v>
      </c>
      <c r="H66" s="5">
        <f t="shared" ca="1" si="54"/>
        <v>-1.3413661639107066E-2</v>
      </c>
      <c r="I66" s="5">
        <f t="shared" ca="1" si="55"/>
        <v>-1.3216579476402979E-2</v>
      </c>
      <c r="J66" s="5">
        <f t="shared" ca="1" si="56"/>
        <v>-5.6381930279797432E-2</v>
      </c>
      <c r="K66" s="27"/>
      <c r="L66" s="12">
        <v>12285314.83</v>
      </c>
      <c r="M66" s="12">
        <v>12146331.640000001</v>
      </c>
      <c r="N66" s="12">
        <v>11853218.130000001</v>
      </c>
      <c r="O66" s="12">
        <v>10987702.779999999</v>
      </c>
      <c r="P66" s="5">
        <v>-1.1312953060072295E-2</v>
      </c>
      <c r="Q66" s="5">
        <v>-2.4131854677401199E-2</v>
      </c>
      <c r="R66" s="5">
        <v>-7.3019439995744118E-2</v>
      </c>
    </row>
    <row r="67" spans="1:18" ht="13" thickBot="1" x14ac:dyDescent="0.3">
      <c r="A67" s="39"/>
      <c r="B67" s="29" t="s">
        <v>88</v>
      </c>
      <c r="C67" s="16" t="s">
        <v>89</v>
      </c>
      <c r="D67" s="31">
        <f t="array" aca="1" ref="D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D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-1.9713879999999999</v>
      </c>
      <c r="E67" s="32">
        <f t="array" aca="1" ref="E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E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-2.1283919999999998</v>
      </c>
      <c r="F67" s="32">
        <f t="array" aca="1" ref="F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F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-2.2508379999999999</v>
      </c>
      <c r="G67" s="32">
        <f t="array" aca="1" ref="G67" ca="1">SUM(NOT(ISERR(FIND(OFFSET(Sheet1!$B$2:$B$73,72*(MATCH($I$2,Sheet1!$Y$1:$Y$34,0)-1),),CHOOSE(COUNTIF($A$4:$A67,"?*"),$A$4,$A$36,$A$61,$A$86,$A$111,$A$136,$A$161,$A$186,$A$211,$A$261,$A$286,$A$311,$A$336,$A$387,$A$413,$A$439,$A$465,$A$491))))*(TEXT(YEAR(OFFSET(Sheet1!$D$2:$D$73,72*(MATCH($I$2,Sheet1!$Y$1:$Y$34,0)-1),)),"0")=G$3)*CHOOSE(MATCH($B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-2.311461</v>
      </c>
      <c r="H67" s="5"/>
      <c r="I67" s="5"/>
      <c r="J67" s="5"/>
      <c r="K67" s="27"/>
      <c r="L67" s="31">
        <v>-1.795156</v>
      </c>
      <c r="M67" s="32">
        <v>-1.8630770000000001</v>
      </c>
      <c r="N67" s="32">
        <v>-1.901573</v>
      </c>
      <c r="O67" s="32">
        <v>-1.9544360000000001</v>
      </c>
      <c r="P67" s="5"/>
      <c r="Q67" s="5"/>
      <c r="R67" s="5"/>
    </row>
    <row r="68" spans="1:18" ht="13" thickBot="1" x14ac:dyDescent="0.3">
      <c r="A68" s="39"/>
      <c r="B68" s="29" t="s">
        <v>50</v>
      </c>
      <c r="C68" s="16" t="s">
        <v>50</v>
      </c>
      <c r="D68" s="12">
        <f t="array" aca="1" ref="D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D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25355</v>
      </c>
      <c r="E68" s="12">
        <f t="array" aca="1" ref="E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E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24517</v>
      </c>
      <c r="F68" s="12">
        <f t="array" aca="1" ref="F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F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22799</v>
      </c>
      <c r="G68" s="12">
        <f t="array" aca="1" ref="G68" ca="1">SUM(NOT(ISERR(FIND(OFFSET(Sheet1!$B$2:$B$73,72*(MATCH($I$2,Sheet1!$Y$1:$Y$34,0)-1),),CHOOSE(COUNTIF($A$4:$A68,"?*"),$A$4,$A$36,$A$61,$A$86,$A$111,$A$136,$A$161,$A$186,$A$211,$A$261,$A$286,$A$311,$A$336,$A$387,$A$413,$A$439,$A$465,$A$491))))*(TEXT(YEAR(OFFSET(Sheet1!$D$2:$D$73,72*(MATCH($I$2,Sheet1!$Y$1:$Y$34,0)-1),)),"0")=G$3)*CHOOSE(MATCH($B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20549</v>
      </c>
      <c r="H68" s="5">
        <f t="shared" ca="1" si="54"/>
        <v>-3.3050680339183569E-2</v>
      </c>
      <c r="I68" s="5">
        <f t="shared" ca="1" si="55"/>
        <v>-7.0073826324591137E-2</v>
      </c>
      <c r="J68" s="5">
        <f t="shared" ca="1" si="56"/>
        <v>-9.8688538971007489E-2</v>
      </c>
      <c r="K68" s="27"/>
      <c r="L68" s="12">
        <v>56720</v>
      </c>
      <c r="M68" s="12">
        <v>52972</v>
      </c>
      <c r="N68" s="12">
        <v>50492</v>
      </c>
      <c r="O68" s="12">
        <v>42761</v>
      </c>
      <c r="P68" s="5">
        <v>-6.6078984485190451E-2</v>
      </c>
      <c r="Q68" s="5">
        <v>-4.6817186438118275E-2</v>
      </c>
      <c r="R68" s="5">
        <v>-0.15311336449338508</v>
      </c>
    </row>
    <row r="69" spans="1:18" ht="13" thickBot="1" x14ac:dyDescent="0.3">
      <c r="A69" s="39"/>
      <c r="B69" s="29" t="s">
        <v>51</v>
      </c>
      <c r="C69" s="16" t="s">
        <v>51</v>
      </c>
      <c r="D69" s="12">
        <f t="array" aca="1" ref="D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D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2939</v>
      </c>
      <c r="E69" s="12">
        <f t="array" aca="1" ref="E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E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2946</v>
      </c>
      <c r="F69" s="12">
        <f t="array" aca="1" ref="F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F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2830</v>
      </c>
      <c r="G69" s="12">
        <f t="array" aca="1" ref="G69" ca="1">SUM(NOT(ISERR(FIND(OFFSET(Sheet1!$B$2:$B$73,72*(MATCH($I$2,Sheet1!$Y$1:$Y$34,0)-1),),CHOOSE(COUNTIF($A$4:$A69,"?*"),$A$4,$A$36,$A$61,$A$86,$A$111,$A$136,$A$161,$A$186,$A$211,$A$261,$A$286,$A$311,$A$336,$A$387,$A$413,$A$439,$A$465,$A$491))))*(TEXT(YEAR(OFFSET(Sheet1!$D$2:$D$73,72*(MATCH($I$2,Sheet1!$Y$1:$Y$34,0)-1),)),"0")=G$3)*CHOOSE(MATCH($B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2581</v>
      </c>
      <c r="H69" s="5">
        <f t="shared" ca="1" si="54"/>
        <v>2.3817625042530377E-3</v>
      </c>
      <c r="I69" s="5">
        <f t="shared" ca="1" si="55"/>
        <v>-3.9375424304141204E-2</v>
      </c>
      <c r="J69" s="5">
        <f t="shared" ca="1" si="56"/>
        <v>-8.7985865724381607E-2</v>
      </c>
      <c r="K69" s="27"/>
      <c r="L69" s="12">
        <v>6964</v>
      </c>
      <c r="M69" s="12">
        <v>6797</v>
      </c>
      <c r="N69" s="12">
        <v>6302</v>
      </c>
      <c r="O69" s="12">
        <v>5508</v>
      </c>
      <c r="P69" s="5">
        <v>-2.3980470993681835E-2</v>
      </c>
      <c r="Q69" s="5">
        <v>-7.2826246873620715E-2</v>
      </c>
      <c r="R69" s="5">
        <v>-0.12599174865122187</v>
      </c>
    </row>
    <row r="70" spans="1:18" ht="13" thickBot="1" x14ac:dyDescent="0.3">
      <c r="A70" s="39"/>
      <c r="B70" s="29" t="str">
        <f>IF(ISERR(SEARCH("AOV $",B71)),"",B71)</f>
        <v>Customers, AOV $0-$50</v>
      </c>
      <c r="C70" s="16"/>
      <c r="D70" s="12"/>
      <c r="E70" s="12"/>
      <c r="F70" s="12"/>
      <c r="G70" s="12"/>
      <c r="H70" s="5"/>
      <c r="I70" s="5"/>
      <c r="J70" s="5"/>
      <c r="K70" s="27"/>
      <c r="L70" s="12"/>
      <c r="M70" s="12"/>
      <c r="N70" s="12"/>
      <c r="O70" s="12"/>
      <c r="P70" s="5"/>
      <c r="Q70" s="5"/>
      <c r="R70" s="5"/>
    </row>
    <row r="71" spans="1:18" ht="13" thickBot="1" x14ac:dyDescent="0.3">
      <c r="A71" s="39"/>
      <c r="B71" s="29" t="s">
        <v>77</v>
      </c>
      <c r="C71" s="16"/>
      <c r="D71" s="22">
        <f t="array" aca="1" ref="D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D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4619</v>
      </c>
      <c r="E71" s="12">
        <f t="array" aca="1" ref="E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E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4047</v>
      </c>
      <c r="F71" s="12">
        <f t="array" aca="1" ref="F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F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3075</v>
      </c>
      <c r="G71" s="12">
        <f t="array" aca="1" ref="G71" ca="1">SUM(NOT(ISERR(FIND(OFFSET(Sheet1!$B$2:$B$73,72*(MATCH($I$2,Sheet1!$Y$1:$Y$34,0)-1),),CHOOSE(COUNTIF($A$4:$A71,"?*"),$A$4,$A$36,$A$61,$A$86,$A$111,$A$136,$A$161,$A$186,$A$211,$A$261,$A$286,$A$311,$A$336,$A$387,$A$413,$A$439,$A$465,$A$491))))*(TEXT(YEAR(OFFSET(Sheet1!$D$2:$D$73,72*(MATCH($I$2,Sheet1!$Y$1:$Y$34,0)-1),)),"0")=G$3)*CHOOSE(MATCH($B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2787</v>
      </c>
      <c r="H71" s="5">
        <f ca="1">(E71/D71)-1</f>
        <v>-0.12383632820956914</v>
      </c>
      <c r="I71" s="5">
        <f t="shared" ref="I71:I74" ca="1" si="58">(F71/E71)-1</f>
        <v>-0.24017790956263896</v>
      </c>
      <c r="J71" s="5">
        <f t="shared" ref="J71:J74" ca="1" si="59">(G71/F71)-1</f>
        <v>-9.3658536585365826E-2</v>
      </c>
      <c r="K71" s="27"/>
      <c r="L71" s="12">
        <v>12492</v>
      </c>
      <c r="M71" s="12">
        <v>10986</v>
      </c>
      <c r="N71" s="12">
        <v>9432</v>
      </c>
      <c r="O71" s="12">
        <v>7072</v>
      </c>
      <c r="P71" s="5">
        <v>-0.12055715658021138</v>
      </c>
      <c r="Q71" s="5">
        <v>-0.14145275805570723</v>
      </c>
      <c r="R71" s="5">
        <v>-0.25021204410517384</v>
      </c>
    </row>
    <row r="72" spans="1:18" ht="13" thickBot="1" x14ac:dyDescent="0.3">
      <c r="A72" s="39"/>
      <c r="B72" s="29" t="s">
        <v>78</v>
      </c>
      <c r="C72" s="16"/>
      <c r="D72" s="22">
        <f t="array" aca="1" ref="D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D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13763</v>
      </c>
      <c r="E72" s="12">
        <f t="array" aca="1" ref="E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E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13533</v>
      </c>
      <c r="F72" s="12">
        <f t="array" aca="1" ref="F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F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12850</v>
      </c>
      <c r="G72" s="12">
        <f t="array" aca="1" ref="G72" ca="1">SUM(NOT(ISERR(FIND(OFFSET(Sheet1!$B$2:$B$73,72*(MATCH($I$2,Sheet1!$Y$1:$Y$34,0)-1),),CHOOSE(COUNTIF($A$4:$A72,"?*"),$A$4,$A$36,$A$61,$A$86,$A$111,$A$136,$A$161,$A$186,$A$211,$A$261,$A$286,$A$311,$A$336,$A$387,$A$413,$A$439,$A$465,$A$491))))*(TEXT(YEAR(OFFSET(Sheet1!$D$2:$D$73,72*(MATCH($I$2,Sheet1!$Y$1:$Y$34,0)-1),)),"0")=G$3)*CHOOSE(MATCH($B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11281</v>
      </c>
      <c r="H72" s="5">
        <f ca="1">(E72/D72)-1</f>
        <v>-1.6711472789362802E-2</v>
      </c>
      <c r="I72" s="5">
        <f t="shared" ca="1" si="58"/>
        <v>-5.0469223379886241E-2</v>
      </c>
      <c r="J72" s="5">
        <f t="shared" ca="1" si="59"/>
        <v>-0.12210116731517506</v>
      </c>
      <c r="K72" s="27"/>
      <c r="L72" s="12">
        <v>29917</v>
      </c>
      <c r="M72" s="12">
        <v>28042</v>
      </c>
      <c r="N72" s="12">
        <v>26714</v>
      </c>
      <c r="O72" s="12">
        <v>22193</v>
      </c>
      <c r="P72" s="5">
        <v>-6.2673396396697556E-2</v>
      </c>
      <c r="Q72" s="5">
        <v>-4.7357535125882588E-2</v>
      </c>
      <c r="R72" s="5">
        <v>-0.16923710414015125</v>
      </c>
    </row>
    <row r="73" spans="1:18" ht="13" thickBot="1" x14ac:dyDescent="0.3">
      <c r="A73" s="39"/>
      <c r="B73" s="29" t="s">
        <v>79</v>
      </c>
      <c r="C73" s="16"/>
      <c r="D73" s="22">
        <f t="array" aca="1" ref="D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D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5200</v>
      </c>
      <c r="E73" s="12">
        <f t="array" aca="1" ref="E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E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5128</v>
      </c>
      <c r="F73" s="12">
        <f t="array" aca="1" ref="F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F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4996</v>
      </c>
      <c r="G73" s="12">
        <f t="array" aca="1" ref="G73" ca="1">SUM(NOT(ISERR(FIND(OFFSET(Sheet1!$B$2:$B$73,72*(MATCH($I$2,Sheet1!$Y$1:$Y$34,0)-1),),CHOOSE(COUNTIF($A$4:$A73,"?*"),$A$4,$A$36,$A$61,$A$86,$A$111,$A$136,$A$161,$A$186,$A$211,$A$261,$A$286,$A$311,$A$336,$A$387,$A$413,$A$439,$A$465,$A$491))))*(TEXT(YEAR(OFFSET(Sheet1!$D$2:$D$73,72*(MATCH($I$2,Sheet1!$Y$1:$Y$34,0)-1),)),"0")=G$3)*CHOOSE(MATCH($B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4585</v>
      </c>
      <c r="H73" s="5">
        <f ca="1">(E73/D73)-1</f>
        <v>-1.3846153846153841E-2</v>
      </c>
      <c r="I73" s="5">
        <f t="shared" ca="1" si="58"/>
        <v>-2.5741029641185631E-2</v>
      </c>
      <c r="J73" s="5">
        <f t="shared" ca="1" si="59"/>
        <v>-8.2265812650120118E-2</v>
      </c>
      <c r="K73" s="27"/>
      <c r="L73" s="12">
        <v>10998</v>
      </c>
      <c r="M73" s="12">
        <v>9816</v>
      </c>
      <c r="N73" s="12">
        <v>10289</v>
      </c>
      <c r="O73" s="12">
        <v>9115</v>
      </c>
      <c r="P73" s="5">
        <v>-0.10747408619749044</v>
      </c>
      <c r="Q73" s="5">
        <v>4.818663406682977E-2</v>
      </c>
      <c r="R73" s="5">
        <v>-0.11410243949849352</v>
      </c>
    </row>
    <row r="74" spans="1:18" ht="13" thickBot="1" x14ac:dyDescent="0.3">
      <c r="A74" s="39"/>
      <c r="B74" s="29" t="s">
        <v>80</v>
      </c>
      <c r="C74" s="16"/>
      <c r="D74" s="22">
        <f t="array" aca="1" ref="D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D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4712</v>
      </c>
      <c r="E74" s="12">
        <f t="array" aca="1" ref="E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E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4755</v>
      </c>
      <c r="F74" s="12">
        <f t="array" aca="1" ref="F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F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4708</v>
      </c>
      <c r="G74" s="12">
        <f t="array" aca="1" ref="G74" ca="1">SUM(NOT(ISERR(FIND(OFFSET(Sheet1!$B$2:$B$73,72*(MATCH($I$2,Sheet1!$Y$1:$Y$34,0)-1),),CHOOSE(COUNTIF($A$4:$A74,"?*"),$A$4,$A$36,$A$61,$A$86,$A$111,$A$136,$A$161,$A$186,$A$211,$A$261,$A$286,$A$311,$A$336,$A$387,$A$413,$A$439,$A$465,$A$491))))*(TEXT(YEAR(OFFSET(Sheet1!$D$2:$D$73,72*(MATCH($I$2,Sheet1!$Y$1:$Y$34,0)-1),)),"0")=G$3)*CHOOSE(MATCH($B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4477</v>
      </c>
      <c r="H74" s="5">
        <f ca="1">(E74/D74)-1</f>
        <v>9.1256366723260207E-3</v>
      </c>
      <c r="I74" s="5">
        <f t="shared" ca="1" si="58"/>
        <v>-9.8843322818086277E-3</v>
      </c>
      <c r="J74" s="5">
        <f t="shared" ca="1" si="59"/>
        <v>-4.9065420560747697E-2</v>
      </c>
      <c r="K74" s="27"/>
      <c r="L74" s="12">
        <v>10277</v>
      </c>
      <c r="M74" s="12">
        <v>10925</v>
      </c>
      <c r="N74" s="12">
        <v>10359</v>
      </c>
      <c r="O74" s="12">
        <v>9889</v>
      </c>
      <c r="P74" s="5">
        <v>6.3053420258830428E-2</v>
      </c>
      <c r="Q74" s="5">
        <v>-5.1807780320366148E-2</v>
      </c>
      <c r="R74" s="5">
        <v>-4.5371174823824689E-2</v>
      </c>
    </row>
    <row r="75" spans="1:18" ht="13" thickBot="1" x14ac:dyDescent="0.3">
      <c r="A75" s="39"/>
      <c r="B75" s="29" t="s">
        <v>53</v>
      </c>
      <c r="C75" s="16" t="s">
        <v>53</v>
      </c>
      <c r="D75" s="13">
        <f ca="1">D68/D61</f>
        <v>0.89612638721990523</v>
      </c>
      <c r="E75" s="13">
        <f t="shared" ref="E75:G75" ca="1" si="60">E68/E61</f>
        <v>0.8927283982084987</v>
      </c>
      <c r="F75" s="13">
        <f t="shared" ca="1" si="60"/>
        <v>0.88957821218151312</v>
      </c>
      <c r="G75" s="13">
        <f t="shared" ca="1" si="60"/>
        <v>0.88841331603977514</v>
      </c>
      <c r="H75" s="5">
        <f t="shared" ca="1" si="54"/>
        <v>-3.7918635807034917E-3</v>
      </c>
      <c r="I75" s="5">
        <f t="shared" ca="1" si="55"/>
        <v>-3.5287171700902897E-3</v>
      </c>
      <c r="J75" s="5">
        <f t="shared" ca="1" si="56"/>
        <v>-1.3094926626870951E-3</v>
      </c>
      <c r="K75" s="27"/>
      <c r="L75" s="13">
        <v>0.8906475723886691</v>
      </c>
      <c r="M75" s="13">
        <v>0.88627884020144221</v>
      </c>
      <c r="N75" s="13">
        <v>0.88903757439166109</v>
      </c>
      <c r="O75" s="13">
        <v>0.88588949429240305</v>
      </c>
      <c r="P75" s="5">
        <v>-4.9051188401155743E-3</v>
      </c>
      <c r="Q75" s="5">
        <v>3.1127158463941651E-3</v>
      </c>
      <c r="R75" s="5">
        <v>-3.5409978047464818E-3</v>
      </c>
    </row>
    <row r="76" spans="1:18" ht="13" thickBot="1" x14ac:dyDescent="0.3">
      <c r="A76" s="39"/>
      <c r="B76" s="29" t="s">
        <v>7</v>
      </c>
      <c r="C76" s="16" t="s">
        <v>7</v>
      </c>
      <c r="D76" s="10">
        <f ca="1">D66/D64</f>
        <v>161.80530735197212</v>
      </c>
      <c r="E76" s="10">
        <f t="shared" ref="E76:G76" ca="1" si="61">E66/E64</f>
        <v>163.97230741958356</v>
      </c>
      <c r="F76" s="10">
        <f t="shared" ca="1" si="61"/>
        <v>172.04135435229608</v>
      </c>
      <c r="G76" s="10">
        <f t="shared" ca="1" si="61"/>
        <v>179.55198536936663</v>
      </c>
      <c r="H76" s="5">
        <f t="shared" ca="1" si="54"/>
        <v>1.3392638987407279E-2</v>
      </c>
      <c r="I76" s="5">
        <f t="shared" ca="1" si="55"/>
        <v>4.9209815118749889E-2</v>
      </c>
      <c r="J76" s="5">
        <f t="shared" ca="1" si="56"/>
        <v>4.3655963098794937E-2</v>
      </c>
      <c r="K76" s="27"/>
      <c r="L76" s="10">
        <v>169.26351014728374</v>
      </c>
      <c r="M76" s="10">
        <v>177.64807219223962</v>
      </c>
      <c r="N76" s="10">
        <v>182.51725559336651</v>
      </c>
      <c r="O76" s="10">
        <v>198.24094793057409</v>
      </c>
      <c r="P76" s="5">
        <v>4.953555575953783E-2</v>
      </c>
      <c r="Q76" s="5">
        <v>2.7409154183546391E-2</v>
      </c>
      <c r="R76" s="5">
        <v>8.6149072788156866E-2</v>
      </c>
    </row>
    <row r="77" spans="1:18" ht="13" thickBot="1" x14ac:dyDescent="0.3">
      <c r="A77" s="39"/>
      <c r="B77" s="29" t="s">
        <v>8</v>
      </c>
      <c r="C77" s="16" t="s">
        <v>8</v>
      </c>
      <c r="D77" s="10">
        <f ca="1">D66/D61</f>
        <v>182.24971159963243</v>
      </c>
      <c r="E77" s="10">
        <f t="shared" ref="E77:G77" ca="1" si="62">E66/E61</f>
        <v>185.24577831992133</v>
      </c>
      <c r="F77" s="10">
        <f t="shared" ca="1" si="62"/>
        <v>195.87836903507744</v>
      </c>
      <c r="G77" s="10">
        <f t="shared" ca="1" si="62"/>
        <v>204.80415175097278</v>
      </c>
      <c r="H77" s="5">
        <f t="shared" ca="1" si="54"/>
        <v>1.6439349582460183E-2</v>
      </c>
      <c r="I77" s="5">
        <f t="shared" ca="1" si="55"/>
        <v>5.7397209326916609E-2</v>
      </c>
      <c r="J77" s="5">
        <f t="shared" ca="1" si="56"/>
        <v>4.5567985683487633E-2</v>
      </c>
      <c r="K77" s="27"/>
      <c r="L77" s="10">
        <v>192.91054001004963</v>
      </c>
      <c r="M77" s="10">
        <v>203.22126252739716</v>
      </c>
      <c r="N77" s="10">
        <v>208.70546413353526</v>
      </c>
      <c r="O77" s="10">
        <v>227.6347713853612</v>
      </c>
      <c r="P77" s="5">
        <v>5.3448207219835675E-2</v>
      </c>
      <c r="Q77" s="5">
        <v>2.6986357322717369E-2</v>
      </c>
      <c r="R77" s="5">
        <v>9.0698666325834454E-2</v>
      </c>
    </row>
    <row r="78" spans="1:18" ht="13" thickBot="1" x14ac:dyDescent="0.3">
      <c r="A78" s="39"/>
      <c r="B78" s="29" t="s">
        <v>9</v>
      </c>
      <c r="C78" s="16" t="s">
        <v>9</v>
      </c>
      <c r="D78" s="12">
        <f t="array" aca="1" ref="D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D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119425</v>
      </c>
      <c r="E78" s="12">
        <f t="array" aca="1" ref="E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E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138273</v>
      </c>
      <c r="F78" s="12">
        <f t="array" aca="1" ref="F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F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124568</v>
      </c>
      <c r="G78" s="12">
        <f t="array" aca="1" ref="G78" ca="1">SUM(NOT(ISERR(FIND(OFFSET(Sheet1!$B$2:$B$73,72*(MATCH($I$2,Sheet1!$Y$1:$Y$34,0)-1),),CHOOSE(COUNTIF($A$4:$A78,"?*"),$A$4,$A$36,$A$61,$A$86,$A$111,$A$136,$A$161,$A$186,$A$211,$A$261,$A$286,$A$311,$A$336,$A$387,$A$413,$A$439,$A$465,$A$491))))*(TEXT(YEAR(OFFSET(Sheet1!$D$2:$D$73,72*(MATCH($I$2,Sheet1!$Y$1:$Y$34,0)-1),)),"0")=G$3)*CHOOSE(MATCH($B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114079</v>
      </c>
      <c r="H78" s="5">
        <f t="shared" ca="1" si="54"/>
        <v>0.15782290140255384</v>
      </c>
      <c r="I78" s="5">
        <f t="shared" ca="1" si="55"/>
        <v>-9.9115517852364499E-2</v>
      </c>
      <c r="J78" s="5">
        <f t="shared" ca="1" si="56"/>
        <v>-8.4203005587309754E-2</v>
      </c>
      <c r="K78" s="27"/>
      <c r="L78" s="12">
        <v>272960</v>
      </c>
      <c r="M78" s="12">
        <v>295083</v>
      </c>
      <c r="N78" s="12">
        <v>279097</v>
      </c>
      <c r="O78" s="12">
        <v>249697</v>
      </c>
      <c r="P78" s="5">
        <v>8.1048505275498339E-2</v>
      </c>
      <c r="Q78" s="5">
        <v>-5.4174588166719162E-2</v>
      </c>
      <c r="R78" s="5">
        <v>-0.1053397205989316</v>
      </c>
    </row>
    <row r="79" spans="1:18" ht="13" thickBot="1" x14ac:dyDescent="0.3">
      <c r="A79" s="39"/>
      <c r="B79" s="29" t="str">
        <f t="shared" ref="B79:B81" si="63">IF(ISERR(SEARCH("AOV $",B80)),"",B80)</f>
        <v/>
      </c>
      <c r="C79" s="16"/>
      <c r="D79" s="7"/>
      <c r="E79" s="7"/>
      <c r="F79" s="4"/>
      <c r="G79" s="4"/>
      <c r="H79" s="5"/>
      <c r="K79" s="27"/>
      <c r="L79" s="7"/>
      <c r="M79" s="7"/>
      <c r="N79" s="4"/>
      <c r="O79" s="4"/>
      <c r="P79" s="5"/>
    </row>
    <row r="80" spans="1:18" ht="13" thickBot="1" x14ac:dyDescent="0.3">
      <c r="A80" s="39"/>
      <c r="B80" s="29" t="str">
        <f t="shared" si="63"/>
        <v/>
      </c>
      <c r="C80" s="16"/>
      <c r="D80" s="7"/>
      <c r="E80" s="7"/>
      <c r="F80" s="4"/>
      <c r="G80" s="4"/>
      <c r="H80" s="5"/>
      <c r="K80" s="27"/>
      <c r="L80" s="7"/>
      <c r="M80" s="7"/>
      <c r="N80" s="4"/>
      <c r="O80" s="4"/>
      <c r="P80" s="5"/>
    </row>
    <row r="81" spans="1:18" ht="13" thickBot="1" x14ac:dyDescent="0.3">
      <c r="A81" s="39"/>
      <c r="B81" s="29" t="str">
        <f t="shared" si="63"/>
        <v/>
      </c>
      <c r="C81" s="16"/>
      <c r="D81" s="7"/>
      <c r="E81" s="7"/>
      <c r="F81" s="4"/>
      <c r="G81" s="4"/>
      <c r="H81" s="5"/>
      <c r="K81" s="27"/>
      <c r="L81" s="7"/>
      <c r="M81" s="7"/>
      <c r="N81" s="4"/>
      <c r="O81" s="4"/>
      <c r="P81" s="5"/>
    </row>
    <row r="82" spans="1:18" ht="13" thickBot="1" x14ac:dyDescent="0.3">
      <c r="A82" s="39"/>
      <c r="B82" s="29" t="s">
        <v>10</v>
      </c>
      <c r="C82" s="16" t="s">
        <v>10</v>
      </c>
      <c r="D82" s="11">
        <f ca="1">D78/D64</f>
        <v>3.7473720543474851</v>
      </c>
      <c r="E82" s="11">
        <f t="shared" ref="E82:G82" ca="1" si="64">E78/E64</f>
        <v>4.4566814929414038</v>
      </c>
      <c r="F82" s="11">
        <f t="shared" ca="1" si="64"/>
        <v>4.2689513365318712</v>
      </c>
      <c r="G82" s="11">
        <f t="shared" ca="1" si="64"/>
        <v>4.3239586097107985</v>
      </c>
      <c r="H82" s="5">
        <f t="shared" ref="H82:H84" ca="1" si="65">(E82/D82)-1</f>
        <v>0.18928182958802253</v>
      </c>
      <c r="I82" s="5">
        <f t="shared" ref="I82:I84" ca="1" si="66">(F82/E82)-1</f>
        <v>-4.2123305582161041E-2</v>
      </c>
      <c r="J82" s="5">
        <f t="shared" ref="J82:J84" ca="1" si="67">(G82/F82)-1</f>
        <v>1.2885429896611456E-2</v>
      </c>
      <c r="K82" s="27"/>
      <c r="L82" s="11">
        <v>3.7607638362656894</v>
      </c>
      <c r="M82" s="11">
        <v>4.3157825457417403</v>
      </c>
      <c r="N82" s="11">
        <v>4.297568637112545</v>
      </c>
      <c r="O82" s="11">
        <v>4.5050517807527157</v>
      </c>
      <c r="P82" s="5">
        <v>0.14758137804982874</v>
      </c>
      <c r="Q82" s="5">
        <v>-4.220302676548493E-3</v>
      </c>
      <c r="R82" s="5">
        <v>4.8279192529563586E-2</v>
      </c>
    </row>
    <row r="83" spans="1:18" ht="13" thickBot="1" x14ac:dyDescent="0.3">
      <c r="A83" s="39"/>
      <c r="B83" s="29" t="s">
        <v>11</v>
      </c>
      <c r="C83" s="16" t="s">
        <v>11</v>
      </c>
      <c r="D83" s="11">
        <f ca="1">D78/D61</f>
        <v>4.2208595461935392</v>
      </c>
      <c r="E83" s="11">
        <f t="shared" ref="E83:G83" ca="1" si="68">E78/E61</f>
        <v>5.0348832975275828</v>
      </c>
      <c r="F83" s="11">
        <f t="shared" ca="1" si="68"/>
        <v>4.8604315423933828</v>
      </c>
      <c r="G83" s="11">
        <f t="shared" ca="1" si="68"/>
        <v>4.9320795503674884</v>
      </c>
      <c r="H83" s="5">
        <f t="shared" ca="1" si="65"/>
        <v>0.19285734159719858</v>
      </c>
      <c r="I83" s="5">
        <f t="shared" ca="1" si="66"/>
        <v>-3.4648619406901782E-2</v>
      </c>
      <c r="J83" s="5">
        <f t="shared" ca="1" si="67"/>
        <v>1.4741079541843449E-2</v>
      </c>
      <c r="K83" s="27"/>
      <c r="L83" s="11">
        <v>4.2861629294642301</v>
      </c>
      <c r="M83" s="11">
        <v>4.9370576720373434</v>
      </c>
      <c r="N83" s="11">
        <v>4.9141986829594675</v>
      </c>
      <c r="O83" s="11">
        <v>5.1730303093082517</v>
      </c>
      <c r="P83" s="5">
        <v>0.15185954273895863</v>
      </c>
      <c r="Q83" s="5">
        <v>-4.630083461926171E-3</v>
      </c>
      <c r="R83" s="5">
        <v>5.2670159073199718E-2</v>
      </c>
    </row>
    <row r="84" spans="1:18" ht="13" thickBot="1" x14ac:dyDescent="0.3">
      <c r="A84" s="39"/>
      <c r="B84" s="29" t="s">
        <v>12</v>
      </c>
      <c r="C84" s="16" t="s">
        <v>12</v>
      </c>
      <c r="D84" s="10">
        <f ca="1">D66/D78</f>
        <v>43.178340715930496</v>
      </c>
      <c r="E84" s="10">
        <f t="shared" ref="E84:G84" ca="1" si="69">E66/E78</f>
        <v>36.792467148322515</v>
      </c>
      <c r="F84" s="10">
        <f t="shared" ca="1" si="69"/>
        <v>40.300612677413135</v>
      </c>
      <c r="G84" s="10">
        <f t="shared" ca="1" si="69"/>
        <v>41.524908440642015</v>
      </c>
      <c r="H84" s="5">
        <f t="shared" ca="1" si="65"/>
        <v>-0.1478952980064826</v>
      </c>
      <c r="I84" s="5">
        <f t="shared" ca="1" si="66"/>
        <v>9.5349559325503597E-2</v>
      </c>
      <c r="J84" s="5">
        <f t="shared" ca="1" si="67"/>
        <v>3.0379085624051783E-2</v>
      </c>
      <c r="K84" s="27"/>
      <c r="L84" s="10">
        <v>45.007747765240332</v>
      </c>
      <c r="M84" s="10">
        <v>41.16242426707062</v>
      </c>
      <c r="N84" s="10">
        <v>42.469887279332994</v>
      </c>
      <c r="O84" s="10">
        <v>44.004144142700952</v>
      </c>
      <c r="P84" s="5">
        <v>-8.5436923398763631E-2</v>
      </c>
      <c r="Q84" s="5">
        <v>3.1763508479949465E-2</v>
      </c>
      <c r="R84" s="5">
        <v>3.6125757840534067E-2</v>
      </c>
    </row>
    <row r="85" spans="1:18" ht="13" thickBot="1" x14ac:dyDescent="0.3">
      <c r="A85" s="40"/>
      <c r="B85" s="29" t="s">
        <v>14</v>
      </c>
      <c r="C85" s="16" t="s">
        <v>14</v>
      </c>
      <c r="D85" s="7"/>
      <c r="E85" s="7"/>
      <c r="F85" s="2"/>
      <c r="G85" s="2"/>
      <c r="H85" s="2"/>
      <c r="K85" s="27"/>
      <c r="L85" s="7"/>
      <c r="M85" s="7"/>
      <c r="N85" s="2"/>
      <c r="O85" s="2"/>
      <c r="P85" s="2"/>
    </row>
    <row r="86" spans="1:18" ht="13" thickBot="1" x14ac:dyDescent="0.3">
      <c r="A86" s="38" t="s">
        <v>15</v>
      </c>
      <c r="B86" s="29" t="s">
        <v>1</v>
      </c>
      <c r="C86" s="16" t="s">
        <v>1</v>
      </c>
      <c r="D86" s="12">
        <f t="array" aca="1" ref="D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D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71118</v>
      </c>
      <c r="E86" s="12">
        <f t="array" aca="1" ref="E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E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68106</v>
      </c>
      <c r="F86" s="12">
        <f t="array" aca="1" ref="F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F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63559</v>
      </c>
      <c r="G86" s="12">
        <f t="array" aca="1" ref="G86" ca="1">SUM(NOT(ISERR(FIND(OFFSET(Sheet1!$B$2:$B$73,72*(MATCH($I$2,Sheet1!$Y$1:$Y$34,0)-1),),CHOOSE(COUNTIF($A$4:$A86,"?*"),$A$4,$A$36,$A$61,$A$86,$A$111,$A$136,$A$161,$A$186,$A$211,$A$261,$A$286,$A$311,$A$336,$A$387,$A$413,$A$439,$A$465,$A$491))))*(TEXT(YEAR(OFFSET(Sheet1!$D$2:$D$73,72*(MATCH($I$2,Sheet1!$Y$1:$Y$34,0)-1),)),"0")=G$3)*CHOOSE(MATCH($B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55147</v>
      </c>
      <c r="H86" s="5">
        <f t="shared" ref="H86" ca="1" si="70">(E86/D86)-1</f>
        <v>-4.2352147135746199E-2</v>
      </c>
      <c r="I86" s="5">
        <f t="shared" ref="I86" ca="1" si="71">(F86/E86)-1</f>
        <v>-6.6763574428097328E-2</v>
      </c>
      <c r="J86" s="5">
        <f t="shared" ref="J86" ca="1" si="72">(G86/F86)-1</f>
        <v>-0.13234947057065094</v>
      </c>
      <c r="K86" s="27"/>
      <c r="L86" s="12">
        <v>163835</v>
      </c>
      <c r="M86" s="12">
        <v>150679</v>
      </c>
      <c r="N86" s="12">
        <v>141908</v>
      </c>
      <c r="O86" s="12">
        <v>118945</v>
      </c>
      <c r="P86" s="5">
        <v>-8.0300302133243795E-2</v>
      </c>
      <c r="Q86" s="5">
        <v>-5.8209836805394266E-2</v>
      </c>
      <c r="R86" s="5">
        <v>-0.16181610620965692</v>
      </c>
    </row>
    <row r="87" spans="1:18" ht="13" thickBot="1" x14ac:dyDescent="0.3">
      <c r="A87" s="39"/>
      <c r="B87" s="29" t="s">
        <v>2</v>
      </c>
      <c r="C87" s="16" t="s">
        <v>2</v>
      </c>
      <c r="D87" s="12">
        <f t="array" aca="1" ref="D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D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87" s="7">
        <f t="array" aca="1" ref="E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E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87" s="4">
        <f t="array" aca="1" ref="F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F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87" s="4">
        <f t="array" aca="1" ref="G87" ca="1">SUM(NOT(ISERR(FIND(OFFSET(Sheet1!$B$2:$B$73,72*(MATCH($I$2,Sheet1!$Y$1:$Y$34,0)-1),),CHOOSE(COUNTIF($A$4:$A87,"?*"),$A$4,$A$36,$A$61,$A$86,$A$111,$A$136,$A$161,$A$186,$A$211,$A$261,$A$286,$A$311,$A$336,$A$387,$A$413,$A$439,$A$465,$A$491))))*(TEXT(YEAR(OFFSET(Sheet1!$D$2:$D$73,72*(MATCH($I$2,Sheet1!$Y$1:$Y$34,0)-1),)),"0")=G$3)*CHOOSE(MATCH($B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87" s="5"/>
      <c r="I87" s="5"/>
      <c r="J87" s="5"/>
      <c r="K87" s="27"/>
      <c r="L87" s="12">
        <v>0</v>
      </c>
      <c r="M87" s="7">
        <v>0</v>
      </c>
      <c r="N87" s="4">
        <v>0</v>
      </c>
      <c r="O87" s="4">
        <v>0</v>
      </c>
      <c r="P87" s="5"/>
      <c r="Q87" s="5"/>
      <c r="R87" s="5"/>
    </row>
    <row r="88" spans="1:18" ht="13" thickBot="1" x14ac:dyDescent="0.3">
      <c r="A88" s="39"/>
      <c r="B88" s="29" t="s">
        <v>3</v>
      </c>
      <c r="C88" s="16" t="s">
        <v>3</v>
      </c>
      <c r="D88" s="7">
        <f ca="1">D87/D86</f>
        <v>0</v>
      </c>
      <c r="E88" s="7">
        <f t="shared" ref="E88" ca="1" si="73">E87/E86</f>
        <v>0</v>
      </c>
      <c r="F88" s="5">
        <f t="shared" ref="F88" ca="1" si="74">F87/F86</f>
        <v>0</v>
      </c>
      <c r="G88" s="5">
        <f t="shared" ref="G88" ca="1" si="75">G87/G86</f>
        <v>0</v>
      </c>
      <c r="H88" s="5"/>
      <c r="I88" s="5"/>
      <c r="J88" s="5"/>
      <c r="K88" s="27"/>
      <c r="L88" s="7">
        <v>0</v>
      </c>
      <c r="M88" s="7">
        <v>0</v>
      </c>
      <c r="N88" s="5">
        <v>0</v>
      </c>
      <c r="O88" s="5">
        <v>0</v>
      </c>
      <c r="P88" s="5"/>
      <c r="Q88" s="5"/>
      <c r="R88" s="5"/>
    </row>
    <row r="89" spans="1:18" ht="13" thickBot="1" x14ac:dyDescent="0.3">
      <c r="A89" s="39"/>
      <c r="B89" s="29" t="s">
        <v>4</v>
      </c>
      <c r="C89" s="16" t="s">
        <v>4</v>
      </c>
      <c r="D89" s="12">
        <f t="array" aca="1" ref="D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D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99576</v>
      </c>
      <c r="E89" s="12">
        <f t="array" aca="1" ref="E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E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98311</v>
      </c>
      <c r="F89" s="12">
        <f t="array" aca="1" ref="F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F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92696</v>
      </c>
      <c r="G89" s="12">
        <f t="array" aca="1" ref="G89" ca="1">SUM(NOT(ISERR(FIND(OFFSET(Sheet1!$B$2:$B$73,72*(MATCH($I$2,Sheet1!$Y$1:$Y$34,0)-1),),CHOOSE(COUNTIF($A$4:$A89,"?*"),$A$4,$A$36,$A$61,$A$86,$A$111,$A$136,$A$161,$A$186,$A$211,$A$261,$A$286,$A$311,$A$336,$A$387,$A$413,$A$439,$A$465,$A$491))))*(TEXT(YEAR(OFFSET(Sheet1!$D$2:$D$73,72*(MATCH($I$2,Sheet1!$Y$1:$Y$34,0)-1),)),"0")=G$3)*CHOOSE(MATCH($B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81370</v>
      </c>
      <c r="H89" s="5">
        <f t="shared" ref="H89:H103" ca="1" si="76">(E89/D89)-1</f>
        <v>-1.270386438499238E-2</v>
      </c>
      <c r="I89" s="5">
        <f t="shared" ref="I89:I103" ca="1" si="77">(F89/E89)-1</f>
        <v>-5.7114666720916252E-2</v>
      </c>
      <c r="J89" s="5">
        <f t="shared" ref="J89:J103" ca="1" si="78">(G89/F89)-1</f>
        <v>-0.12218434452403559</v>
      </c>
      <c r="K89" s="27"/>
      <c r="L89" s="12">
        <v>230371</v>
      </c>
      <c r="M89" s="12">
        <v>215419</v>
      </c>
      <c r="N89" s="12">
        <v>202106</v>
      </c>
      <c r="O89" s="12">
        <v>170420</v>
      </c>
      <c r="P89" s="5">
        <v>-6.4904002673947692E-2</v>
      </c>
      <c r="Q89" s="5">
        <v>-6.1800491135879376E-2</v>
      </c>
      <c r="R89" s="5">
        <v>-0.15677911590947324</v>
      </c>
    </row>
    <row r="90" spans="1:18" ht="13" thickBot="1" x14ac:dyDescent="0.3">
      <c r="A90" s="39"/>
      <c r="B90" s="29" t="s">
        <v>5</v>
      </c>
      <c r="C90" s="16" t="s">
        <v>5</v>
      </c>
      <c r="D90" s="11">
        <f ca="1">D89/D86</f>
        <v>1.4001518602885346</v>
      </c>
      <c r="E90" s="11">
        <f t="shared" ref="E90" ca="1" si="79">E89/E86</f>
        <v>1.4434998384870643</v>
      </c>
      <c r="F90" s="11">
        <f t="shared" ref="F90" ca="1" si="80">F89/F86</f>
        <v>1.4584244560172439</v>
      </c>
      <c r="G90" s="11">
        <f t="shared" ref="G90" ca="1" si="81">G89/G86</f>
        <v>1.4755109072116344</v>
      </c>
      <c r="H90" s="5">
        <f t="shared" ca="1" si="76"/>
        <v>3.0959483344611627E-2</v>
      </c>
      <c r="I90" s="5">
        <f t="shared" ca="1" si="77"/>
        <v>1.0339188915893471E-2</v>
      </c>
      <c r="J90" s="5">
        <f t="shared" ca="1" si="78"/>
        <v>1.1715691631400071E-2</v>
      </c>
      <c r="K90" s="27"/>
      <c r="L90" s="11">
        <v>1.4061159092989899</v>
      </c>
      <c r="M90" s="11">
        <v>1.4296550946050877</v>
      </c>
      <c r="N90" s="11">
        <v>1.4242044141274628</v>
      </c>
      <c r="O90" s="11">
        <v>1.4327630417419817</v>
      </c>
      <c r="P90" s="5">
        <v>1.6740572487963012E-2</v>
      </c>
      <c r="Q90" s="5">
        <v>-3.8125842367109364E-3</v>
      </c>
      <c r="R90" s="5">
        <v>6.0094095549916293E-3</v>
      </c>
    </row>
    <row r="91" spans="1:18" ht="13" thickBot="1" x14ac:dyDescent="0.3">
      <c r="A91" s="39"/>
      <c r="B91" s="29" t="s">
        <v>6</v>
      </c>
      <c r="C91" s="16" t="s">
        <v>6</v>
      </c>
      <c r="D91" s="12">
        <f t="array" aca="1" ref="D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D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15568405.619999999</v>
      </c>
      <c r="E91" s="12">
        <f t="array" aca="1" ref="E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E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15711868.199999999</v>
      </c>
      <c r="F91" s="12">
        <f t="array" aca="1" ref="F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F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15227381.58</v>
      </c>
      <c r="G91" s="12">
        <f t="array" aca="1" ref="G91" ca="1">SUM(NOT(ISERR(FIND(OFFSET(Sheet1!$B$2:$B$73,72*(MATCH($I$2,Sheet1!$Y$1:$Y$34,0)-1),),CHOOSE(COUNTIF($A$4:$A91,"?*"),$A$4,$A$36,$A$61,$A$86,$A$111,$A$136,$A$161,$A$186,$A$211,$A$261,$A$286,$A$311,$A$336,$A$387,$A$413,$A$439,$A$465,$A$491))))*(TEXT(YEAR(OFFSET(Sheet1!$D$2:$D$73,72*(MATCH($I$2,Sheet1!$Y$1:$Y$34,0)-1),)),"0")=G$3)*CHOOSE(MATCH($B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14278682.02</v>
      </c>
      <c r="H91" s="5">
        <f t="shared" ca="1" si="76"/>
        <v>9.2149821569205148E-3</v>
      </c>
      <c r="I91" s="5">
        <f t="shared" ca="1" si="77"/>
        <v>-3.0835710549048434E-2</v>
      </c>
      <c r="J91" s="5">
        <f t="shared" ca="1" si="78"/>
        <v>-6.2302212301952431E-2</v>
      </c>
      <c r="K91" s="27"/>
      <c r="L91" s="12">
        <v>36982402.700000003</v>
      </c>
      <c r="M91" s="12">
        <v>36382279.649999999</v>
      </c>
      <c r="N91" s="12">
        <v>34883761.289999999</v>
      </c>
      <c r="O91" s="12">
        <v>32300616.66</v>
      </c>
      <c r="P91" s="5">
        <v>-1.6227259620424928E-2</v>
      </c>
      <c r="Q91" s="5">
        <v>-4.1188138138012476E-2</v>
      </c>
      <c r="R91" s="5">
        <v>-7.4050060385561056E-2</v>
      </c>
    </row>
    <row r="92" spans="1:18" ht="13" thickBot="1" x14ac:dyDescent="0.3">
      <c r="A92" s="39"/>
      <c r="B92" s="29" t="s">
        <v>88</v>
      </c>
      <c r="C92" s="16" t="s">
        <v>89</v>
      </c>
      <c r="D92" s="31">
        <f t="array" aca="1" ref="D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D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-0.85608600000000001</v>
      </c>
      <c r="E92" s="32">
        <f t="array" aca="1" ref="E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E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-0.87090900000000004</v>
      </c>
      <c r="F92" s="32">
        <f t="array" aca="1" ref="F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F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-0.93430999999999997</v>
      </c>
      <c r="G92" s="32">
        <f t="array" aca="1" ref="G92" ca="1">SUM(NOT(ISERR(FIND(OFFSET(Sheet1!$B$2:$B$73,72*(MATCH($I$2,Sheet1!$Y$1:$Y$34,0)-1),),CHOOSE(COUNTIF($A$4:$A92,"?*"),$A$4,$A$36,$A$61,$A$86,$A$111,$A$136,$A$161,$A$186,$A$211,$A$261,$A$286,$A$311,$A$336,$A$387,$A$413,$A$439,$A$465,$A$491))))*(TEXT(YEAR(OFFSET(Sheet1!$D$2:$D$73,72*(MATCH($I$2,Sheet1!$Y$1:$Y$34,0)-1),)),"0")=G$3)*CHOOSE(MATCH($B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-0.93352500000000005</v>
      </c>
      <c r="H92" s="5"/>
      <c r="I92" s="5"/>
      <c r="J92" s="5"/>
      <c r="K92" s="27"/>
      <c r="L92" s="31">
        <v>-0.72956900000000002</v>
      </c>
      <c r="M92" s="32">
        <v>-0.77843499999999999</v>
      </c>
      <c r="N92" s="32">
        <v>-0.82488499999999998</v>
      </c>
      <c r="O92" s="32">
        <v>-0.81134300000000004</v>
      </c>
      <c r="P92" s="5"/>
      <c r="Q92" s="5"/>
      <c r="R92" s="5"/>
    </row>
    <row r="93" spans="1:18" ht="13" thickBot="1" x14ac:dyDescent="0.3">
      <c r="A93" s="39"/>
      <c r="B93" s="29" t="s">
        <v>50</v>
      </c>
      <c r="C93" s="16" t="s">
        <v>50</v>
      </c>
      <c r="D93" s="12">
        <f t="array" aca="1" ref="D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D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53625</v>
      </c>
      <c r="E93" s="12">
        <f t="array" aca="1" ref="E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E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50107</v>
      </c>
      <c r="F93" s="12">
        <f t="array" aca="1" ref="F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F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46362</v>
      </c>
      <c r="G93" s="12">
        <f t="array" aca="1" ref="G93" ca="1">SUM(NOT(ISERR(FIND(OFFSET(Sheet1!$B$2:$B$73,72*(MATCH($I$2,Sheet1!$Y$1:$Y$34,0)-1),),CHOOSE(COUNTIF($A$4:$A93,"?*"),$A$4,$A$36,$A$61,$A$86,$A$111,$A$136,$A$161,$A$186,$A$211,$A$261,$A$286,$A$311,$A$336,$A$387,$A$413,$A$439,$A$465,$A$491))))*(TEXT(YEAR(OFFSET(Sheet1!$D$2:$D$73,72*(MATCH($I$2,Sheet1!$Y$1:$Y$34,0)-1),)),"0")=G$3)*CHOOSE(MATCH($B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39966</v>
      </c>
      <c r="H93" s="5">
        <f t="shared" ca="1" si="76"/>
        <v>-6.5603729603729621E-2</v>
      </c>
      <c r="I93" s="5">
        <f t="shared" ca="1" si="77"/>
        <v>-7.4740056279561706E-2</v>
      </c>
      <c r="J93" s="5">
        <f t="shared" ca="1" si="78"/>
        <v>-0.13795781027565679</v>
      </c>
      <c r="K93" s="27"/>
      <c r="L93" s="12">
        <v>124237</v>
      </c>
      <c r="M93" s="12">
        <v>112826</v>
      </c>
      <c r="N93" s="12">
        <v>106732</v>
      </c>
      <c r="O93" s="12">
        <v>89245</v>
      </c>
      <c r="P93" s="5">
        <v>-9.1848644123731282E-2</v>
      </c>
      <c r="Q93" s="5">
        <v>-5.4012373034584282E-2</v>
      </c>
      <c r="R93" s="5">
        <v>-0.16384027283288982</v>
      </c>
    </row>
    <row r="94" spans="1:18" ht="13" thickBot="1" x14ac:dyDescent="0.3">
      <c r="A94" s="39"/>
      <c r="B94" s="29" t="s">
        <v>51</v>
      </c>
      <c r="C94" s="16" t="s">
        <v>51</v>
      </c>
      <c r="D94" s="12">
        <f t="array" aca="1" ref="D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D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17493</v>
      </c>
      <c r="E94" s="12">
        <f t="array" aca="1" ref="E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E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17999</v>
      </c>
      <c r="F94" s="12">
        <f t="array" aca="1" ref="F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F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17197</v>
      </c>
      <c r="G94" s="12">
        <f t="array" aca="1" ref="G94" ca="1">SUM(NOT(ISERR(FIND(OFFSET(Sheet1!$B$2:$B$73,72*(MATCH($I$2,Sheet1!$Y$1:$Y$34,0)-1),),CHOOSE(COUNTIF($A$4:$A94,"?*"),$A$4,$A$36,$A$61,$A$86,$A$111,$A$136,$A$161,$A$186,$A$211,$A$261,$A$286,$A$311,$A$336,$A$387,$A$413,$A$439,$A$465,$A$491))))*(TEXT(YEAR(OFFSET(Sheet1!$D$2:$D$73,72*(MATCH($I$2,Sheet1!$Y$1:$Y$34,0)-1),)),"0")=G$3)*CHOOSE(MATCH($B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15181</v>
      </c>
      <c r="H94" s="5">
        <f t="shared" ca="1" si="76"/>
        <v>2.8925856056708499E-2</v>
      </c>
      <c r="I94" s="5">
        <f t="shared" ca="1" si="77"/>
        <v>-4.4558031001722287E-2</v>
      </c>
      <c r="J94" s="5">
        <f t="shared" ca="1" si="78"/>
        <v>-0.11722974937489095</v>
      </c>
      <c r="K94" s="27"/>
      <c r="L94" s="12">
        <v>39598</v>
      </c>
      <c r="M94" s="12">
        <v>37853</v>
      </c>
      <c r="N94" s="12">
        <v>35176</v>
      </c>
      <c r="O94" s="12">
        <v>29700</v>
      </c>
      <c r="P94" s="5">
        <v>-4.4067882216273557E-2</v>
      </c>
      <c r="Q94" s="5">
        <v>-7.0720946820595487E-2</v>
      </c>
      <c r="R94" s="5">
        <v>-0.15567432340231979</v>
      </c>
    </row>
    <row r="95" spans="1:18" ht="13" thickBot="1" x14ac:dyDescent="0.3">
      <c r="A95" s="39"/>
      <c r="B95" s="29" t="str">
        <f>IF(ISERR(SEARCH("AOV $",B96)),"",B96)</f>
        <v>Customers, AOV $0-$50</v>
      </c>
      <c r="C95" s="16"/>
      <c r="D95" s="12"/>
      <c r="E95" s="12"/>
      <c r="F95" s="12"/>
      <c r="G95" s="12"/>
      <c r="H95" s="5"/>
      <c r="I95" s="5"/>
      <c r="J95" s="5"/>
      <c r="K95" s="27"/>
      <c r="L95" s="12"/>
      <c r="M95" s="12"/>
      <c r="N95" s="12"/>
      <c r="O95" s="12"/>
      <c r="P95" s="5"/>
      <c r="Q95" s="5"/>
      <c r="R95" s="5"/>
    </row>
    <row r="96" spans="1:18" ht="13" thickBot="1" x14ac:dyDescent="0.3">
      <c r="A96" s="39"/>
      <c r="B96" s="29" t="s">
        <v>77</v>
      </c>
      <c r="C96" s="16"/>
      <c r="D96" s="22">
        <f t="array" aca="1" ref="D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D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11810</v>
      </c>
      <c r="E96" s="12">
        <f t="array" aca="1" ref="E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E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10539</v>
      </c>
      <c r="F96" s="12">
        <f t="array" aca="1" ref="F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F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8657</v>
      </c>
      <c r="G96" s="12">
        <f t="array" aca="1" ref="G96" ca="1">SUM(NOT(ISERR(FIND(OFFSET(Sheet1!$B$2:$B$73,72*(MATCH($I$2,Sheet1!$Y$1:$Y$34,0)-1),),CHOOSE(COUNTIF($A$4:$A96,"?*"),$A$4,$A$36,$A$61,$A$86,$A$111,$A$136,$A$161,$A$186,$A$211,$A$261,$A$286,$A$311,$A$336,$A$387,$A$413,$A$439,$A$465,$A$491))))*(TEXT(YEAR(OFFSET(Sheet1!$D$2:$D$73,72*(MATCH($I$2,Sheet1!$Y$1:$Y$34,0)-1),)),"0")=G$3)*CHOOSE(MATCH($B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6668</v>
      </c>
      <c r="H96" s="5">
        <f ca="1">(E96/D96)-1</f>
        <v>-0.10762066045723961</v>
      </c>
      <c r="I96" s="5">
        <f t="shared" ref="I96:I99" ca="1" si="82">(F96/E96)-1</f>
        <v>-0.17857481734509917</v>
      </c>
      <c r="J96" s="5">
        <f t="shared" ref="J96:J99" ca="1" si="83">(G96/F96)-1</f>
        <v>-0.22975626660505954</v>
      </c>
      <c r="K96" s="27"/>
      <c r="L96" s="12">
        <v>32177</v>
      </c>
      <c r="M96" s="12">
        <v>28173</v>
      </c>
      <c r="N96" s="12">
        <v>24707</v>
      </c>
      <c r="O96" s="12">
        <v>17282</v>
      </c>
      <c r="P96" s="5">
        <v>-0.12443670945084995</v>
      </c>
      <c r="Q96" s="5">
        <v>-0.12302559187874917</v>
      </c>
      <c r="R96" s="5">
        <v>-0.30052211923746308</v>
      </c>
    </row>
    <row r="97" spans="1:18" ht="13" thickBot="1" x14ac:dyDescent="0.3">
      <c r="A97" s="39"/>
      <c r="B97" s="29" t="s">
        <v>78</v>
      </c>
      <c r="C97" s="16"/>
      <c r="D97" s="22">
        <f t="array" aca="1" ref="D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D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36295</v>
      </c>
      <c r="E97" s="12">
        <f t="array" aca="1" ref="E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E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34391</v>
      </c>
      <c r="F97" s="12">
        <f t="array" aca="1" ref="F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F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32360</v>
      </c>
      <c r="G97" s="12">
        <f t="array" aca="1" ref="G97" ca="1">SUM(NOT(ISERR(FIND(OFFSET(Sheet1!$B$2:$B$73,72*(MATCH($I$2,Sheet1!$Y$1:$Y$34,0)-1),),CHOOSE(COUNTIF($A$4:$A97,"?*"),$A$4,$A$36,$A$61,$A$86,$A$111,$A$136,$A$161,$A$186,$A$211,$A$261,$A$286,$A$311,$A$336,$A$387,$A$413,$A$439,$A$465,$A$491))))*(TEXT(YEAR(OFFSET(Sheet1!$D$2:$D$73,72*(MATCH($I$2,Sheet1!$Y$1:$Y$34,0)-1),)),"0")=G$3)*CHOOSE(MATCH($B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27439</v>
      </c>
      <c r="H97" s="5">
        <f ca="1">(E97/D97)-1</f>
        <v>-5.2459016393442637E-2</v>
      </c>
      <c r="I97" s="5">
        <f t="shared" ca="1" si="82"/>
        <v>-5.9056148410921439E-2</v>
      </c>
      <c r="J97" s="5">
        <f t="shared" ca="1" si="83"/>
        <v>-0.15207045735475899</v>
      </c>
      <c r="K97" s="27"/>
      <c r="L97" s="12">
        <v>81145</v>
      </c>
      <c r="M97" s="12">
        <v>72562</v>
      </c>
      <c r="N97" s="12">
        <v>67439</v>
      </c>
      <c r="O97" s="12">
        <v>55506</v>
      </c>
      <c r="P97" s="5">
        <v>-0.10577361513340322</v>
      </c>
      <c r="Q97" s="5">
        <v>-7.0601692345856004E-2</v>
      </c>
      <c r="R97" s="5">
        <v>-0.17694509111938195</v>
      </c>
    </row>
    <row r="98" spans="1:18" ht="13" thickBot="1" x14ac:dyDescent="0.3">
      <c r="A98" s="39"/>
      <c r="B98" s="29" t="s">
        <v>79</v>
      </c>
      <c r="C98" s="16"/>
      <c r="D98" s="22">
        <f t="array" aca="1" ref="D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D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12258</v>
      </c>
      <c r="E98" s="12">
        <f t="array" aca="1" ref="E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E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12089</v>
      </c>
      <c r="F98" s="12">
        <f t="array" aca="1" ref="F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F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11814</v>
      </c>
      <c r="G98" s="12">
        <f t="array" aca="1" ref="G98" ca="1">SUM(NOT(ISERR(FIND(OFFSET(Sheet1!$B$2:$B$73,72*(MATCH($I$2,Sheet1!$Y$1:$Y$34,0)-1),),CHOOSE(COUNTIF($A$4:$A98,"?*"),$A$4,$A$36,$A$61,$A$86,$A$111,$A$136,$A$161,$A$186,$A$211,$A$261,$A$286,$A$311,$A$336,$A$387,$A$413,$A$439,$A$465,$A$491))))*(TEXT(YEAR(OFFSET(Sheet1!$D$2:$D$73,72*(MATCH($I$2,Sheet1!$Y$1:$Y$34,0)-1),)),"0")=G$3)*CHOOSE(MATCH($B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10895</v>
      </c>
      <c r="H98" s="5">
        <f ca="1">(E98/D98)-1</f>
        <v>-1.3786914667971883E-2</v>
      </c>
      <c r="I98" s="5">
        <f t="shared" ca="1" si="82"/>
        <v>-2.2747952684258443E-2</v>
      </c>
      <c r="J98" s="5">
        <f t="shared" ca="1" si="83"/>
        <v>-7.7789063822583326E-2</v>
      </c>
      <c r="K98" s="27"/>
      <c r="L98" s="12">
        <v>26772</v>
      </c>
      <c r="M98" s="12">
        <v>25218</v>
      </c>
      <c r="N98" s="12">
        <v>25981</v>
      </c>
      <c r="O98" s="12">
        <v>23738</v>
      </c>
      <c r="P98" s="5">
        <v>-5.8045719408337026E-2</v>
      </c>
      <c r="Q98" s="5">
        <v>3.0256166230470338E-2</v>
      </c>
      <c r="R98" s="5">
        <v>-8.6332319772141175E-2</v>
      </c>
    </row>
    <row r="99" spans="1:18" ht="13" thickBot="1" x14ac:dyDescent="0.3">
      <c r="A99" s="39"/>
      <c r="B99" s="29" t="s">
        <v>80</v>
      </c>
      <c r="C99" s="16"/>
      <c r="D99" s="22">
        <f t="array" aca="1" ref="D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D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10755</v>
      </c>
      <c r="E99" s="12">
        <f t="array" aca="1" ref="E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E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11087</v>
      </c>
      <c r="F99" s="12">
        <f t="array" aca="1" ref="F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F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10728</v>
      </c>
      <c r="G99" s="12">
        <f t="array" aca="1" ref="G99" ca="1">SUM(NOT(ISERR(FIND(OFFSET(Sheet1!$B$2:$B$73,72*(MATCH($I$2,Sheet1!$Y$1:$Y$34,0)-1),),CHOOSE(COUNTIF($A$4:$A99,"?*"),$A$4,$A$36,$A$61,$A$86,$A$111,$A$136,$A$161,$A$186,$A$211,$A$261,$A$286,$A$311,$A$336,$A$387,$A$413,$A$439,$A$465,$A$491))))*(TEXT(YEAR(OFFSET(Sheet1!$D$2:$D$73,72*(MATCH($I$2,Sheet1!$Y$1:$Y$34,0)-1),)),"0")=G$3)*CHOOSE(MATCH($B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10145</v>
      </c>
      <c r="H99" s="5">
        <f ca="1">(E99/D99)-1</f>
        <v>3.086936308693633E-2</v>
      </c>
      <c r="I99" s="5">
        <f t="shared" ca="1" si="82"/>
        <v>-3.2380265175430689E-2</v>
      </c>
      <c r="J99" s="5">
        <f t="shared" ca="1" si="83"/>
        <v>-5.4343773303504816E-2</v>
      </c>
      <c r="K99" s="27"/>
      <c r="L99" s="12">
        <v>23741</v>
      </c>
      <c r="M99" s="12">
        <v>24726</v>
      </c>
      <c r="N99" s="12">
        <v>23781</v>
      </c>
      <c r="O99" s="12">
        <v>22419</v>
      </c>
      <c r="P99" s="5">
        <v>4.1489406511941329E-2</v>
      </c>
      <c r="Q99" s="5">
        <v>-3.8218878912885224E-2</v>
      </c>
      <c r="R99" s="5">
        <v>-5.7272612589882699E-2</v>
      </c>
    </row>
    <row r="100" spans="1:18" ht="13" thickBot="1" x14ac:dyDescent="0.3">
      <c r="A100" s="39"/>
      <c r="B100" s="29" t="s">
        <v>53</v>
      </c>
      <c r="C100" s="16" t="s">
        <v>53</v>
      </c>
      <c r="D100" s="13">
        <f ca="1">D93/D86</f>
        <v>0.75402851598751375</v>
      </c>
      <c r="E100" s="13">
        <f t="shared" ref="E100:G100" ca="1" si="84">E93/E86</f>
        <v>0.73572078818312625</v>
      </c>
      <c r="F100" s="13">
        <f t="shared" ca="1" si="84"/>
        <v>0.72943249579131197</v>
      </c>
      <c r="G100" s="13">
        <f t="shared" ca="1" si="84"/>
        <v>0.72471757303207796</v>
      </c>
      <c r="H100" s="5">
        <f t="shared" ca="1" si="76"/>
        <v>-2.4279887850674697E-2</v>
      </c>
      <c r="I100" s="5">
        <f t="shared" ca="1" si="77"/>
        <v>-8.5471180002175684E-3</v>
      </c>
      <c r="J100" s="5">
        <f t="shared" ca="1" si="78"/>
        <v>-6.4638232961079511E-3</v>
      </c>
      <c r="K100" s="27"/>
      <c r="L100" s="13">
        <v>0.7583056123538926</v>
      </c>
      <c r="M100" s="13">
        <v>0.74878383849109698</v>
      </c>
      <c r="N100" s="13">
        <v>0.75212109253882797</v>
      </c>
      <c r="O100" s="13">
        <v>0.7503047627054521</v>
      </c>
      <c r="P100" s="5">
        <v>-1.2556644323439281E-2</v>
      </c>
      <c r="Q100" s="5">
        <v>4.4568991425564253E-3</v>
      </c>
      <c r="R100" s="5">
        <v>-2.414943353396426E-3</v>
      </c>
    </row>
    <row r="101" spans="1:18" ht="13" thickBot="1" x14ac:dyDescent="0.3">
      <c r="A101" s="39"/>
      <c r="B101" s="29" t="s">
        <v>7</v>
      </c>
      <c r="C101" s="16" t="s">
        <v>7</v>
      </c>
      <c r="D101" s="10">
        <f ca="1">D91/D89</f>
        <v>156.34696734152806</v>
      </c>
      <c r="E101" s="10">
        <f t="shared" ref="E101:G101" ca="1" si="85">E91/E89</f>
        <v>159.81800815778499</v>
      </c>
      <c r="F101" s="10">
        <f t="shared" ca="1" si="85"/>
        <v>164.2722618020195</v>
      </c>
      <c r="G101" s="10">
        <f t="shared" ca="1" si="85"/>
        <v>175.47845667936585</v>
      </c>
      <c r="H101" s="5">
        <f t="shared" ca="1" si="76"/>
        <v>2.2200883555833162E-2</v>
      </c>
      <c r="I101" s="5">
        <f t="shared" ca="1" si="77"/>
        <v>2.7870786875512366E-2</v>
      </c>
      <c r="J101" s="5">
        <f t="shared" ca="1" si="78"/>
        <v>6.8217206936932673E-2</v>
      </c>
      <c r="K101" s="27"/>
      <c r="L101" s="10">
        <v>160.53410672350253</v>
      </c>
      <c r="M101" s="10">
        <v>168.89076474220008</v>
      </c>
      <c r="N101" s="10">
        <v>172.60131460718631</v>
      </c>
      <c r="O101" s="10">
        <v>189.53536357235066</v>
      </c>
      <c r="P101" s="5">
        <v>5.2055343186919956E-2</v>
      </c>
      <c r="Q101" s="5">
        <v>2.1970117020016611E-2</v>
      </c>
      <c r="R101" s="5">
        <v>9.8110776292194668E-2</v>
      </c>
    </row>
    <row r="102" spans="1:18" ht="13" thickBot="1" x14ac:dyDescent="0.3">
      <c r="A102" s="39"/>
      <c r="B102" s="29" t="s">
        <v>8</v>
      </c>
      <c r="C102" s="16" t="s">
        <v>8</v>
      </c>
      <c r="D102" s="10">
        <f ca="1">D91/D86</f>
        <v>218.90949717371129</v>
      </c>
      <c r="E102" s="10">
        <f t="shared" ref="E102:G102" ca="1" si="86">E91/E86</f>
        <v>230.69726896308694</v>
      </c>
      <c r="F102" s="10">
        <f t="shared" ca="1" si="86"/>
        <v>239.57868405733257</v>
      </c>
      <c r="G102" s="10">
        <f t="shared" ca="1" si="86"/>
        <v>258.92037681106859</v>
      </c>
      <c r="H102" s="5">
        <f t="shared" ca="1" si="76"/>
        <v>5.3847694785127187E-2</v>
      </c>
      <c r="I102" s="5">
        <f t="shared" ca="1" si="77"/>
        <v>3.8498137122146447E-2</v>
      </c>
      <c r="J102" s="5">
        <f t="shared" ca="1" si="78"/>
        <v>8.0732110328761264E-2</v>
      </c>
      <c r="K102" s="27"/>
      <c r="L102" s="10">
        <v>225.72956144901886</v>
      </c>
      <c r="M102" s="10">
        <v>241.45554224543565</v>
      </c>
      <c r="N102" s="10">
        <v>245.81955414775769</v>
      </c>
      <c r="O102" s="10">
        <v>271.55926402959352</v>
      </c>
      <c r="P102" s="5">
        <v>6.9667351920889242E-2</v>
      </c>
      <c r="Q102" s="5">
        <v>1.8073769861476574E-2</v>
      </c>
      <c r="R102" s="5">
        <v>0.10470977368368417</v>
      </c>
    </row>
    <row r="103" spans="1:18" ht="13" thickBot="1" x14ac:dyDescent="0.3">
      <c r="A103" s="39"/>
      <c r="B103" s="29" t="s">
        <v>9</v>
      </c>
      <c r="C103" s="16" t="s">
        <v>9</v>
      </c>
      <c r="D103" s="12">
        <f t="array" aca="1" ref="D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D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362721</v>
      </c>
      <c r="E103" s="12">
        <f t="array" aca="1" ref="E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E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431712</v>
      </c>
      <c r="F103" s="12">
        <f t="array" aca="1" ref="F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F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383949</v>
      </c>
      <c r="G103" s="12">
        <f t="array" aca="1" ref="G103" ca="1">SUM(NOT(ISERR(FIND(OFFSET(Sheet1!$B$2:$B$73,72*(MATCH($I$2,Sheet1!$Y$1:$Y$34,0)-1),),CHOOSE(COUNTIF($A$4:$A103,"?*"),$A$4,$A$36,$A$61,$A$86,$A$111,$A$136,$A$161,$A$186,$A$211,$A$261,$A$286,$A$311,$A$336,$A$387,$A$413,$A$439,$A$465,$A$491))))*(TEXT(YEAR(OFFSET(Sheet1!$D$2:$D$73,72*(MATCH($I$2,Sheet1!$Y$1:$Y$34,0)-1),)),"0")=G$3)*CHOOSE(MATCH($B103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345813</v>
      </c>
      <c r="H103" s="5">
        <f t="shared" ca="1" si="76"/>
        <v>0.19020404112251565</v>
      </c>
      <c r="I103" s="5">
        <f t="shared" ca="1" si="77"/>
        <v>-0.11063625750500339</v>
      </c>
      <c r="J103" s="5">
        <f t="shared" ca="1" si="78"/>
        <v>-9.9325691693428086E-2</v>
      </c>
      <c r="K103" s="27"/>
      <c r="L103" s="12">
        <v>849051</v>
      </c>
      <c r="M103" s="12">
        <v>915747</v>
      </c>
      <c r="N103" s="12">
        <v>847743</v>
      </c>
      <c r="O103" s="12">
        <v>755141</v>
      </c>
      <c r="P103" s="5">
        <v>7.8553585120328506E-2</v>
      </c>
      <c r="Q103" s="5">
        <v>-7.4260685538691362E-2</v>
      </c>
      <c r="R103" s="5">
        <v>-0.10923357668538691</v>
      </c>
    </row>
    <row r="104" spans="1:18" ht="13" thickBot="1" x14ac:dyDescent="0.3">
      <c r="A104" s="39"/>
      <c r="B104" s="29" t="str">
        <f t="shared" ref="B104:B106" si="87">IF(ISERR(SEARCH("AOV $",B105)),"",B105)</f>
        <v/>
      </c>
      <c r="C104" s="16"/>
      <c r="D104" s="7"/>
      <c r="E104" s="7"/>
      <c r="F104" s="4"/>
      <c r="G104" s="4"/>
      <c r="H104" s="5"/>
      <c r="K104" s="27"/>
      <c r="L104" s="7"/>
      <c r="M104" s="7"/>
      <c r="N104" s="4"/>
      <c r="O104" s="4"/>
      <c r="P104" s="5"/>
    </row>
    <row r="105" spans="1:18" ht="13" thickBot="1" x14ac:dyDescent="0.3">
      <c r="A105" s="39"/>
      <c r="B105" s="29" t="str">
        <f t="shared" si="87"/>
        <v/>
      </c>
      <c r="C105" s="16"/>
      <c r="D105" s="7"/>
      <c r="E105" s="7"/>
      <c r="F105" s="4"/>
      <c r="G105" s="4"/>
      <c r="H105" s="5"/>
      <c r="K105" s="27"/>
      <c r="L105" s="7"/>
      <c r="M105" s="7"/>
      <c r="N105" s="4"/>
      <c r="O105" s="4"/>
      <c r="P105" s="5"/>
    </row>
    <row r="106" spans="1:18" ht="13" thickBot="1" x14ac:dyDescent="0.3">
      <c r="A106" s="39"/>
      <c r="B106" s="29" t="str">
        <f t="shared" si="87"/>
        <v/>
      </c>
      <c r="C106" s="16"/>
      <c r="D106" s="7"/>
      <c r="E106" s="7"/>
      <c r="F106" s="4"/>
      <c r="G106" s="4"/>
      <c r="H106" s="5"/>
      <c r="K106" s="27"/>
      <c r="L106" s="7"/>
      <c r="M106" s="7"/>
      <c r="N106" s="4"/>
      <c r="O106" s="4"/>
      <c r="P106" s="5"/>
    </row>
    <row r="107" spans="1:18" ht="13" thickBot="1" x14ac:dyDescent="0.3">
      <c r="A107" s="39"/>
      <c r="B107" s="29" t="s">
        <v>10</v>
      </c>
      <c r="C107" s="16" t="s">
        <v>10</v>
      </c>
      <c r="D107" s="11">
        <f ca="1">D103/D89</f>
        <v>3.6426548565919497</v>
      </c>
      <c r="E107" s="11">
        <f t="shared" ref="E107:G107" ca="1" si="88">E103/E89</f>
        <v>4.3912888689973659</v>
      </c>
      <c r="F107" s="11">
        <f t="shared" ca="1" si="88"/>
        <v>4.1420233882799691</v>
      </c>
      <c r="G107" s="11">
        <f t="shared" ca="1" si="88"/>
        <v>4.2498832493547987</v>
      </c>
      <c r="H107" s="5">
        <f t="shared" ref="H107:H109" ca="1" si="89">(E107/D107)-1</f>
        <v>0.20551878832293058</v>
      </c>
      <c r="I107" s="5">
        <f t="shared" ref="I107:I109" ca="1" si="90">(F107/E107)-1</f>
        <v>-5.6763626387054344E-2</v>
      </c>
      <c r="J107" s="5">
        <f t="shared" ref="J107:J109" ca="1" si="91">(G107/F107)-1</f>
        <v>2.6040379535283043E-2</v>
      </c>
      <c r="K107" s="27"/>
      <c r="L107" s="11">
        <v>3.685581084424689</v>
      </c>
      <c r="M107" s="11">
        <v>4.2510038575984472</v>
      </c>
      <c r="N107" s="11">
        <v>4.1945464261328214</v>
      </c>
      <c r="O107" s="11">
        <v>4.4310585612017368</v>
      </c>
      <c r="P107" s="5">
        <v>0.15341482393732742</v>
      </c>
      <c r="Q107" s="5">
        <v>-1.3280964533756268E-2</v>
      </c>
      <c r="R107" s="5">
        <v>5.6385628156455647E-2</v>
      </c>
    </row>
    <row r="108" spans="1:18" ht="13" thickBot="1" x14ac:dyDescent="0.3">
      <c r="A108" s="39"/>
      <c r="B108" s="29" t="s">
        <v>11</v>
      </c>
      <c r="C108" s="16" t="s">
        <v>11</v>
      </c>
      <c r="D108" s="11">
        <f ca="1">D103/D86</f>
        <v>5.1002699738462836</v>
      </c>
      <c r="E108" s="11">
        <f t="shared" ref="E108:G108" ca="1" si="92">E103/E86</f>
        <v>6.3388247731477403</v>
      </c>
      <c r="F108" s="11">
        <f t="shared" ca="1" si="92"/>
        <v>6.0408282068629147</v>
      </c>
      <c r="G108" s="11">
        <f t="shared" ca="1" si="92"/>
        <v>6.270749088799028</v>
      </c>
      <c r="H108" s="5">
        <f t="shared" ca="1" si="89"/>
        <v>0.24284102717163059</v>
      </c>
      <c r="I108" s="5">
        <f t="shared" ca="1" si="90"/>
        <v>-4.7011327327927677E-2</v>
      </c>
      <c r="J108" s="5">
        <f t="shared" ca="1" si="91"/>
        <v>3.8061152223283434E-2</v>
      </c>
      <c r="K108" s="27"/>
      <c r="L108" s="11">
        <v>5.1823541978209784</v>
      </c>
      <c r="M108" s="11">
        <v>6.0774693222015008</v>
      </c>
      <c r="N108" s="11">
        <v>5.9738915353609379</v>
      </c>
      <c r="O108" s="11">
        <v>6.3486569422842489</v>
      </c>
      <c r="P108" s="5">
        <v>0.17272364840614163</v>
      </c>
      <c r="Q108" s="5">
        <v>-1.7042913974437468E-2</v>
      </c>
      <c r="R108" s="5">
        <v>6.2733882044054834E-2</v>
      </c>
    </row>
    <row r="109" spans="1:18" ht="13" thickBot="1" x14ac:dyDescent="0.3">
      <c r="A109" s="39"/>
      <c r="B109" s="29" t="s">
        <v>12</v>
      </c>
      <c r="C109" s="16" t="s">
        <v>12</v>
      </c>
      <c r="D109" s="10">
        <f ca="1">D91/D103</f>
        <v>42.921158741842902</v>
      </c>
      <c r="E109" s="10">
        <f t="shared" ref="E109:G109" ca="1" si="93">E91/E103</f>
        <v>36.394328163219924</v>
      </c>
      <c r="F109" s="10">
        <f t="shared" ca="1" si="93"/>
        <v>39.659906862630194</v>
      </c>
      <c r="G109" s="10">
        <f t="shared" ca="1" si="93"/>
        <v>41.290182902320041</v>
      </c>
      <c r="H109" s="5">
        <f t="shared" ca="1" si="89"/>
        <v>-0.15206557255082009</v>
      </c>
      <c r="I109" s="5">
        <f t="shared" ca="1" si="90"/>
        <v>8.972768187298108E-2</v>
      </c>
      <c r="J109" s="5">
        <f t="shared" ca="1" si="91"/>
        <v>4.1106401115277968E-2</v>
      </c>
      <c r="K109" s="27"/>
      <c r="L109" s="10">
        <v>43.557339547329903</v>
      </c>
      <c r="M109" s="10">
        <v>39.729619261651962</v>
      </c>
      <c r="N109" s="10">
        <v>41.14898181406393</v>
      </c>
      <c r="O109" s="10">
        <v>42.774285411598626</v>
      </c>
      <c r="P109" s="5">
        <v>-8.7877733705905015E-2</v>
      </c>
      <c r="Q109" s="5">
        <v>3.572555133398847E-2</v>
      </c>
      <c r="R109" s="5">
        <v>3.9498027068538555E-2</v>
      </c>
    </row>
    <row r="110" spans="1:18" ht="13" thickBot="1" x14ac:dyDescent="0.3">
      <c r="A110" s="40"/>
      <c r="B110" s="29" t="s">
        <v>14</v>
      </c>
      <c r="C110" s="16" t="s">
        <v>14</v>
      </c>
      <c r="D110" s="7"/>
      <c r="E110" s="7"/>
      <c r="F110" s="2"/>
      <c r="G110" s="2"/>
      <c r="H110" s="2"/>
      <c r="K110" s="27"/>
      <c r="L110" s="7"/>
      <c r="M110" s="7"/>
      <c r="N110" s="2"/>
      <c r="O110" s="2"/>
      <c r="P110" s="2"/>
    </row>
    <row r="111" spans="1:18" ht="13" thickBot="1" x14ac:dyDescent="0.3">
      <c r="A111" s="38" t="s">
        <v>16</v>
      </c>
      <c r="B111" s="29" t="s">
        <v>1</v>
      </c>
      <c r="C111" s="16" t="s">
        <v>1</v>
      </c>
      <c r="D111" s="12">
        <f t="array" aca="1" ref="D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D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30471</v>
      </c>
      <c r="E111" s="12">
        <f t="array" aca="1" ref="E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E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49836</v>
      </c>
      <c r="F111" s="12">
        <f t="array" aca="1" ref="F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F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31739</v>
      </c>
      <c r="G111" s="12">
        <f t="array" aca="1" ref="G111" ca="1">SUM(NOT(ISERR(FIND(OFFSET(Sheet1!$B$2:$B$73,72*(MATCH($I$2,Sheet1!$Y$1:$Y$34,0)-1),),CHOOSE(COUNTIF($A$4:$A111,"?*"),$A$4,$A$36,$A$61,$A$86,$A$111,$A$136,$A$161,$A$186,$A$211,$A$261,$A$286,$A$311,$A$336,$A$387,$A$413,$A$439,$A$465,$A$491))))*(TEXT(YEAR(OFFSET(Sheet1!$D$2:$D$73,72*(MATCH($I$2,Sheet1!$Y$1:$Y$34,0)-1),)),"0")=G$3)*CHOOSE(MATCH($B111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37062</v>
      </c>
      <c r="H111" s="5">
        <f t="shared" ref="H111" ca="1" si="94">(E111/D111)-1</f>
        <v>0.63552229989170028</v>
      </c>
      <c r="I111" s="5">
        <f t="shared" ref="I111" ca="1" si="95">(F111/E111)-1</f>
        <v>-0.36313106990930255</v>
      </c>
      <c r="J111" s="5">
        <f t="shared" ref="J111" ca="1" si="96">(G111/F111)-1</f>
        <v>0.1677116481300609</v>
      </c>
      <c r="K111" s="27"/>
      <c r="L111" s="12">
        <v>72793</v>
      </c>
      <c r="M111" s="12">
        <v>114738</v>
      </c>
      <c r="N111" s="12">
        <v>74557</v>
      </c>
      <c r="O111" s="12">
        <v>89972</v>
      </c>
      <c r="P111" s="5">
        <v>0.57622298847416653</v>
      </c>
      <c r="Q111" s="5">
        <v>-0.35019784204012616</v>
      </c>
      <c r="R111" s="5">
        <v>0.20675456362246325</v>
      </c>
    </row>
    <row r="112" spans="1:18" ht="13" thickBot="1" x14ac:dyDescent="0.3">
      <c r="A112" s="39"/>
      <c r="B112" s="29" t="s">
        <v>2</v>
      </c>
      <c r="C112" s="16" t="s">
        <v>2</v>
      </c>
      <c r="D112" s="12">
        <f t="array" aca="1" ref="D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D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12" s="12">
        <f t="array" aca="1" ref="E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E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12" s="12">
        <f t="array" aca="1" ref="F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F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12" s="12">
        <f t="array" aca="1" ref="G112" ca="1">SUM(NOT(ISERR(FIND(OFFSET(Sheet1!$B$2:$B$73,72*(MATCH($I$2,Sheet1!$Y$1:$Y$34,0)-1),),CHOOSE(COUNTIF($A$4:$A112,"?*"),$A$4,$A$36,$A$61,$A$86,$A$111,$A$136,$A$161,$A$186,$A$211,$A$261,$A$286,$A$311,$A$336,$A$387,$A$413,$A$439,$A$465,$A$491))))*(TEXT(YEAR(OFFSET(Sheet1!$D$2:$D$73,72*(MATCH($I$2,Sheet1!$Y$1:$Y$34,0)-1),)),"0")=G$3)*CHOOSE(MATCH($B112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12" s="5"/>
      <c r="I112" s="5"/>
      <c r="J112" s="5"/>
      <c r="K112" s="27"/>
      <c r="L112" s="12">
        <v>0</v>
      </c>
      <c r="M112" s="12">
        <v>0</v>
      </c>
      <c r="N112" s="12">
        <v>0</v>
      </c>
      <c r="O112" s="12">
        <v>0</v>
      </c>
      <c r="P112" s="5"/>
      <c r="Q112" s="5"/>
      <c r="R112" s="5"/>
    </row>
    <row r="113" spans="1:18" ht="13" thickBot="1" x14ac:dyDescent="0.3">
      <c r="A113" s="39"/>
      <c r="B113" s="29" t="s">
        <v>3</v>
      </c>
      <c r="C113" s="16" t="s">
        <v>3</v>
      </c>
      <c r="D113" s="9">
        <f ca="1">D112/D111</f>
        <v>0</v>
      </c>
      <c r="E113" s="9">
        <f t="shared" ref="E113" ca="1" si="97">E112/E111</f>
        <v>0</v>
      </c>
      <c r="F113" s="9">
        <f t="shared" ref="F113" ca="1" si="98">F112/F111</f>
        <v>0</v>
      </c>
      <c r="G113" s="9">
        <f t="shared" ref="G113" ca="1" si="99">G112/G111</f>
        <v>0</v>
      </c>
      <c r="H113" s="5"/>
      <c r="I113" s="5"/>
      <c r="J113" s="5"/>
      <c r="K113" s="27"/>
      <c r="L113" s="9">
        <v>0</v>
      </c>
      <c r="M113" s="9">
        <v>0</v>
      </c>
      <c r="N113" s="9">
        <v>0</v>
      </c>
      <c r="O113" s="9">
        <v>0</v>
      </c>
      <c r="P113" s="5"/>
      <c r="Q113" s="5"/>
      <c r="R113" s="5"/>
    </row>
    <row r="114" spans="1:18" ht="13" thickBot="1" x14ac:dyDescent="0.3">
      <c r="A114" s="39"/>
      <c r="B114" s="29" t="s">
        <v>4</v>
      </c>
      <c r="C114" s="16" t="s">
        <v>4</v>
      </c>
      <c r="D114" s="12">
        <f t="array" aca="1" ref="D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D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34603</v>
      </c>
      <c r="E114" s="12">
        <f t="array" aca="1" ref="E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E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59122</v>
      </c>
      <c r="F114" s="12">
        <f t="array" aca="1" ref="F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F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35968</v>
      </c>
      <c r="G114" s="12">
        <f t="array" aca="1" ref="G114" ca="1">SUM(NOT(ISERR(FIND(OFFSET(Sheet1!$B$2:$B$73,72*(MATCH($I$2,Sheet1!$Y$1:$Y$34,0)-1),),CHOOSE(COUNTIF($A$4:$A114,"?*"),$A$4,$A$36,$A$61,$A$86,$A$111,$A$136,$A$161,$A$186,$A$211,$A$261,$A$286,$A$311,$A$336,$A$387,$A$413,$A$439,$A$465,$A$491))))*(TEXT(YEAR(OFFSET(Sheet1!$D$2:$D$73,72*(MATCH($I$2,Sheet1!$Y$1:$Y$34,0)-1),)),"0")=G$3)*CHOOSE(MATCH($B114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43562</v>
      </c>
      <c r="H114" s="5">
        <f t="shared" ref="H114:H128" ca="1" si="100">(E114/D114)-1</f>
        <v>0.70858018090916963</v>
      </c>
      <c r="I114" s="5">
        <f t="shared" ref="I114:I128" ca="1" si="101">(F114/E114)-1</f>
        <v>-0.3916308649910355</v>
      </c>
      <c r="J114" s="5">
        <f t="shared" ref="J114:J128" ca="1" si="102">(G114/F114)-1</f>
        <v>0.21113211743772231</v>
      </c>
      <c r="K114" s="27"/>
      <c r="L114" s="12">
        <v>82201</v>
      </c>
      <c r="M114" s="12">
        <v>137492</v>
      </c>
      <c r="N114" s="12">
        <v>84659</v>
      </c>
      <c r="O114" s="12">
        <v>107183</v>
      </c>
      <c r="P114" s="5">
        <v>0.67263171980876146</v>
      </c>
      <c r="Q114" s="5">
        <v>-0.38426235708259393</v>
      </c>
      <c r="R114" s="5">
        <v>0.26605558771069826</v>
      </c>
    </row>
    <row r="115" spans="1:18" ht="13" thickBot="1" x14ac:dyDescent="0.3">
      <c r="A115" s="39"/>
      <c r="B115" s="29" t="s">
        <v>5</v>
      </c>
      <c r="C115" s="16" t="s">
        <v>5</v>
      </c>
      <c r="D115" s="11">
        <f ca="1">D114/D111</f>
        <v>1.1356043451150275</v>
      </c>
      <c r="E115" s="11">
        <f t="shared" ref="E115" ca="1" si="103">E114/E111</f>
        <v>1.1863311662252187</v>
      </c>
      <c r="F115" s="11">
        <f t="shared" ref="F115" ca="1" si="104">F114/F111</f>
        <v>1.133243013327452</v>
      </c>
      <c r="G115" s="11">
        <f t="shared" ref="G115" ca="1" si="105">G114/G111</f>
        <v>1.1753817926717391</v>
      </c>
      <c r="H115" s="5">
        <f t="shared" ca="1" si="100"/>
        <v>4.4669449644500148E-2</v>
      </c>
      <c r="I115" s="5">
        <f t="shared" ca="1" si="101"/>
        <v>-4.4749859406195691E-2</v>
      </c>
      <c r="J115" s="5">
        <f t="shared" ca="1" si="102"/>
        <v>3.7184239257348928E-2</v>
      </c>
      <c r="K115" s="27"/>
      <c r="L115" s="11">
        <v>1.1292431964611982</v>
      </c>
      <c r="M115" s="11">
        <v>1.1983126775784831</v>
      </c>
      <c r="N115" s="11">
        <v>1.1354936491543384</v>
      </c>
      <c r="O115" s="11">
        <v>1.1912928466634063</v>
      </c>
      <c r="P115" s="5">
        <v>6.1164398717418633E-2</v>
      </c>
      <c r="Q115" s="5">
        <v>-5.2422902302166841E-2</v>
      </c>
      <c r="R115" s="5">
        <v>4.9140915539795937E-2</v>
      </c>
    </row>
    <row r="116" spans="1:18" ht="13" thickBot="1" x14ac:dyDescent="0.3">
      <c r="A116" s="39"/>
      <c r="B116" s="29" t="s">
        <v>6</v>
      </c>
      <c r="C116" s="16" t="s">
        <v>6</v>
      </c>
      <c r="D116" s="12">
        <f t="array" aca="1" ref="D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D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4426507.4400000004</v>
      </c>
      <c r="E116" s="12">
        <f t="array" aca="1" ref="E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E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8557238.6799999997</v>
      </c>
      <c r="F116" s="12">
        <f t="array" aca="1" ref="F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F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4919631.38</v>
      </c>
      <c r="G116" s="12">
        <f t="array" aca="1" ref="G116" ca="1">SUM(NOT(ISERR(FIND(OFFSET(Sheet1!$B$2:$B$73,72*(MATCH($I$2,Sheet1!$Y$1:$Y$34,0)-1),),CHOOSE(COUNTIF($A$4:$A116,"?*"),$A$4,$A$36,$A$61,$A$86,$A$111,$A$136,$A$161,$A$186,$A$211,$A$261,$A$286,$A$311,$A$336,$A$387,$A$413,$A$439,$A$465,$A$491))))*(TEXT(YEAR(OFFSET(Sheet1!$D$2:$D$73,72*(MATCH($I$2,Sheet1!$Y$1:$Y$34,0)-1),)),"0")=G$3)*CHOOSE(MATCH($B116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7333573.6299999999</v>
      </c>
      <c r="H116" s="5">
        <f t="shared" ca="1" si="100"/>
        <v>0.93318068386664654</v>
      </c>
      <c r="I116" s="5">
        <f t="shared" ca="1" si="101"/>
        <v>-0.42509125151572846</v>
      </c>
      <c r="J116" s="5">
        <f t="shared" ca="1" si="102"/>
        <v>0.4906754314588504</v>
      </c>
      <c r="K116" s="27"/>
      <c r="L116" s="12">
        <v>10712030.369999999</v>
      </c>
      <c r="M116" s="12">
        <v>20868171.41</v>
      </c>
      <c r="N116" s="12">
        <v>11626056.91</v>
      </c>
      <c r="O116" s="12">
        <v>18374254.350000001</v>
      </c>
      <c r="P116" s="5">
        <v>0.94810607225714971</v>
      </c>
      <c r="Q116" s="5">
        <v>-0.44288089830291455</v>
      </c>
      <c r="R116" s="5">
        <v>0.58043733075103288</v>
      </c>
    </row>
    <row r="117" spans="1:18" ht="13" thickBot="1" x14ac:dyDescent="0.3">
      <c r="A117" s="39"/>
      <c r="B117" s="29" t="s">
        <v>88</v>
      </c>
      <c r="C117" s="16" t="s">
        <v>89</v>
      </c>
      <c r="D117" s="31">
        <f t="array" aca="1" ref="D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D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1.0485E-2</v>
      </c>
      <c r="E117" s="32">
        <f t="array" aca="1" ref="E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E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-0.10781200000000001</v>
      </c>
      <c r="F117" s="32">
        <f t="array" aca="1" ref="F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F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2.9971000000000001E-2</v>
      </c>
      <c r="G117" s="32">
        <f t="array" aca="1" ref="G117" ca="1">SUM(NOT(ISERR(FIND(OFFSET(Sheet1!$B$2:$B$73,72*(MATCH($I$2,Sheet1!$Y$1:$Y$34,0)-1),),CHOOSE(COUNTIF($A$4:$A117,"?*"),$A$4,$A$36,$A$61,$A$86,$A$111,$A$136,$A$161,$A$186,$A$211,$A$261,$A$286,$A$311,$A$336,$A$387,$A$413,$A$439,$A$465,$A$491))))*(TEXT(YEAR(OFFSET(Sheet1!$D$2:$D$73,72*(MATCH($I$2,Sheet1!$Y$1:$Y$34,0)-1),)),"0")=G$3)*CHOOSE(MATCH($B117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-0.102156</v>
      </c>
      <c r="H117" s="5"/>
      <c r="I117" s="5"/>
      <c r="J117" s="5"/>
      <c r="K117" s="27"/>
      <c r="L117" s="31">
        <v>9.1025999999999996E-2</v>
      </c>
      <c r="M117" s="32">
        <v>-7.6384999999999995E-2</v>
      </c>
      <c r="N117" s="32">
        <v>6.2107000000000002E-2</v>
      </c>
      <c r="O117" s="32">
        <v>-8.0119999999999997E-2</v>
      </c>
      <c r="P117" s="5"/>
      <c r="Q117" s="5"/>
      <c r="R117" s="5"/>
    </row>
    <row r="118" spans="1:18" ht="13" thickBot="1" x14ac:dyDescent="0.3">
      <c r="A118" s="39"/>
      <c r="B118" s="29" t="s">
        <v>50</v>
      </c>
      <c r="C118" s="16" t="s">
        <v>50</v>
      </c>
      <c r="D118" s="12">
        <f t="array" aca="1" ref="D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D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27138</v>
      </c>
      <c r="E118" s="12">
        <f t="array" aca="1" ref="E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E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42515</v>
      </c>
      <c r="F118" s="12">
        <f t="array" aca="1" ref="F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F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28236</v>
      </c>
      <c r="G118" s="12">
        <f t="array" aca="1" ref="G118" ca="1">SUM(NOT(ISERR(FIND(OFFSET(Sheet1!$B$2:$B$73,72*(MATCH($I$2,Sheet1!$Y$1:$Y$34,0)-1),),CHOOSE(COUNTIF($A$4:$A118,"?*"),$A$4,$A$36,$A$61,$A$86,$A$111,$A$136,$A$161,$A$186,$A$211,$A$261,$A$286,$A$311,$A$336,$A$387,$A$413,$A$439,$A$465,$A$491))))*(TEXT(YEAR(OFFSET(Sheet1!$D$2:$D$73,72*(MATCH($I$2,Sheet1!$Y$1:$Y$34,0)-1),)),"0")=G$3)*CHOOSE(MATCH($B118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31919</v>
      </c>
      <c r="H118" s="5">
        <f t="shared" ca="1" si="100"/>
        <v>0.56662244822757746</v>
      </c>
      <c r="I118" s="5">
        <f t="shared" ca="1" si="101"/>
        <v>-0.33585793249441376</v>
      </c>
      <c r="J118" s="5">
        <f t="shared" ca="1" si="102"/>
        <v>0.1304363224252727</v>
      </c>
      <c r="K118" s="27"/>
      <c r="L118" s="12">
        <v>65204</v>
      </c>
      <c r="M118" s="12">
        <v>97326</v>
      </c>
      <c r="N118" s="12">
        <v>66351</v>
      </c>
      <c r="O118" s="12">
        <v>76833</v>
      </c>
      <c r="P118" s="5">
        <v>0.49263848843629221</v>
      </c>
      <c r="Q118" s="5">
        <v>-0.31826027988410088</v>
      </c>
      <c r="R118" s="5">
        <v>0.1579780259528869</v>
      </c>
    </row>
    <row r="119" spans="1:18" ht="13" thickBot="1" x14ac:dyDescent="0.3">
      <c r="A119" s="39"/>
      <c r="B119" s="29" t="s">
        <v>51</v>
      </c>
      <c r="C119" s="16" t="s">
        <v>51</v>
      </c>
      <c r="D119" s="12">
        <f t="array" aca="1" ref="D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D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3333</v>
      </c>
      <c r="E119" s="12">
        <f t="array" aca="1" ref="E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E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7321</v>
      </c>
      <c r="F119" s="12">
        <f t="array" aca="1" ref="F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F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3503</v>
      </c>
      <c r="G119" s="12">
        <f t="array" aca="1" ref="G119" ca="1">SUM(NOT(ISERR(FIND(OFFSET(Sheet1!$B$2:$B$73,72*(MATCH($I$2,Sheet1!$Y$1:$Y$34,0)-1),),CHOOSE(COUNTIF($A$4:$A119,"?*"),$A$4,$A$36,$A$61,$A$86,$A$111,$A$136,$A$161,$A$186,$A$211,$A$261,$A$286,$A$311,$A$336,$A$387,$A$413,$A$439,$A$465,$A$491))))*(TEXT(YEAR(OFFSET(Sheet1!$D$2:$D$73,72*(MATCH($I$2,Sheet1!$Y$1:$Y$34,0)-1),)),"0")=G$3)*CHOOSE(MATCH($B119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5143</v>
      </c>
      <c r="H119" s="5">
        <f t="shared" ca="1" si="100"/>
        <v>1.1965196519651964</v>
      </c>
      <c r="I119" s="5">
        <f t="shared" ca="1" si="101"/>
        <v>-0.52151345444611397</v>
      </c>
      <c r="J119" s="5">
        <f t="shared" ca="1" si="102"/>
        <v>0.46817013988010281</v>
      </c>
      <c r="K119" s="27"/>
      <c r="L119" s="12">
        <v>7589</v>
      </c>
      <c r="M119" s="12">
        <v>17412</v>
      </c>
      <c r="N119" s="12">
        <v>8206</v>
      </c>
      <c r="O119" s="12">
        <v>13139</v>
      </c>
      <c r="P119" s="5">
        <v>1.294373435235209</v>
      </c>
      <c r="Q119" s="5">
        <v>-0.52871582816448426</v>
      </c>
      <c r="R119" s="5">
        <v>0.6011455032902755</v>
      </c>
    </row>
    <row r="120" spans="1:18" ht="13" thickBot="1" x14ac:dyDescent="0.3">
      <c r="A120" s="39"/>
      <c r="B120" s="29" t="str">
        <f>IF(ISERR(SEARCH("AOV $",B121)),"",B121)</f>
        <v>Customers, AOV $0-$50</v>
      </c>
      <c r="C120" s="16"/>
      <c r="D120" s="12"/>
      <c r="E120" s="12"/>
      <c r="F120" s="12"/>
      <c r="G120" s="12"/>
      <c r="H120" s="5"/>
      <c r="I120" s="5"/>
      <c r="J120" s="5"/>
      <c r="K120" s="27"/>
      <c r="L120" s="12"/>
      <c r="M120" s="12"/>
      <c r="N120" s="12"/>
      <c r="O120" s="12"/>
      <c r="P120" s="5"/>
      <c r="Q120" s="5"/>
      <c r="R120" s="5"/>
    </row>
    <row r="121" spans="1:18" ht="13" thickBot="1" x14ac:dyDescent="0.3">
      <c r="A121" s="39"/>
      <c r="B121" s="29" t="s">
        <v>77</v>
      </c>
      <c r="C121" s="16"/>
      <c r="D121" s="22">
        <f t="array" aca="1" ref="D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D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7205</v>
      </c>
      <c r="E121" s="12">
        <f t="array" aca="1" ref="E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E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9629</v>
      </c>
      <c r="F121" s="12">
        <f t="array" aca="1" ref="F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F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7013</v>
      </c>
      <c r="G121" s="12">
        <f t="array" aca="1" ref="G121" ca="1">SUM(NOT(ISERR(FIND(OFFSET(Sheet1!$B$2:$B$73,72*(MATCH($I$2,Sheet1!$Y$1:$Y$34,0)-1),),CHOOSE(COUNTIF($A$4:$A121,"?*"),$A$4,$A$36,$A$61,$A$86,$A$111,$A$136,$A$161,$A$186,$A$211,$A$261,$A$286,$A$311,$A$336,$A$387,$A$413,$A$439,$A$465,$A$491))))*(TEXT(YEAR(OFFSET(Sheet1!$D$2:$D$73,72*(MATCH($I$2,Sheet1!$Y$1:$Y$34,0)-1),)),"0")=G$3)*CHOOSE(MATCH($B121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5579</v>
      </c>
      <c r="H121" s="5">
        <f ca="1">(E121/D121)-1</f>
        <v>0.3364330326162388</v>
      </c>
      <c r="I121" s="5">
        <f t="shared" ref="I121:I124" ca="1" si="106">(F121/E121)-1</f>
        <v>-0.27167930210821478</v>
      </c>
      <c r="J121" s="5">
        <f t="shared" ref="J121:J124" ca="1" si="107">(G121/F121)-1</f>
        <v>-0.20447739911592755</v>
      </c>
      <c r="K121" s="27"/>
      <c r="L121" s="12">
        <v>19731</v>
      </c>
      <c r="M121" s="12">
        <v>24919</v>
      </c>
      <c r="N121" s="12">
        <v>19470</v>
      </c>
      <c r="O121" s="12">
        <v>15879</v>
      </c>
      <c r="P121" s="5">
        <v>0.26293649586944401</v>
      </c>
      <c r="Q121" s="5">
        <v>-0.21866848589429755</v>
      </c>
      <c r="R121" s="5">
        <v>-0.18443759630200307</v>
      </c>
    </row>
    <row r="122" spans="1:18" ht="13" thickBot="1" x14ac:dyDescent="0.3">
      <c r="A122" s="39"/>
      <c r="B122" s="29" t="s">
        <v>78</v>
      </c>
      <c r="C122" s="16"/>
      <c r="D122" s="22">
        <f t="array" aca="1" ref="D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D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15947</v>
      </c>
      <c r="E122" s="12">
        <f t="array" aca="1" ref="E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E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25383</v>
      </c>
      <c r="F122" s="12">
        <f t="array" aca="1" ref="F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F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16288</v>
      </c>
      <c r="G122" s="12">
        <f t="array" aca="1" ref="G122" ca="1">SUM(NOT(ISERR(FIND(OFFSET(Sheet1!$B$2:$B$73,72*(MATCH($I$2,Sheet1!$Y$1:$Y$34,0)-1),),CHOOSE(COUNTIF($A$4:$A122,"?*"),$A$4,$A$36,$A$61,$A$86,$A$111,$A$136,$A$161,$A$186,$A$211,$A$261,$A$286,$A$311,$A$336,$A$387,$A$413,$A$439,$A$465,$A$491))))*(TEXT(YEAR(OFFSET(Sheet1!$D$2:$D$73,72*(MATCH($I$2,Sheet1!$Y$1:$Y$34,0)-1),)),"0")=G$3)*CHOOSE(MATCH($B122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18332</v>
      </c>
      <c r="H122" s="5">
        <f ca="1">(E122/D122)-1</f>
        <v>0.59171003950586321</v>
      </c>
      <c r="I122" s="5">
        <f t="shared" ca="1" si="106"/>
        <v>-0.35831068037663005</v>
      </c>
      <c r="J122" s="5">
        <f t="shared" ca="1" si="107"/>
        <v>0.12549115913555986</v>
      </c>
      <c r="K122" s="27"/>
      <c r="L122" s="12">
        <v>36460</v>
      </c>
      <c r="M122" s="12">
        <v>56011</v>
      </c>
      <c r="N122" s="12">
        <v>35863</v>
      </c>
      <c r="O122" s="12">
        <v>40896</v>
      </c>
      <c r="P122" s="5">
        <v>0.53623148656061437</v>
      </c>
      <c r="Q122" s="5">
        <v>-0.3597150559711485</v>
      </c>
      <c r="R122" s="5">
        <v>0.14033962579817638</v>
      </c>
    </row>
    <row r="123" spans="1:18" ht="13" thickBot="1" x14ac:dyDescent="0.3">
      <c r="A123" s="39"/>
      <c r="B123" s="29" t="s">
        <v>79</v>
      </c>
      <c r="C123" s="16"/>
      <c r="D123" s="22">
        <f t="array" aca="1" ref="D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D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4130</v>
      </c>
      <c r="E123" s="12">
        <f t="array" aca="1" ref="E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E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7559</v>
      </c>
      <c r="F123" s="12">
        <f t="array" aca="1" ref="F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F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4593</v>
      </c>
      <c r="G123" s="12">
        <f t="array" aca="1" ref="G123" ca="1">SUM(NOT(ISERR(FIND(OFFSET(Sheet1!$B$2:$B$73,72*(MATCH($I$2,Sheet1!$Y$1:$Y$34,0)-1),),CHOOSE(COUNTIF($A$4:$A123,"?*"),$A$4,$A$36,$A$61,$A$86,$A$111,$A$136,$A$161,$A$186,$A$211,$A$261,$A$286,$A$311,$A$336,$A$387,$A$413,$A$439,$A$465,$A$491))))*(TEXT(YEAR(OFFSET(Sheet1!$D$2:$D$73,72*(MATCH($I$2,Sheet1!$Y$1:$Y$34,0)-1),)),"0")=G$3)*CHOOSE(MATCH($B123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6480</v>
      </c>
      <c r="H123" s="5">
        <f ca="1">(E123/D123)-1</f>
        <v>0.83026634382566589</v>
      </c>
      <c r="I123" s="5">
        <f t="shared" ca="1" si="106"/>
        <v>-0.3923799444370949</v>
      </c>
      <c r="J123" s="5">
        <f t="shared" ca="1" si="107"/>
        <v>0.41084258654474204</v>
      </c>
      <c r="K123" s="27"/>
      <c r="L123" s="12">
        <v>8661</v>
      </c>
      <c r="M123" s="12">
        <v>17106</v>
      </c>
      <c r="N123" s="12">
        <v>10294</v>
      </c>
      <c r="O123" s="12">
        <v>17764</v>
      </c>
      <c r="P123" s="5">
        <v>0.97506061655697951</v>
      </c>
      <c r="Q123" s="5">
        <v>-0.3982228457851047</v>
      </c>
      <c r="R123" s="5">
        <v>0.72566543617641344</v>
      </c>
    </row>
    <row r="124" spans="1:18" ht="13" thickBot="1" x14ac:dyDescent="0.3">
      <c r="A124" s="39"/>
      <c r="B124" s="29" t="s">
        <v>80</v>
      </c>
      <c r="C124" s="16"/>
      <c r="D124" s="22">
        <f t="array" aca="1" ref="D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D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3189</v>
      </c>
      <c r="E124" s="12">
        <f t="array" aca="1" ref="E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E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7265</v>
      </c>
      <c r="F124" s="12">
        <f t="array" aca="1" ref="F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F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3845</v>
      </c>
      <c r="G124" s="12">
        <f t="array" aca="1" ref="G124" ca="1">SUM(NOT(ISERR(FIND(OFFSET(Sheet1!$B$2:$B$73,72*(MATCH($I$2,Sheet1!$Y$1:$Y$34,0)-1),),CHOOSE(COUNTIF($A$4:$A124,"?*"),$A$4,$A$36,$A$61,$A$86,$A$111,$A$136,$A$161,$A$186,$A$211,$A$261,$A$286,$A$311,$A$336,$A$387,$A$413,$A$439,$A$465,$A$491))))*(TEXT(YEAR(OFFSET(Sheet1!$D$2:$D$73,72*(MATCH($I$2,Sheet1!$Y$1:$Y$34,0)-1),)),"0")=G$3)*CHOOSE(MATCH($B124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6671</v>
      </c>
      <c r="H124" s="5">
        <f ca="1">(E124/D124)-1</f>
        <v>1.2781436186892443</v>
      </c>
      <c r="I124" s="5">
        <f t="shared" ca="1" si="106"/>
        <v>-0.47075017205781144</v>
      </c>
      <c r="J124" s="5">
        <f t="shared" ca="1" si="107"/>
        <v>0.73498049414824451</v>
      </c>
      <c r="K124" s="27"/>
      <c r="L124" s="12">
        <v>7941</v>
      </c>
      <c r="M124" s="12">
        <v>16702</v>
      </c>
      <c r="N124" s="12">
        <v>8930</v>
      </c>
      <c r="O124" s="12">
        <v>15433</v>
      </c>
      <c r="P124" s="5">
        <v>1.1032615539604582</v>
      </c>
      <c r="Q124" s="5">
        <v>-0.46533349299485094</v>
      </c>
      <c r="R124" s="5">
        <v>0.72821948488241883</v>
      </c>
    </row>
    <row r="125" spans="1:18" ht="13" thickBot="1" x14ac:dyDescent="0.3">
      <c r="A125" s="39"/>
      <c r="B125" s="29" t="s">
        <v>53</v>
      </c>
      <c r="C125" s="16" t="s">
        <v>53</v>
      </c>
      <c r="D125" s="13">
        <f ca="1">D118/D111</f>
        <v>0.89061730826031305</v>
      </c>
      <c r="E125" s="13">
        <f t="shared" ref="E125:G125" ca="1" si="108">E118/E111</f>
        <v>0.85309816197126576</v>
      </c>
      <c r="F125" s="13">
        <f t="shared" ca="1" si="108"/>
        <v>0.88963105327830116</v>
      </c>
      <c r="G125" s="13">
        <f t="shared" ca="1" si="108"/>
        <v>0.8612325292752685</v>
      </c>
      <c r="H125" s="5">
        <f t="shared" ca="1" si="100"/>
        <v>-4.2127124569738328E-2</v>
      </c>
      <c r="I125" s="5">
        <f t="shared" ca="1" si="101"/>
        <v>4.2823783868691345E-2</v>
      </c>
      <c r="J125" s="5">
        <f t="shared" ca="1" si="102"/>
        <v>-3.1921686971676411E-2</v>
      </c>
      <c r="K125" s="27"/>
      <c r="L125" s="13">
        <v>0.8957454700314591</v>
      </c>
      <c r="M125" s="13">
        <v>0.84824556816399099</v>
      </c>
      <c r="N125" s="13">
        <v>0.88993655860616705</v>
      </c>
      <c r="O125" s="13">
        <v>0.853965678210999</v>
      </c>
      <c r="P125" s="5">
        <v>-5.3028347289101996E-2</v>
      </c>
      <c r="Q125" s="5">
        <v>4.9149670811030832E-2</v>
      </c>
      <c r="R125" s="5">
        <v>-4.0419600753907936E-2</v>
      </c>
    </row>
    <row r="126" spans="1:18" ht="13" thickBot="1" x14ac:dyDescent="0.3">
      <c r="A126" s="39"/>
      <c r="B126" s="29" t="s">
        <v>7</v>
      </c>
      <c r="C126" s="16" t="s">
        <v>7</v>
      </c>
      <c r="D126" s="10">
        <f ca="1">D116/D114</f>
        <v>127.92264948125886</v>
      </c>
      <c r="E126" s="10">
        <f t="shared" ref="E126:G126" ca="1" si="109">E116/E114</f>
        <v>144.73865363147391</v>
      </c>
      <c r="F126" s="10">
        <f t="shared" ca="1" si="109"/>
        <v>136.77800767348754</v>
      </c>
      <c r="G126" s="10">
        <f t="shared" ca="1" si="109"/>
        <v>168.34795532803818</v>
      </c>
      <c r="H126" s="5">
        <f t="shared" ca="1" si="100"/>
        <v>0.13145447048201309</v>
      </c>
      <c r="I126" s="5">
        <f t="shared" ca="1" si="101"/>
        <v>-5.5000138237124685E-2</v>
      </c>
      <c r="J126" s="5">
        <f t="shared" ca="1" si="102"/>
        <v>0.23081157703300881</v>
      </c>
      <c r="K126" s="27"/>
      <c r="L126" s="10">
        <v>130.31508582620648</v>
      </c>
      <c r="M126" s="10">
        <v>151.77735002763797</v>
      </c>
      <c r="N126" s="10">
        <v>137.32806801403277</v>
      </c>
      <c r="O126" s="10">
        <v>171.4288119384604</v>
      </c>
      <c r="P126" s="5">
        <v>0.16469516223205671</v>
      </c>
      <c r="Q126" s="5">
        <v>-9.5200515827783549E-2</v>
      </c>
      <c r="R126" s="5">
        <v>0.24831590815755944</v>
      </c>
    </row>
    <row r="127" spans="1:18" ht="13" thickBot="1" x14ac:dyDescent="0.3">
      <c r="A127" s="39"/>
      <c r="B127" s="29" t="s">
        <v>8</v>
      </c>
      <c r="C127" s="16" t="s">
        <v>8</v>
      </c>
      <c r="D127" s="10">
        <f ca="1">D116/D111</f>
        <v>145.26951658954417</v>
      </c>
      <c r="E127" s="10">
        <f t="shared" ref="E127:G127" ca="1" si="110">E116/E111</f>
        <v>171.70797576049441</v>
      </c>
      <c r="F127" s="10">
        <f t="shared" ca="1" si="110"/>
        <v>155.00272157282839</v>
      </c>
      <c r="G127" s="10">
        <f t="shared" ca="1" si="110"/>
        <v>197.87312152609141</v>
      </c>
      <c r="H127" s="5">
        <f t="shared" ca="1" si="100"/>
        <v>0.18199591897625389</v>
      </c>
      <c r="I127" s="5">
        <f t="shared" ca="1" si="101"/>
        <v>-9.7288749189887502E-2</v>
      </c>
      <c r="J127" s="5">
        <f t="shared" ca="1" si="102"/>
        <v>0.27657836919411927</v>
      </c>
      <c r="K127" s="27"/>
      <c r="L127" s="10">
        <v>147.15742406550081</v>
      </c>
      <c r="M127" s="10">
        <v>181.87672270738551</v>
      </c>
      <c r="N127" s="10">
        <v>155.93514908056923</v>
      </c>
      <c r="O127" s="10">
        <v>204.22191737429424</v>
      </c>
      <c r="P127" s="5">
        <v>0.2359330415190668</v>
      </c>
      <c r="Q127" s="5">
        <v>-0.14263273078959471</v>
      </c>
      <c r="R127" s="5">
        <v>0.3096592947673138</v>
      </c>
    </row>
    <row r="128" spans="1:18" ht="13" thickBot="1" x14ac:dyDescent="0.3">
      <c r="A128" s="39"/>
      <c r="B128" s="29" t="s">
        <v>9</v>
      </c>
      <c r="C128" s="16" t="s">
        <v>9</v>
      </c>
      <c r="D128" s="12">
        <f t="array" aca="1" ref="D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D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122388</v>
      </c>
      <c r="E128" s="12">
        <f t="array" aca="1" ref="E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E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261094</v>
      </c>
      <c r="F128" s="12">
        <f t="array" aca="1" ref="F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F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165377</v>
      </c>
      <c r="G128" s="12">
        <f t="array" aca="1" ref="G128" ca="1">SUM(NOT(ISERR(FIND(OFFSET(Sheet1!$B$2:$B$73,72*(MATCH($I$2,Sheet1!$Y$1:$Y$34,0)-1),),CHOOSE(COUNTIF($A$4:$A128,"?*"),$A$4,$A$36,$A$61,$A$86,$A$111,$A$136,$A$161,$A$186,$A$211,$A$261,$A$286,$A$311,$A$336,$A$387,$A$413,$A$439,$A$465,$A$491))))*(TEXT(YEAR(OFFSET(Sheet1!$D$2:$D$73,72*(MATCH($I$2,Sheet1!$Y$1:$Y$34,0)-1),)),"0")=G$3)*CHOOSE(MATCH($B128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222370</v>
      </c>
      <c r="H128" s="5">
        <f t="shared" ca="1" si="100"/>
        <v>1.1333300650390563</v>
      </c>
      <c r="I128" s="5">
        <f t="shared" ca="1" si="101"/>
        <v>-0.36659976866569133</v>
      </c>
      <c r="J128" s="5">
        <f t="shared" ca="1" si="102"/>
        <v>0.3446247059748333</v>
      </c>
      <c r="K128" s="27"/>
      <c r="L128" s="12">
        <v>266381</v>
      </c>
      <c r="M128" s="12">
        <v>563823</v>
      </c>
      <c r="N128" s="12">
        <v>332613</v>
      </c>
      <c r="O128" s="12">
        <v>497752</v>
      </c>
      <c r="P128" s="5">
        <v>1.1166036616725665</v>
      </c>
      <c r="Q128" s="5">
        <v>-0.41007550241831214</v>
      </c>
      <c r="R128" s="5">
        <v>0.49648991470567894</v>
      </c>
    </row>
    <row r="129" spans="1:18" ht="13" thickBot="1" x14ac:dyDescent="0.3">
      <c r="A129" s="39"/>
      <c r="B129" s="29" t="str">
        <f t="shared" ref="B129:B131" si="111">IF(ISERR(SEARCH("AOV $",B130)),"",B130)</f>
        <v/>
      </c>
      <c r="C129" s="16"/>
      <c r="D129" s="7"/>
      <c r="E129" s="7"/>
      <c r="F129" s="7"/>
      <c r="G129" s="7"/>
      <c r="H129" s="5"/>
      <c r="K129" s="27"/>
      <c r="L129" s="7"/>
      <c r="M129" s="7"/>
      <c r="N129" s="7"/>
      <c r="O129" s="7"/>
      <c r="P129" s="5"/>
    </row>
    <row r="130" spans="1:18" ht="13" thickBot="1" x14ac:dyDescent="0.3">
      <c r="A130" s="39"/>
      <c r="B130" s="29" t="str">
        <f t="shared" si="111"/>
        <v/>
      </c>
      <c r="C130" s="16"/>
      <c r="D130" s="7"/>
      <c r="E130" s="7"/>
      <c r="F130" s="7"/>
      <c r="G130" s="7"/>
      <c r="H130" s="5"/>
      <c r="K130" s="27"/>
      <c r="L130" s="7"/>
      <c r="M130" s="7"/>
      <c r="N130" s="7"/>
      <c r="O130" s="7"/>
      <c r="P130" s="5"/>
    </row>
    <row r="131" spans="1:18" ht="13" thickBot="1" x14ac:dyDescent="0.3">
      <c r="A131" s="39"/>
      <c r="B131" s="29" t="str">
        <f t="shared" si="111"/>
        <v/>
      </c>
      <c r="C131" s="16"/>
      <c r="D131" s="7"/>
      <c r="E131" s="7"/>
      <c r="F131" s="7"/>
      <c r="G131" s="7"/>
      <c r="H131" s="5"/>
      <c r="K131" s="27"/>
      <c r="L131" s="7"/>
      <c r="M131" s="7"/>
      <c r="N131" s="7"/>
      <c r="O131" s="7"/>
      <c r="P131" s="5"/>
    </row>
    <row r="132" spans="1:18" ht="13" thickBot="1" x14ac:dyDescent="0.3">
      <c r="A132" s="39"/>
      <c r="B132" s="29" t="s">
        <v>10</v>
      </c>
      <c r="C132" s="16" t="s">
        <v>10</v>
      </c>
      <c r="D132" s="11">
        <f ca="1">D128/D114</f>
        <v>3.5369187642689939</v>
      </c>
      <c r="E132" s="11">
        <f t="shared" ref="E132:G132" ca="1" si="112">E128/E114</f>
        <v>4.4161902506681097</v>
      </c>
      <c r="F132" s="11">
        <f t="shared" ca="1" si="112"/>
        <v>4.597892571174377</v>
      </c>
      <c r="G132" s="11">
        <f t="shared" ca="1" si="112"/>
        <v>5.1046783894219736</v>
      </c>
      <c r="H132" s="5">
        <f t="shared" ref="H132:H134" ca="1" si="113">(E132/D132)-1</f>
        <v>0.24859815704046651</v>
      </c>
      <c r="I132" s="5">
        <f t="shared" ref="I132:I134" ca="1" si="114">(F132/E132)-1</f>
        <v>4.1144586214051371E-2</v>
      </c>
      <c r="J132" s="5">
        <f t="shared" ref="J132:J134" ca="1" si="115">(G132/F132)-1</f>
        <v>0.11022132648874727</v>
      </c>
      <c r="K132" s="27"/>
      <c r="L132" s="11">
        <v>3.240605345433754</v>
      </c>
      <c r="M132" s="11">
        <v>4.100769499316324</v>
      </c>
      <c r="N132" s="11">
        <v>3.9288557625296781</v>
      </c>
      <c r="O132" s="11">
        <v>4.6439454017894626</v>
      </c>
      <c r="P132" s="5">
        <v>0.26543317133467159</v>
      </c>
      <c r="Q132" s="5">
        <v>-4.1922311608908358E-2</v>
      </c>
      <c r="R132" s="5">
        <v>0.18200964415129328</v>
      </c>
    </row>
    <row r="133" spans="1:18" ht="13" thickBot="1" x14ac:dyDescent="0.3">
      <c r="A133" s="39"/>
      <c r="B133" s="29" t="s">
        <v>11</v>
      </c>
      <c r="C133" s="16" t="s">
        <v>11</v>
      </c>
      <c r="D133" s="11">
        <f ca="1">D128/D111</f>
        <v>4.0165403170227432</v>
      </c>
      <c r="E133" s="11">
        <f t="shared" ref="E133:G133" ca="1" si="116">E128/E111</f>
        <v>5.2390641303475398</v>
      </c>
      <c r="F133" s="11">
        <f t="shared" ca="1" si="116"/>
        <v>5.2105296323135573</v>
      </c>
      <c r="G133" s="11">
        <f t="shared" ca="1" si="116"/>
        <v>5.9999460363714858</v>
      </c>
      <c r="H133" s="5">
        <f t="shared" ca="1" si="113"/>
        <v>0.30437234954260117</v>
      </c>
      <c r="I133" s="5">
        <f t="shared" ca="1" si="114"/>
        <v>-5.4464876405492246E-3</v>
      </c>
      <c r="J133" s="5">
        <f t="shared" ca="1" si="115"/>
        <v>0.15150406192151622</v>
      </c>
      <c r="K133" s="27"/>
      <c r="L133" s="11">
        <v>3.6594315387468574</v>
      </c>
      <c r="M133" s="11">
        <v>4.9140040788579196</v>
      </c>
      <c r="N133" s="11">
        <v>4.4611907667958741</v>
      </c>
      <c r="O133" s="11">
        <v>5.532298937447206</v>
      </c>
      <c r="P133" s="5">
        <v>0.34283263037643286</v>
      </c>
      <c r="Q133" s="5">
        <v>-9.2147524665320502E-2</v>
      </c>
      <c r="R133" s="5">
        <v>0.24009468024175651</v>
      </c>
    </row>
    <row r="134" spans="1:18" ht="13" thickBot="1" x14ac:dyDescent="0.3">
      <c r="A134" s="39"/>
      <c r="B134" s="29" t="s">
        <v>12</v>
      </c>
      <c r="C134" s="16" t="s">
        <v>12</v>
      </c>
      <c r="D134" s="10">
        <f ca="1">D116/D128</f>
        <v>36.167822335523091</v>
      </c>
      <c r="E134" s="10">
        <f t="shared" ref="E134:G134" ca="1" si="117">E116/E128</f>
        <v>32.774551234421317</v>
      </c>
      <c r="F134" s="10">
        <f t="shared" ca="1" si="117"/>
        <v>29.747978134807138</v>
      </c>
      <c r="G134" s="10">
        <f t="shared" ca="1" si="117"/>
        <v>32.979150200116919</v>
      </c>
      <c r="H134" s="5">
        <f t="shared" ca="1" si="113"/>
        <v>-9.382016615827582E-2</v>
      </c>
      <c r="I134" s="5">
        <f t="shared" ca="1" si="114"/>
        <v>-9.2345218641332161E-2</v>
      </c>
      <c r="J134" s="5">
        <f t="shared" ca="1" si="115"/>
        <v>0.10861820761959939</v>
      </c>
      <c r="K134" s="27"/>
      <c r="L134" s="10">
        <v>40.213192269718931</v>
      </c>
      <c r="M134" s="10">
        <v>37.01191936121797</v>
      </c>
      <c r="N134" s="10">
        <v>34.95370568799175</v>
      </c>
      <c r="O134" s="10">
        <v>36.914476184927437</v>
      </c>
      <c r="P134" s="5">
        <v>-7.9607529962538282E-2</v>
      </c>
      <c r="Q134" s="5">
        <v>-5.5609482262702348E-2</v>
      </c>
      <c r="R134" s="5">
        <v>5.6096212356943509E-2</v>
      </c>
    </row>
    <row r="135" spans="1:18" ht="13" thickBot="1" x14ac:dyDescent="0.3">
      <c r="A135" s="40"/>
      <c r="B135" s="29" t="s">
        <v>14</v>
      </c>
      <c r="C135" s="16" t="s">
        <v>14</v>
      </c>
      <c r="D135" s="7"/>
      <c r="E135" s="7"/>
      <c r="F135" s="2"/>
      <c r="G135" s="2"/>
      <c r="H135" s="2"/>
      <c r="K135" s="27"/>
      <c r="L135" s="7"/>
      <c r="M135" s="7"/>
      <c r="N135" s="2"/>
      <c r="O135" s="2"/>
      <c r="P135" s="2"/>
    </row>
    <row r="136" spans="1:18" ht="13" thickBot="1" x14ac:dyDescent="0.3">
      <c r="A136" s="38" t="s">
        <v>17</v>
      </c>
      <c r="B136" s="29" t="s">
        <v>1</v>
      </c>
      <c r="C136" s="16" t="s">
        <v>1</v>
      </c>
      <c r="D136" s="12">
        <f t="array" aca="1" ref="D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D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23954</v>
      </c>
      <c r="E136" s="12">
        <f t="array" aca="1" ref="E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E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35109</v>
      </c>
      <c r="F136" s="12">
        <f t="array" aca="1" ref="F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F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24486</v>
      </c>
      <c r="G136" s="12">
        <f t="array" aca="1" ref="G136" ca="1">SUM(NOT(ISERR(FIND(OFFSET(Sheet1!$B$2:$B$73,72*(MATCH($I$2,Sheet1!$Y$1:$Y$34,0)-1),),CHOOSE(COUNTIF($A$4:$A136,"?*"),$A$4,$A$36,$A$61,$A$86,$A$111,$A$136,$A$161,$A$186,$A$211,$A$261,$A$286,$A$311,$A$336,$A$387,$A$413,$A$439,$A$465,$A$491))))*(TEXT(YEAR(OFFSET(Sheet1!$D$2:$D$73,72*(MATCH($I$2,Sheet1!$Y$1:$Y$34,0)-1),)),"0")=G$3)*CHOOSE(MATCH($B136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29426</v>
      </c>
      <c r="H136" s="5">
        <f t="shared" ref="H136" ca="1" si="118">(E136/D136)-1</f>
        <v>0.46568422810386578</v>
      </c>
      <c r="I136" s="5">
        <f t="shared" ref="I136" ca="1" si="119">(F136/E136)-1</f>
        <v>-0.30257199008801161</v>
      </c>
      <c r="J136" s="5">
        <f t="shared" ref="J136" ca="1" si="120">(G136/F136)-1</f>
        <v>0.20174793759699416</v>
      </c>
      <c r="K136" s="27"/>
      <c r="L136" s="12">
        <v>63501</v>
      </c>
      <c r="M136" s="12">
        <v>89799</v>
      </c>
      <c r="N136" s="12">
        <v>63364</v>
      </c>
      <c r="O136" s="12">
        <v>75524</v>
      </c>
      <c r="P136" s="5">
        <v>0.41413521046912649</v>
      </c>
      <c r="Q136" s="5">
        <v>-0.29437967015222888</v>
      </c>
      <c r="R136" s="5">
        <v>0.19190707657344874</v>
      </c>
    </row>
    <row r="137" spans="1:18" ht="13" thickBot="1" x14ac:dyDescent="0.3">
      <c r="A137" s="39"/>
      <c r="B137" s="29" t="s">
        <v>2</v>
      </c>
      <c r="C137" s="16" t="s">
        <v>2</v>
      </c>
      <c r="D137" s="12">
        <f t="array" aca="1" ref="D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D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37" s="12">
        <f t="array" aca="1" ref="E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E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37" s="12">
        <f t="array" aca="1" ref="F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F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37" s="12">
        <f t="array" aca="1" ref="G137" ca="1">SUM(NOT(ISERR(FIND(OFFSET(Sheet1!$B$2:$B$73,72*(MATCH($I$2,Sheet1!$Y$1:$Y$34,0)-1),),CHOOSE(COUNTIF($A$4:$A137,"?*"),$A$4,$A$36,$A$61,$A$86,$A$111,$A$136,$A$161,$A$186,$A$211,$A$261,$A$286,$A$311,$A$336,$A$387,$A$413,$A$439,$A$465,$A$491))))*(TEXT(YEAR(OFFSET(Sheet1!$D$2:$D$73,72*(MATCH($I$2,Sheet1!$Y$1:$Y$34,0)-1),)),"0")=G$3)*CHOOSE(MATCH($B137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37" s="5"/>
      <c r="I137" s="5"/>
      <c r="J137" s="5"/>
      <c r="K137" s="27"/>
      <c r="L137" s="12">
        <v>0</v>
      </c>
      <c r="M137" s="12">
        <v>0</v>
      </c>
      <c r="N137" s="12">
        <v>0</v>
      </c>
      <c r="O137" s="12">
        <v>0</v>
      </c>
      <c r="P137" s="5"/>
      <c r="Q137" s="5"/>
      <c r="R137" s="5"/>
    </row>
    <row r="138" spans="1:18" ht="13" thickBot="1" x14ac:dyDescent="0.3">
      <c r="A138" s="39"/>
      <c r="B138" s="29" t="s">
        <v>3</v>
      </c>
      <c r="C138" s="16" t="s">
        <v>3</v>
      </c>
      <c r="D138" s="9">
        <f ca="1">D137/D136</f>
        <v>0</v>
      </c>
      <c r="E138" s="9">
        <f t="shared" ref="E138" ca="1" si="121">E137/E136</f>
        <v>0</v>
      </c>
      <c r="F138" s="9">
        <f t="shared" ref="F138" ca="1" si="122">F137/F136</f>
        <v>0</v>
      </c>
      <c r="G138" s="9">
        <f t="shared" ref="G138" ca="1" si="123">G137/G136</f>
        <v>0</v>
      </c>
      <c r="H138" s="5"/>
      <c r="I138" s="5"/>
      <c r="J138" s="5"/>
      <c r="K138" s="27"/>
      <c r="L138" s="9">
        <v>0</v>
      </c>
      <c r="M138" s="9">
        <v>0</v>
      </c>
      <c r="N138" s="9">
        <v>0</v>
      </c>
      <c r="O138" s="9">
        <v>0</v>
      </c>
      <c r="P138" s="5"/>
      <c r="Q138" s="5"/>
      <c r="R138" s="5"/>
    </row>
    <row r="139" spans="1:18" ht="13" thickBot="1" x14ac:dyDescent="0.3">
      <c r="A139" s="39"/>
      <c r="B139" s="29" t="s">
        <v>4</v>
      </c>
      <c r="C139" s="16" t="s">
        <v>4</v>
      </c>
      <c r="D139" s="12">
        <f t="array" aca="1" ref="D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D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26489</v>
      </c>
      <c r="E139" s="12">
        <f t="array" aca="1" ref="E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E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39597</v>
      </c>
      <c r="F139" s="12">
        <f t="array" aca="1" ref="F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F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27116</v>
      </c>
      <c r="G139" s="12">
        <f t="array" aca="1" ref="G139" ca="1">SUM(NOT(ISERR(FIND(OFFSET(Sheet1!$B$2:$B$73,72*(MATCH($I$2,Sheet1!$Y$1:$Y$34,0)-1),),CHOOSE(COUNTIF($A$4:$A139,"?*"),$A$4,$A$36,$A$61,$A$86,$A$111,$A$136,$A$161,$A$186,$A$211,$A$261,$A$286,$A$311,$A$336,$A$387,$A$413,$A$439,$A$465,$A$491))))*(TEXT(YEAR(OFFSET(Sheet1!$D$2:$D$73,72*(MATCH($I$2,Sheet1!$Y$1:$Y$34,0)-1),)),"0")=G$3)*CHOOSE(MATCH($B139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32814</v>
      </c>
      <c r="H139" s="5">
        <f t="shared" ref="H139:H153" ca="1" si="124">(E139/D139)-1</f>
        <v>0.49484691758843291</v>
      </c>
      <c r="I139" s="5">
        <f t="shared" ref="I139:I153" ca="1" si="125">(F139/E139)-1</f>
        <v>-0.31520064651362478</v>
      </c>
      <c r="J139" s="5">
        <f t="shared" ref="J139:J153" ca="1" si="126">(G139/F139)-1</f>
        <v>0.21013423808821363</v>
      </c>
      <c r="K139" s="27"/>
      <c r="L139" s="12">
        <v>70790</v>
      </c>
      <c r="M139" s="12">
        <v>102980</v>
      </c>
      <c r="N139" s="12">
        <v>70606</v>
      </c>
      <c r="O139" s="12">
        <v>86353</v>
      </c>
      <c r="P139" s="5">
        <v>0.45472524367848566</v>
      </c>
      <c r="Q139" s="5">
        <v>-0.31437172266459512</v>
      </c>
      <c r="R139" s="5">
        <v>0.22302637169645645</v>
      </c>
    </row>
    <row r="140" spans="1:18" ht="13" thickBot="1" x14ac:dyDescent="0.3">
      <c r="A140" s="39"/>
      <c r="B140" s="29" t="s">
        <v>5</v>
      </c>
      <c r="C140" s="16" t="s">
        <v>5</v>
      </c>
      <c r="D140" s="11">
        <f ca="1">D139/D136</f>
        <v>1.1058278366869834</v>
      </c>
      <c r="E140" s="11">
        <f t="shared" ref="E140" ca="1" si="127">E139/E136</f>
        <v>1.127830470819448</v>
      </c>
      <c r="F140" s="11">
        <f t="shared" ref="F140" ca="1" si="128">F139/F136</f>
        <v>1.1074083149554848</v>
      </c>
      <c r="G140" s="11">
        <f t="shared" ref="G140" ca="1" si="129">G139/G136</f>
        <v>1.115136274043363</v>
      </c>
      <c r="H140" s="5">
        <f t="shared" ca="1" si="124"/>
        <v>1.9896979803279091E-2</v>
      </c>
      <c r="I140" s="5">
        <f t="shared" ca="1" si="125"/>
        <v>-1.8107469511020713E-2</v>
      </c>
      <c r="J140" s="5">
        <f t="shared" ca="1" si="126"/>
        <v>6.9784188754162813E-3</v>
      </c>
      <c r="K140" s="27"/>
      <c r="L140" s="11">
        <v>1.1147855939276547</v>
      </c>
      <c r="M140" s="11">
        <v>1.1467833717524694</v>
      </c>
      <c r="N140" s="11">
        <v>1.1142920270184964</v>
      </c>
      <c r="O140" s="11">
        <v>1.1433848842751972</v>
      </c>
      <c r="P140" s="5">
        <v>2.8703077972221491E-2</v>
      </c>
      <c r="Q140" s="5">
        <v>-2.8332591432958187E-2</v>
      </c>
      <c r="R140" s="5">
        <v>2.6108826547511343E-2</v>
      </c>
    </row>
    <row r="141" spans="1:18" ht="13" thickBot="1" x14ac:dyDescent="0.3">
      <c r="A141" s="39"/>
      <c r="B141" s="29" t="s">
        <v>6</v>
      </c>
      <c r="C141" s="16" t="s">
        <v>6</v>
      </c>
      <c r="D141" s="12">
        <f t="array" aca="1" ref="D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D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3714329.61</v>
      </c>
      <c r="E141" s="12">
        <f t="array" aca="1" ref="E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E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6549968.6799999997</v>
      </c>
      <c r="F141" s="12">
        <f t="array" aca="1" ref="F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F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4023014.09</v>
      </c>
      <c r="G141" s="12">
        <f t="array" aca="1" ref="G141" ca="1">SUM(NOT(ISERR(FIND(OFFSET(Sheet1!$B$2:$B$73,72*(MATCH($I$2,Sheet1!$Y$1:$Y$34,0)-1),),CHOOSE(COUNTIF($A$4:$A141,"?*"),$A$4,$A$36,$A$61,$A$86,$A$111,$A$136,$A$161,$A$186,$A$211,$A$261,$A$286,$A$311,$A$336,$A$387,$A$413,$A$439,$A$465,$A$491))))*(TEXT(YEAR(OFFSET(Sheet1!$D$2:$D$73,72*(MATCH($I$2,Sheet1!$Y$1:$Y$34,0)-1),)),"0")=G$3)*CHOOSE(MATCH($B141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5890960.3499999996</v>
      </c>
      <c r="H141" s="5">
        <f t="shared" ca="1" si="124"/>
        <v>0.76343226577568046</v>
      </c>
      <c r="I141" s="5">
        <f t="shared" ca="1" si="125"/>
        <v>-0.38579643864800894</v>
      </c>
      <c r="J141" s="5">
        <f t="shared" ca="1" si="126"/>
        <v>0.46431511752423416</v>
      </c>
      <c r="K141" s="27"/>
      <c r="L141" s="12">
        <v>9565134.9399999995</v>
      </c>
      <c r="M141" s="12">
        <v>16572863.970000001</v>
      </c>
      <c r="N141" s="12">
        <v>10109385.869999999</v>
      </c>
      <c r="O141" s="12">
        <v>15606923.460000001</v>
      </c>
      <c r="P141" s="5">
        <v>0.73263253199855027</v>
      </c>
      <c r="Q141" s="5">
        <v>-0.39000368986918088</v>
      </c>
      <c r="R141" s="5">
        <v>0.54380529744286066</v>
      </c>
    </row>
    <row r="142" spans="1:18" ht="13" thickBot="1" x14ac:dyDescent="0.3">
      <c r="A142" s="39"/>
      <c r="B142" s="29" t="s">
        <v>88</v>
      </c>
      <c r="C142" s="16" t="s">
        <v>89</v>
      </c>
      <c r="D142" s="31">
        <f t="array" aca="1" ref="D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D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0.14408599999999999</v>
      </c>
      <c r="E142" s="32">
        <f t="array" aca="1" ref="E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E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0.13864199999999999</v>
      </c>
      <c r="F142" s="32">
        <f t="array" aca="1" ref="F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F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0.16125300000000001</v>
      </c>
      <c r="G142" s="32">
        <f t="array" aca="1" ref="G142" ca="1">SUM(NOT(ISERR(FIND(OFFSET(Sheet1!$B$2:$B$73,72*(MATCH($I$2,Sheet1!$Y$1:$Y$34,0)-1),),CHOOSE(COUNTIF($A$4:$A142,"?*"),$A$4,$A$36,$A$61,$A$86,$A$111,$A$136,$A$161,$A$186,$A$211,$A$261,$A$286,$A$311,$A$336,$A$387,$A$413,$A$439,$A$465,$A$491))))*(TEXT(YEAR(OFFSET(Sheet1!$D$2:$D$73,72*(MATCH($I$2,Sheet1!$Y$1:$Y$34,0)-1),)),"0")=G$3)*CHOOSE(MATCH($B142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0.154616</v>
      </c>
      <c r="H142" s="5"/>
      <c r="I142" s="5"/>
      <c r="J142" s="5"/>
      <c r="K142" s="27"/>
      <c r="L142" s="31">
        <v>0.203823</v>
      </c>
      <c r="M142" s="32">
        <v>0.157774</v>
      </c>
      <c r="N142" s="32">
        <v>0.187003</v>
      </c>
      <c r="O142" s="32">
        <v>0.164191</v>
      </c>
      <c r="P142" s="5"/>
      <c r="Q142" s="5"/>
      <c r="R142" s="5"/>
    </row>
    <row r="143" spans="1:18" ht="13" thickBot="1" x14ac:dyDescent="0.3">
      <c r="A143" s="39"/>
      <c r="B143" s="29" t="s">
        <v>50</v>
      </c>
      <c r="C143" s="16" t="s">
        <v>50</v>
      </c>
      <c r="D143" s="12">
        <f t="array" aca="1" ref="D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D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21801</v>
      </c>
      <c r="E143" s="12">
        <f t="array" aca="1" ref="E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E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31378</v>
      </c>
      <c r="F143" s="12">
        <f t="array" aca="1" ref="F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F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22265</v>
      </c>
      <c r="G143" s="12">
        <f t="array" aca="1" ref="G143" ca="1">SUM(NOT(ISERR(FIND(OFFSET(Sheet1!$B$2:$B$73,72*(MATCH($I$2,Sheet1!$Y$1:$Y$34,0)-1),),CHOOSE(COUNTIF($A$4:$A143,"?*"),$A$4,$A$36,$A$61,$A$86,$A$111,$A$136,$A$161,$A$186,$A$211,$A$261,$A$286,$A$311,$A$336,$A$387,$A$413,$A$439,$A$465,$A$491))))*(TEXT(YEAR(OFFSET(Sheet1!$D$2:$D$73,72*(MATCH($I$2,Sheet1!$Y$1:$Y$34,0)-1),)),"0")=G$3)*CHOOSE(MATCH($B143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26642</v>
      </c>
      <c r="H143" s="5">
        <f t="shared" ca="1" si="124"/>
        <v>0.43929177560662347</v>
      </c>
      <c r="I143" s="5">
        <f t="shared" ca="1" si="125"/>
        <v>-0.29042641341066988</v>
      </c>
      <c r="J143" s="5">
        <f t="shared" ca="1" si="126"/>
        <v>0.19658657085111164</v>
      </c>
      <c r="K143" s="27"/>
      <c r="L143" s="12">
        <v>57506</v>
      </c>
      <c r="M143" s="12">
        <v>79148</v>
      </c>
      <c r="N143" s="12">
        <v>57315</v>
      </c>
      <c r="O143" s="12">
        <v>66825</v>
      </c>
      <c r="P143" s="5">
        <v>0.37634333808646048</v>
      </c>
      <c r="Q143" s="5">
        <v>-0.27585030575630465</v>
      </c>
      <c r="R143" s="5">
        <v>0.16592515048416634</v>
      </c>
    </row>
    <row r="144" spans="1:18" ht="13" thickBot="1" x14ac:dyDescent="0.3">
      <c r="A144" s="39"/>
      <c r="B144" s="29" t="s">
        <v>51</v>
      </c>
      <c r="C144" s="16" t="s">
        <v>51</v>
      </c>
      <c r="D144" s="12">
        <f t="array" aca="1" ref="D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D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2153</v>
      </c>
      <c r="E144" s="12">
        <f t="array" aca="1" ref="E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E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3731</v>
      </c>
      <c r="F144" s="12">
        <f t="array" aca="1" ref="F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F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2221</v>
      </c>
      <c r="G144" s="12">
        <f t="array" aca="1" ref="G144" ca="1">SUM(NOT(ISERR(FIND(OFFSET(Sheet1!$B$2:$B$73,72*(MATCH($I$2,Sheet1!$Y$1:$Y$34,0)-1),),CHOOSE(COUNTIF($A$4:$A144,"?*"),$A$4,$A$36,$A$61,$A$86,$A$111,$A$136,$A$161,$A$186,$A$211,$A$261,$A$286,$A$311,$A$336,$A$387,$A$413,$A$439,$A$465,$A$491))))*(TEXT(YEAR(OFFSET(Sheet1!$D$2:$D$73,72*(MATCH($I$2,Sheet1!$Y$1:$Y$34,0)-1),)),"0")=G$3)*CHOOSE(MATCH($B144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2784</v>
      </c>
      <c r="H144" s="5">
        <f t="shared" ca="1" si="124"/>
        <v>0.73293079424059449</v>
      </c>
      <c r="I144" s="5">
        <f t="shared" ca="1" si="125"/>
        <v>-0.40471723398552661</v>
      </c>
      <c r="J144" s="5">
        <f t="shared" ca="1" si="126"/>
        <v>0.25348941918054924</v>
      </c>
      <c r="K144" s="27"/>
      <c r="L144" s="12">
        <v>5995</v>
      </c>
      <c r="M144" s="12">
        <v>10651</v>
      </c>
      <c r="N144" s="12">
        <v>6049</v>
      </c>
      <c r="O144" s="12">
        <v>8699</v>
      </c>
      <c r="P144" s="5">
        <v>0.77664720600500425</v>
      </c>
      <c r="Q144" s="5">
        <v>-0.43207210590554879</v>
      </c>
      <c r="R144" s="5">
        <v>0.43808894032071422</v>
      </c>
    </row>
    <row r="145" spans="1:18" ht="13" thickBot="1" x14ac:dyDescent="0.3">
      <c r="A145" s="39"/>
      <c r="B145" s="29" t="str">
        <f>IF(ISERR(SEARCH("AOV $",B146)),"",B146)</f>
        <v>Customers, AOV $0-$50</v>
      </c>
      <c r="C145" s="16"/>
      <c r="D145" s="12"/>
      <c r="E145" s="12"/>
      <c r="F145" s="12"/>
      <c r="G145" s="12"/>
      <c r="H145" s="5"/>
      <c r="I145" s="5"/>
      <c r="J145" s="5"/>
      <c r="K145" s="27"/>
      <c r="L145" s="12"/>
      <c r="M145" s="12"/>
      <c r="N145" s="12"/>
      <c r="O145" s="12"/>
      <c r="P145" s="5"/>
      <c r="Q145" s="5"/>
      <c r="R145" s="5"/>
    </row>
    <row r="146" spans="1:18" ht="13" thickBot="1" x14ac:dyDescent="0.3">
      <c r="A146" s="39"/>
      <c r="B146" s="29" t="s">
        <v>77</v>
      </c>
      <c r="C146" s="16"/>
      <c r="D146" s="22">
        <f t="array" aca="1" ref="D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D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5228</v>
      </c>
      <c r="E146" s="12">
        <f t="array" aca="1" ref="E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E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6201</v>
      </c>
      <c r="F146" s="12">
        <f t="array" aca="1" ref="F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F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4986</v>
      </c>
      <c r="G146" s="12">
        <f t="array" aca="1" ref="G146" ca="1">SUM(NOT(ISERR(FIND(OFFSET(Sheet1!$B$2:$B$73,72*(MATCH($I$2,Sheet1!$Y$1:$Y$34,0)-1),),CHOOSE(COUNTIF($A$4:$A146,"?*"),$A$4,$A$36,$A$61,$A$86,$A$111,$A$136,$A$161,$A$186,$A$211,$A$261,$A$286,$A$311,$A$336,$A$387,$A$413,$A$439,$A$465,$A$491))))*(TEXT(YEAR(OFFSET(Sheet1!$D$2:$D$73,72*(MATCH($I$2,Sheet1!$Y$1:$Y$34,0)-1),)),"0")=G$3)*CHOOSE(MATCH($B146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4465</v>
      </c>
      <c r="H146" s="5">
        <f ca="1">(E146/D146)-1</f>
        <v>0.18611323641928079</v>
      </c>
      <c r="I146" s="5">
        <f t="shared" ref="I146:I149" ca="1" si="130">(F146/E146)-1</f>
        <v>-0.19593613933236576</v>
      </c>
      <c r="J146" s="5">
        <f t="shared" ref="J146:J149" ca="1" si="131">(G146/F146)-1</f>
        <v>-0.10449257922182109</v>
      </c>
      <c r="K146" s="27"/>
      <c r="L146" s="12">
        <v>17155</v>
      </c>
      <c r="M146" s="12">
        <v>20190</v>
      </c>
      <c r="N146" s="12">
        <v>15921</v>
      </c>
      <c r="O146" s="12">
        <v>13920</v>
      </c>
      <c r="P146" s="5">
        <v>0.17691635091809976</v>
      </c>
      <c r="Q146" s="5">
        <v>-0.21144130757800894</v>
      </c>
      <c r="R146" s="5">
        <v>-0.12568306010928965</v>
      </c>
    </row>
    <row r="147" spans="1:18" ht="13" thickBot="1" x14ac:dyDescent="0.3">
      <c r="A147" s="39"/>
      <c r="B147" s="29" t="s">
        <v>78</v>
      </c>
      <c r="C147" s="16"/>
      <c r="D147" s="22">
        <f t="array" aca="1" ref="D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D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12021</v>
      </c>
      <c r="E147" s="12">
        <f t="array" aca="1" ref="E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E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16863</v>
      </c>
      <c r="F147" s="12">
        <f t="array" aca="1" ref="F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F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12062</v>
      </c>
      <c r="G147" s="12">
        <f t="array" aca="1" ref="G147" ca="1">SUM(NOT(ISERR(FIND(OFFSET(Sheet1!$B$2:$B$73,72*(MATCH($I$2,Sheet1!$Y$1:$Y$34,0)-1),),CHOOSE(COUNTIF($A$4:$A147,"?*"),$A$4,$A$36,$A$61,$A$86,$A$111,$A$136,$A$161,$A$186,$A$211,$A$261,$A$286,$A$311,$A$336,$A$387,$A$413,$A$439,$A$465,$A$491))))*(TEXT(YEAR(OFFSET(Sheet1!$D$2:$D$73,72*(MATCH($I$2,Sheet1!$Y$1:$Y$34,0)-1),)),"0")=G$3)*CHOOSE(MATCH($B147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13903</v>
      </c>
      <c r="H147" s="5">
        <f ca="1">(E147/D147)-1</f>
        <v>0.40279510856001988</v>
      </c>
      <c r="I147" s="5">
        <f t="shared" ca="1" si="130"/>
        <v>-0.28470616141849014</v>
      </c>
      <c r="J147" s="5">
        <f t="shared" ca="1" si="131"/>
        <v>0.15262808821091034</v>
      </c>
      <c r="K147" s="27"/>
      <c r="L147" s="12">
        <v>31050</v>
      </c>
      <c r="M147" s="12">
        <v>41862</v>
      </c>
      <c r="N147" s="12">
        <v>30191</v>
      </c>
      <c r="O147" s="12">
        <v>33573</v>
      </c>
      <c r="P147" s="5">
        <v>0.34821256038647341</v>
      </c>
      <c r="Q147" s="5">
        <v>-0.27879699966556781</v>
      </c>
      <c r="R147" s="5">
        <v>0.11202013845185643</v>
      </c>
    </row>
    <row r="148" spans="1:18" ht="13" thickBot="1" x14ac:dyDescent="0.3">
      <c r="A148" s="39"/>
      <c r="B148" s="29" t="s">
        <v>79</v>
      </c>
      <c r="C148" s="16"/>
      <c r="D148" s="22">
        <f t="array" aca="1" ref="D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D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3657</v>
      </c>
      <c r="E148" s="12">
        <f t="array" aca="1" ref="E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E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5633</v>
      </c>
      <c r="F148" s="12">
        <f t="array" aca="1" ref="F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F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3959</v>
      </c>
      <c r="G148" s="12">
        <f t="array" aca="1" ref="G148" ca="1">SUM(NOT(ISERR(FIND(OFFSET(Sheet1!$B$2:$B$73,72*(MATCH($I$2,Sheet1!$Y$1:$Y$34,0)-1),),CHOOSE(COUNTIF($A$4:$A148,"?*"),$A$4,$A$36,$A$61,$A$86,$A$111,$A$136,$A$161,$A$186,$A$211,$A$261,$A$286,$A$311,$A$336,$A$387,$A$413,$A$439,$A$465,$A$491))))*(TEXT(YEAR(OFFSET(Sheet1!$D$2:$D$73,72*(MATCH($I$2,Sheet1!$Y$1:$Y$34,0)-1),)),"0")=G$3)*CHOOSE(MATCH($B148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5112</v>
      </c>
      <c r="H148" s="5">
        <f ca="1">(E148/D148)-1</f>
        <v>0.54033360678151499</v>
      </c>
      <c r="I148" s="5">
        <f t="shared" ca="1" si="130"/>
        <v>-0.29717734777205751</v>
      </c>
      <c r="J148" s="5">
        <f t="shared" ca="1" si="131"/>
        <v>0.29123516039403885</v>
      </c>
      <c r="K148" s="27"/>
      <c r="L148" s="12">
        <v>7808</v>
      </c>
      <c r="M148" s="12">
        <v>13538</v>
      </c>
      <c r="N148" s="12">
        <v>9108</v>
      </c>
      <c r="O148" s="12">
        <v>13869</v>
      </c>
      <c r="P148" s="5">
        <v>0.73386270491803285</v>
      </c>
      <c r="Q148" s="5">
        <v>-0.32722706455901907</v>
      </c>
      <c r="R148" s="5">
        <v>0.52272727272727271</v>
      </c>
    </row>
    <row r="149" spans="1:18" ht="13" thickBot="1" x14ac:dyDescent="0.3">
      <c r="A149" s="39"/>
      <c r="B149" s="29" t="s">
        <v>80</v>
      </c>
      <c r="C149" s="16"/>
      <c r="D149" s="22">
        <f t="array" aca="1" ref="D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D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3048</v>
      </c>
      <c r="E149" s="12">
        <f t="array" aca="1" ref="E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E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6412</v>
      </c>
      <c r="F149" s="12">
        <f t="array" aca="1" ref="F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F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3479</v>
      </c>
      <c r="G149" s="12">
        <f t="array" aca="1" ref="G149" ca="1">SUM(NOT(ISERR(FIND(OFFSET(Sheet1!$B$2:$B$73,72*(MATCH($I$2,Sheet1!$Y$1:$Y$34,0)-1),),CHOOSE(COUNTIF($A$4:$A149,"?*"),$A$4,$A$36,$A$61,$A$86,$A$111,$A$136,$A$161,$A$186,$A$211,$A$261,$A$286,$A$311,$A$336,$A$387,$A$413,$A$439,$A$465,$A$491))))*(TEXT(YEAR(OFFSET(Sheet1!$D$2:$D$73,72*(MATCH($I$2,Sheet1!$Y$1:$Y$34,0)-1),)),"0")=G$3)*CHOOSE(MATCH($B149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5946</v>
      </c>
      <c r="H149" s="5">
        <f ca="1">(E149/D149)-1</f>
        <v>1.1036745406824147</v>
      </c>
      <c r="I149" s="5">
        <f t="shared" ca="1" si="130"/>
        <v>-0.45742358078602618</v>
      </c>
      <c r="J149" s="5">
        <f t="shared" ca="1" si="131"/>
        <v>0.70911181373958043</v>
      </c>
      <c r="K149" s="27"/>
      <c r="L149" s="12">
        <v>7488</v>
      </c>
      <c r="M149" s="12">
        <v>14209</v>
      </c>
      <c r="N149" s="12">
        <v>8144</v>
      </c>
      <c r="O149" s="12">
        <v>14162</v>
      </c>
      <c r="P149" s="5">
        <v>0.89756944444444442</v>
      </c>
      <c r="Q149" s="5">
        <v>-0.42684214230417339</v>
      </c>
      <c r="R149" s="5">
        <v>0.73894891944990171</v>
      </c>
    </row>
    <row r="150" spans="1:18" ht="13" thickBot="1" x14ac:dyDescent="0.3">
      <c r="A150" s="39"/>
      <c r="B150" s="29" t="s">
        <v>53</v>
      </c>
      <c r="C150" s="16" t="s">
        <v>53</v>
      </c>
      <c r="D150" s="13">
        <f ca="1">D143/D136</f>
        <v>0.91011939550805709</v>
      </c>
      <c r="E150" s="13">
        <f t="shared" ref="E150:G150" ca="1" si="132">E143/E136</f>
        <v>0.89373095217750431</v>
      </c>
      <c r="F150" s="13">
        <f t="shared" ca="1" si="132"/>
        <v>0.90929510740831498</v>
      </c>
      <c r="G150" s="13">
        <f t="shared" ca="1" si="132"/>
        <v>0.90538979134099096</v>
      </c>
      <c r="H150" s="5">
        <f t="shared" ca="1" si="124"/>
        <v>-1.8006915808451929E-2</v>
      </c>
      <c r="I150" s="5">
        <f t="shared" ca="1" si="125"/>
        <v>1.7414810567867089E-2</v>
      </c>
      <c r="J150" s="5">
        <f t="shared" ca="1" si="126"/>
        <v>-4.2948829653939313E-3</v>
      </c>
      <c r="K150" s="27"/>
      <c r="L150" s="13">
        <v>0.90559203792066267</v>
      </c>
      <c r="M150" s="13">
        <v>0.88139066136593947</v>
      </c>
      <c r="N150" s="13">
        <v>0.90453569850388238</v>
      </c>
      <c r="O150" s="13">
        <v>0.88481807107674382</v>
      </c>
      <c r="P150" s="5">
        <v>-2.6724369850128271E-2</v>
      </c>
      <c r="Q150" s="5">
        <v>2.625968047139704E-2</v>
      </c>
      <c r="R150" s="5">
        <v>-2.179861719084375E-2</v>
      </c>
    </row>
    <row r="151" spans="1:18" ht="13" thickBot="1" x14ac:dyDescent="0.3">
      <c r="A151" s="39"/>
      <c r="B151" s="29" t="s">
        <v>7</v>
      </c>
      <c r="C151" s="16" t="s">
        <v>7</v>
      </c>
      <c r="D151" s="10">
        <f ca="1">D141/D139</f>
        <v>140.22158669636451</v>
      </c>
      <c r="E151" s="10">
        <f t="shared" ref="E151:G151" ca="1" si="133">E141/E139</f>
        <v>165.4157809935096</v>
      </c>
      <c r="F151" s="10">
        <f t="shared" ca="1" si="133"/>
        <v>148.36310997197225</v>
      </c>
      <c r="G151" s="10">
        <f t="shared" ca="1" si="133"/>
        <v>179.52582281952823</v>
      </c>
      <c r="H151" s="5">
        <f t="shared" ca="1" si="124"/>
        <v>0.17967414925706504</v>
      </c>
      <c r="I151" s="5">
        <f t="shared" ca="1" si="125"/>
        <v>-0.10308974705506757</v>
      </c>
      <c r="J151" s="5">
        <f t="shared" ca="1" si="126"/>
        <v>0.21004354015929594</v>
      </c>
      <c r="K151" s="27"/>
      <c r="L151" s="10">
        <v>135.11986071479021</v>
      </c>
      <c r="M151" s="10">
        <v>160.93284103709459</v>
      </c>
      <c r="N151" s="10">
        <v>143.18026612469194</v>
      </c>
      <c r="O151" s="10">
        <v>180.73400414577375</v>
      </c>
      <c r="P151" s="5">
        <v>0.19103764750609242</v>
      </c>
      <c r="Q151" s="5">
        <v>-0.11031045495748582</v>
      </c>
      <c r="R151" s="5">
        <v>0.26228291815282168</v>
      </c>
    </row>
    <row r="152" spans="1:18" ht="13" thickBot="1" x14ac:dyDescent="0.3">
      <c r="A152" s="39"/>
      <c r="B152" s="29" t="s">
        <v>8</v>
      </c>
      <c r="C152" s="16" t="s">
        <v>8</v>
      </c>
      <c r="D152" s="10">
        <f ca="1">D141/D136</f>
        <v>155.06093387325708</v>
      </c>
      <c r="E152" s="10">
        <f t="shared" ref="E152:G152" ca="1" si="134">E141/E136</f>
        <v>186.56095815887664</v>
      </c>
      <c r="F152" s="10">
        <f t="shared" ca="1" si="134"/>
        <v>164.29854161561707</v>
      </c>
      <c r="G152" s="10">
        <f t="shared" ca="1" si="134"/>
        <v>200.19575715353767</v>
      </c>
      <c r="H152" s="5">
        <f t="shared" ca="1" si="124"/>
        <v>0.20314610197928307</v>
      </c>
      <c r="I152" s="5">
        <f t="shared" ca="1" si="125"/>
        <v>-0.11933052211438977</v>
      </c>
      <c r="J152" s="5">
        <f t="shared" ca="1" si="126"/>
        <v>0.21848773084001905</v>
      </c>
      <c r="K152" s="27"/>
      <c r="L152" s="10">
        <v>150.62967417835938</v>
      </c>
      <c r="M152" s="10">
        <v>184.5551060702235</v>
      </c>
      <c r="N152" s="10">
        <v>159.54462896913071</v>
      </c>
      <c r="O152" s="10">
        <v>206.64852841480854</v>
      </c>
      <c r="P152" s="5">
        <v>0.22522409397031096</v>
      </c>
      <c r="Q152" s="5">
        <v>-0.13551766533934995</v>
      </c>
      <c r="R152" s="5">
        <v>0.29523964391676061</v>
      </c>
    </row>
    <row r="153" spans="1:18" ht="13" thickBot="1" x14ac:dyDescent="0.3">
      <c r="A153" s="39"/>
      <c r="B153" s="29" t="s">
        <v>9</v>
      </c>
      <c r="C153" s="16" t="s">
        <v>9</v>
      </c>
      <c r="D153" s="12">
        <f t="array" aca="1" ref="D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D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97546</v>
      </c>
      <c r="E153" s="12">
        <f t="array" aca="1" ref="E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E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171402</v>
      </c>
      <c r="F153" s="12">
        <f t="array" aca="1" ref="F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F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135493</v>
      </c>
      <c r="G153" s="12">
        <f t="array" aca="1" ref="G153" ca="1">SUM(NOT(ISERR(FIND(OFFSET(Sheet1!$B$2:$B$73,72*(MATCH($I$2,Sheet1!$Y$1:$Y$34,0)-1),),CHOOSE(COUNTIF($A$4:$A153,"?*"),$A$4,$A$36,$A$61,$A$86,$A$111,$A$136,$A$161,$A$186,$A$211,$A$261,$A$286,$A$311,$A$336,$A$387,$A$413,$A$439,$A$465,$A$491))))*(TEXT(YEAR(OFFSET(Sheet1!$D$2:$D$73,72*(MATCH($I$2,Sheet1!$Y$1:$Y$34,0)-1),)),"0")=G$3)*CHOOSE(MATCH($B153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179603</v>
      </c>
      <c r="H153" s="5">
        <f t="shared" ca="1" si="124"/>
        <v>0.75714022102392708</v>
      </c>
      <c r="I153" s="5">
        <f t="shared" ca="1" si="125"/>
        <v>-0.20950163942077693</v>
      </c>
      <c r="J153" s="5">
        <f t="shared" ca="1" si="126"/>
        <v>0.32555187352852166</v>
      </c>
      <c r="K153" s="27"/>
      <c r="L153" s="12">
        <v>253297</v>
      </c>
      <c r="M153" s="12">
        <v>408479</v>
      </c>
      <c r="N153" s="12">
        <v>288693</v>
      </c>
      <c r="O153" s="12">
        <v>415611</v>
      </c>
      <c r="P153" s="5">
        <v>0.61264839299320561</v>
      </c>
      <c r="Q153" s="5">
        <v>-0.29324885734639972</v>
      </c>
      <c r="R153" s="5">
        <v>0.4396296411759204</v>
      </c>
    </row>
    <row r="154" spans="1:18" ht="13" thickBot="1" x14ac:dyDescent="0.3">
      <c r="A154" s="39"/>
      <c r="B154" s="29" t="str">
        <f t="shared" ref="B154:B156" si="135">IF(ISERR(SEARCH("AOV $",B155)),"",B155)</f>
        <v/>
      </c>
      <c r="C154" s="16"/>
      <c r="D154" s="7"/>
      <c r="E154" s="7"/>
      <c r="F154" s="7"/>
      <c r="G154" s="7"/>
      <c r="H154" s="5"/>
      <c r="K154" s="27"/>
      <c r="L154" s="7"/>
      <c r="M154" s="7"/>
      <c r="N154" s="7"/>
      <c r="O154" s="7"/>
      <c r="P154" s="5"/>
    </row>
    <row r="155" spans="1:18" ht="13" thickBot="1" x14ac:dyDescent="0.3">
      <c r="A155" s="39"/>
      <c r="B155" s="29" t="str">
        <f t="shared" si="135"/>
        <v/>
      </c>
      <c r="C155" s="16"/>
      <c r="D155" s="7"/>
      <c r="E155" s="7"/>
      <c r="F155" s="7"/>
      <c r="G155" s="7"/>
      <c r="H155" s="5"/>
      <c r="K155" s="27"/>
      <c r="L155" s="7"/>
      <c r="M155" s="7"/>
      <c r="N155" s="7"/>
      <c r="O155" s="7"/>
      <c r="P155" s="5"/>
    </row>
    <row r="156" spans="1:18" ht="13" thickBot="1" x14ac:dyDescent="0.3">
      <c r="A156" s="39"/>
      <c r="B156" s="29" t="str">
        <f t="shared" si="135"/>
        <v/>
      </c>
      <c r="C156" s="16"/>
      <c r="D156" s="7"/>
      <c r="E156" s="7"/>
      <c r="F156" s="7"/>
      <c r="G156" s="7"/>
      <c r="H156" s="5"/>
      <c r="K156" s="27"/>
      <c r="L156" s="7"/>
      <c r="M156" s="7"/>
      <c r="N156" s="7"/>
      <c r="O156" s="7"/>
      <c r="P156" s="5"/>
    </row>
    <row r="157" spans="1:18" ht="13" thickBot="1" x14ac:dyDescent="0.3">
      <c r="A157" s="39"/>
      <c r="B157" s="29" t="s">
        <v>10</v>
      </c>
      <c r="C157" s="16" t="s">
        <v>10</v>
      </c>
      <c r="D157" s="11">
        <f ca="1">D153/D139</f>
        <v>3.6825097210162707</v>
      </c>
      <c r="E157" s="11">
        <f t="shared" ref="E157:G157" ca="1" si="136">E153/E139</f>
        <v>4.3286612622168343</v>
      </c>
      <c r="F157" s="11">
        <f t="shared" ca="1" si="136"/>
        <v>4.9967915621773127</v>
      </c>
      <c r="G157" s="11">
        <f t="shared" ca="1" si="136"/>
        <v>5.4733650271225693</v>
      </c>
      <c r="H157" s="5">
        <f t="shared" ref="H157:H159" ca="1" si="137">(E157/D157)-1</f>
        <v>0.1754649926687073</v>
      </c>
      <c r="I157" s="5">
        <f t="shared" ref="I157:I159" ca="1" si="138">(F157/E157)-1</f>
        <v>0.15435033131197451</v>
      </c>
      <c r="J157" s="5">
        <f t="shared" ref="J157:J159" ca="1" si="139">(G157/F157)-1</f>
        <v>9.5375894514518E-2</v>
      </c>
      <c r="K157" s="27"/>
      <c r="L157" s="11">
        <v>3.578146630880068</v>
      </c>
      <c r="M157" s="11">
        <v>3.9665857448048163</v>
      </c>
      <c r="N157" s="11">
        <v>4.0887884882304624</v>
      </c>
      <c r="O157" s="11">
        <v>4.8129306451426119</v>
      </c>
      <c r="P157" s="5">
        <v>0.10855874674683452</v>
      </c>
      <c r="Q157" s="5">
        <v>3.0808042807520142E-2</v>
      </c>
      <c r="R157" s="5">
        <v>0.17710433273733428</v>
      </c>
    </row>
    <row r="158" spans="1:18" ht="13" thickBot="1" x14ac:dyDescent="0.3">
      <c r="A158" s="39"/>
      <c r="B158" s="29" t="s">
        <v>11</v>
      </c>
      <c r="C158" s="16" t="s">
        <v>11</v>
      </c>
      <c r="D158" s="11">
        <f ca="1">D153/D136</f>
        <v>4.0722217583702092</v>
      </c>
      <c r="E158" s="11">
        <f t="shared" ref="E158:G158" ca="1" si="140">E153/E136</f>
        <v>4.8819960693839191</v>
      </c>
      <c r="F158" s="11">
        <f t="shared" ca="1" si="140"/>
        <v>5.5334885240545617</v>
      </c>
      <c r="G158" s="11">
        <f t="shared" ca="1" si="140"/>
        <v>6.1035478828247127</v>
      </c>
      <c r="H158" s="5">
        <f t="shared" ca="1" si="137"/>
        <v>0.19885319588729833</v>
      </c>
      <c r="I158" s="5">
        <f t="shared" ca="1" si="138"/>
        <v>0.13344796788270608</v>
      </c>
      <c r="J158" s="5">
        <f t="shared" ca="1" si="139"/>
        <v>0.10301988633247405</v>
      </c>
      <c r="K158" s="27"/>
      <c r="L158" s="11">
        <v>3.9888663170658729</v>
      </c>
      <c r="M158" s="11">
        <v>4.5488145747725479</v>
      </c>
      <c r="N158" s="11">
        <v>4.5561044126002148</v>
      </c>
      <c r="O158" s="11">
        <v>5.5030321487209362</v>
      </c>
      <c r="P158" s="5">
        <v>0.14037779489149727</v>
      </c>
      <c r="Q158" s="5">
        <v>1.6025796848471163E-3</v>
      </c>
      <c r="R158" s="5">
        <v>0.20783714558909772</v>
      </c>
    </row>
    <row r="159" spans="1:18" ht="13" thickBot="1" x14ac:dyDescent="0.3">
      <c r="A159" s="39"/>
      <c r="B159" s="29" t="s">
        <v>12</v>
      </c>
      <c r="C159" s="16" t="s">
        <v>12</v>
      </c>
      <c r="D159" s="10">
        <f ca="1">D141/D153</f>
        <v>38.07772343304697</v>
      </c>
      <c r="E159" s="10">
        <f t="shared" ref="E159:G159" ca="1" si="141">E141/E153</f>
        <v>38.214073814774622</v>
      </c>
      <c r="F159" s="10">
        <f t="shared" ca="1" si="141"/>
        <v>29.691674772866495</v>
      </c>
      <c r="G159" s="10">
        <f t="shared" ca="1" si="141"/>
        <v>32.799899500565132</v>
      </c>
      <c r="H159" s="5">
        <f t="shared" ca="1" si="137"/>
        <v>3.5808438486981675E-3</v>
      </c>
      <c r="I159" s="5">
        <f t="shared" ca="1" si="138"/>
        <v>-0.22301728633321294</v>
      </c>
      <c r="J159" s="5">
        <f t="shared" ca="1" si="139"/>
        <v>0.10468337510348413</v>
      </c>
      <c r="K159" s="27"/>
      <c r="L159" s="10">
        <v>37.762527546713933</v>
      </c>
      <c r="M159" s="10">
        <v>40.572132153672527</v>
      </c>
      <c r="N159" s="10">
        <v>35.017772755141273</v>
      </c>
      <c r="O159" s="10">
        <v>37.551757436641473</v>
      </c>
      <c r="P159" s="5">
        <v>7.4401921414899652E-2</v>
      </c>
      <c r="Q159" s="5">
        <v>-0.13690085050234369</v>
      </c>
      <c r="R159" s="5">
        <v>7.236281699635394E-2</v>
      </c>
    </row>
    <row r="160" spans="1:18" ht="13" thickBot="1" x14ac:dyDescent="0.3">
      <c r="A160" s="40"/>
      <c r="B160" s="29" t="s">
        <v>14</v>
      </c>
      <c r="C160" s="16" t="s">
        <v>14</v>
      </c>
      <c r="D160" s="7"/>
      <c r="E160" s="7"/>
      <c r="F160" s="2"/>
      <c r="G160" s="2"/>
      <c r="H160" s="2"/>
      <c r="K160" s="27"/>
      <c r="L160" s="7"/>
      <c r="M160" s="7"/>
      <c r="N160" s="2"/>
      <c r="O160" s="2"/>
      <c r="P160" s="2"/>
    </row>
    <row r="161" spans="1:18" ht="13" thickBot="1" x14ac:dyDescent="0.3">
      <c r="A161" s="38" t="s">
        <v>18</v>
      </c>
      <c r="B161" s="29" t="s">
        <v>1</v>
      </c>
      <c r="C161" s="16" t="s">
        <v>1</v>
      </c>
      <c r="D161" s="12">
        <f t="array" aca="1" ref="D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D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200227</v>
      </c>
      <c r="E161" s="12">
        <f t="array" aca="1" ref="E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E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206435</v>
      </c>
      <c r="F161" s="12">
        <f t="array" aca="1" ref="F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F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190733</v>
      </c>
      <c r="G161" s="12">
        <f t="array" aca="1" ref="G161" ca="1">SUM(NOT(ISERR(FIND(OFFSET(Sheet1!$B$2:$B$73,72*(MATCH($I$2,Sheet1!$Y$1:$Y$34,0)-1),),CHOOSE(COUNTIF($A$4:$A161,"?*"),$A$4,$A$36,$A$61,$A$86,$A$111,$A$136,$A$161,$A$186,$A$211,$A$261,$A$286,$A$311,$A$336,$A$387,$A$413,$A$439,$A$465,$A$491))))*(TEXT(YEAR(OFFSET(Sheet1!$D$2:$D$73,72*(MATCH($I$2,Sheet1!$Y$1:$Y$34,0)-1),)),"0")=G$3)*CHOOSE(MATCH($B161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162805</v>
      </c>
      <c r="H161" s="5">
        <f t="shared" ref="H161" ca="1" si="142">(E161/D161)-1</f>
        <v>3.1004809541170797E-2</v>
      </c>
      <c r="I161" s="5">
        <f t="shared" ref="I161" ca="1" si="143">(F161/E161)-1</f>
        <v>-7.6062683169036305E-2</v>
      </c>
      <c r="J161" s="5">
        <f t="shared" ref="J161" ca="1" si="144">(G161/F161)-1</f>
        <v>-0.1464245830558949</v>
      </c>
      <c r="K161" s="27"/>
      <c r="L161" s="12">
        <v>474415</v>
      </c>
      <c r="M161" s="12">
        <v>489856</v>
      </c>
      <c r="N161" s="12">
        <v>456365</v>
      </c>
      <c r="O161" s="12">
        <v>394963</v>
      </c>
      <c r="P161" s="5">
        <v>3.2547453179178509E-2</v>
      </c>
      <c r="Q161" s="5">
        <v>-6.8369071727201414E-2</v>
      </c>
      <c r="R161" s="5">
        <v>-0.13454581311012015</v>
      </c>
    </row>
    <row r="162" spans="1:18" ht="13" thickBot="1" x14ac:dyDescent="0.3">
      <c r="A162" s="39"/>
      <c r="B162" s="29" t="s">
        <v>2</v>
      </c>
      <c r="C162" s="16" t="s">
        <v>2</v>
      </c>
      <c r="D162" s="12">
        <f t="array" aca="1" ref="D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D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102164</v>
      </c>
      <c r="E162" s="12">
        <f t="array" aca="1" ref="E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E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107304</v>
      </c>
      <c r="F162" s="12">
        <f t="array" aca="1" ref="F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F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108489</v>
      </c>
      <c r="G162" s="12">
        <f t="array" aca="1" ref="G162" ca="1">SUM(NOT(ISERR(FIND(OFFSET(Sheet1!$B$2:$B$73,72*(MATCH($I$2,Sheet1!$Y$1:$Y$34,0)-1),),CHOOSE(COUNTIF($A$4:$A162,"?*"),$A$4,$A$36,$A$61,$A$86,$A$111,$A$136,$A$161,$A$186,$A$211,$A$261,$A$286,$A$311,$A$336,$A$387,$A$413,$A$439,$A$465,$A$491))))*(TEXT(YEAR(OFFSET(Sheet1!$D$2:$D$73,72*(MATCH($I$2,Sheet1!$Y$1:$Y$34,0)-1),)),"0")=G$3)*CHOOSE(MATCH($B162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95987</v>
      </c>
      <c r="H162" s="5"/>
      <c r="I162" s="5"/>
      <c r="J162" s="5"/>
      <c r="K162" s="27"/>
      <c r="L162" s="12">
        <v>231077</v>
      </c>
      <c r="M162" s="12">
        <v>244211</v>
      </c>
      <c r="N162" s="12">
        <v>246730</v>
      </c>
      <c r="O162" s="12">
        <v>219237</v>
      </c>
      <c r="P162" s="5"/>
      <c r="Q162" s="5"/>
      <c r="R162" s="5"/>
    </row>
    <row r="163" spans="1:18" ht="13" thickBot="1" x14ac:dyDescent="0.3">
      <c r="A163" s="39"/>
      <c r="B163" s="29" t="s">
        <v>3</v>
      </c>
      <c r="C163" s="16" t="s">
        <v>3</v>
      </c>
      <c r="D163" s="9">
        <f ca="1">D162/D161</f>
        <v>0.51024087660505324</v>
      </c>
      <c r="E163" s="9">
        <f t="shared" ref="E163" ca="1" si="145">E162/E161</f>
        <v>0.51979557730036086</v>
      </c>
      <c r="F163" s="9">
        <f t="shared" ref="F163" ca="1" si="146">F162/F161</f>
        <v>0.56880036490801278</v>
      </c>
      <c r="G163" s="9">
        <f t="shared" ref="G163" ca="1" si="147">G162/G161</f>
        <v>0.58958262952612017</v>
      </c>
      <c r="H163" s="5"/>
      <c r="I163" s="5"/>
      <c r="J163" s="5"/>
      <c r="K163" s="27"/>
      <c r="L163" s="9">
        <v>0.48707776946344444</v>
      </c>
      <c r="M163" s="9">
        <v>0.49853630454664227</v>
      </c>
      <c r="N163" s="9">
        <v>0.54064181083124252</v>
      </c>
      <c r="O163" s="9">
        <v>0.55508237480472855</v>
      </c>
      <c r="P163" s="5"/>
      <c r="Q163" s="5"/>
      <c r="R163" s="5"/>
    </row>
    <row r="164" spans="1:18" ht="13" thickBot="1" x14ac:dyDescent="0.3">
      <c r="A164" s="39"/>
      <c r="B164" s="29" t="s">
        <v>4</v>
      </c>
      <c r="C164" s="16" t="s">
        <v>4</v>
      </c>
      <c r="D164" s="12">
        <f t="array" aca="1" ref="D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D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407199</v>
      </c>
      <c r="E164" s="12">
        <f t="array" aca="1" ref="E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E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421559</v>
      </c>
      <c r="F164" s="12">
        <f t="array" aca="1" ref="F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F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410534</v>
      </c>
      <c r="G164" s="12">
        <f t="array" aca="1" ref="G164" ca="1">SUM(NOT(ISERR(FIND(OFFSET(Sheet1!$B$2:$B$73,72*(MATCH($I$2,Sheet1!$Y$1:$Y$34,0)-1),),CHOOSE(COUNTIF($A$4:$A164,"?*"),$A$4,$A$36,$A$61,$A$86,$A$111,$A$136,$A$161,$A$186,$A$211,$A$261,$A$286,$A$311,$A$336,$A$387,$A$413,$A$439,$A$465,$A$491))))*(TEXT(YEAR(OFFSET(Sheet1!$D$2:$D$73,72*(MATCH($I$2,Sheet1!$Y$1:$Y$34,0)-1),)),"0")=G$3)*CHOOSE(MATCH($B164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354787</v>
      </c>
      <c r="H164" s="5">
        <f t="shared" ref="H164:H178" ca="1" si="148">(E164/D164)-1</f>
        <v>3.5265312537604565E-2</v>
      </c>
      <c r="I164" s="5">
        <f t="shared" ref="I164:I178" ca="1" si="149">(F164/E164)-1</f>
        <v>-2.6152922841168103E-2</v>
      </c>
      <c r="J164" s="5">
        <f t="shared" ref="J164:J178" ca="1" si="150">(G164/F164)-1</f>
        <v>-0.13579143262190219</v>
      </c>
      <c r="K164" s="27"/>
      <c r="L164" s="12">
        <v>956981</v>
      </c>
      <c r="M164" s="12">
        <v>980515</v>
      </c>
      <c r="N164" s="12">
        <v>935000</v>
      </c>
      <c r="O164" s="12">
        <v>799429</v>
      </c>
      <c r="P164" s="5">
        <v>2.4591919797780637E-2</v>
      </c>
      <c r="Q164" s="5">
        <v>-4.6419483638700076E-2</v>
      </c>
      <c r="R164" s="5">
        <v>-0.14499572192513366</v>
      </c>
    </row>
    <row r="165" spans="1:18" ht="13" thickBot="1" x14ac:dyDescent="0.3">
      <c r="A165" s="39"/>
      <c r="B165" s="29" t="s">
        <v>5</v>
      </c>
      <c r="C165" s="16" t="s">
        <v>5</v>
      </c>
      <c r="D165" s="11">
        <f ca="1">D164/D161</f>
        <v>2.0336867655211335</v>
      </c>
      <c r="E165" s="11">
        <f t="shared" ref="E165" ca="1" si="151">E164/E161</f>
        <v>2.0420907307384892</v>
      </c>
      <c r="F165" s="11">
        <f t="shared" ref="F165" ca="1" si="152">F164/F161</f>
        <v>2.1524015246443984</v>
      </c>
      <c r="G165" s="11">
        <f t="shared" ref="G165" ca="1" si="153">G164/G161</f>
        <v>2.1792143975922116</v>
      </c>
      <c r="H165" s="5">
        <f t="shared" ca="1" si="148"/>
        <v>4.1323793613823323E-3</v>
      </c>
      <c r="I165" s="5">
        <f t="shared" ca="1" si="149"/>
        <v>5.4018556690679898E-2</v>
      </c>
      <c r="J165" s="5">
        <f t="shared" ca="1" si="150"/>
        <v>1.245718916327343E-2</v>
      </c>
      <c r="K165" s="27"/>
      <c r="L165" s="11">
        <v>2.0171811599548919</v>
      </c>
      <c r="M165" s="11">
        <v>2.0016392572511106</v>
      </c>
      <c r="N165" s="11">
        <v>2.0487986589681504</v>
      </c>
      <c r="O165" s="11">
        <v>2.0240604816147334</v>
      </c>
      <c r="P165" s="5">
        <v>-7.7047629693948183E-3</v>
      </c>
      <c r="Q165" s="5">
        <v>2.3560390088374294E-2</v>
      </c>
      <c r="R165" s="5">
        <v>-1.2074479473681454E-2</v>
      </c>
    </row>
    <row r="166" spans="1:18" ht="13" thickBot="1" x14ac:dyDescent="0.3">
      <c r="A166" s="39"/>
      <c r="B166" s="29" t="s">
        <v>6</v>
      </c>
      <c r="C166" s="16" t="s">
        <v>6</v>
      </c>
      <c r="D166" s="12">
        <f t="array" aca="1" ref="D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D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61871775.890000001</v>
      </c>
      <c r="E166" s="12">
        <f t="array" aca="1" ref="E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E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68650646.909999996</v>
      </c>
      <c r="F166" s="12">
        <f t="array" aca="1" ref="F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F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67839797.299999997</v>
      </c>
      <c r="G166" s="12">
        <f t="array" aca="1" ref="G166" ca="1">SUM(NOT(ISERR(FIND(OFFSET(Sheet1!$B$2:$B$73,72*(MATCH($I$2,Sheet1!$Y$1:$Y$34,0)-1),),CHOOSE(COUNTIF($A$4:$A166,"?*"),$A$4,$A$36,$A$61,$A$86,$A$111,$A$136,$A$161,$A$186,$A$211,$A$261,$A$286,$A$311,$A$336,$A$387,$A$413,$A$439,$A$465,$A$491))))*(TEXT(YEAR(OFFSET(Sheet1!$D$2:$D$73,72*(MATCH($I$2,Sheet1!$Y$1:$Y$34,0)-1),)),"0")=G$3)*CHOOSE(MATCH($B166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62675697.390000001</v>
      </c>
      <c r="H166" s="5">
        <f t="shared" ca="1" si="148"/>
        <v>0.10956322042625621</v>
      </c>
      <c r="I166" s="5">
        <f t="shared" ca="1" si="149"/>
        <v>-1.1811244999089587E-2</v>
      </c>
      <c r="J166" s="5">
        <f t="shared" ca="1" si="150"/>
        <v>-7.6121983194663789E-2</v>
      </c>
      <c r="K166" s="27"/>
      <c r="L166" s="12">
        <v>152382276.47</v>
      </c>
      <c r="M166" s="12">
        <v>163989845.03999999</v>
      </c>
      <c r="N166" s="12">
        <v>159694666</v>
      </c>
      <c r="O166" s="12">
        <v>147529520.09</v>
      </c>
      <c r="P166" s="5">
        <v>7.6174006839208941E-2</v>
      </c>
      <c r="Q166" s="5">
        <v>-2.6191737902748313E-2</v>
      </c>
      <c r="R166" s="5">
        <v>-7.6177534383020662E-2</v>
      </c>
    </row>
    <row r="167" spans="1:18" ht="13" thickBot="1" x14ac:dyDescent="0.3">
      <c r="A167" s="39"/>
      <c r="B167" s="29" t="s">
        <v>88</v>
      </c>
      <c r="C167" s="16" t="s">
        <v>89</v>
      </c>
      <c r="D167" s="31">
        <f t="array" aca="1" ref="D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D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0.38616700000000004</v>
      </c>
      <c r="E167" s="32">
        <f t="array" aca="1" ref="E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E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0.508297</v>
      </c>
      <c r="F167" s="32">
        <f t="array" aca="1" ref="F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F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0.54382299999999995</v>
      </c>
      <c r="G167" s="32">
        <f t="array" aca="1" ref="G167" ca="1">SUM(NOT(ISERR(FIND(OFFSET(Sheet1!$B$2:$B$73,72*(MATCH($I$2,Sheet1!$Y$1:$Y$34,0)-1),),CHOOSE(COUNTIF($A$4:$A167,"?*"),$A$4,$A$36,$A$61,$A$86,$A$111,$A$136,$A$161,$A$186,$A$211,$A$261,$A$286,$A$311,$A$336,$A$387,$A$413,$A$439,$A$465,$A$491))))*(TEXT(YEAR(OFFSET(Sheet1!$D$2:$D$73,72*(MATCH($I$2,Sheet1!$Y$1:$Y$34,0)-1),)),"0")=G$3)*CHOOSE(MATCH($B167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0.556172</v>
      </c>
      <c r="H167" s="5"/>
      <c r="I167" s="5"/>
      <c r="J167" s="5"/>
      <c r="K167" s="27"/>
      <c r="L167" s="31">
        <v>0.56744700000000003</v>
      </c>
      <c r="M167" s="32">
        <v>0.58922399999999997</v>
      </c>
      <c r="N167" s="32">
        <v>0.591611</v>
      </c>
      <c r="O167" s="32">
        <v>0.59628900000000007</v>
      </c>
      <c r="P167" s="5"/>
      <c r="Q167" s="5"/>
      <c r="R167" s="5"/>
    </row>
    <row r="168" spans="1:18" ht="13" thickBot="1" x14ac:dyDescent="0.3">
      <c r="A168" s="39"/>
      <c r="B168" s="29" t="s">
        <v>50</v>
      </c>
      <c r="C168" s="16" t="s">
        <v>50</v>
      </c>
      <c r="D168" s="12">
        <f t="array" aca="1" ref="D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D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127032</v>
      </c>
      <c r="E168" s="12">
        <f t="array" aca="1" ref="E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E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131690</v>
      </c>
      <c r="F168" s="12">
        <f t="array" aca="1" ref="F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F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118611</v>
      </c>
      <c r="G168" s="12">
        <f t="array" aca="1" ref="G168" ca="1">SUM(NOT(ISERR(FIND(OFFSET(Sheet1!$B$2:$B$73,72*(MATCH($I$2,Sheet1!$Y$1:$Y$34,0)-1),),CHOOSE(COUNTIF($A$4:$A168,"?*"),$A$4,$A$36,$A$61,$A$86,$A$111,$A$136,$A$161,$A$186,$A$211,$A$261,$A$286,$A$311,$A$336,$A$387,$A$413,$A$439,$A$465,$A$491))))*(TEXT(YEAR(OFFSET(Sheet1!$D$2:$D$73,72*(MATCH($I$2,Sheet1!$Y$1:$Y$34,0)-1),)),"0")=G$3)*CHOOSE(MATCH($B168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102496</v>
      </c>
      <c r="H168" s="5">
        <f t="shared" ca="1" si="148"/>
        <v>3.6667926191825684E-2</v>
      </c>
      <c r="I168" s="5">
        <f t="shared" ca="1" si="149"/>
        <v>-9.9316576809173052E-2</v>
      </c>
      <c r="J168" s="5">
        <f t="shared" ca="1" si="150"/>
        <v>-0.13586429589161209</v>
      </c>
      <c r="K168" s="27"/>
      <c r="L168" s="12">
        <v>304419</v>
      </c>
      <c r="M168" s="12">
        <v>318249</v>
      </c>
      <c r="N168" s="12">
        <v>291684</v>
      </c>
      <c r="O168" s="12">
        <v>257902</v>
      </c>
      <c r="P168" s="5">
        <v>4.5430804253348223E-2</v>
      </c>
      <c r="Q168" s="5">
        <v>-8.3472375404164634E-2</v>
      </c>
      <c r="R168" s="5">
        <v>-0.11581711715418053</v>
      </c>
    </row>
    <row r="169" spans="1:18" ht="13" thickBot="1" x14ac:dyDescent="0.3">
      <c r="A169" s="39"/>
      <c r="B169" s="29" t="s">
        <v>51</v>
      </c>
      <c r="C169" s="16" t="s">
        <v>51</v>
      </c>
      <c r="D169" s="12">
        <f t="array" aca="1" ref="D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D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73195</v>
      </c>
      <c r="E169" s="12">
        <f t="array" aca="1" ref="E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E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74745</v>
      </c>
      <c r="F169" s="12">
        <f t="array" aca="1" ref="F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F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72122</v>
      </c>
      <c r="G169" s="12">
        <f t="array" aca="1" ref="G169" ca="1">SUM(NOT(ISERR(FIND(OFFSET(Sheet1!$B$2:$B$73,72*(MATCH($I$2,Sheet1!$Y$1:$Y$34,0)-1),),CHOOSE(COUNTIF($A$4:$A169,"?*"),$A$4,$A$36,$A$61,$A$86,$A$111,$A$136,$A$161,$A$186,$A$211,$A$261,$A$286,$A$311,$A$336,$A$387,$A$413,$A$439,$A$465,$A$491))))*(TEXT(YEAR(OFFSET(Sheet1!$D$2:$D$73,72*(MATCH($I$2,Sheet1!$Y$1:$Y$34,0)-1),)),"0")=G$3)*CHOOSE(MATCH($B169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60309</v>
      </c>
      <c r="H169" s="5">
        <f t="shared" ca="1" si="148"/>
        <v>2.1176309857230624E-2</v>
      </c>
      <c r="I169" s="5">
        <f t="shared" ca="1" si="149"/>
        <v>-3.5092648337681442E-2</v>
      </c>
      <c r="J169" s="5">
        <f t="shared" ca="1" si="150"/>
        <v>-0.16379190815562517</v>
      </c>
      <c r="K169" s="27"/>
      <c r="L169" s="12">
        <v>169996</v>
      </c>
      <c r="M169" s="12">
        <v>171607</v>
      </c>
      <c r="N169" s="12">
        <v>164681</v>
      </c>
      <c r="O169" s="12">
        <v>137061</v>
      </c>
      <c r="P169" s="5">
        <v>9.4766935692605081E-3</v>
      </c>
      <c r="Q169" s="5">
        <v>-4.0359658988269764E-2</v>
      </c>
      <c r="R169" s="5">
        <v>-0.16771819457010828</v>
      </c>
    </row>
    <row r="170" spans="1:18" ht="13" thickBot="1" x14ac:dyDescent="0.3">
      <c r="A170" s="39"/>
      <c r="B170" s="29" t="str">
        <f>IF(ISERR(SEARCH("AOV $",B171)),"",B171)</f>
        <v>Customers, AOV $0-$50</v>
      </c>
      <c r="C170" s="16"/>
      <c r="D170" s="12"/>
      <c r="E170" s="12"/>
      <c r="F170" s="12"/>
      <c r="G170" s="12"/>
      <c r="H170" s="5"/>
      <c r="I170" s="5"/>
      <c r="J170" s="5"/>
      <c r="K170" s="27"/>
      <c r="L170" s="12"/>
      <c r="M170" s="12"/>
      <c r="N170" s="12"/>
      <c r="O170" s="12"/>
      <c r="P170" s="5"/>
      <c r="Q170" s="5"/>
      <c r="R170" s="5"/>
    </row>
    <row r="171" spans="1:18" ht="13" thickBot="1" x14ac:dyDescent="0.3">
      <c r="A171" s="39"/>
      <c r="B171" s="29" t="s">
        <v>77</v>
      </c>
      <c r="C171" s="16"/>
      <c r="D171" s="22">
        <f t="array" aca="1" ref="D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D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41038</v>
      </c>
      <c r="E171" s="12">
        <f t="array" aca="1" ref="E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E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36141</v>
      </c>
      <c r="F171" s="12">
        <f t="array" aca="1" ref="F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F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31103</v>
      </c>
      <c r="G171" s="12">
        <f t="array" aca="1" ref="G171" ca="1">SUM(NOT(ISERR(FIND(OFFSET(Sheet1!$B$2:$B$73,72*(MATCH($I$2,Sheet1!$Y$1:$Y$34,0)-1),),CHOOSE(COUNTIF($A$4:$A171,"?*"),$A$4,$A$36,$A$61,$A$86,$A$111,$A$136,$A$161,$A$186,$A$211,$A$261,$A$286,$A$311,$A$336,$A$387,$A$413,$A$439,$A$465,$A$491))))*(TEXT(YEAR(OFFSET(Sheet1!$D$2:$D$73,72*(MATCH($I$2,Sheet1!$Y$1:$Y$34,0)-1),)),"0")=G$3)*CHOOSE(MATCH($B171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22328</v>
      </c>
      <c r="H171" s="5">
        <f ca="1">(E171/D171)-1</f>
        <v>-0.11932842731127247</v>
      </c>
      <c r="I171" s="5">
        <f t="shared" ref="I171:I174" ca="1" si="154">(F171/E171)-1</f>
        <v>-0.139398467114911</v>
      </c>
      <c r="J171" s="5">
        <f t="shared" ref="J171:J174" ca="1" si="155">(G171/F171)-1</f>
        <v>-0.28212712600070733</v>
      </c>
      <c r="K171" s="27"/>
      <c r="L171" s="12">
        <v>102637</v>
      </c>
      <c r="M171" s="12">
        <v>100307</v>
      </c>
      <c r="N171" s="12">
        <v>90519</v>
      </c>
      <c r="O171" s="12">
        <v>66107</v>
      </c>
      <c r="P171" s="5">
        <v>-2.2701365004822782E-2</v>
      </c>
      <c r="Q171" s="5">
        <v>-9.7580428085776716E-2</v>
      </c>
      <c r="R171" s="5">
        <v>-0.2696892365138811</v>
      </c>
    </row>
    <row r="172" spans="1:18" ht="13" thickBot="1" x14ac:dyDescent="0.3">
      <c r="A172" s="39"/>
      <c r="B172" s="29" t="s">
        <v>78</v>
      </c>
      <c r="C172" s="16"/>
      <c r="D172" s="22">
        <f t="array" aca="1" ref="D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D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100652</v>
      </c>
      <c r="E172" s="12">
        <f t="array" aca="1" ref="E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E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104686</v>
      </c>
      <c r="F172" s="12">
        <f t="array" aca="1" ref="F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F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96055</v>
      </c>
      <c r="G172" s="12">
        <f t="array" aca="1" ref="G172" ca="1">SUM(NOT(ISERR(FIND(OFFSET(Sheet1!$B$2:$B$73,72*(MATCH($I$2,Sheet1!$Y$1:$Y$34,0)-1),),CHOOSE(COUNTIF($A$4:$A172,"?*"),$A$4,$A$36,$A$61,$A$86,$A$111,$A$136,$A$161,$A$186,$A$211,$A$261,$A$286,$A$311,$A$336,$A$387,$A$413,$A$439,$A$465,$A$491))))*(TEXT(YEAR(OFFSET(Sheet1!$D$2:$D$73,72*(MATCH($I$2,Sheet1!$Y$1:$Y$34,0)-1),)),"0")=G$3)*CHOOSE(MATCH($B172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80829</v>
      </c>
      <c r="H172" s="5">
        <f ca="1">(E172/D172)-1</f>
        <v>4.0078686961014132E-2</v>
      </c>
      <c r="I172" s="5">
        <f t="shared" ca="1" si="154"/>
        <v>-8.2446554458093679E-2</v>
      </c>
      <c r="J172" s="5">
        <f t="shared" ca="1" si="155"/>
        <v>-0.1585133517255739</v>
      </c>
      <c r="K172" s="27"/>
      <c r="L172" s="12">
        <v>236170</v>
      </c>
      <c r="M172" s="12">
        <v>238953</v>
      </c>
      <c r="N172" s="12">
        <v>218342</v>
      </c>
      <c r="O172" s="12">
        <v>183625</v>
      </c>
      <c r="P172" s="5">
        <v>1.1783884489986018E-2</v>
      </c>
      <c r="Q172" s="5">
        <v>-8.6255456093876193E-2</v>
      </c>
      <c r="R172" s="5">
        <v>-0.15900284874188197</v>
      </c>
    </row>
    <row r="173" spans="1:18" ht="13" thickBot="1" x14ac:dyDescent="0.3">
      <c r="A173" s="39"/>
      <c r="B173" s="29" t="s">
        <v>79</v>
      </c>
      <c r="C173" s="16"/>
      <c r="D173" s="22">
        <f t="array" aca="1" ref="D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D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33132</v>
      </c>
      <c r="E173" s="12">
        <f t="array" aca="1" ref="E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E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35179</v>
      </c>
      <c r="F173" s="12">
        <f t="array" aca="1" ref="F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F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34152</v>
      </c>
      <c r="G173" s="12">
        <f t="array" aca="1" ref="G173" ca="1">SUM(NOT(ISERR(FIND(OFFSET(Sheet1!$B$2:$B$73,72*(MATCH($I$2,Sheet1!$Y$1:$Y$34,0)-1),),CHOOSE(COUNTIF($A$4:$A173,"?*"),$A$4,$A$36,$A$61,$A$86,$A$111,$A$136,$A$161,$A$186,$A$211,$A$261,$A$286,$A$311,$A$336,$A$387,$A$413,$A$439,$A$465,$A$491))))*(TEXT(YEAR(OFFSET(Sheet1!$D$2:$D$73,72*(MATCH($I$2,Sheet1!$Y$1:$Y$34,0)-1),)),"0")=G$3)*CHOOSE(MATCH($B173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31033</v>
      </c>
      <c r="H173" s="5">
        <f ca="1">(E173/D173)-1</f>
        <v>6.1783170348907346E-2</v>
      </c>
      <c r="I173" s="5">
        <f t="shared" ca="1" si="154"/>
        <v>-2.9193552971943482E-2</v>
      </c>
      <c r="J173" s="5">
        <f t="shared" ca="1" si="155"/>
        <v>-9.1327008667135168E-2</v>
      </c>
      <c r="K173" s="27"/>
      <c r="L173" s="12">
        <v>72827</v>
      </c>
      <c r="M173" s="12">
        <v>79430</v>
      </c>
      <c r="N173" s="12">
        <v>77952</v>
      </c>
      <c r="O173" s="12">
        <v>77557</v>
      </c>
      <c r="P173" s="5">
        <v>9.0666922981861076E-2</v>
      </c>
      <c r="Q173" s="5">
        <v>-1.8607579000377683E-2</v>
      </c>
      <c r="R173" s="5">
        <v>-5.0672208538588004E-3</v>
      </c>
    </row>
    <row r="174" spans="1:18" ht="13" thickBot="1" x14ac:dyDescent="0.3">
      <c r="A174" s="39"/>
      <c r="B174" s="29" t="s">
        <v>80</v>
      </c>
      <c r="C174" s="16"/>
      <c r="D174" s="22">
        <f t="array" aca="1" ref="D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D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25405</v>
      </c>
      <c r="E174" s="12">
        <f t="array" aca="1" ref="E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E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30429</v>
      </c>
      <c r="F174" s="12">
        <f t="array" aca="1" ref="F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F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29423</v>
      </c>
      <c r="G174" s="12">
        <f t="array" aca="1" ref="G174" ca="1">SUM(NOT(ISERR(FIND(OFFSET(Sheet1!$B$2:$B$73,72*(MATCH($I$2,Sheet1!$Y$1:$Y$34,0)-1),),CHOOSE(COUNTIF($A$4:$A174,"?*"),$A$4,$A$36,$A$61,$A$86,$A$111,$A$136,$A$161,$A$186,$A$211,$A$261,$A$286,$A$311,$A$336,$A$387,$A$413,$A$439,$A$465,$A$491))))*(TEXT(YEAR(OFFSET(Sheet1!$D$2:$D$73,72*(MATCH($I$2,Sheet1!$Y$1:$Y$34,0)-1),)),"0")=G$3)*CHOOSE(MATCH($B174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28615</v>
      </c>
      <c r="H174" s="5">
        <f ca="1">(E174/D174)-1</f>
        <v>0.19775634717575286</v>
      </c>
      <c r="I174" s="5">
        <f t="shared" ca="1" si="154"/>
        <v>-3.3060567222057857E-2</v>
      </c>
      <c r="J174" s="5">
        <f t="shared" ca="1" si="155"/>
        <v>-2.7461509703293308E-2</v>
      </c>
      <c r="K174" s="27"/>
      <c r="L174" s="12">
        <v>62781</v>
      </c>
      <c r="M174" s="12">
        <v>71166</v>
      </c>
      <c r="N174" s="12">
        <v>69552</v>
      </c>
      <c r="O174" s="12">
        <v>67674</v>
      </c>
      <c r="P174" s="5">
        <v>0.13355951641420183</v>
      </c>
      <c r="Q174" s="5">
        <v>-2.2679369361773838E-2</v>
      </c>
      <c r="R174" s="5">
        <v>-2.7001380262249852E-2</v>
      </c>
    </row>
    <row r="175" spans="1:18" ht="13" thickBot="1" x14ac:dyDescent="0.3">
      <c r="A175" s="39"/>
      <c r="B175" s="29" t="s">
        <v>53</v>
      </c>
      <c r="C175" s="16" t="s">
        <v>53</v>
      </c>
      <c r="D175" s="13">
        <f ca="1">D168/D161</f>
        <v>0.63443991070135397</v>
      </c>
      <c r="E175" s="13">
        <f t="shared" ref="E175:G175" ca="1" si="156">E168/E161</f>
        <v>0.63792477050887686</v>
      </c>
      <c r="F175" s="13">
        <f t="shared" ca="1" si="156"/>
        <v>0.62186931469646045</v>
      </c>
      <c r="G175" s="13">
        <f t="shared" ca="1" si="156"/>
        <v>0.62956297411013173</v>
      </c>
      <c r="H175" s="5">
        <f t="shared" ca="1" si="148"/>
        <v>5.4928130288500743E-3</v>
      </c>
      <c r="I175" s="5">
        <f t="shared" ca="1" si="149"/>
        <v>-2.5168258946284272E-2</v>
      </c>
      <c r="J175" s="5">
        <f t="shared" ca="1" si="150"/>
        <v>1.2371826735697145E-2</v>
      </c>
      <c r="K175" s="27"/>
      <c r="L175" s="13">
        <v>0.64167237545187228</v>
      </c>
      <c r="M175" s="13">
        <v>0.64967868108178728</v>
      </c>
      <c r="N175" s="13">
        <v>0.63914629737162143</v>
      </c>
      <c r="O175" s="13">
        <v>0.65297762068852017</v>
      </c>
      <c r="P175" s="5">
        <v>1.2477248415559306E-2</v>
      </c>
      <c r="Q175" s="5">
        <v>-1.621168127700956E-2</v>
      </c>
      <c r="R175" s="5">
        <v>2.1640308914840922E-2</v>
      </c>
    </row>
    <row r="176" spans="1:18" ht="13" thickBot="1" x14ac:dyDescent="0.3">
      <c r="A176" s="39"/>
      <c r="B176" s="29" t="s">
        <v>7</v>
      </c>
      <c r="C176" s="16" t="s">
        <v>7</v>
      </c>
      <c r="D176" s="10">
        <f ca="1">D166/D164</f>
        <v>151.94481295386285</v>
      </c>
      <c r="E176" s="10">
        <f t="shared" ref="E176:G176" ca="1" si="157">E166/E164</f>
        <v>162.84943960394631</v>
      </c>
      <c r="F176" s="10">
        <f t="shared" ca="1" si="157"/>
        <v>165.24769519698734</v>
      </c>
      <c r="G176" s="10">
        <f t="shared" ca="1" si="157"/>
        <v>176.65725460628491</v>
      </c>
      <c r="H176" s="5">
        <f t="shared" ca="1" si="148"/>
        <v>7.1767021447415758E-2</v>
      </c>
      <c r="I176" s="5">
        <f t="shared" ca="1" si="149"/>
        <v>1.4726827423377387E-2</v>
      </c>
      <c r="J176" s="5">
        <f t="shared" ca="1" si="150"/>
        <v>6.9045195430390338E-2</v>
      </c>
      <c r="K176" s="27"/>
      <c r="L176" s="10">
        <v>159.23229036940128</v>
      </c>
      <c r="M176" s="10">
        <v>167.24868568048421</v>
      </c>
      <c r="N176" s="10">
        <v>170.79643422459893</v>
      </c>
      <c r="O176" s="10">
        <v>184.54361811993311</v>
      </c>
      <c r="P176" s="5">
        <v>5.0344030676728879E-2</v>
      </c>
      <c r="Q176" s="5">
        <v>2.1212415091215853E-2</v>
      </c>
      <c r="R176" s="5">
        <v>8.0488705503397817E-2</v>
      </c>
    </row>
    <row r="177" spans="1:18" ht="13" thickBot="1" x14ac:dyDescent="0.3">
      <c r="A177" s="39"/>
      <c r="B177" s="29" t="s">
        <v>8</v>
      </c>
      <c r="C177" s="16" t="s">
        <v>8</v>
      </c>
      <c r="D177" s="10">
        <f ca="1">D166/D161</f>
        <v>309.00815519385498</v>
      </c>
      <c r="E177" s="10">
        <f t="shared" ref="E177:G177" ca="1" si="158">E166/E161</f>
        <v>332.55333112117614</v>
      </c>
      <c r="F177" s="10">
        <f t="shared" ca="1" si="158"/>
        <v>355.67939108596835</v>
      </c>
      <c r="G177" s="10">
        <f t="shared" ca="1" si="158"/>
        <v>384.97403267712906</v>
      </c>
      <c r="H177" s="5">
        <f t="shared" ca="1" si="148"/>
        <v>7.6195969367055083E-2</v>
      </c>
      <c r="I177" s="5">
        <f t="shared" ca="1" si="149"/>
        <v>6.9540906076100972E-2</v>
      </c>
      <c r="J177" s="5">
        <f t="shared" ca="1" si="150"/>
        <v>8.2362493653955093E-2</v>
      </c>
      <c r="K177" s="27"/>
      <c r="L177" s="10">
        <v>321.200376189623</v>
      </c>
      <c r="M177" s="10">
        <v>334.7715349817089</v>
      </c>
      <c r="N177" s="10">
        <v>349.9275053959002</v>
      </c>
      <c r="O177" s="10">
        <v>373.52744457075727</v>
      </c>
      <c r="P177" s="5">
        <v>4.2251378884046176E-2</v>
      </c>
      <c r="Q177" s="5">
        <v>4.5272577953855642E-2</v>
      </c>
      <c r="R177" s="5">
        <v>6.7442366807252352E-2</v>
      </c>
    </row>
    <row r="178" spans="1:18" ht="13" thickBot="1" x14ac:dyDescent="0.3">
      <c r="A178" s="39"/>
      <c r="B178" s="29" t="s">
        <v>9</v>
      </c>
      <c r="C178" s="16" t="s">
        <v>9</v>
      </c>
      <c r="D178" s="12">
        <f t="array" aca="1" ref="D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D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1513375</v>
      </c>
      <c r="E178" s="12">
        <f t="array" aca="1" ref="E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E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1683762</v>
      </c>
      <c r="F178" s="12">
        <f t="array" aca="1" ref="F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F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1813575</v>
      </c>
      <c r="G178" s="12">
        <f t="array" aca="1" ref="G178" ca="1">SUM(NOT(ISERR(FIND(OFFSET(Sheet1!$B$2:$B$73,72*(MATCH($I$2,Sheet1!$Y$1:$Y$34,0)-1),),CHOOSE(COUNTIF($A$4:$A178,"?*"),$A$4,$A$36,$A$61,$A$86,$A$111,$A$136,$A$161,$A$186,$A$211,$A$261,$A$286,$A$311,$A$336,$A$387,$A$413,$A$439,$A$465,$A$491))))*(TEXT(YEAR(OFFSET(Sheet1!$D$2:$D$73,72*(MATCH($I$2,Sheet1!$Y$1:$Y$34,0)-1),)),"0")=G$3)*CHOOSE(MATCH($B178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1530973</v>
      </c>
      <c r="H178" s="5">
        <f t="shared" ca="1" si="148"/>
        <v>0.11258742876022132</v>
      </c>
      <c r="I178" s="5">
        <f t="shared" ca="1" si="149"/>
        <v>7.7097000644984259E-2</v>
      </c>
      <c r="J178" s="5">
        <f t="shared" ca="1" si="150"/>
        <v>-0.15582592393476968</v>
      </c>
      <c r="K178" s="27"/>
      <c r="L178" s="12">
        <v>3642871</v>
      </c>
      <c r="M178" s="12">
        <v>3912368</v>
      </c>
      <c r="N178" s="12">
        <v>4047028</v>
      </c>
      <c r="O178" s="12">
        <v>3550804</v>
      </c>
      <c r="P178" s="5">
        <v>7.3979287216044742E-2</v>
      </c>
      <c r="Q178" s="5">
        <v>3.4419052604458544E-2</v>
      </c>
      <c r="R178" s="5">
        <v>-0.12261442223775076</v>
      </c>
    </row>
    <row r="179" spans="1:18" ht="13" thickBot="1" x14ac:dyDescent="0.3">
      <c r="A179" s="39"/>
      <c r="B179" s="29" t="str">
        <f t="shared" ref="B179:B181" si="159">IF(ISERR(SEARCH("AOV $",B180)),"",B180)</f>
        <v/>
      </c>
      <c r="C179" s="16"/>
      <c r="D179" s="7"/>
      <c r="E179" s="7"/>
      <c r="F179" s="7"/>
      <c r="G179" s="7"/>
      <c r="H179" s="5"/>
      <c r="K179" s="27"/>
      <c r="L179" s="7"/>
      <c r="M179" s="7"/>
      <c r="N179" s="7"/>
      <c r="O179" s="7"/>
      <c r="P179" s="5"/>
    </row>
    <row r="180" spans="1:18" ht="13" thickBot="1" x14ac:dyDescent="0.3">
      <c r="A180" s="39"/>
      <c r="B180" s="29" t="str">
        <f t="shared" si="159"/>
        <v/>
      </c>
      <c r="C180" s="16"/>
      <c r="D180" s="7"/>
      <c r="E180" s="7"/>
      <c r="F180" s="7"/>
      <c r="G180" s="7"/>
      <c r="H180" s="5"/>
      <c r="K180" s="27"/>
      <c r="L180" s="7"/>
      <c r="M180" s="7"/>
      <c r="N180" s="7"/>
      <c r="O180" s="7"/>
      <c r="P180" s="5"/>
    </row>
    <row r="181" spans="1:18" ht="13" thickBot="1" x14ac:dyDescent="0.3">
      <c r="A181" s="39"/>
      <c r="B181" s="29" t="str">
        <f t="shared" si="159"/>
        <v/>
      </c>
      <c r="C181" s="16"/>
      <c r="D181" s="7"/>
      <c r="E181" s="7"/>
      <c r="F181" s="7"/>
      <c r="G181" s="7"/>
      <c r="H181" s="5"/>
      <c r="K181" s="27"/>
      <c r="L181" s="7"/>
      <c r="M181" s="7"/>
      <c r="N181" s="7"/>
      <c r="O181" s="7"/>
      <c r="P181" s="5"/>
    </row>
    <row r="182" spans="1:18" ht="13" thickBot="1" x14ac:dyDescent="0.3">
      <c r="A182" s="39"/>
      <c r="B182" s="29" t="s">
        <v>10</v>
      </c>
      <c r="C182" s="16" t="s">
        <v>10</v>
      </c>
      <c r="D182" s="11">
        <f ca="1">D178/D164</f>
        <v>3.7165489109747321</v>
      </c>
      <c r="E182" s="11">
        <f t="shared" ref="E182:G182" ca="1" si="160">E178/E164</f>
        <v>3.994131307835914</v>
      </c>
      <c r="F182" s="11">
        <f t="shared" ca="1" si="160"/>
        <v>4.4176000038973626</v>
      </c>
      <c r="G182" s="11">
        <f t="shared" ca="1" si="160"/>
        <v>4.3151891134680804</v>
      </c>
      <c r="H182" s="5">
        <f t="shared" ref="H182:H184" ca="1" si="161">(E182/D182)-1</f>
        <v>7.4688213046651741E-2</v>
      </c>
      <c r="I182" s="5">
        <f t="shared" ref="I182:I184" ca="1" si="162">(F182/E182)-1</f>
        <v>0.10602272770318377</v>
      </c>
      <c r="J182" s="5">
        <f t="shared" ref="J182:J184" ca="1" si="163">(G182/F182)-1</f>
        <v>-2.3182472459917558E-2</v>
      </c>
      <c r="K182" s="27"/>
      <c r="L182" s="11">
        <v>3.8066283447633755</v>
      </c>
      <c r="M182" s="11">
        <v>3.9901153985405631</v>
      </c>
      <c r="N182" s="11">
        <v>4.3283721925133687</v>
      </c>
      <c r="O182" s="11">
        <v>4.4416752457066231</v>
      </c>
      <c r="P182" s="5">
        <v>4.8201987995387885E-2</v>
      </c>
      <c r="Q182" s="5">
        <v>8.4773687020813338E-2</v>
      </c>
      <c r="R182" s="5">
        <v>2.6176827720414408E-2</v>
      </c>
    </row>
    <row r="183" spans="1:18" ht="13" thickBot="1" x14ac:dyDescent="0.3">
      <c r="A183" s="39"/>
      <c r="B183" s="29" t="s">
        <v>11</v>
      </c>
      <c r="C183" s="16" t="s">
        <v>11</v>
      </c>
      <c r="D183" s="11">
        <f ca="1">D178/D161</f>
        <v>7.5582963336612945</v>
      </c>
      <c r="E183" s="11">
        <f t="shared" ref="E183:G183" ca="1" si="164">E178/E161</f>
        <v>8.1563785210841182</v>
      </c>
      <c r="F183" s="11">
        <f t="shared" ca="1" si="164"/>
        <v>9.5084489836577841</v>
      </c>
      <c r="G183" s="11">
        <f t="shared" ca="1" si="164"/>
        <v>9.4037222444028128</v>
      </c>
      <c r="H183" s="5">
        <f t="shared" ca="1" si="161"/>
        <v>7.9129232438166275E-2</v>
      </c>
      <c r="I183" s="5">
        <f t="shared" ca="1" si="162"/>
        <v>0.16576847912079895</v>
      </c>
      <c r="J183" s="5">
        <f t="shared" ca="1" si="163"/>
        <v>-1.1014071741349829E-2</v>
      </c>
      <c r="K183" s="27"/>
      <c r="L183" s="11">
        <v>7.678658980006956</v>
      </c>
      <c r="M183" s="11">
        <v>7.9867716226809513</v>
      </c>
      <c r="N183" s="11">
        <v>8.8679631435364232</v>
      </c>
      <c r="O183" s="11">
        <v>8.9902193370011876</v>
      </c>
      <c r="P183" s="5">
        <v>4.0125840133834911E-2</v>
      </c>
      <c r="Q183" s="5">
        <v>0.1103313782446278</v>
      </c>
      <c r="R183" s="5">
        <v>1.3786276677736575E-2</v>
      </c>
    </row>
    <row r="184" spans="1:18" ht="13" thickBot="1" x14ac:dyDescent="0.3">
      <c r="A184" s="39"/>
      <c r="B184" s="29" t="s">
        <v>12</v>
      </c>
      <c r="C184" s="16" t="s">
        <v>12</v>
      </c>
      <c r="D184" s="10">
        <f ca="1">D166/D178</f>
        <v>40.883307765755347</v>
      </c>
      <c r="E184" s="10">
        <f t="shared" ref="E184:G184" ca="1" si="165">E166/E178</f>
        <v>40.77217974393055</v>
      </c>
      <c r="F184" s="10">
        <f t="shared" ca="1" si="165"/>
        <v>37.406667659181451</v>
      </c>
      <c r="G184" s="10">
        <f t="shared" ca="1" si="165"/>
        <v>40.938473369549953</v>
      </c>
      <c r="H184" s="5">
        <f t="shared" ca="1" si="161"/>
        <v>-2.7181758986214444E-3</v>
      </c>
      <c r="I184" s="5">
        <f t="shared" ca="1" si="162"/>
        <v>-8.2544325711457645E-2</v>
      </c>
      <c r="J184" s="5">
        <f t="shared" ca="1" si="163"/>
        <v>9.441647522702068E-2</v>
      </c>
      <c r="K184" s="27"/>
      <c r="L184" s="10">
        <v>41.830269715836764</v>
      </c>
      <c r="M184" s="10">
        <v>41.915751544844447</v>
      </c>
      <c r="N184" s="10">
        <v>39.459738356146779</v>
      </c>
      <c r="O184" s="10">
        <v>41.548201503096202</v>
      </c>
      <c r="P184" s="5">
        <v>2.0435399912164254E-3</v>
      </c>
      <c r="Q184" s="5">
        <v>-5.8594039190017821E-2</v>
      </c>
      <c r="R184" s="5">
        <v>5.2926431698554266E-2</v>
      </c>
    </row>
    <row r="185" spans="1:18" ht="13" thickBot="1" x14ac:dyDescent="0.3">
      <c r="A185" s="40"/>
      <c r="B185" s="29" t="s">
        <v>14</v>
      </c>
      <c r="C185" s="16" t="s">
        <v>14</v>
      </c>
      <c r="D185" s="7"/>
      <c r="E185" s="7"/>
      <c r="F185" s="2"/>
      <c r="G185" s="2"/>
      <c r="H185" s="2"/>
      <c r="K185" s="27"/>
      <c r="L185" s="7"/>
      <c r="M185" s="7"/>
      <c r="N185" s="2"/>
      <c r="O185" s="2"/>
      <c r="P185" s="2"/>
    </row>
    <row r="186" spans="1:18" ht="13" thickBot="1" x14ac:dyDescent="0.3">
      <c r="A186" s="38" t="s">
        <v>19</v>
      </c>
      <c r="B186" s="29" t="s">
        <v>1</v>
      </c>
      <c r="C186" s="16" t="s">
        <v>1</v>
      </c>
      <c r="D186" s="12">
        <f t="array" aca="1" ref="D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D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125437</v>
      </c>
      <c r="E186" s="12">
        <f t="array" aca="1" ref="E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E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176000</v>
      </c>
      <c r="F186" s="12">
        <f t="array" aca="1" ref="F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F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172132</v>
      </c>
      <c r="G186" s="12">
        <f t="array" aca="1" ref="G186" ca="1">SUM(NOT(ISERR(FIND(OFFSET(Sheet1!$B$2:$B$73,72*(MATCH($I$2,Sheet1!$Y$1:$Y$34,0)-1),),CHOOSE(COUNTIF($A$4:$A186,"?*"),$A$4,$A$36,$A$61,$A$86,$A$111,$A$136,$A$161,$A$186,$A$211,$A$261,$A$286,$A$311,$A$336,$A$387,$A$413,$A$439,$A$465,$A$491))))*(TEXT(YEAR(OFFSET(Sheet1!$D$2:$D$73,72*(MATCH($I$2,Sheet1!$Y$1:$Y$34,0)-1),)),"0")=G$3)*CHOOSE(MATCH($B186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190668</v>
      </c>
      <c r="H186" s="5">
        <f t="shared" ref="H186" ca="1" si="166">(E186/D186)-1</f>
        <v>0.40309478064685855</v>
      </c>
      <c r="I186" s="5">
        <f t="shared" ref="I186" ca="1" si="167">(F186/E186)-1</f>
        <v>-2.1977272727272679E-2</v>
      </c>
      <c r="J186" s="5">
        <f t="shared" ref="J186" ca="1" si="168">(G186/F186)-1</f>
        <v>0.10768480003718084</v>
      </c>
      <c r="K186" s="27"/>
      <c r="L186" s="12">
        <v>318695</v>
      </c>
      <c r="M186" s="12">
        <v>424404</v>
      </c>
      <c r="N186" s="12">
        <v>417189</v>
      </c>
      <c r="O186" s="12">
        <v>462151</v>
      </c>
      <c r="P186" s="5">
        <v>0.33169331178713191</v>
      </c>
      <c r="Q186" s="5">
        <v>-1.7000311024401249E-2</v>
      </c>
      <c r="R186" s="5">
        <v>0.10777369489607835</v>
      </c>
    </row>
    <row r="187" spans="1:18" ht="13" thickBot="1" x14ac:dyDescent="0.3">
      <c r="A187" s="39"/>
      <c r="B187" s="29" t="s">
        <v>2</v>
      </c>
      <c r="C187" s="16" t="s">
        <v>2</v>
      </c>
      <c r="D187" s="12">
        <f t="array" aca="1" ref="D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D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187" s="12">
        <f t="array" aca="1" ref="E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E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187" s="12">
        <f t="array" aca="1" ref="F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F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187" s="12">
        <f t="array" aca="1" ref="G187" ca="1">SUM(NOT(ISERR(FIND(OFFSET(Sheet1!$B$2:$B$73,72*(MATCH($I$2,Sheet1!$Y$1:$Y$34,0)-1),),CHOOSE(COUNTIF($A$4:$A187,"?*"),$A$4,$A$36,$A$61,$A$86,$A$111,$A$136,$A$161,$A$186,$A$211,$A$261,$A$286,$A$311,$A$336,$A$387,$A$413,$A$439,$A$465,$A$491))))*(TEXT(YEAR(OFFSET(Sheet1!$D$2:$D$73,72*(MATCH($I$2,Sheet1!$Y$1:$Y$34,0)-1),)),"0")=G$3)*CHOOSE(MATCH($B187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187" s="5"/>
      <c r="I187" s="5"/>
      <c r="J187" s="5"/>
      <c r="K187" s="27"/>
      <c r="L187" s="12">
        <v>0</v>
      </c>
      <c r="M187" s="12">
        <v>0</v>
      </c>
      <c r="N187" s="12">
        <v>0</v>
      </c>
      <c r="O187" s="12">
        <v>0</v>
      </c>
      <c r="P187" s="5"/>
      <c r="Q187" s="5"/>
      <c r="R187" s="5"/>
    </row>
    <row r="188" spans="1:18" ht="13" thickBot="1" x14ac:dyDescent="0.3">
      <c r="A188" s="39"/>
      <c r="B188" s="29" t="s">
        <v>3</v>
      </c>
      <c r="C188" s="16" t="s">
        <v>3</v>
      </c>
      <c r="D188" s="9">
        <f ca="1">D187/D186</f>
        <v>0</v>
      </c>
      <c r="E188" s="9">
        <f t="shared" ref="E188" ca="1" si="169">E187/E186</f>
        <v>0</v>
      </c>
      <c r="F188" s="9">
        <f t="shared" ref="F188" ca="1" si="170">F187/F186</f>
        <v>0</v>
      </c>
      <c r="G188" s="9">
        <f t="shared" ref="G188" ca="1" si="171">G187/G186</f>
        <v>0</v>
      </c>
      <c r="H188" s="5"/>
      <c r="I188" s="5"/>
      <c r="J188" s="5"/>
      <c r="K188" s="27"/>
      <c r="L188" s="9">
        <v>0</v>
      </c>
      <c r="M188" s="9">
        <v>0</v>
      </c>
      <c r="N188" s="9">
        <v>0</v>
      </c>
      <c r="O188" s="9">
        <v>0</v>
      </c>
      <c r="P188" s="5"/>
      <c r="Q188" s="5"/>
      <c r="R188" s="5"/>
    </row>
    <row r="189" spans="1:18" ht="13" thickBot="1" x14ac:dyDescent="0.3">
      <c r="A189" s="39"/>
      <c r="B189" s="29" t="s">
        <v>4</v>
      </c>
      <c r="C189" s="16" t="s">
        <v>4</v>
      </c>
      <c r="D189" s="12">
        <f t="array" aca="1" ref="D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D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197637</v>
      </c>
      <c r="E189" s="12">
        <f t="array" aca="1" ref="E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E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298984</v>
      </c>
      <c r="F189" s="12">
        <f t="array" aca="1" ref="F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F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286607</v>
      </c>
      <c r="G189" s="12">
        <f t="array" aca="1" ref="G189" ca="1">SUM(NOT(ISERR(FIND(OFFSET(Sheet1!$B$2:$B$73,72*(MATCH($I$2,Sheet1!$Y$1:$Y$34,0)-1),),CHOOSE(COUNTIF($A$4:$A189,"?*"),$A$4,$A$36,$A$61,$A$86,$A$111,$A$136,$A$161,$A$186,$A$211,$A$261,$A$286,$A$311,$A$336,$A$387,$A$413,$A$439,$A$465,$A$491))))*(TEXT(YEAR(OFFSET(Sheet1!$D$2:$D$73,72*(MATCH($I$2,Sheet1!$Y$1:$Y$34,0)-1),)),"0")=G$3)*CHOOSE(MATCH($B189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342342</v>
      </c>
      <c r="H189" s="5">
        <f t="shared" ref="H189:H203" ca="1" si="172">(E189/D189)-1</f>
        <v>0.51279365705814195</v>
      </c>
      <c r="I189" s="5">
        <f t="shared" ref="I189:I203" ca="1" si="173">(F189/E189)-1</f>
        <v>-4.1396864046236548E-2</v>
      </c>
      <c r="J189" s="5">
        <f t="shared" ref="J189:J203" ca="1" si="174">(G189/F189)-1</f>
        <v>0.19446489443733062</v>
      </c>
      <c r="K189" s="27"/>
      <c r="L189" s="12">
        <v>529901</v>
      </c>
      <c r="M189" s="12">
        <v>708743</v>
      </c>
      <c r="N189" s="12">
        <v>686703</v>
      </c>
      <c r="O189" s="12">
        <v>808306</v>
      </c>
      <c r="P189" s="5">
        <v>0.33750077844729498</v>
      </c>
      <c r="Q189" s="5">
        <v>-3.1097308897583442E-2</v>
      </c>
      <c r="R189" s="5">
        <v>0.17708237768001589</v>
      </c>
    </row>
    <row r="190" spans="1:18" ht="13" thickBot="1" x14ac:dyDescent="0.3">
      <c r="A190" s="39"/>
      <c r="B190" s="29" t="s">
        <v>5</v>
      </c>
      <c r="C190" s="16" t="s">
        <v>5</v>
      </c>
      <c r="D190" s="11">
        <f ca="1">D189/D186</f>
        <v>1.5755877452426317</v>
      </c>
      <c r="E190" s="11">
        <f t="shared" ref="E190" ca="1" si="175">E189/E186</f>
        <v>1.6987727272727273</v>
      </c>
      <c r="F190" s="11">
        <f t="shared" ref="F190" ca="1" si="176">F189/F186</f>
        <v>1.6650419445541793</v>
      </c>
      <c r="G190" s="11">
        <f t="shared" ref="G190" ca="1" si="177">G189/G186</f>
        <v>1.7954874441437472</v>
      </c>
      <c r="H190" s="5">
        <f t="shared" ca="1" si="172"/>
        <v>7.8183511138648631E-2</v>
      </c>
      <c r="I190" s="5">
        <f t="shared" ca="1" si="173"/>
        <v>-1.985597141808404E-2</v>
      </c>
      <c r="J190" s="5">
        <f t="shared" ca="1" si="174"/>
        <v>7.8343671771280876E-2</v>
      </c>
      <c r="K190" s="27"/>
      <c r="L190" s="11">
        <v>1.662721410753228</v>
      </c>
      <c r="M190" s="11">
        <v>1.6699724790529777</v>
      </c>
      <c r="N190" s="11">
        <v>1.6460237446337271</v>
      </c>
      <c r="O190" s="11">
        <v>1.7490084409641005</v>
      </c>
      <c r="P190" s="5">
        <v>4.360964051377092E-3</v>
      </c>
      <c r="Q190" s="5">
        <v>-1.4340795863193923E-2</v>
      </c>
      <c r="R190" s="5">
        <v>6.2565741634115657E-2</v>
      </c>
    </row>
    <row r="191" spans="1:18" ht="13" thickBot="1" x14ac:dyDescent="0.3">
      <c r="A191" s="39"/>
      <c r="B191" s="29" t="s">
        <v>6</v>
      </c>
      <c r="C191" s="16" t="s">
        <v>6</v>
      </c>
      <c r="D191" s="12">
        <f t="array" aca="1" ref="D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D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23969972.93</v>
      </c>
      <c r="E191" s="12">
        <f t="array" aca="1" ref="E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E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37072547.590000004</v>
      </c>
      <c r="F191" s="12">
        <f t="array" aca="1" ref="F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F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38113678.020000003</v>
      </c>
      <c r="G191" s="12">
        <f t="array" aca="1" ref="G191" ca="1">SUM(NOT(ISERR(FIND(OFFSET(Sheet1!$B$2:$B$73,72*(MATCH($I$2,Sheet1!$Y$1:$Y$34,0)-1),),CHOOSE(COUNTIF($A$4:$A191,"?*"),$A$4,$A$36,$A$61,$A$86,$A$111,$A$136,$A$161,$A$186,$A$211,$A$261,$A$286,$A$311,$A$336,$A$387,$A$413,$A$439,$A$465,$A$491))))*(TEXT(YEAR(OFFSET(Sheet1!$D$2:$D$73,72*(MATCH($I$2,Sheet1!$Y$1:$Y$34,0)-1),)),"0")=G$3)*CHOOSE(MATCH($B191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48842483.060000002</v>
      </c>
      <c r="H191" s="5">
        <f t="shared" ca="1" si="172"/>
        <v>0.54662450801524565</v>
      </c>
      <c r="I191" s="5">
        <f t="shared" ca="1" si="173"/>
        <v>2.808359548187167E-2</v>
      </c>
      <c r="J191" s="5">
        <f t="shared" ca="1" si="174"/>
        <v>0.28149487526158201</v>
      </c>
      <c r="K191" s="27"/>
      <c r="L191" s="12">
        <v>62925115.57</v>
      </c>
      <c r="M191" s="12">
        <v>91324598.489999995</v>
      </c>
      <c r="N191" s="12">
        <v>91410742.659999996</v>
      </c>
      <c r="O191" s="12">
        <v>115606867.48</v>
      </c>
      <c r="P191" s="5">
        <v>0.45132190322968047</v>
      </c>
      <c r="Q191" s="5">
        <v>9.4327455498688373E-4</v>
      </c>
      <c r="R191" s="5">
        <v>0.26469673165217467</v>
      </c>
    </row>
    <row r="192" spans="1:18" ht="13" thickBot="1" x14ac:dyDescent="0.3">
      <c r="A192" s="39"/>
      <c r="B192" s="29" t="s">
        <v>88</v>
      </c>
      <c r="C192" s="16" t="s">
        <v>89</v>
      </c>
      <c r="D192" s="31">
        <f t="array" aca="1" ref="D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D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-0.56253600000000004</v>
      </c>
      <c r="E192" s="32">
        <f t="array" aca="1" ref="E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E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-0.68221399999999999</v>
      </c>
      <c r="F192" s="32">
        <f t="array" aca="1" ref="F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F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-0.62158199999999997</v>
      </c>
      <c r="G192" s="32">
        <f t="array" aca="1" ref="G192" ca="1">SUM(NOT(ISERR(FIND(OFFSET(Sheet1!$B$2:$B$73,72*(MATCH($I$2,Sheet1!$Y$1:$Y$34,0)-1),),CHOOSE(COUNTIF($A$4:$A192,"?*"),$A$4,$A$36,$A$61,$A$86,$A$111,$A$136,$A$161,$A$186,$A$211,$A$261,$A$286,$A$311,$A$336,$A$387,$A$413,$A$439,$A$465,$A$491))))*(TEXT(YEAR(OFFSET(Sheet1!$D$2:$D$73,72*(MATCH($I$2,Sheet1!$Y$1:$Y$34,0)-1),)),"0")=G$3)*CHOOSE(MATCH($B192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-0.79423699999999997</v>
      </c>
      <c r="H192" s="5"/>
      <c r="I192" s="5"/>
      <c r="J192" s="5"/>
      <c r="K192" s="27"/>
      <c r="L192" s="31">
        <v>-0.46645700000000001</v>
      </c>
      <c r="M192" s="32">
        <v>-0.55628900000000003</v>
      </c>
      <c r="N192" s="32">
        <v>-0.51643899999999998</v>
      </c>
      <c r="O192" s="32">
        <v>-0.68593899999999997</v>
      </c>
      <c r="P192" s="5"/>
      <c r="Q192" s="5"/>
      <c r="R192" s="5"/>
    </row>
    <row r="193" spans="1:18" ht="13" thickBot="1" x14ac:dyDescent="0.3">
      <c r="A193" s="39"/>
      <c r="B193" s="29" t="s">
        <v>50</v>
      </c>
      <c r="C193" s="16" t="s">
        <v>50</v>
      </c>
      <c r="D193" s="12">
        <f t="array" aca="1" ref="D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D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91248</v>
      </c>
      <c r="E193" s="12">
        <f t="array" aca="1" ref="E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E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121003</v>
      </c>
      <c r="F193" s="12">
        <f t="array" aca="1" ref="F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F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120843</v>
      </c>
      <c r="G193" s="12">
        <f t="array" aca="1" ref="G193" ca="1">SUM(NOT(ISERR(FIND(OFFSET(Sheet1!$B$2:$B$73,72*(MATCH($I$2,Sheet1!$Y$1:$Y$34,0)-1),),CHOOSE(COUNTIF($A$4:$A193,"?*"),$A$4,$A$36,$A$61,$A$86,$A$111,$A$136,$A$161,$A$186,$A$211,$A$261,$A$286,$A$311,$A$336,$A$387,$A$413,$A$439,$A$465,$A$491))))*(TEXT(YEAR(OFFSET(Sheet1!$D$2:$D$73,72*(MATCH($I$2,Sheet1!$Y$1:$Y$34,0)-1),)),"0")=G$3)*CHOOSE(MATCH($B193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127245</v>
      </c>
      <c r="H193" s="5">
        <f t="shared" ca="1" si="172"/>
        <v>0.32608933894441527</v>
      </c>
      <c r="I193" s="5">
        <f t="shared" ca="1" si="173"/>
        <v>-1.3222812657537331E-3</v>
      </c>
      <c r="J193" s="5">
        <f t="shared" ca="1" si="174"/>
        <v>5.2977830739058041E-2</v>
      </c>
      <c r="K193" s="27"/>
      <c r="L193" s="12">
        <v>231036</v>
      </c>
      <c r="M193" s="12">
        <v>299668</v>
      </c>
      <c r="N193" s="12">
        <v>299806</v>
      </c>
      <c r="O193" s="12">
        <v>316483</v>
      </c>
      <c r="P193" s="5">
        <v>0.29706192974255097</v>
      </c>
      <c r="Q193" s="5">
        <v>4.6050963065802364E-4</v>
      </c>
      <c r="R193" s="5">
        <v>5.5625971461545243E-2</v>
      </c>
    </row>
    <row r="194" spans="1:18" ht="13" thickBot="1" x14ac:dyDescent="0.3">
      <c r="A194" s="39"/>
      <c r="B194" s="29" t="s">
        <v>51</v>
      </c>
      <c r="C194" s="16" t="s">
        <v>51</v>
      </c>
      <c r="D194" s="12">
        <f t="array" aca="1" ref="D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D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34189</v>
      </c>
      <c r="E194" s="12">
        <f t="array" aca="1" ref="E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E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54997</v>
      </c>
      <c r="F194" s="12">
        <f t="array" aca="1" ref="F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F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51289</v>
      </c>
      <c r="G194" s="12">
        <f t="array" aca="1" ref="G194" ca="1">SUM(NOT(ISERR(FIND(OFFSET(Sheet1!$B$2:$B$73,72*(MATCH($I$2,Sheet1!$Y$1:$Y$34,0)-1),),CHOOSE(COUNTIF($A$4:$A194,"?*"),$A$4,$A$36,$A$61,$A$86,$A$111,$A$136,$A$161,$A$186,$A$211,$A$261,$A$286,$A$311,$A$336,$A$387,$A$413,$A$439,$A$465,$A$491))))*(TEXT(YEAR(OFFSET(Sheet1!$D$2:$D$73,72*(MATCH($I$2,Sheet1!$Y$1:$Y$34,0)-1),)),"0")=G$3)*CHOOSE(MATCH($B194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63423</v>
      </c>
      <c r="H194" s="5">
        <f t="shared" ca="1" si="172"/>
        <v>0.60861680657521422</v>
      </c>
      <c r="I194" s="5">
        <f t="shared" ca="1" si="173"/>
        <v>-6.7421859374147686E-2</v>
      </c>
      <c r="J194" s="5">
        <f t="shared" ca="1" si="174"/>
        <v>0.23658094328218526</v>
      </c>
      <c r="K194" s="27"/>
      <c r="L194" s="12">
        <v>87659</v>
      </c>
      <c r="M194" s="12">
        <v>124736</v>
      </c>
      <c r="N194" s="12">
        <v>117383</v>
      </c>
      <c r="O194" s="12">
        <v>145668</v>
      </c>
      <c r="P194" s="5">
        <v>0.42296854858029409</v>
      </c>
      <c r="Q194" s="5">
        <v>-5.8948499230374596E-2</v>
      </c>
      <c r="R194" s="5">
        <v>0.24096334222161642</v>
      </c>
    </row>
    <row r="195" spans="1:18" ht="13" thickBot="1" x14ac:dyDescent="0.3">
      <c r="A195" s="39"/>
      <c r="B195" s="29" t="str">
        <f>IF(ISERR(SEARCH("AOV $",B196)),"",B196)</f>
        <v>Customers, AOV $0-$50</v>
      </c>
      <c r="C195" s="16"/>
      <c r="D195" s="12"/>
      <c r="E195" s="12"/>
      <c r="F195" s="12"/>
      <c r="G195" s="12"/>
      <c r="H195" s="5"/>
      <c r="I195" s="5"/>
      <c r="J195" s="5"/>
      <c r="K195" s="27"/>
      <c r="L195" s="12"/>
      <c r="M195" s="12"/>
      <c r="N195" s="12"/>
      <c r="O195" s="12"/>
      <c r="P195" s="5"/>
      <c r="Q195" s="5"/>
      <c r="R195" s="5"/>
    </row>
    <row r="196" spans="1:18" ht="13" thickBot="1" x14ac:dyDescent="0.3">
      <c r="A196" s="39"/>
      <c r="B196" s="29" t="s">
        <v>77</v>
      </c>
      <c r="C196" s="16"/>
      <c r="D196" s="22">
        <f t="array" aca="1" ref="D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D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38018</v>
      </c>
      <c r="E196" s="12">
        <f t="array" aca="1" ref="E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E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48439</v>
      </c>
      <c r="F196" s="12">
        <f t="array" aca="1" ref="F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F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41867</v>
      </c>
      <c r="G196" s="12">
        <f t="array" aca="1" ref="G196" ca="1">SUM(NOT(ISERR(FIND(OFFSET(Sheet1!$B$2:$B$73,72*(MATCH($I$2,Sheet1!$Y$1:$Y$34,0)-1),),CHOOSE(COUNTIF($A$4:$A196,"?*"),$A$4,$A$36,$A$61,$A$86,$A$111,$A$136,$A$161,$A$186,$A$211,$A$261,$A$286,$A$311,$A$336,$A$387,$A$413,$A$439,$A$465,$A$491))))*(TEXT(YEAR(OFFSET(Sheet1!$D$2:$D$73,72*(MATCH($I$2,Sheet1!$Y$1:$Y$34,0)-1),)),"0")=G$3)*CHOOSE(MATCH($B196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40152</v>
      </c>
      <c r="H196" s="5">
        <f ca="1">(E196/D196)-1</f>
        <v>0.27410700194644644</v>
      </c>
      <c r="I196" s="5">
        <f t="shared" ref="I196:I199" ca="1" si="178">(F196/E196)-1</f>
        <v>-0.13567579842688737</v>
      </c>
      <c r="J196" s="5">
        <f t="shared" ref="J196:J199" ca="1" si="179">(G196/F196)-1</f>
        <v>-4.0963049657247952E-2</v>
      </c>
      <c r="K196" s="27"/>
      <c r="L196" s="12">
        <v>104055</v>
      </c>
      <c r="M196" s="12">
        <v>120935</v>
      </c>
      <c r="N196" s="12">
        <v>112407</v>
      </c>
      <c r="O196" s="12">
        <v>114825</v>
      </c>
      <c r="P196" s="5">
        <v>0.16222190187881402</v>
      </c>
      <c r="Q196" s="5">
        <v>-7.0517219994211788E-2</v>
      </c>
      <c r="R196" s="5">
        <v>2.1511115855774143E-2</v>
      </c>
    </row>
    <row r="197" spans="1:18" ht="13" thickBot="1" x14ac:dyDescent="0.3">
      <c r="A197" s="39"/>
      <c r="B197" s="29" t="s">
        <v>78</v>
      </c>
      <c r="C197" s="16"/>
      <c r="D197" s="22">
        <f t="array" aca="1" ref="D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D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61222</v>
      </c>
      <c r="E197" s="12">
        <f t="array" aca="1" ref="E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E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88892</v>
      </c>
      <c r="F197" s="12">
        <f t="array" aca="1" ref="F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F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89297</v>
      </c>
      <c r="G197" s="12">
        <f t="array" aca="1" ref="G197" ca="1">SUM(NOT(ISERR(FIND(OFFSET(Sheet1!$B$2:$B$73,72*(MATCH($I$2,Sheet1!$Y$1:$Y$34,0)-1),),CHOOSE(COUNTIF($A$4:$A197,"?*"),$A$4,$A$36,$A$61,$A$86,$A$111,$A$136,$A$161,$A$186,$A$211,$A$261,$A$286,$A$311,$A$336,$A$387,$A$413,$A$439,$A$465,$A$491))))*(TEXT(YEAR(OFFSET(Sheet1!$D$2:$D$73,72*(MATCH($I$2,Sheet1!$Y$1:$Y$34,0)-1),)),"0")=G$3)*CHOOSE(MATCH($B197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99841</v>
      </c>
      <c r="H197" s="5">
        <f ca="1">(E197/D197)-1</f>
        <v>0.45196171310966649</v>
      </c>
      <c r="I197" s="5">
        <f t="shared" ca="1" si="178"/>
        <v>4.5560905368311477E-3</v>
      </c>
      <c r="J197" s="5">
        <f t="shared" ca="1" si="179"/>
        <v>0.11807787495660538</v>
      </c>
      <c r="K197" s="27"/>
      <c r="L197" s="12">
        <v>152849</v>
      </c>
      <c r="M197" s="12">
        <v>211641</v>
      </c>
      <c r="N197" s="12">
        <v>209260</v>
      </c>
      <c r="O197" s="12">
        <v>228369</v>
      </c>
      <c r="P197" s="5">
        <v>0.38464105097187429</v>
      </c>
      <c r="Q197" s="5">
        <v>-1.1250183093068022E-2</v>
      </c>
      <c r="R197" s="5">
        <v>9.1317021886648142E-2</v>
      </c>
    </row>
    <row r="198" spans="1:18" ht="13" thickBot="1" x14ac:dyDescent="0.3">
      <c r="A198" s="39"/>
      <c r="B198" s="29" t="s">
        <v>79</v>
      </c>
      <c r="C198" s="16"/>
      <c r="D198" s="22">
        <f t="array" aca="1" ref="D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D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15790</v>
      </c>
      <c r="E198" s="12">
        <f t="array" aca="1" ref="E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E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23108</v>
      </c>
      <c r="F198" s="12">
        <f t="array" aca="1" ref="F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F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23765</v>
      </c>
      <c r="G198" s="12">
        <f t="array" aca="1" ref="G198" ca="1">SUM(NOT(ISERR(FIND(OFFSET(Sheet1!$B$2:$B$73,72*(MATCH($I$2,Sheet1!$Y$1:$Y$34,0)-1),),CHOOSE(COUNTIF($A$4:$A198,"?*"),$A$4,$A$36,$A$61,$A$86,$A$111,$A$136,$A$161,$A$186,$A$211,$A$261,$A$286,$A$311,$A$336,$A$387,$A$413,$A$439,$A$465,$A$491))))*(TEXT(YEAR(OFFSET(Sheet1!$D$2:$D$73,72*(MATCH($I$2,Sheet1!$Y$1:$Y$34,0)-1),)),"0")=G$3)*CHOOSE(MATCH($B198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28605</v>
      </c>
      <c r="H198" s="5">
        <f ca="1">(E198/D198)-1</f>
        <v>0.46345788473717553</v>
      </c>
      <c r="I198" s="5">
        <f t="shared" ca="1" si="178"/>
        <v>2.8431711961225625E-2</v>
      </c>
      <c r="J198" s="5">
        <f t="shared" ca="1" si="179"/>
        <v>0.20366084578161159</v>
      </c>
      <c r="K198" s="27"/>
      <c r="L198" s="12">
        <v>35393</v>
      </c>
      <c r="M198" s="12">
        <v>51402</v>
      </c>
      <c r="N198" s="12">
        <v>53241</v>
      </c>
      <c r="O198" s="12">
        <v>66597</v>
      </c>
      <c r="P198" s="5">
        <v>0.45232108043963493</v>
      </c>
      <c r="Q198" s="5">
        <v>3.5776818022644985E-2</v>
      </c>
      <c r="R198" s="5">
        <v>0.25085930016340785</v>
      </c>
    </row>
    <row r="199" spans="1:18" ht="13" thickBot="1" x14ac:dyDescent="0.3">
      <c r="A199" s="39"/>
      <c r="B199" s="29" t="s">
        <v>80</v>
      </c>
      <c r="C199" s="16"/>
      <c r="D199" s="22">
        <f t="array" aca="1" ref="D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D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10407</v>
      </c>
      <c r="E199" s="12">
        <f t="array" aca="1" ref="E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E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15561</v>
      </c>
      <c r="F199" s="12">
        <f t="array" aca="1" ref="F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F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17203</v>
      </c>
      <c r="G199" s="12">
        <f t="array" aca="1" ref="G199" ca="1">SUM(NOT(ISERR(FIND(OFFSET(Sheet1!$B$2:$B$73,72*(MATCH($I$2,Sheet1!$Y$1:$Y$34,0)-1),),CHOOSE(COUNTIF($A$4:$A199,"?*"),$A$4,$A$36,$A$61,$A$86,$A$111,$A$136,$A$161,$A$186,$A$211,$A$261,$A$286,$A$311,$A$336,$A$387,$A$413,$A$439,$A$465,$A$491))))*(TEXT(YEAR(OFFSET(Sheet1!$D$2:$D$73,72*(MATCH($I$2,Sheet1!$Y$1:$Y$34,0)-1),)),"0")=G$3)*CHOOSE(MATCH($B199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22070</v>
      </c>
      <c r="H199" s="5">
        <f ca="1">(E199/D199)-1</f>
        <v>0.49524358604785235</v>
      </c>
      <c r="I199" s="5">
        <f t="shared" ca="1" si="178"/>
        <v>0.1055202107833686</v>
      </c>
      <c r="J199" s="5">
        <f t="shared" ca="1" si="179"/>
        <v>0.28291577050514438</v>
      </c>
      <c r="K199" s="27"/>
      <c r="L199" s="12">
        <v>26398</v>
      </c>
      <c r="M199" s="12">
        <v>40426</v>
      </c>
      <c r="N199" s="12">
        <v>42281</v>
      </c>
      <c r="O199" s="12">
        <v>52360</v>
      </c>
      <c r="P199" s="5">
        <v>0.5314038942344117</v>
      </c>
      <c r="Q199" s="5">
        <v>4.5886310790085538E-2</v>
      </c>
      <c r="R199" s="5">
        <v>0.23838130602398233</v>
      </c>
    </row>
    <row r="200" spans="1:18" ht="13" thickBot="1" x14ac:dyDescent="0.3">
      <c r="A200" s="39"/>
      <c r="B200" s="29" t="s">
        <v>53</v>
      </c>
      <c r="C200" s="16" t="s">
        <v>53</v>
      </c>
      <c r="D200" s="13">
        <f ca="1">D193/D186</f>
        <v>0.72744086672991226</v>
      </c>
      <c r="E200" s="13">
        <f t="shared" ref="E200:G200" ca="1" si="180">E193/E186</f>
        <v>0.68751704545454551</v>
      </c>
      <c r="F200" s="13">
        <f t="shared" ca="1" si="180"/>
        <v>0.7020368089605652</v>
      </c>
      <c r="G200" s="13">
        <f t="shared" ca="1" si="180"/>
        <v>0.66736421423626413</v>
      </c>
      <c r="H200" s="5">
        <f t="shared" ca="1" si="172"/>
        <v>-5.4882565856985144E-2</v>
      </c>
      <c r="I200" s="5">
        <f t="shared" ca="1" si="173"/>
        <v>2.1119132393903062E-2</v>
      </c>
      <c r="J200" s="5">
        <f t="shared" ca="1" si="174"/>
        <v>-4.9388570915016916E-2</v>
      </c>
      <c r="K200" s="27"/>
      <c r="L200" s="13">
        <v>0.72494391189067919</v>
      </c>
      <c r="M200" s="13">
        <v>0.7060913657741209</v>
      </c>
      <c r="N200" s="13">
        <v>0.71863352101805178</v>
      </c>
      <c r="O200" s="13">
        <v>0.68480431720368451</v>
      </c>
      <c r="P200" s="5">
        <v>-2.6005523747885784E-2</v>
      </c>
      <c r="Q200" s="5">
        <v>1.7762793672148058E-2</v>
      </c>
      <c r="R200" s="5">
        <v>-4.707434711150571E-2</v>
      </c>
    </row>
    <row r="201" spans="1:18" ht="13" thickBot="1" x14ac:dyDescent="0.3">
      <c r="A201" s="39"/>
      <c r="B201" s="29" t="s">
        <v>7</v>
      </c>
      <c r="C201" s="16" t="s">
        <v>7</v>
      </c>
      <c r="D201" s="10">
        <f ca="1">D191/D189</f>
        <v>121.28282118226851</v>
      </c>
      <c r="E201" s="10">
        <f t="shared" ref="E201:G201" ca="1" si="181">E191/E189</f>
        <v>123.99508866695209</v>
      </c>
      <c r="F201" s="10">
        <f t="shared" ca="1" si="181"/>
        <v>132.98236965600981</v>
      </c>
      <c r="G201" s="10">
        <f t="shared" ca="1" si="181"/>
        <v>142.67160634686951</v>
      </c>
      <c r="H201" s="5">
        <f t="shared" ca="1" si="172"/>
        <v>2.2363162880318255E-2</v>
      </c>
      <c r="I201" s="5">
        <f t="shared" ca="1" si="173"/>
        <v>7.2480943283143695E-2</v>
      </c>
      <c r="J201" s="5">
        <f t="shared" ca="1" si="174"/>
        <v>7.2861062078553696E-2</v>
      </c>
      <c r="K201" s="27"/>
      <c r="L201" s="10">
        <v>118.74881453328075</v>
      </c>
      <c r="M201" s="10">
        <v>128.85432165114858</v>
      </c>
      <c r="N201" s="10">
        <v>133.11539728237679</v>
      </c>
      <c r="O201" s="10">
        <v>143.02364139323475</v>
      </c>
      <c r="P201" s="5">
        <v>8.5099856849818467E-2</v>
      </c>
      <c r="Q201" s="5">
        <v>3.3068938446351392E-2</v>
      </c>
      <c r="R201" s="5">
        <v>7.4433493894321412E-2</v>
      </c>
    </row>
    <row r="202" spans="1:18" ht="13" thickBot="1" x14ac:dyDescent="0.3">
      <c r="A202" s="39"/>
      <c r="B202" s="29" t="s">
        <v>8</v>
      </c>
      <c r="C202" s="16" t="s">
        <v>8</v>
      </c>
      <c r="D202" s="10">
        <f ca="1">D191/D186</f>
        <v>191.09172676323573</v>
      </c>
      <c r="E202" s="10">
        <f t="shared" ref="E202:G202" ca="1" si="182">E191/E186</f>
        <v>210.63947494318185</v>
      </c>
      <c r="F202" s="10">
        <f t="shared" ca="1" si="182"/>
        <v>221.42122336346526</v>
      </c>
      <c r="G202" s="10">
        <f t="shared" ca="1" si="182"/>
        <v>256.16507783162359</v>
      </c>
      <c r="H202" s="5">
        <f t="shared" ca="1" si="172"/>
        <v>0.10229510461311575</v>
      </c>
      <c r="I202" s="5">
        <f t="shared" ca="1" si="173"/>
        <v>5.1185792326873703E-2</v>
      </c>
      <c r="J202" s="5">
        <f t="shared" ca="1" si="174"/>
        <v>0.15691293698222375</v>
      </c>
      <c r="K202" s="27"/>
      <c r="L202" s="10">
        <v>197.44619642604999</v>
      </c>
      <c r="M202" s="10">
        <v>215.18317096445838</v>
      </c>
      <c r="N202" s="10">
        <v>219.11110470314412</v>
      </c>
      <c r="O202" s="10">
        <v>250.1495560541901</v>
      </c>
      <c r="P202" s="5">
        <v>8.983193831769487E-2</v>
      </c>
      <c r="Q202" s="5">
        <v>1.8253907687485915E-2</v>
      </c>
      <c r="R202" s="5">
        <v>0.14165622227635355</v>
      </c>
    </row>
    <row r="203" spans="1:18" ht="13" thickBot="1" x14ac:dyDescent="0.3">
      <c r="A203" s="39"/>
      <c r="B203" s="29" t="s">
        <v>9</v>
      </c>
      <c r="C203" s="16" t="s">
        <v>9</v>
      </c>
      <c r="D203" s="12">
        <f t="array" aca="1" ref="D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D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730908</v>
      </c>
      <c r="E203" s="12">
        <f t="array" aca="1" ref="E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E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1096184</v>
      </c>
      <c r="F203" s="12">
        <f t="array" aca="1" ref="F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F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1044772</v>
      </c>
      <c r="G203" s="12">
        <f t="array" aca="1" ref="G203" ca="1">SUM(NOT(ISERR(FIND(OFFSET(Sheet1!$B$2:$B$73,72*(MATCH($I$2,Sheet1!$Y$1:$Y$34,0)-1),),CHOOSE(COUNTIF($A$4:$A203,"?*"),$A$4,$A$36,$A$61,$A$86,$A$111,$A$136,$A$161,$A$186,$A$211,$A$261,$A$286,$A$311,$A$336,$A$387,$A$413,$A$439,$A$465,$A$491))))*(TEXT(YEAR(OFFSET(Sheet1!$D$2:$D$73,72*(MATCH($I$2,Sheet1!$Y$1:$Y$34,0)-1),)),"0")=G$3)*CHOOSE(MATCH($B203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1433931</v>
      </c>
      <c r="H203" s="5">
        <f t="shared" ca="1" si="172"/>
        <v>0.49975646729820999</v>
      </c>
      <c r="I203" s="5">
        <f t="shared" ca="1" si="173"/>
        <v>-4.6900885252840752E-2</v>
      </c>
      <c r="J203" s="5">
        <f t="shared" ca="1" si="174"/>
        <v>0.37248222578706169</v>
      </c>
      <c r="K203" s="27"/>
      <c r="L203" s="12">
        <v>1741704</v>
      </c>
      <c r="M203" s="12">
        <v>2448791</v>
      </c>
      <c r="N203" s="12">
        <v>2305101</v>
      </c>
      <c r="O203" s="12">
        <v>3023245</v>
      </c>
      <c r="P203" s="5">
        <v>0.40597426428371297</v>
      </c>
      <c r="Q203" s="5">
        <v>-5.8677935356671873E-2</v>
      </c>
      <c r="R203" s="5">
        <v>0.3115455678514738</v>
      </c>
    </row>
    <row r="204" spans="1:18" ht="13" thickBot="1" x14ac:dyDescent="0.3">
      <c r="A204" s="39"/>
      <c r="B204" s="29" t="str">
        <f t="shared" ref="B204:B206" si="183">IF(ISERR(SEARCH("AOV $",B205)),"",B205)</f>
        <v/>
      </c>
      <c r="C204" s="16"/>
      <c r="D204" s="7"/>
      <c r="E204" s="7"/>
      <c r="F204" s="7"/>
      <c r="G204" s="7"/>
      <c r="H204" s="5"/>
      <c r="K204" s="27"/>
      <c r="L204" s="7"/>
      <c r="M204" s="7"/>
      <c r="N204" s="7"/>
      <c r="O204" s="7"/>
      <c r="P204" s="5"/>
    </row>
    <row r="205" spans="1:18" ht="13" thickBot="1" x14ac:dyDescent="0.3">
      <c r="A205" s="39"/>
      <c r="B205" s="29" t="str">
        <f t="shared" si="183"/>
        <v/>
      </c>
      <c r="C205" s="16"/>
      <c r="D205" s="7"/>
      <c r="E205" s="7"/>
      <c r="F205" s="7"/>
      <c r="G205" s="7"/>
      <c r="H205" s="5"/>
      <c r="K205" s="27"/>
      <c r="L205" s="7"/>
      <c r="M205" s="7"/>
      <c r="N205" s="7"/>
      <c r="O205" s="7"/>
      <c r="P205" s="5"/>
    </row>
    <row r="206" spans="1:18" ht="13" thickBot="1" x14ac:dyDescent="0.3">
      <c r="A206" s="39"/>
      <c r="B206" s="29" t="str">
        <f t="shared" si="183"/>
        <v/>
      </c>
      <c r="C206" s="16"/>
      <c r="D206" s="7"/>
      <c r="E206" s="7"/>
      <c r="F206" s="7"/>
      <c r="G206" s="7"/>
      <c r="H206" s="5"/>
      <c r="K206" s="27"/>
      <c r="L206" s="7"/>
      <c r="M206" s="7"/>
      <c r="N206" s="7"/>
      <c r="O206" s="7"/>
      <c r="P206" s="5"/>
    </row>
    <row r="207" spans="1:18" ht="13" thickBot="1" x14ac:dyDescent="0.3">
      <c r="A207" s="39"/>
      <c r="B207" s="29" t="s">
        <v>10</v>
      </c>
      <c r="C207" s="16" t="s">
        <v>10</v>
      </c>
      <c r="D207" s="11">
        <f ca="1">D203/D189</f>
        <v>3.6982346422987598</v>
      </c>
      <c r="E207" s="11">
        <f t="shared" ref="E207:G207" ca="1" si="184">E203/E189</f>
        <v>3.6663634174403983</v>
      </c>
      <c r="F207" s="11">
        <f t="shared" ca="1" si="184"/>
        <v>3.6453122219624783</v>
      </c>
      <c r="G207" s="11">
        <f t="shared" ca="1" si="184"/>
        <v>4.1885921096447412</v>
      </c>
      <c r="H207" s="5">
        <f t="shared" ref="H207:H209" ca="1" si="185">(E207/D207)-1</f>
        <v>-8.6179563875781184E-3</v>
      </c>
      <c r="I207" s="5">
        <f t="shared" ref="I207:I209" ca="1" si="186">(F207/E207)-1</f>
        <v>-5.7417099946454053E-3</v>
      </c>
      <c r="J207" s="5">
        <f t="shared" ref="J207:J209" ca="1" si="187">(G207/F207)-1</f>
        <v>0.14903521416055399</v>
      </c>
      <c r="K207" s="27"/>
      <c r="L207" s="11">
        <v>3.2868479206493286</v>
      </c>
      <c r="M207" s="11">
        <v>3.455118427977419</v>
      </c>
      <c r="N207" s="11">
        <v>3.3567655886169132</v>
      </c>
      <c r="O207" s="11">
        <v>3.7402233807493697</v>
      </c>
      <c r="P207" s="5">
        <v>5.1195099800920518E-2</v>
      </c>
      <c r="Q207" s="5">
        <v>-2.8465837397672167E-2</v>
      </c>
      <c r="R207" s="5">
        <v>0.11423430740376861</v>
      </c>
    </row>
    <row r="208" spans="1:18" ht="13" thickBot="1" x14ac:dyDescent="0.3">
      <c r="A208" s="39"/>
      <c r="B208" s="29" t="s">
        <v>11</v>
      </c>
      <c r="C208" s="16" t="s">
        <v>11</v>
      </c>
      <c r="D208" s="11">
        <f ca="1">D203/D186</f>
        <v>5.8268931814376934</v>
      </c>
      <c r="E208" s="11">
        <f t="shared" ref="E208:G208" ca="1" si="188">E203/E186</f>
        <v>6.2283181818181816</v>
      </c>
      <c r="F208" s="11">
        <f t="shared" ca="1" si="188"/>
        <v>6.0695977505635206</v>
      </c>
      <c r="G208" s="11">
        <f t="shared" ca="1" si="188"/>
        <v>7.5205645415067028</v>
      </c>
      <c r="H208" s="5">
        <f t="shared" ca="1" si="185"/>
        <v>6.889177266184987E-2</v>
      </c>
      <c r="I208" s="5">
        <f t="shared" ca="1" si="186"/>
        <v>-2.5483674183184868E-2</v>
      </c>
      <c r="J208" s="5">
        <f t="shared" ca="1" si="187"/>
        <v>0.23905485183239206</v>
      </c>
      <c r="K208" s="27"/>
      <c r="L208" s="11">
        <v>5.465112411553366</v>
      </c>
      <c r="M208" s="11">
        <v>5.7699526865910782</v>
      </c>
      <c r="N208" s="11">
        <v>5.5253158640328488</v>
      </c>
      <c r="O208" s="11">
        <v>6.5416822640219321</v>
      </c>
      <c r="P208" s="5">
        <v>5.5779323842136019E-2</v>
      </c>
      <c r="Q208" s="5">
        <v>-4.2398410497671235E-2</v>
      </c>
      <c r="R208" s="5">
        <v>0.18394720320066038</v>
      </c>
    </row>
    <row r="209" spans="1:18" ht="13" thickBot="1" x14ac:dyDescent="0.3">
      <c r="A209" s="39"/>
      <c r="B209" s="29" t="s">
        <v>12</v>
      </c>
      <c r="C209" s="16" t="s">
        <v>12</v>
      </c>
      <c r="D209" s="10">
        <f ca="1">D191/D203</f>
        <v>32.794788030778157</v>
      </c>
      <c r="E209" s="10">
        <f t="shared" ref="E209:G209" ca="1" si="189">E191/E203</f>
        <v>33.819639394481221</v>
      </c>
      <c r="F209" s="10">
        <f t="shared" ca="1" si="189"/>
        <v>36.480378513206709</v>
      </c>
      <c r="G209" s="10">
        <f t="shared" ca="1" si="189"/>
        <v>34.061947931943727</v>
      </c>
      <c r="H209" s="5">
        <f t="shared" ca="1" si="185"/>
        <v>3.1250434146463446E-2</v>
      </c>
      <c r="I209" s="5">
        <f t="shared" ca="1" si="186"/>
        <v>7.8674378744548967E-2</v>
      </c>
      <c r="J209" s="5">
        <f t="shared" ca="1" si="187"/>
        <v>-6.6294010090587663E-2</v>
      </c>
      <c r="K209" s="27"/>
      <c r="L209" s="10">
        <v>36.128478530220981</v>
      </c>
      <c r="M209" s="10">
        <v>37.293749646254007</v>
      </c>
      <c r="N209" s="10">
        <v>39.655851374842143</v>
      </c>
      <c r="O209" s="10">
        <v>38.239331407146956</v>
      </c>
      <c r="P209" s="5">
        <v>3.2253534149197405E-2</v>
      </c>
      <c r="Q209" s="5">
        <v>6.3337737583203824E-2</v>
      </c>
      <c r="R209" s="5">
        <v>-3.5720326725700691E-2</v>
      </c>
    </row>
    <row r="210" spans="1:18" ht="13" thickBot="1" x14ac:dyDescent="0.3">
      <c r="A210" s="40"/>
      <c r="B210" s="29" t="s">
        <v>14</v>
      </c>
      <c r="C210" s="16" t="s">
        <v>14</v>
      </c>
      <c r="D210" s="7"/>
      <c r="E210" s="7"/>
      <c r="F210" s="2"/>
      <c r="G210" s="2"/>
      <c r="H210" s="2"/>
      <c r="K210" s="27"/>
      <c r="L210" s="7"/>
      <c r="M210" s="7"/>
      <c r="N210" s="2"/>
      <c r="O210" s="2"/>
      <c r="P210" s="2"/>
    </row>
    <row r="211" spans="1:18" ht="13" thickBot="1" x14ac:dyDescent="0.3">
      <c r="A211" s="38" t="s">
        <v>20</v>
      </c>
      <c r="B211" s="29" t="s">
        <v>1</v>
      </c>
      <c r="C211" s="16" t="s">
        <v>1</v>
      </c>
      <c r="D211" s="12">
        <f t="array" aca="1" ref="D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D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199802</v>
      </c>
      <c r="E211" s="12">
        <f t="array" aca="1" ref="E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E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252160</v>
      </c>
      <c r="F211" s="12">
        <f t="array" aca="1" ref="F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F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301602</v>
      </c>
      <c r="G211" s="12">
        <f t="array" aca="1" ref="G211" ca="1">SUM(NOT(ISERR(FIND(OFFSET(Sheet1!$B$2:$B$73,72*(MATCH($I$2,Sheet1!$Y$1:$Y$34,0)-1),),CHOOSE(COUNTIF($A$4:$A211,"?*"),$A$4,$A$36,$A$61,$A$86,$A$111,$A$136,$A$161,$A$186,$A$211,$A$261,$A$286,$A$311,$A$336,$A$387,$A$413,$A$439,$A$465,$A$491))))*(TEXT(YEAR(OFFSET(Sheet1!$D$2:$D$73,72*(MATCH($I$2,Sheet1!$Y$1:$Y$34,0)-1),)),"0")=G$3)*CHOOSE(MATCH($B211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384016</v>
      </c>
      <c r="H211" s="5">
        <f t="shared" ref="H211" ca="1" si="190">(E211/D211)-1</f>
        <v>0.26204942893464533</v>
      </c>
      <c r="I211" s="5">
        <f t="shared" ref="I211" ca="1" si="191">(F211/E211)-1</f>
        <v>0.19607392131979706</v>
      </c>
      <c r="J211" s="5">
        <f t="shared" ref="J211" ca="1" si="192">(G211/F211)-1</f>
        <v>0.27325415613954807</v>
      </c>
      <c r="K211" s="27"/>
      <c r="L211" s="12">
        <v>563374</v>
      </c>
      <c r="M211" s="12">
        <v>706958</v>
      </c>
      <c r="N211" s="12">
        <v>831861</v>
      </c>
      <c r="O211" s="12">
        <v>1033672</v>
      </c>
      <c r="P211" s="5">
        <v>0.25486444173852529</v>
      </c>
      <c r="Q211" s="5">
        <v>0.17667669083594784</v>
      </c>
      <c r="R211" s="5">
        <v>0.24260182891132054</v>
      </c>
    </row>
    <row r="212" spans="1:18" ht="13" thickBot="1" x14ac:dyDescent="0.3">
      <c r="A212" s="39"/>
      <c r="B212" s="29" t="s">
        <v>2</v>
      </c>
      <c r="C212" s="16" t="s">
        <v>2</v>
      </c>
      <c r="D212" s="12">
        <f t="array" aca="1" ref="D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D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12" s="12">
        <f t="array" aca="1" ref="E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E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12" s="12">
        <f t="array" aca="1" ref="F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F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12" s="12">
        <f t="array" aca="1" ref="G212" ca="1">SUM(NOT(ISERR(FIND(OFFSET(Sheet1!$B$2:$B$73,72*(MATCH($I$2,Sheet1!$Y$1:$Y$34,0)-1),),CHOOSE(COUNTIF($A$4:$A212,"?*"),$A$4,$A$36,$A$61,$A$86,$A$111,$A$136,$A$161,$A$186,$A$211,$A$261,$A$286,$A$311,$A$336,$A$387,$A$413,$A$439,$A$465,$A$491))))*(TEXT(YEAR(OFFSET(Sheet1!$D$2:$D$73,72*(MATCH($I$2,Sheet1!$Y$1:$Y$34,0)-1),)),"0")=G$3)*CHOOSE(MATCH($B212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12" s="5"/>
      <c r="I212" s="5"/>
      <c r="J212" s="5"/>
      <c r="K212" s="27"/>
      <c r="L212" s="12">
        <v>0</v>
      </c>
      <c r="M212" s="12">
        <v>0</v>
      </c>
      <c r="N212" s="12">
        <v>0</v>
      </c>
      <c r="O212" s="12">
        <v>0</v>
      </c>
      <c r="P212" s="5"/>
      <c r="Q212" s="5"/>
      <c r="R212" s="5"/>
    </row>
    <row r="213" spans="1:18" ht="13" thickBot="1" x14ac:dyDescent="0.3">
      <c r="A213" s="39"/>
      <c r="B213" s="29" t="s">
        <v>3</v>
      </c>
      <c r="C213" s="16" t="s">
        <v>3</v>
      </c>
      <c r="D213" s="9">
        <f ca="1">D212/D211</f>
        <v>0</v>
      </c>
      <c r="E213" s="9">
        <f t="shared" ref="E213" ca="1" si="193">E212/E211</f>
        <v>0</v>
      </c>
      <c r="F213" s="9">
        <f t="shared" ref="F213" ca="1" si="194">F212/F211</f>
        <v>0</v>
      </c>
      <c r="G213" s="9">
        <f t="shared" ref="G213" ca="1" si="195">G212/G211</f>
        <v>0</v>
      </c>
      <c r="H213" s="5"/>
      <c r="I213" s="5"/>
      <c r="J213" s="5"/>
      <c r="K213" s="27"/>
      <c r="L213" s="9">
        <v>0</v>
      </c>
      <c r="M213" s="9">
        <v>0</v>
      </c>
      <c r="N213" s="9">
        <v>0</v>
      </c>
      <c r="O213" s="9">
        <v>0</v>
      </c>
      <c r="P213" s="5"/>
      <c r="Q213" s="5"/>
      <c r="R213" s="5"/>
    </row>
    <row r="214" spans="1:18" ht="13" thickBot="1" x14ac:dyDescent="0.3">
      <c r="A214" s="39"/>
      <c r="B214" s="29" t="s">
        <v>4</v>
      </c>
      <c r="C214" s="16" t="s">
        <v>4</v>
      </c>
      <c r="D214" s="12">
        <f t="array" aca="1" ref="D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D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361557</v>
      </c>
      <c r="E214" s="12">
        <f t="array" aca="1" ref="E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E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503852</v>
      </c>
      <c r="F214" s="12">
        <f t="array" aca="1" ref="F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F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650281</v>
      </c>
      <c r="G214" s="12">
        <f t="array" aca="1" ref="G214" ca="1">SUM(NOT(ISERR(FIND(OFFSET(Sheet1!$B$2:$B$73,72*(MATCH($I$2,Sheet1!$Y$1:$Y$34,0)-1),),CHOOSE(COUNTIF($A$4:$A214,"?*"),$A$4,$A$36,$A$61,$A$86,$A$111,$A$136,$A$161,$A$186,$A$211,$A$261,$A$286,$A$311,$A$336,$A$387,$A$413,$A$439,$A$465,$A$491))))*(TEXT(YEAR(OFFSET(Sheet1!$D$2:$D$73,72*(MATCH($I$2,Sheet1!$Y$1:$Y$34,0)-1),)),"0")=G$3)*CHOOSE(MATCH($B214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906043</v>
      </c>
      <c r="H214" s="5">
        <f t="shared" ref="H214:H228" ca="1" si="196">(E214/D214)-1</f>
        <v>0.39356173438766229</v>
      </c>
      <c r="I214" s="5">
        <f t="shared" ref="I214:I228" ca="1" si="197">(F214/E214)-1</f>
        <v>0.29061907067948534</v>
      </c>
      <c r="J214" s="5">
        <f t="shared" ref="J214:J228" ca="1" si="198">(G214/F214)-1</f>
        <v>0.39330996907490756</v>
      </c>
      <c r="K214" s="27"/>
      <c r="L214" s="12">
        <v>1102324</v>
      </c>
      <c r="M214" s="12">
        <v>1538987</v>
      </c>
      <c r="N214" s="12">
        <v>1941708</v>
      </c>
      <c r="O214" s="12">
        <v>2568026</v>
      </c>
      <c r="P214" s="5">
        <v>0.39612945014351508</v>
      </c>
      <c r="Q214" s="5">
        <v>0.26167927344415509</v>
      </c>
      <c r="R214" s="5">
        <v>0.32256034377980614</v>
      </c>
    </row>
    <row r="215" spans="1:18" ht="13" thickBot="1" x14ac:dyDescent="0.3">
      <c r="A215" s="39"/>
      <c r="B215" s="29" t="s">
        <v>5</v>
      </c>
      <c r="C215" s="16" t="s">
        <v>5</v>
      </c>
      <c r="D215" s="11">
        <f ca="1">D214/D211</f>
        <v>1.8095764807159087</v>
      </c>
      <c r="E215" s="11">
        <f t="shared" ref="E215" ca="1" si="199">E214/E211</f>
        <v>1.9981440355329949</v>
      </c>
      <c r="F215" s="11">
        <f t="shared" ref="F215" ca="1" si="200">F214/F211</f>
        <v>2.1560898137280256</v>
      </c>
      <c r="G215" s="11">
        <f t="shared" ref="G215" ca="1" si="201">G214/G211</f>
        <v>2.3593886713053625</v>
      </c>
      <c r="H215" s="5">
        <f t="shared" ca="1" si="196"/>
        <v>0.10420535237200079</v>
      </c>
      <c r="I215" s="5">
        <f t="shared" ca="1" si="197"/>
        <v>7.9046242606279016E-2</v>
      </c>
      <c r="J215" s="5">
        <f t="shared" ca="1" si="198"/>
        <v>9.4290532928134052E-2</v>
      </c>
      <c r="K215" s="27"/>
      <c r="L215" s="11">
        <v>1.9566469166131202</v>
      </c>
      <c r="M215" s="11">
        <v>2.176914328715426</v>
      </c>
      <c r="N215" s="11">
        <v>2.3341736179481907</v>
      </c>
      <c r="O215" s="11">
        <v>2.4843722186534993</v>
      </c>
      <c r="P215" s="5">
        <v>0.11257391930659622</v>
      </c>
      <c r="Q215" s="5">
        <v>7.2239539773511385E-2</v>
      </c>
      <c r="R215" s="5">
        <v>6.4347655868605802E-2</v>
      </c>
    </row>
    <row r="216" spans="1:18" ht="13" thickBot="1" x14ac:dyDescent="0.3">
      <c r="A216" s="39"/>
      <c r="B216" s="29" t="s">
        <v>6</v>
      </c>
      <c r="C216" s="16" t="s">
        <v>6</v>
      </c>
      <c r="D216" s="12">
        <f t="array" aca="1" ref="D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D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44980886.719999999</v>
      </c>
      <c r="E216" s="12">
        <f t="array" aca="1" ref="E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E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64550296.039999999</v>
      </c>
      <c r="F216" s="12">
        <f t="array" aca="1" ref="F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F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83508244.319999993</v>
      </c>
      <c r="G216" s="12">
        <f t="array" aca="1" ref="G216" ca="1">SUM(NOT(ISERR(FIND(OFFSET(Sheet1!$B$2:$B$73,72*(MATCH($I$2,Sheet1!$Y$1:$Y$34,0)-1),),CHOOSE(COUNTIF($A$4:$A216,"?*"),$A$4,$A$36,$A$61,$A$86,$A$111,$A$136,$A$161,$A$186,$A$211,$A$261,$A$286,$A$311,$A$336,$A$387,$A$413,$A$439,$A$465,$A$491))))*(TEXT(YEAR(OFFSET(Sheet1!$D$2:$D$73,72*(MATCH($I$2,Sheet1!$Y$1:$Y$34,0)-1),)),"0")=G$3)*CHOOSE(MATCH($B216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118991861.65000001</v>
      </c>
      <c r="H216" s="5">
        <f t="shared" ca="1" si="196"/>
        <v>0.43506055009135225</v>
      </c>
      <c r="I216" s="5">
        <f t="shared" ca="1" si="197"/>
        <v>0.2936926620484015</v>
      </c>
      <c r="J216" s="5">
        <f t="shared" ca="1" si="198"/>
        <v>0.4249115475835934</v>
      </c>
      <c r="K216" s="27"/>
      <c r="L216" s="12">
        <v>120476924.56999999</v>
      </c>
      <c r="M216" s="12">
        <v>174074506.12</v>
      </c>
      <c r="N216" s="12">
        <v>224737645.72</v>
      </c>
      <c r="O216" s="12">
        <v>310363771.50999999</v>
      </c>
      <c r="P216" s="5">
        <v>0.44487840091617326</v>
      </c>
      <c r="Q216" s="5">
        <v>0.29104284555645865</v>
      </c>
      <c r="R216" s="5">
        <v>0.38100481793193364</v>
      </c>
    </row>
    <row r="217" spans="1:18" ht="13" thickBot="1" x14ac:dyDescent="0.3">
      <c r="A217" s="39"/>
      <c r="B217" s="29" t="s">
        <v>88</v>
      </c>
      <c r="C217" s="16" t="s">
        <v>89</v>
      </c>
      <c r="D217" s="31">
        <f t="array" aca="1" ref="D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D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0.25753399999999999</v>
      </c>
      <c r="E217" s="32">
        <f t="array" aca="1" ref="E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E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0.25740000000000002</v>
      </c>
      <c r="F217" s="32">
        <f t="array" aca="1" ref="F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F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0.25235299999999999</v>
      </c>
      <c r="G217" s="32">
        <f t="array" aca="1" ref="G217" ca="1">SUM(NOT(ISERR(FIND(OFFSET(Sheet1!$B$2:$B$73,72*(MATCH($I$2,Sheet1!$Y$1:$Y$34,0)-1),),CHOOSE(COUNTIF($A$4:$A217,"?*"),$A$4,$A$36,$A$61,$A$86,$A$111,$A$136,$A$161,$A$186,$A$211,$A$261,$A$286,$A$311,$A$336,$A$387,$A$413,$A$439,$A$465,$A$491))))*(TEXT(YEAR(OFFSET(Sheet1!$D$2:$D$73,72*(MATCH($I$2,Sheet1!$Y$1:$Y$34,0)-1),)),"0")=G$3)*CHOOSE(MATCH($B217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0.24693899999999999</v>
      </c>
      <c r="H217" s="5"/>
      <c r="I217" s="5"/>
      <c r="J217" s="5"/>
      <c r="K217" s="27"/>
      <c r="L217" s="31">
        <v>0.27803800000000001</v>
      </c>
      <c r="M217" s="32">
        <v>0.27718700000000002</v>
      </c>
      <c r="N217" s="32">
        <v>0.27823700000000001</v>
      </c>
      <c r="O217" s="32">
        <v>0.279331</v>
      </c>
      <c r="P217" s="5"/>
      <c r="Q217" s="5"/>
      <c r="R217" s="5"/>
    </row>
    <row r="218" spans="1:18" ht="13" thickBot="1" x14ac:dyDescent="0.3">
      <c r="A218" s="39"/>
      <c r="B218" s="29" t="s">
        <v>50</v>
      </c>
      <c r="C218" s="16" t="s">
        <v>50</v>
      </c>
      <c r="D218" s="12">
        <f t="array" aca="1" ref="D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D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135686</v>
      </c>
      <c r="E218" s="12">
        <f t="array" aca="1" ref="E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E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164178</v>
      </c>
      <c r="F218" s="12">
        <f t="array" aca="1" ref="F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F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192315</v>
      </c>
      <c r="G218" s="12">
        <f t="array" aca="1" ref="G218" ca="1">SUM(NOT(ISERR(FIND(OFFSET(Sheet1!$B$2:$B$73,72*(MATCH($I$2,Sheet1!$Y$1:$Y$34,0)-1),),CHOOSE(COUNTIF($A$4:$A218,"?*"),$A$4,$A$36,$A$61,$A$86,$A$111,$A$136,$A$161,$A$186,$A$211,$A$261,$A$286,$A$311,$A$336,$A$387,$A$413,$A$439,$A$465,$A$491))))*(TEXT(YEAR(OFFSET(Sheet1!$D$2:$D$73,72*(MATCH($I$2,Sheet1!$Y$1:$Y$34,0)-1),)),"0")=G$3)*CHOOSE(MATCH($B218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236101</v>
      </c>
      <c r="H218" s="5">
        <f t="shared" ca="1" si="196"/>
        <v>0.20998481788835988</v>
      </c>
      <c r="I218" s="5">
        <f t="shared" ca="1" si="197"/>
        <v>0.17138106201805359</v>
      </c>
      <c r="J218" s="5">
        <f t="shared" ca="1" si="198"/>
        <v>0.22767854821516775</v>
      </c>
      <c r="K218" s="27"/>
      <c r="L218" s="12">
        <v>382409</v>
      </c>
      <c r="M218" s="12">
        <v>460032</v>
      </c>
      <c r="N218" s="12">
        <v>533830</v>
      </c>
      <c r="O218" s="12">
        <v>648585</v>
      </c>
      <c r="P218" s="5">
        <v>0.20298423938767129</v>
      </c>
      <c r="Q218" s="5">
        <v>0.16041927518085708</v>
      </c>
      <c r="R218" s="5">
        <v>0.2149654384354569</v>
      </c>
    </row>
    <row r="219" spans="1:18" ht="13" thickBot="1" x14ac:dyDescent="0.3">
      <c r="A219" s="39"/>
      <c r="B219" s="29" t="s">
        <v>51</v>
      </c>
      <c r="C219" s="16" t="s">
        <v>51</v>
      </c>
      <c r="D219" s="12">
        <f t="array" aca="1" ref="D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D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64116</v>
      </c>
      <c r="E219" s="12">
        <f t="array" aca="1" ref="E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E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87982</v>
      </c>
      <c r="F219" s="12">
        <f t="array" aca="1" ref="F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F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109287</v>
      </c>
      <c r="G219" s="12">
        <f t="array" aca="1" ref="G219" ca="1">SUM(NOT(ISERR(FIND(OFFSET(Sheet1!$B$2:$B$73,72*(MATCH($I$2,Sheet1!$Y$1:$Y$34,0)-1),),CHOOSE(COUNTIF($A$4:$A219,"?*"),$A$4,$A$36,$A$61,$A$86,$A$111,$A$136,$A$161,$A$186,$A$211,$A$261,$A$286,$A$311,$A$336,$A$387,$A$413,$A$439,$A$465,$A$491))))*(TEXT(YEAR(OFFSET(Sheet1!$D$2:$D$73,72*(MATCH($I$2,Sheet1!$Y$1:$Y$34,0)-1),)),"0")=G$3)*CHOOSE(MATCH($B219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147915</v>
      </c>
      <c r="H219" s="5">
        <f t="shared" ca="1" si="196"/>
        <v>0.37223158026077741</v>
      </c>
      <c r="I219" s="5">
        <f t="shared" ca="1" si="197"/>
        <v>0.24215180377804546</v>
      </c>
      <c r="J219" s="5">
        <f t="shared" ca="1" si="198"/>
        <v>0.35345466523923252</v>
      </c>
      <c r="K219" s="27"/>
      <c r="L219" s="12">
        <v>180965</v>
      </c>
      <c r="M219" s="12">
        <v>246926</v>
      </c>
      <c r="N219" s="12">
        <v>298031</v>
      </c>
      <c r="O219" s="12">
        <v>385087</v>
      </c>
      <c r="P219" s="5">
        <v>0.36449589699665674</v>
      </c>
      <c r="Q219" s="5">
        <v>0.2069648396685646</v>
      </c>
      <c r="R219" s="5">
        <v>0.29210384154668478</v>
      </c>
    </row>
    <row r="220" spans="1:18" ht="13" thickBot="1" x14ac:dyDescent="0.3">
      <c r="A220" s="39"/>
      <c r="B220" s="29" t="str">
        <f>IF(ISERR(SEARCH("AOV $",B221)),"",B221)</f>
        <v>Customers, AOV $0-$50</v>
      </c>
      <c r="C220" s="16"/>
      <c r="D220" s="12"/>
      <c r="E220" s="12"/>
      <c r="F220" s="12"/>
      <c r="G220" s="12"/>
      <c r="H220" s="5"/>
      <c r="I220" s="5"/>
      <c r="J220" s="5"/>
      <c r="K220" s="27"/>
      <c r="L220" s="12"/>
      <c r="M220" s="12"/>
      <c r="N220" s="12"/>
      <c r="O220" s="12"/>
      <c r="P220" s="5"/>
      <c r="Q220" s="5"/>
      <c r="R220" s="5"/>
    </row>
    <row r="221" spans="1:18" ht="13" thickBot="1" x14ac:dyDescent="0.3">
      <c r="A221" s="39"/>
      <c r="B221" s="29" t="s">
        <v>77</v>
      </c>
      <c r="C221" s="16"/>
      <c r="D221" s="22">
        <f t="array" aca="1" ref="D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D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60900</v>
      </c>
      <c r="E221" s="12">
        <f t="array" aca="1" ref="E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E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74993</v>
      </c>
      <c r="F221" s="12">
        <f t="array" aca="1" ref="F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F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90916</v>
      </c>
      <c r="G221" s="12">
        <f t="array" aca="1" ref="G221" ca="1">SUM(NOT(ISERR(FIND(OFFSET(Sheet1!$B$2:$B$73,72*(MATCH($I$2,Sheet1!$Y$1:$Y$34,0)-1),),CHOOSE(COUNTIF($A$4:$A221,"?*"),$A$4,$A$36,$A$61,$A$86,$A$111,$A$136,$A$161,$A$186,$A$211,$A$261,$A$286,$A$311,$A$336,$A$387,$A$413,$A$439,$A$465,$A$491))))*(TEXT(YEAR(OFFSET(Sheet1!$D$2:$D$73,72*(MATCH($I$2,Sheet1!$Y$1:$Y$34,0)-1),)),"0")=G$3)*CHOOSE(MATCH($B221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110708</v>
      </c>
      <c r="H221" s="5">
        <f ca="1">(E221/D221)-1</f>
        <v>0.23141215106732349</v>
      </c>
      <c r="I221" s="5">
        <f t="shared" ref="I221:I224" ca="1" si="202">(F221/E221)-1</f>
        <v>0.21232648380515506</v>
      </c>
      <c r="J221" s="5">
        <f t="shared" ref="J221:J224" ca="1" si="203">(G221/F221)-1</f>
        <v>0.21769545514540889</v>
      </c>
      <c r="K221" s="27"/>
      <c r="L221" s="12">
        <v>198788</v>
      </c>
      <c r="M221" s="12">
        <v>243788</v>
      </c>
      <c r="N221" s="12">
        <v>284812</v>
      </c>
      <c r="O221" s="12">
        <v>337608</v>
      </c>
      <c r="P221" s="5">
        <v>0.22637181318791888</v>
      </c>
      <c r="Q221" s="5">
        <v>0.168277355735311</v>
      </c>
      <c r="R221" s="5">
        <v>0.18537140289032772</v>
      </c>
    </row>
    <row r="222" spans="1:18" ht="13" thickBot="1" x14ac:dyDescent="0.3">
      <c r="A222" s="39"/>
      <c r="B222" s="29" t="s">
        <v>78</v>
      </c>
      <c r="C222" s="16"/>
      <c r="D222" s="22">
        <f t="array" aca="1" ref="D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D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98148</v>
      </c>
      <c r="E222" s="12">
        <f t="array" aca="1" ref="E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E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124542</v>
      </c>
      <c r="F222" s="12">
        <f t="array" aca="1" ref="F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F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149332</v>
      </c>
      <c r="G222" s="12">
        <f t="array" aca="1" ref="G222" ca="1">SUM(NOT(ISERR(FIND(OFFSET(Sheet1!$B$2:$B$73,72*(MATCH($I$2,Sheet1!$Y$1:$Y$34,0)-1),),CHOOSE(COUNTIF($A$4:$A222,"?*"),$A$4,$A$36,$A$61,$A$86,$A$111,$A$136,$A$161,$A$186,$A$211,$A$261,$A$286,$A$311,$A$336,$A$387,$A$413,$A$439,$A$465,$A$491))))*(TEXT(YEAR(OFFSET(Sheet1!$D$2:$D$73,72*(MATCH($I$2,Sheet1!$Y$1:$Y$34,0)-1),)),"0")=G$3)*CHOOSE(MATCH($B222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193248</v>
      </c>
      <c r="H222" s="5">
        <f ca="1">(E222/D222)-1</f>
        <v>0.26892040591759381</v>
      </c>
      <c r="I222" s="5">
        <f t="shared" ca="1" si="202"/>
        <v>0.1990493166963756</v>
      </c>
      <c r="J222" s="5">
        <f t="shared" ca="1" si="203"/>
        <v>0.29408298288377566</v>
      </c>
      <c r="K222" s="27"/>
      <c r="L222" s="12">
        <v>272401</v>
      </c>
      <c r="M222" s="12">
        <v>343559</v>
      </c>
      <c r="N222" s="12">
        <v>405043</v>
      </c>
      <c r="O222" s="12">
        <v>511023</v>
      </c>
      <c r="P222" s="5">
        <v>0.26122517905587728</v>
      </c>
      <c r="Q222" s="5">
        <v>0.17896198324014212</v>
      </c>
      <c r="R222" s="5">
        <v>0.2616512320914075</v>
      </c>
    </row>
    <row r="223" spans="1:18" ht="13" thickBot="1" x14ac:dyDescent="0.3">
      <c r="A223" s="39"/>
      <c r="B223" s="29" t="s">
        <v>79</v>
      </c>
      <c r="C223" s="16"/>
      <c r="D223" s="22">
        <f t="array" aca="1" ref="D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D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24948</v>
      </c>
      <c r="E223" s="12">
        <f t="array" aca="1" ref="E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E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32258</v>
      </c>
      <c r="F223" s="12">
        <f t="array" aca="1" ref="F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F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38050</v>
      </c>
      <c r="G223" s="12">
        <f t="array" aca="1" ref="G223" ca="1">SUM(NOT(ISERR(FIND(OFFSET(Sheet1!$B$2:$B$73,72*(MATCH($I$2,Sheet1!$Y$1:$Y$34,0)-1),),CHOOSE(COUNTIF($A$4:$A223,"?*"),$A$4,$A$36,$A$61,$A$86,$A$111,$A$136,$A$161,$A$186,$A$211,$A$261,$A$286,$A$311,$A$336,$A$387,$A$413,$A$439,$A$465,$A$491))))*(TEXT(YEAR(OFFSET(Sheet1!$D$2:$D$73,72*(MATCH($I$2,Sheet1!$Y$1:$Y$34,0)-1),)),"0")=G$3)*CHOOSE(MATCH($B223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49668</v>
      </c>
      <c r="H223" s="5">
        <f ca="1">(E223/D223)-1</f>
        <v>0.29300945967612635</v>
      </c>
      <c r="I223" s="5">
        <f t="shared" ca="1" si="202"/>
        <v>0.17955235910471812</v>
      </c>
      <c r="J223" s="5">
        <f t="shared" ca="1" si="203"/>
        <v>0.30533508541392895</v>
      </c>
      <c r="K223" s="27"/>
      <c r="L223" s="12">
        <v>57217</v>
      </c>
      <c r="M223" s="12">
        <v>73676</v>
      </c>
      <c r="N223" s="12">
        <v>87274</v>
      </c>
      <c r="O223" s="12">
        <v>112371</v>
      </c>
      <c r="P223" s="5">
        <v>0.28765926210741566</v>
      </c>
      <c r="Q223" s="5">
        <v>0.18456485151202573</v>
      </c>
      <c r="R223" s="5">
        <v>0.28756559800169579</v>
      </c>
    </row>
    <row r="224" spans="1:18" ht="13" thickBot="1" x14ac:dyDescent="0.3">
      <c r="A224" s="39"/>
      <c r="B224" s="29" t="s">
        <v>80</v>
      </c>
      <c r="C224" s="16"/>
      <c r="D224" s="22">
        <f t="array" aca="1" ref="D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D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15806</v>
      </c>
      <c r="E224" s="12">
        <f t="array" aca="1" ref="E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E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20367</v>
      </c>
      <c r="F224" s="12">
        <f t="array" aca="1" ref="F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F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23304</v>
      </c>
      <c r="G224" s="12">
        <f t="array" aca="1" ref="G224" ca="1">SUM(NOT(ISERR(FIND(OFFSET(Sheet1!$B$2:$B$73,72*(MATCH($I$2,Sheet1!$Y$1:$Y$34,0)-1),),CHOOSE(COUNTIF($A$4:$A224,"?*"),$A$4,$A$36,$A$61,$A$86,$A$111,$A$136,$A$161,$A$186,$A$211,$A$261,$A$286,$A$311,$A$336,$A$387,$A$413,$A$439,$A$465,$A$491))))*(TEXT(YEAR(OFFSET(Sheet1!$D$2:$D$73,72*(MATCH($I$2,Sheet1!$Y$1:$Y$34,0)-1),)),"0")=G$3)*CHOOSE(MATCH($B224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30392</v>
      </c>
      <c r="H224" s="5">
        <f ca="1">(E224/D224)-1</f>
        <v>0.28856130583322792</v>
      </c>
      <c r="I224" s="5">
        <f t="shared" ca="1" si="202"/>
        <v>0.14420385918397405</v>
      </c>
      <c r="J224" s="5">
        <f t="shared" ca="1" si="203"/>
        <v>0.30415379334019921</v>
      </c>
      <c r="K224" s="27"/>
      <c r="L224" s="12">
        <v>34968</v>
      </c>
      <c r="M224" s="12">
        <v>45935</v>
      </c>
      <c r="N224" s="12">
        <v>54732</v>
      </c>
      <c r="O224" s="12">
        <v>72670</v>
      </c>
      <c r="P224" s="5">
        <v>0.31362960420956298</v>
      </c>
      <c r="Q224" s="5">
        <v>0.19150974202677706</v>
      </c>
      <c r="R224" s="5">
        <v>0.32774245414017389</v>
      </c>
    </row>
    <row r="225" spans="1:18" ht="13" thickBot="1" x14ac:dyDescent="0.3">
      <c r="A225" s="39"/>
      <c r="B225" s="29" t="s">
        <v>53</v>
      </c>
      <c r="C225" s="16" t="s">
        <v>53</v>
      </c>
      <c r="D225" s="13">
        <f ca="1">D218/D211</f>
        <v>0.67910231128817533</v>
      </c>
      <c r="E225" s="13">
        <f t="shared" ref="E225:G225" ca="1" si="204">E218/E211</f>
        <v>0.65108661167512694</v>
      </c>
      <c r="F225" s="13">
        <f t="shared" ca="1" si="204"/>
        <v>0.63764497582907276</v>
      </c>
      <c r="G225" s="13">
        <f t="shared" ca="1" si="204"/>
        <v>0.61482073663597347</v>
      </c>
      <c r="H225" s="5">
        <f t="shared" ca="1" si="196"/>
        <v>-4.1254018941425774E-2</v>
      </c>
      <c r="I225" s="5">
        <f t="shared" ca="1" si="197"/>
        <v>-2.0644927425970683E-2</v>
      </c>
      <c r="J225" s="5">
        <f t="shared" ca="1" si="198"/>
        <v>-3.5794587989065541E-2</v>
      </c>
      <c r="K225" s="27"/>
      <c r="L225" s="13">
        <v>0.67878354343650926</v>
      </c>
      <c r="M225" s="13">
        <v>0.650720410547727</v>
      </c>
      <c r="N225" s="13">
        <v>0.64172980822517223</v>
      </c>
      <c r="O225" s="13">
        <v>0.62745725916925288</v>
      </c>
      <c r="P225" s="5">
        <v>-4.134327232906343E-2</v>
      </c>
      <c r="Q225" s="5">
        <v>-1.3816382853255149E-2</v>
      </c>
      <c r="R225" s="5">
        <v>-2.2240745050308375E-2</v>
      </c>
    </row>
    <row r="226" spans="1:18" ht="13" thickBot="1" x14ac:dyDescent="0.3">
      <c r="A226" s="39"/>
      <c r="B226" s="29" t="s">
        <v>7</v>
      </c>
      <c r="C226" s="16" t="s">
        <v>7</v>
      </c>
      <c r="D226" s="10">
        <f ca="1">D216/D214</f>
        <v>124.40883932547288</v>
      </c>
      <c r="E226" s="10">
        <f t="shared" ref="E226:G226" ca="1" si="205">E216/E214</f>
        <v>128.11360486809619</v>
      </c>
      <c r="F226" s="10">
        <f t="shared" ca="1" si="205"/>
        <v>128.41870563648638</v>
      </c>
      <c r="G226" s="10">
        <f t="shared" ca="1" si="205"/>
        <v>131.33136247396646</v>
      </c>
      <c r="H226" s="5">
        <f t="shared" ca="1" si="196"/>
        <v>2.9778957529947414E-2</v>
      </c>
      <c r="I226" s="5">
        <f t="shared" ca="1" si="197"/>
        <v>2.3814860935675863E-3</v>
      </c>
      <c r="J226" s="5">
        <f t="shared" ca="1" si="198"/>
        <v>2.2680939066033856E-2</v>
      </c>
      <c r="K226" s="27"/>
      <c r="L226" s="10">
        <v>109.29356937706154</v>
      </c>
      <c r="M226" s="10">
        <v>113.1097963270645</v>
      </c>
      <c r="N226" s="10">
        <v>115.74224637278108</v>
      </c>
      <c r="O226" s="10">
        <v>120.85694284637304</v>
      </c>
      <c r="P226" s="5">
        <v>3.4917213993048479E-2</v>
      </c>
      <c r="Q226" s="5">
        <v>2.3273404525498975E-2</v>
      </c>
      <c r="R226" s="5">
        <v>4.4190402673874196E-2</v>
      </c>
    </row>
    <row r="227" spans="1:18" ht="13" thickBot="1" x14ac:dyDescent="0.3">
      <c r="A227" s="39"/>
      <c r="B227" s="29" t="s">
        <v>8</v>
      </c>
      <c r="C227" s="16" t="s">
        <v>8</v>
      </c>
      <c r="D227" s="10">
        <f ca="1">D216/D211</f>
        <v>225.12730963654016</v>
      </c>
      <c r="E227" s="10">
        <f t="shared" ref="E227:G227" ca="1" si="206">E216/E211</f>
        <v>255.98943543781726</v>
      </c>
      <c r="F227" s="10">
        <f t="shared" ca="1" si="206"/>
        <v>276.88226311496607</v>
      </c>
      <c r="G227" s="10">
        <f t="shared" ca="1" si="206"/>
        <v>309.86172880817469</v>
      </c>
      <c r="H227" s="5">
        <f t="shared" ca="1" si="196"/>
        <v>0.13708743666462708</v>
      </c>
      <c r="I227" s="5">
        <f t="shared" ca="1" si="197"/>
        <v>8.1615976227362275E-2</v>
      </c>
      <c r="J227" s="5">
        <f t="shared" ca="1" si="198"/>
        <v>0.1191100698260148</v>
      </c>
      <c r="K227" s="27"/>
      <c r="L227" s="10">
        <v>213.84892552726961</v>
      </c>
      <c r="M227" s="10">
        <v>246.23033634247014</v>
      </c>
      <c r="N227" s="10">
        <v>270.16249796540529</v>
      </c>
      <c r="O227" s="10">
        <v>300.25363123892299</v>
      </c>
      <c r="P227" s="5">
        <v>0.15142190093010921</v>
      </c>
      <c r="Q227" s="5">
        <v>9.7194204330895539E-2</v>
      </c>
      <c r="R227" s="5">
        <v>0.11138160736643354</v>
      </c>
    </row>
    <row r="228" spans="1:18" ht="13" thickBot="1" x14ac:dyDescent="0.3">
      <c r="A228" s="39"/>
      <c r="B228" s="29" t="s">
        <v>9</v>
      </c>
      <c r="C228" s="16" t="s">
        <v>9</v>
      </c>
      <c r="D228" s="12">
        <f t="array" aca="1" ref="D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D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1483318</v>
      </c>
      <c r="E228" s="12">
        <f t="array" aca="1" ref="E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E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2063817</v>
      </c>
      <c r="F228" s="12">
        <f t="array" aca="1" ref="F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F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2641386</v>
      </c>
      <c r="G228" s="12">
        <f t="array" aca="1" ref="G228" ca="1">SUM(NOT(ISERR(FIND(OFFSET(Sheet1!$B$2:$B$73,72*(MATCH($I$2,Sheet1!$Y$1:$Y$34,0)-1),),CHOOSE(COUNTIF($A$4:$A228,"?*"),$A$4,$A$36,$A$61,$A$86,$A$111,$A$136,$A$161,$A$186,$A$211,$A$261,$A$286,$A$311,$A$336,$A$387,$A$413,$A$439,$A$465,$A$491))))*(TEXT(YEAR(OFFSET(Sheet1!$D$2:$D$73,72*(MATCH($I$2,Sheet1!$Y$1:$Y$34,0)-1),)),"0")=G$3)*CHOOSE(MATCH($B228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3663397</v>
      </c>
      <c r="H228" s="5">
        <f t="shared" ca="1" si="196"/>
        <v>0.39135168588259561</v>
      </c>
      <c r="I228" s="5">
        <f t="shared" ca="1" si="197"/>
        <v>0.27985475456399467</v>
      </c>
      <c r="J228" s="5">
        <f t="shared" ca="1" si="198"/>
        <v>0.3869222446094589</v>
      </c>
      <c r="K228" s="27"/>
      <c r="L228" s="12">
        <v>3793223</v>
      </c>
      <c r="M228" s="12">
        <v>5319181</v>
      </c>
      <c r="N228" s="12">
        <v>6715728</v>
      </c>
      <c r="O228" s="12">
        <v>9041205</v>
      </c>
      <c r="P228" s="5">
        <v>0.40228533887936457</v>
      </c>
      <c r="Q228" s="5">
        <v>0.26254925335310086</v>
      </c>
      <c r="R228" s="5">
        <v>0.34627325585550817</v>
      </c>
    </row>
    <row r="229" spans="1:18" ht="13" thickBot="1" x14ac:dyDescent="0.3">
      <c r="A229" s="39"/>
      <c r="B229" s="29" t="str">
        <f t="shared" ref="B229:B231" si="207">IF(ISERR(SEARCH("AOV $",B230)),"",B230)</f>
        <v/>
      </c>
      <c r="C229" s="16"/>
      <c r="D229" s="7"/>
      <c r="E229" s="7"/>
      <c r="F229" s="7"/>
      <c r="G229" s="7"/>
      <c r="H229" s="5"/>
      <c r="K229" s="27"/>
      <c r="L229" s="7"/>
      <c r="M229" s="7"/>
      <c r="N229" s="7"/>
      <c r="O229" s="7"/>
      <c r="P229" s="5"/>
    </row>
    <row r="230" spans="1:18" ht="13" thickBot="1" x14ac:dyDescent="0.3">
      <c r="A230" s="39"/>
      <c r="B230" s="29" t="str">
        <f t="shared" si="207"/>
        <v/>
      </c>
      <c r="C230" s="16"/>
      <c r="D230" s="7"/>
      <c r="E230" s="7"/>
      <c r="F230" s="7"/>
      <c r="G230" s="7"/>
      <c r="H230" s="5"/>
      <c r="K230" s="27"/>
      <c r="L230" s="7"/>
      <c r="M230" s="7"/>
      <c r="N230" s="7"/>
      <c r="O230" s="7"/>
      <c r="P230" s="5"/>
    </row>
    <row r="231" spans="1:18" ht="13" thickBot="1" x14ac:dyDescent="0.3">
      <c r="A231" s="39"/>
      <c r="B231" s="29" t="str">
        <f t="shared" si="207"/>
        <v/>
      </c>
      <c r="C231" s="16"/>
      <c r="D231" s="7"/>
      <c r="E231" s="7"/>
      <c r="F231" s="7"/>
      <c r="G231" s="7"/>
      <c r="H231" s="5"/>
      <c r="K231" s="27"/>
      <c r="L231" s="7"/>
      <c r="M231" s="7"/>
      <c r="N231" s="7"/>
      <c r="O231" s="7"/>
      <c r="P231" s="5"/>
    </row>
    <row r="232" spans="1:18" ht="13" thickBot="1" x14ac:dyDescent="0.3">
      <c r="A232" s="39"/>
      <c r="B232" s="29" t="s">
        <v>10</v>
      </c>
      <c r="C232" s="16" t="s">
        <v>10</v>
      </c>
      <c r="D232" s="11">
        <f ca="1">D228/D214</f>
        <v>4.1025841015386231</v>
      </c>
      <c r="E232" s="11">
        <f t="shared" ref="E232:G232" ca="1" si="208">E228/E214</f>
        <v>4.0960778165016709</v>
      </c>
      <c r="F232" s="11">
        <f t="shared" ca="1" si="208"/>
        <v>4.0619147722292359</v>
      </c>
      <c r="G232" s="11">
        <f t="shared" ca="1" si="208"/>
        <v>4.0432926472584638</v>
      </c>
      <c r="H232" s="5">
        <f t="shared" ref="H232:H234" ca="1" si="209">(E232/D232)-1</f>
        <v>-1.5858992468946731E-3</v>
      </c>
      <c r="I232" s="5">
        <f t="shared" ref="I232:I234" ca="1" si="210">(F232/E232)-1</f>
        <v>-8.3404285277013379E-3</v>
      </c>
      <c r="J232" s="5">
        <f t="shared" ref="J232:J234" ca="1" si="211">(G232/F232)-1</f>
        <v>-4.5845681199637722E-3</v>
      </c>
      <c r="K232" s="27"/>
      <c r="L232" s="11">
        <v>3.4411144091936672</v>
      </c>
      <c r="M232" s="11">
        <v>3.4562871551221681</v>
      </c>
      <c r="N232" s="11">
        <v>3.4586704077029089</v>
      </c>
      <c r="O232" s="11">
        <v>3.5206828124014322</v>
      </c>
      <c r="P232" s="5">
        <v>4.4092535511064401E-3</v>
      </c>
      <c r="Q232" s="5">
        <v>6.8954125446696324E-4</v>
      </c>
      <c r="R232" s="5">
        <v>1.7929550199525801E-2</v>
      </c>
    </row>
    <row r="233" spans="1:18" ht="13" thickBot="1" x14ac:dyDescent="0.3">
      <c r="A233" s="39"/>
      <c r="B233" s="29" t="s">
        <v>11</v>
      </c>
      <c r="C233" s="16" t="s">
        <v>11</v>
      </c>
      <c r="D233" s="11">
        <f ca="1">D228/D211</f>
        <v>7.4239397003033005</v>
      </c>
      <c r="E233" s="11">
        <f t="shared" ref="E233:G233" ca="1" si="212">E228/E211</f>
        <v>8.1845534581218278</v>
      </c>
      <c r="F233" s="11">
        <f t="shared" ca="1" si="212"/>
        <v>8.7578530646348494</v>
      </c>
      <c r="G233" s="11">
        <f t="shared" ca="1" si="212"/>
        <v>9.5396988667138878</v>
      </c>
      <c r="H233" s="5">
        <f t="shared" ca="1" si="209"/>
        <v>0.10245419393525679</v>
      </c>
      <c r="I233" s="5">
        <f t="shared" ca="1" si="210"/>
        <v>7.0046534541736705E-2</v>
      </c>
      <c r="J233" s="5">
        <f t="shared" ca="1" si="211"/>
        <v>8.9273683436893458E-2</v>
      </c>
      <c r="K233" s="27"/>
      <c r="L233" s="11">
        <v>6.7330458984617678</v>
      </c>
      <c r="M233" s="11">
        <v>7.5240410321405236</v>
      </c>
      <c r="N233" s="11">
        <v>8.0731372188382426</v>
      </c>
      <c r="O233" s="11">
        <v>8.7466865698209872</v>
      </c>
      <c r="P233" s="5">
        <v>0.11747953981116721</v>
      </c>
      <c r="Q233" s="5">
        <v>7.297889317085593E-2</v>
      </c>
      <c r="R233" s="5">
        <v>8.3430930594249331E-2</v>
      </c>
    </row>
    <row r="234" spans="1:18" ht="13" thickBot="1" x14ac:dyDescent="0.3">
      <c r="A234" s="39"/>
      <c r="B234" s="29" t="s">
        <v>12</v>
      </c>
      <c r="C234" s="16" t="s">
        <v>12</v>
      </c>
      <c r="D234" s="10">
        <f ca="1">D216/D228</f>
        <v>30.324506761193486</v>
      </c>
      <c r="E234" s="10">
        <f t="shared" ref="E234:G234" ca="1" si="213">E216/E228</f>
        <v>31.277141355071695</v>
      </c>
      <c r="F234" s="10">
        <f t="shared" ca="1" si="213"/>
        <v>31.615312688111466</v>
      </c>
      <c r="G234" s="10">
        <f t="shared" ca="1" si="213"/>
        <v>32.481290357010174</v>
      </c>
      <c r="H234" s="5">
        <f t="shared" ca="1" si="209"/>
        <v>3.1414677289897552E-2</v>
      </c>
      <c r="I234" s="5">
        <f t="shared" ca="1" si="210"/>
        <v>1.0812092102686188E-2</v>
      </c>
      <c r="J234" s="5">
        <f t="shared" ca="1" si="211"/>
        <v>2.7391083474064493E-2</v>
      </c>
      <c r="K234" s="27"/>
      <c r="L234" s="10">
        <v>31.761097243689598</v>
      </c>
      <c r="M234" s="10">
        <v>32.725809879378048</v>
      </c>
      <c r="N234" s="10">
        <v>33.464375823440136</v>
      </c>
      <c r="O234" s="10">
        <v>34.32769984863743</v>
      </c>
      <c r="P234" s="5">
        <v>3.0374033626313857E-2</v>
      </c>
      <c r="Q234" s="5">
        <v>2.2568301496107335E-2</v>
      </c>
      <c r="R234" s="5">
        <v>2.5798300549582542E-2</v>
      </c>
    </row>
    <row r="235" spans="1:18" ht="13" thickBot="1" x14ac:dyDescent="0.3">
      <c r="A235" s="40"/>
      <c r="B235" s="29" t="s">
        <v>14</v>
      </c>
      <c r="C235" s="16" t="s">
        <v>14</v>
      </c>
      <c r="D235" s="7"/>
      <c r="E235" s="7"/>
      <c r="F235" s="2"/>
      <c r="G235" s="2"/>
      <c r="H235" s="2"/>
      <c r="K235" s="27"/>
      <c r="L235" s="7"/>
      <c r="M235" s="7"/>
      <c r="N235" s="2"/>
      <c r="O235" s="2"/>
      <c r="P235" s="2"/>
    </row>
    <row r="236" spans="1:18" ht="13" thickBot="1" x14ac:dyDescent="0.3">
      <c r="A236" s="41" t="s">
        <v>52</v>
      </c>
      <c r="B236" s="29" t="s">
        <v>1</v>
      </c>
      <c r="C236" s="16" t="s">
        <v>1</v>
      </c>
      <c r="D236" s="12">
        <f t="array" aca="1" ref="D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D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199802</v>
      </c>
      <c r="E236" s="12">
        <f t="array" aca="1" ref="E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E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252160</v>
      </c>
      <c r="F236" s="12">
        <f t="array" aca="1" ref="F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F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301602</v>
      </c>
      <c r="G236" s="12">
        <f t="array" aca="1" ref="G236" ca="1">SUM(NOT(ISERR(FIND(OFFSET(Sheet1!$B$2:$B$73,72*(MATCH($I$2,Sheet1!$Y$1:$Y$34,0)-1),),CHOOSE(COUNTIF($A$4:$A236,"?*"),$A$4,$A$36,$A$61,$A$86,$A$111,$A$136,$A$161,$A$186,$A$211,$A$261,$A$286,$A$311,$A$336,$A$387,$A$413,$A$439,$A$465,$A$491))))*(TEXT(YEAR(OFFSET(Sheet1!$D$2:$D$73,72*(MATCH($I$2,Sheet1!$Y$1:$Y$34,0)-1),)),"0")=G$3)*CHOOSE(MATCH($B236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384016</v>
      </c>
      <c r="H236" s="5">
        <f t="shared" ref="H236" ca="1" si="214">(E236/D236)-1</f>
        <v>0.26204942893464533</v>
      </c>
      <c r="I236" s="5">
        <f t="shared" ref="I236" ca="1" si="215">(F236/E236)-1</f>
        <v>0.19607392131979706</v>
      </c>
      <c r="J236" s="5">
        <f t="shared" ref="J236" ca="1" si="216">(G236/F236)-1</f>
        <v>0.27325415613954807</v>
      </c>
      <c r="K236" s="27"/>
      <c r="L236" s="12">
        <v>563374</v>
      </c>
      <c r="M236" s="12">
        <v>706958</v>
      </c>
      <c r="N236" s="12">
        <v>831861</v>
      </c>
      <c r="O236" s="12">
        <v>1033672</v>
      </c>
      <c r="P236" s="5">
        <v>0.25486444173852529</v>
      </c>
      <c r="Q236" s="5">
        <v>0.17667669083594784</v>
      </c>
      <c r="R236" s="5">
        <v>0.24260182891132054</v>
      </c>
    </row>
    <row r="237" spans="1:18" ht="13" thickBot="1" x14ac:dyDescent="0.3">
      <c r="A237" s="42"/>
      <c r="B237" s="29" t="s">
        <v>2</v>
      </c>
      <c r="C237" s="16" t="s">
        <v>2</v>
      </c>
      <c r="D237" s="12">
        <f t="array" aca="1" ref="D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D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37" s="12">
        <f t="array" aca="1" ref="E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E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37" s="12">
        <f t="array" aca="1" ref="F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F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37" s="12">
        <f t="array" aca="1" ref="G237" ca="1">SUM(NOT(ISERR(FIND(OFFSET(Sheet1!$B$2:$B$73,72*(MATCH($I$2,Sheet1!$Y$1:$Y$34,0)-1),),CHOOSE(COUNTIF($A$4:$A237,"?*"),$A$4,$A$36,$A$61,$A$86,$A$111,$A$136,$A$161,$A$186,$A$211,$A$261,$A$286,$A$311,$A$336,$A$387,$A$413,$A$439,$A$465,$A$491))))*(TEXT(YEAR(OFFSET(Sheet1!$D$2:$D$73,72*(MATCH($I$2,Sheet1!$Y$1:$Y$34,0)-1),)),"0")=G$3)*CHOOSE(MATCH($B237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37" s="5"/>
      <c r="I237" s="5"/>
      <c r="J237" s="5"/>
      <c r="K237" s="27"/>
      <c r="L237" s="12">
        <v>0</v>
      </c>
      <c r="M237" s="12">
        <v>0</v>
      </c>
      <c r="N237" s="12">
        <v>0</v>
      </c>
      <c r="O237" s="12">
        <v>0</v>
      </c>
      <c r="P237" s="5"/>
      <c r="Q237" s="5"/>
      <c r="R237" s="5"/>
    </row>
    <row r="238" spans="1:18" ht="13" thickBot="1" x14ac:dyDescent="0.3">
      <c r="A238" s="42"/>
      <c r="B238" s="29" t="s">
        <v>3</v>
      </c>
      <c r="C238" s="16" t="s">
        <v>3</v>
      </c>
      <c r="D238" s="9">
        <f ca="1">D237/D236</f>
        <v>0</v>
      </c>
      <c r="E238" s="9">
        <f t="shared" ref="E238" ca="1" si="217">E237/E236</f>
        <v>0</v>
      </c>
      <c r="F238" s="9">
        <f t="shared" ref="F238" ca="1" si="218">F237/F236</f>
        <v>0</v>
      </c>
      <c r="G238" s="9">
        <f t="shared" ref="G238" ca="1" si="219">G237/G236</f>
        <v>0</v>
      </c>
      <c r="H238" s="5"/>
      <c r="I238" s="5"/>
      <c r="J238" s="5"/>
      <c r="K238" s="27"/>
      <c r="L238" s="9">
        <v>0</v>
      </c>
      <c r="M238" s="9">
        <v>0</v>
      </c>
      <c r="N238" s="9">
        <v>0</v>
      </c>
      <c r="O238" s="9">
        <v>0</v>
      </c>
      <c r="P238" s="5"/>
      <c r="Q238" s="5"/>
      <c r="R238" s="5"/>
    </row>
    <row r="239" spans="1:18" ht="13" thickBot="1" x14ac:dyDescent="0.3">
      <c r="A239" s="42"/>
      <c r="B239" s="29" t="s">
        <v>4</v>
      </c>
      <c r="C239" s="16" t="s">
        <v>4</v>
      </c>
      <c r="D239" s="12">
        <f t="array" aca="1" ref="D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D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361557</v>
      </c>
      <c r="E239" s="12">
        <f t="array" aca="1" ref="E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E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503852</v>
      </c>
      <c r="F239" s="12">
        <f t="array" aca="1" ref="F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F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650281</v>
      </c>
      <c r="G239" s="12">
        <f t="array" aca="1" ref="G239" ca="1">SUM(NOT(ISERR(FIND(OFFSET(Sheet1!$B$2:$B$73,72*(MATCH($I$2,Sheet1!$Y$1:$Y$34,0)-1),),CHOOSE(COUNTIF($A$4:$A239,"?*"),$A$4,$A$36,$A$61,$A$86,$A$111,$A$136,$A$161,$A$186,$A$211,$A$261,$A$286,$A$311,$A$336,$A$387,$A$413,$A$439,$A$465,$A$491))))*(TEXT(YEAR(OFFSET(Sheet1!$D$2:$D$73,72*(MATCH($I$2,Sheet1!$Y$1:$Y$34,0)-1),)),"0")=G$3)*CHOOSE(MATCH($B239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906043</v>
      </c>
      <c r="H239" s="5">
        <f t="shared" ref="H239:H244" ca="1" si="220">(E239/D239)-1</f>
        <v>0.39356173438766229</v>
      </c>
      <c r="I239" s="5">
        <f t="shared" ref="I239:I244" ca="1" si="221">(F239/E239)-1</f>
        <v>0.29061907067948534</v>
      </c>
      <c r="J239" s="5">
        <f t="shared" ref="J239:J244" ca="1" si="222">(G239/F239)-1</f>
        <v>0.39330996907490756</v>
      </c>
      <c r="K239" s="27"/>
      <c r="L239" s="12">
        <v>1102324</v>
      </c>
      <c r="M239" s="12">
        <v>1538987</v>
      </c>
      <c r="N239" s="12">
        <v>1941708</v>
      </c>
      <c r="O239" s="12">
        <v>2568026</v>
      </c>
      <c r="P239" s="5">
        <v>0.39612945014351508</v>
      </c>
      <c r="Q239" s="5">
        <v>0.26167927344415509</v>
      </c>
      <c r="R239" s="5">
        <v>0.32256034377980614</v>
      </c>
    </row>
    <row r="240" spans="1:18" ht="13" thickBot="1" x14ac:dyDescent="0.3">
      <c r="A240" s="42"/>
      <c r="B240" s="29" t="s">
        <v>5</v>
      </c>
      <c r="C240" s="16" t="s">
        <v>5</v>
      </c>
      <c r="D240" s="11">
        <f ca="1">D239/D236</f>
        <v>1.8095764807159087</v>
      </c>
      <c r="E240" s="11">
        <f t="shared" ref="E240" ca="1" si="223">E239/E236</f>
        <v>1.9981440355329949</v>
      </c>
      <c r="F240" s="11">
        <f t="shared" ref="F240" ca="1" si="224">F239/F236</f>
        <v>2.1560898137280256</v>
      </c>
      <c r="G240" s="11">
        <f t="shared" ref="G240" ca="1" si="225">G239/G236</f>
        <v>2.3593886713053625</v>
      </c>
      <c r="H240" s="5">
        <f t="shared" ca="1" si="220"/>
        <v>0.10420535237200079</v>
      </c>
      <c r="I240" s="5">
        <f t="shared" ca="1" si="221"/>
        <v>7.9046242606279016E-2</v>
      </c>
      <c r="J240" s="5">
        <f t="shared" ca="1" si="222"/>
        <v>9.4290532928134052E-2</v>
      </c>
      <c r="K240" s="27"/>
      <c r="L240" s="11">
        <v>1.9566469166131202</v>
      </c>
      <c r="M240" s="11">
        <v>2.176914328715426</v>
      </c>
      <c r="N240" s="11">
        <v>2.3341736179481907</v>
      </c>
      <c r="O240" s="11">
        <v>2.4843722186534993</v>
      </c>
      <c r="P240" s="5">
        <v>0.11257391930659622</v>
      </c>
      <c r="Q240" s="5">
        <v>7.2239539773511385E-2</v>
      </c>
      <c r="R240" s="5">
        <v>6.4347655868605802E-2</v>
      </c>
    </row>
    <row r="241" spans="1:18" ht="13" thickBot="1" x14ac:dyDescent="0.3">
      <c r="A241" s="42"/>
      <c r="B241" s="29" t="s">
        <v>6</v>
      </c>
      <c r="C241" s="16" t="s">
        <v>6</v>
      </c>
      <c r="D241" s="12">
        <f t="array" aca="1" ref="D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D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44980886.719999999</v>
      </c>
      <c r="E241" s="12">
        <f t="array" aca="1" ref="E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E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64550296.039999999</v>
      </c>
      <c r="F241" s="12">
        <f t="array" aca="1" ref="F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F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83508244.319999993</v>
      </c>
      <c r="G241" s="12">
        <f t="array" aca="1" ref="G241" ca="1">SUM(NOT(ISERR(FIND(OFFSET(Sheet1!$B$2:$B$73,72*(MATCH($I$2,Sheet1!$Y$1:$Y$34,0)-1),),CHOOSE(COUNTIF($A$4:$A241,"?*"),$A$4,$A$36,$A$61,$A$86,$A$111,$A$136,$A$161,$A$186,$A$211,$A$261,$A$286,$A$311,$A$336,$A$387,$A$413,$A$439,$A$465,$A$491))))*(TEXT(YEAR(OFFSET(Sheet1!$D$2:$D$73,72*(MATCH($I$2,Sheet1!$Y$1:$Y$34,0)-1),)),"0")=G$3)*CHOOSE(MATCH($B241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118991861.65000001</v>
      </c>
      <c r="H241" s="5">
        <f t="shared" ca="1" si="220"/>
        <v>0.43506055009135225</v>
      </c>
      <c r="I241" s="5">
        <f t="shared" ca="1" si="221"/>
        <v>0.2936926620484015</v>
      </c>
      <c r="J241" s="5">
        <f t="shared" ca="1" si="222"/>
        <v>0.4249115475835934</v>
      </c>
      <c r="K241" s="27"/>
      <c r="L241" s="12">
        <v>120476924.56999999</v>
      </c>
      <c r="M241" s="12">
        <v>174074506.12</v>
      </c>
      <c r="N241" s="12">
        <v>224737645.72</v>
      </c>
      <c r="O241" s="12">
        <v>310363771.50999999</v>
      </c>
      <c r="P241" s="5">
        <v>0.44487840091617326</v>
      </c>
      <c r="Q241" s="5">
        <v>0.29104284555645865</v>
      </c>
      <c r="R241" s="5">
        <v>0.38100481793193364</v>
      </c>
    </row>
    <row r="242" spans="1:18" ht="13" thickBot="1" x14ac:dyDescent="0.3">
      <c r="A242" s="42"/>
      <c r="B242" s="29" t="s">
        <v>88</v>
      </c>
      <c r="C242" s="16" t="s">
        <v>89</v>
      </c>
      <c r="D242" s="31">
        <f t="array" aca="1" ref="D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D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0.25753399999999999</v>
      </c>
      <c r="E242" s="32">
        <f t="array" aca="1" ref="E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E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0.25740000000000002</v>
      </c>
      <c r="F242" s="32">
        <f t="array" aca="1" ref="F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F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0.25235299999999999</v>
      </c>
      <c r="G242" s="32">
        <f t="array" aca="1" ref="G242" ca="1">SUM(NOT(ISERR(FIND(OFFSET(Sheet1!$B$2:$B$73,72*(MATCH($I$2,Sheet1!$Y$1:$Y$34,0)-1),),CHOOSE(COUNTIF($A$4:$A242,"?*"),$A$4,$A$36,$A$61,$A$86,$A$111,$A$136,$A$161,$A$186,$A$211,$A$261,$A$286,$A$311,$A$336,$A$387,$A$413,$A$439,$A$465,$A$491))))*(TEXT(YEAR(OFFSET(Sheet1!$D$2:$D$73,72*(MATCH($I$2,Sheet1!$Y$1:$Y$34,0)-1),)),"0")=G$3)*CHOOSE(MATCH($B242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0.24693899999999999</v>
      </c>
      <c r="H242" s="5"/>
      <c r="I242" s="5"/>
      <c r="J242" s="5"/>
      <c r="K242" s="27"/>
      <c r="L242" s="31">
        <v>0.27803800000000001</v>
      </c>
      <c r="M242" s="32">
        <v>0.27718700000000002</v>
      </c>
      <c r="N242" s="32">
        <v>0.27823700000000001</v>
      </c>
      <c r="O242" s="32">
        <v>0.279331</v>
      </c>
      <c r="P242" s="5"/>
      <c r="Q242" s="5"/>
      <c r="R242" s="5"/>
    </row>
    <row r="243" spans="1:18" ht="13" thickBot="1" x14ac:dyDescent="0.3">
      <c r="A243" s="42"/>
      <c r="B243" s="29" t="s">
        <v>50</v>
      </c>
      <c r="C243" s="16" t="s">
        <v>50</v>
      </c>
      <c r="D243" s="12">
        <f t="array" aca="1" ref="D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D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135686</v>
      </c>
      <c r="E243" s="12">
        <f t="array" aca="1" ref="E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E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164178</v>
      </c>
      <c r="F243" s="12">
        <f t="array" aca="1" ref="F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F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192315</v>
      </c>
      <c r="G243" s="12">
        <f t="array" aca="1" ref="G243" ca="1">SUM(NOT(ISERR(FIND(OFFSET(Sheet1!$B$2:$B$73,72*(MATCH($I$2,Sheet1!$Y$1:$Y$34,0)-1),),CHOOSE(COUNTIF($A$4:$A243,"?*"),$A$4,$A$36,$A$61,$A$86,$A$111,$A$136,$A$161,$A$186,$A$211,$A$261,$A$286,$A$311,$A$336,$A$387,$A$413,$A$439,$A$465,$A$491))))*(TEXT(YEAR(OFFSET(Sheet1!$D$2:$D$73,72*(MATCH($I$2,Sheet1!$Y$1:$Y$34,0)-1),)),"0")=G$3)*CHOOSE(MATCH($B243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236101</v>
      </c>
      <c r="H243" s="5">
        <f t="shared" ca="1" si="220"/>
        <v>0.20998481788835988</v>
      </c>
      <c r="I243" s="5">
        <f t="shared" ca="1" si="221"/>
        <v>0.17138106201805359</v>
      </c>
      <c r="J243" s="5">
        <f t="shared" ca="1" si="222"/>
        <v>0.22767854821516775</v>
      </c>
      <c r="K243" s="27"/>
      <c r="L243" s="12">
        <v>382409</v>
      </c>
      <c r="M243" s="12">
        <v>460032</v>
      </c>
      <c r="N243" s="12">
        <v>533830</v>
      </c>
      <c r="O243" s="12">
        <v>648585</v>
      </c>
      <c r="P243" s="5">
        <v>0.20298423938767129</v>
      </c>
      <c r="Q243" s="5">
        <v>0.16041927518085708</v>
      </c>
      <c r="R243" s="5">
        <v>0.2149654384354569</v>
      </c>
    </row>
    <row r="244" spans="1:18" ht="13" thickBot="1" x14ac:dyDescent="0.3">
      <c r="A244" s="42"/>
      <c r="B244" s="29" t="s">
        <v>51</v>
      </c>
      <c r="C244" s="16" t="s">
        <v>51</v>
      </c>
      <c r="D244" s="12">
        <f t="array" aca="1" ref="D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D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64116</v>
      </c>
      <c r="E244" s="12">
        <f t="array" aca="1" ref="E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E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87982</v>
      </c>
      <c r="F244" s="12">
        <f t="array" aca="1" ref="F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F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109287</v>
      </c>
      <c r="G244" s="12">
        <f t="array" aca="1" ref="G244" ca="1">SUM(NOT(ISERR(FIND(OFFSET(Sheet1!$B$2:$B$73,72*(MATCH($I$2,Sheet1!$Y$1:$Y$34,0)-1),),CHOOSE(COUNTIF($A$4:$A244,"?*"),$A$4,$A$36,$A$61,$A$86,$A$111,$A$136,$A$161,$A$186,$A$211,$A$261,$A$286,$A$311,$A$336,$A$387,$A$413,$A$439,$A$465,$A$491))))*(TEXT(YEAR(OFFSET(Sheet1!$D$2:$D$73,72*(MATCH($I$2,Sheet1!$Y$1:$Y$34,0)-1),)),"0")=G$3)*CHOOSE(MATCH($B244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147915</v>
      </c>
      <c r="H244" s="5">
        <f t="shared" ca="1" si="220"/>
        <v>0.37223158026077741</v>
      </c>
      <c r="I244" s="5">
        <f t="shared" ca="1" si="221"/>
        <v>0.24215180377804546</v>
      </c>
      <c r="J244" s="5">
        <f t="shared" ca="1" si="222"/>
        <v>0.35345466523923252</v>
      </c>
      <c r="K244" s="27"/>
      <c r="L244" s="12">
        <v>180965</v>
      </c>
      <c r="M244" s="12">
        <v>246926</v>
      </c>
      <c r="N244" s="12">
        <v>298031</v>
      </c>
      <c r="O244" s="12">
        <v>385087</v>
      </c>
      <c r="P244" s="5">
        <v>0.36449589699665674</v>
      </c>
      <c r="Q244" s="5">
        <v>0.2069648396685646</v>
      </c>
      <c r="R244" s="5">
        <v>0.29210384154668478</v>
      </c>
    </row>
    <row r="245" spans="1:18" ht="13" thickBot="1" x14ac:dyDescent="0.3">
      <c r="A245" s="42"/>
      <c r="B245" s="29" t="str">
        <f>IF(ISERR(SEARCH("AOV $",B246)),"",B246)</f>
        <v>Customers, AOV $0-$50</v>
      </c>
      <c r="C245" s="16"/>
      <c r="D245" s="12"/>
      <c r="E245" s="12"/>
      <c r="F245" s="12"/>
      <c r="G245" s="12"/>
      <c r="H245" s="5"/>
      <c r="I245" s="5"/>
      <c r="J245" s="5"/>
      <c r="K245" s="27"/>
      <c r="L245" s="12"/>
      <c r="M245" s="12"/>
      <c r="N245" s="12"/>
      <c r="O245" s="12"/>
      <c r="P245" s="5"/>
      <c r="Q245" s="5"/>
      <c r="R245" s="5"/>
    </row>
    <row r="246" spans="1:18" ht="13" thickBot="1" x14ac:dyDescent="0.3">
      <c r="A246" s="42"/>
      <c r="B246" s="29" t="s">
        <v>77</v>
      </c>
      <c r="C246" s="16"/>
      <c r="D246" s="22">
        <f t="array" aca="1" ref="D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D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60900</v>
      </c>
      <c r="E246" s="12">
        <f t="array" aca="1" ref="E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E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74993</v>
      </c>
      <c r="F246" s="12">
        <f t="array" aca="1" ref="F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F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90916</v>
      </c>
      <c r="G246" s="12">
        <f t="array" aca="1" ref="G246" ca="1">SUM(NOT(ISERR(FIND(OFFSET(Sheet1!$B$2:$B$73,72*(MATCH($I$2,Sheet1!$Y$1:$Y$34,0)-1),),CHOOSE(COUNTIF($A$4:$A246,"?*"),$A$4,$A$36,$A$61,$A$86,$A$111,$A$136,$A$161,$A$186,$A$211,$A$261,$A$286,$A$311,$A$336,$A$387,$A$413,$A$439,$A$465,$A$491))))*(TEXT(YEAR(OFFSET(Sheet1!$D$2:$D$73,72*(MATCH($I$2,Sheet1!$Y$1:$Y$34,0)-1),)),"0")=G$3)*CHOOSE(MATCH($B246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110708</v>
      </c>
      <c r="H246" s="5">
        <f ca="1">(E246/D246)-1</f>
        <v>0.23141215106732349</v>
      </c>
      <c r="I246" s="5">
        <f t="shared" ref="I246:I249" ca="1" si="226">(F246/E246)-1</f>
        <v>0.21232648380515506</v>
      </c>
      <c r="J246" s="5">
        <f t="shared" ref="J246:J249" ca="1" si="227">(G246/F246)-1</f>
        <v>0.21769545514540889</v>
      </c>
      <c r="K246" s="27"/>
      <c r="L246" s="12">
        <v>198788</v>
      </c>
      <c r="M246" s="12">
        <v>243788</v>
      </c>
      <c r="N246" s="12">
        <v>284812</v>
      </c>
      <c r="O246" s="12">
        <v>337608</v>
      </c>
      <c r="P246" s="5">
        <v>0.22637181318791888</v>
      </c>
      <c r="Q246" s="5">
        <v>0.168277355735311</v>
      </c>
      <c r="R246" s="5">
        <v>0.18537140289032772</v>
      </c>
    </row>
    <row r="247" spans="1:18" ht="13" thickBot="1" x14ac:dyDescent="0.3">
      <c r="A247" s="42"/>
      <c r="B247" s="29" t="s">
        <v>78</v>
      </c>
      <c r="C247" s="16"/>
      <c r="D247" s="22">
        <f t="array" aca="1" ref="D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D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98148</v>
      </c>
      <c r="E247" s="12">
        <f t="array" aca="1" ref="E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E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124542</v>
      </c>
      <c r="F247" s="12">
        <f t="array" aca="1" ref="F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F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149332</v>
      </c>
      <c r="G247" s="12">
        <f t="array" aca="1" ref="G247" ca="1">SUM(NOT(ISERR(FIND(OFFSET(Sheet1!$B$2:$B$73,72*(MATCH($I$2,Sheet1!$Y$1:$Y$34,0)-1),),CHOOSE(COUNTIF($A$4:$A247,"?*"),$A$4,$A$36,$A$61,$A$86,$A$111,$A$136,$A$161,$A$186,$A$211,$A$261,$A$286,$A$311,$A$336,$A$387,$A$413,$A$439,$A$465,$A$491))))*(TEXT(YEAR(OFFSET(Sheet1!$D$2:$D$73,72*(MATCH($I$2,Sheet1!$Y$1:$Y$34,0)-1),)),"0")=G$3)*CHOOSE(MATCH($B247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193248</v>
      </c>
      <c r="H247" s="5">
        <f ca="1">(E247/D247)-1</f>
        <v>0.26892040591759381</v>
      </c>
      <c r="I247" s="5">
        <f t="shared" ca="1" si="226"/>
        <v>0.1990493166963756</v>
      </c>
      <c r="J247" s="5">
        <f t="shared" ca="1" si="227"/>
        <v>0.29408298288377566</v>
      </c>
      <c r="K247" s="27"/>
      <c r="L247" s="12">
        <v>272401</v>
      </c>
      <c r="M247" s="12">
        <v>343559</v>
      </c>
      <c r="N247" s="12">
        <v>405043</v>
      </c>
      <c r="O247" s="12">
        <v>511023</v>
      </c>
      <c r="P247" s="5">
        <v>0.26122517905587728</v>
      </c>
      <c r="Q247" s="5">
        <v>0.17896198324014212</v>
      </c>
      <c r="R247" s="5">
        <v>0.2616512320914075</v>
      </c>
    </row>
    <row r="248" spans="1:18" ht="13" thickBot="1" x14ac:dyDescent="0.3">
      <c r="A248" s="42"/>
      <c r="B248" s="29" t="s">
        <v>79</v>
      </c>
      <c r="C248" s="16"/>
      <c r="D248" s="22">
        <f t="array" aca="1" ref="D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D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24948</v>
      </c>
      <c r="E248" s="12">
        <f t="array" aca="1" ref="E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E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32258</v>
      </c>
      <c r="F248" s="12">
        <f t="array" aca="1" ref="F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F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38050</v>
      </c>
      <c r="G248" s="12">
        <f t="array" aca="1" ref="G248" ca="1">SUM(NOT(ISERR(FIND(OFFSET(Sheet1!$B$2:$B$73,72*(MATCH($I$2,Sheet1!$Y$1:$Y$34,0)-1),),CHOOSE(COUNTIF($A$4:$A248,"?*"),$A$4,$A$36,$A$61,$A$86,$A$111,$A$136,$A$161,$A$186,$A$211,$A$261,$A$286,$A$311,$A$336,$A$387,$A$413,$A$439,$A$465,$A$491))))*(TEXT(YEAR(OFFSET(Sheet1!$D$2:$D$73,72*(MATCH($I$2,Sheet1!$Y$1:$Y$34,0)-1),)),"0")=G$3)*CHOOSE(MATCH($B248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49668</v>
      </c>
      <c r="H248" s="5">
        <f ca="1">(E248/D248)-1</f>
        <v>0.29300945967612635</v>
      </c>
      <c r="I248" s="5">
        <f t="shared" ca="1" si="226"/>
        <v>0.17955235910471812</v>
      </c>
      <c r="J248" s="5">
        <f t="shared" ca="1" si="227"/>
        <v>0.30533508541392895</v>
      </c>
      <c r="K248" s="27"/>
      <c r="L248" s="12">
        <v>57217</v>
      </c>
      <c r="M248" s="12">
        <v>73676</v>
      </c>
      <c r="N248" s="12">
        <v>87274</v>
      </c>
      <c r="O248" s="12">
        <v>112371</v>
      </c>
      <c r="P248" s="5">
        <v>0.28765926210741566</v>
      </c>
      <c r="Q248" s="5">
        <v>0.18456485151202573</v>
      </c>
      <c r="R248" s="5">
        <v>0.28756559800169579</v>
      </c>
    </row>
    <row r="249" spans="1:18" ht="13" thickBot="1" x14ac:dyDescent="0.3">
      <c r="A249" s="42"/>
      <c r="B249" s="29" t="s">
        <v>80</v>
      </c>
      <c r="C249" s="16"/>
      <c r="D249" s="22">
        <f t="array" aca="1" ref="D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D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15806</v>
      </c>
      <c r="E249" s="12">
        <f t="array" aca="1" ref="E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E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20367</v>
      </c>
      <c r="F249" s="12">
        <f t="array" aca="1" ref="F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F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23304</v>
      </c>
      <c r="G249" s="12">
        <f t="array" aca="1" ref="G249" ca="1">SUM(NOT(ISERR(FIND(OFFSET(Sheet1!$B$2:$B$73,72*(MATCH($I$2,Sheet1!$Y$1:$Y$34,0)-1),),CHOOSE(COUNTIF($A$4:$A249,"?*"),$A$4,$A$36,$A$61,$A$86,$A$111,$A$136,$A$161,$A$186,$A$211,$A$261,$A$286,$A$311,$A$336,$A$387,$A$413,$A$439,$A$465,$A$491))))*(TEXT(YEAR(OFFSET(Sheet1!$D$2:$D$73,72*(MATCH($I$2,Sheet1!$Y$1:$Y$34,0)-1),)),"0")=G$3)*CHOOSE(MATCH($B249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30392</v>
      </c>
      <c r="H249" s="5">
        <f ca="1">(E249/D249)-1</f>
        <v>0.28856130583322792</v>
      </c>
      <c r="I249" s="5">
        <f t="shared" ca="1" si="226"/>
        <v>0.14420385918397405</v>
      </c>
      <c r="J249" s="5">
        <f t="shared" ca="1" si="227"/>
        <v>0.30415379334019921</v>
      </c>
      <c r="K249" s="27"/>
      <c r="L249" s="12">
        <v>34968</v>
      </c>
      <c r="M249" s="12">
        <v>45935</v>
      </c>
      <c r="N249" s="12">
        <v>54732</v>
      </c>
      <c r="O249" s="12">
        <v>72670</v>
      </c>
      <c r="P249" s="5">
        <v>0.31362960420956298</v>
      </c>
      <c r="Q249" s="5">
        <v>0.19150974202677706</v>
      </c>
      <c r="R249" s="5">
        <v>0.32774245414017389</v>
      </c>
    </row>
    <row r="250" spans="1:18" ht="13" thickBot="1" x14ac:dyDescent="0.3">
      <c r="A250" s="42"/>
      <c r="B250" s="29" t="str">
        <f>IF(ISERR(SEARCH("AOV $",B251)),"",B251)</f>
        <v/>
      </c>
      <c r="C250" s="16"/>
      <c r="D250" s="7"/>
      <c r="E250" s="7"/>
      <c r="F250" s="7"/>
      <c r="G250" s="7"/>
      <c r="H250" s="5"/>
      <c r="I250" s="5"/>
      <c r="J250" s="5"/>
      <c r="K250" s="27"/>
      <c r="L250" s="7"/>
      <c r="M250" s="7"/>
      <c r="N250" s="7"/>
      <c r="O250" s="7"/>
      <c r="P250" s="5"/>
      <c r="Q250" s="5"/>
      <c r="R250" s="5"/>
    </row>
    <row r="251" spans="1:18" ht="13" thickBot="1" x14ac:dyDescent="0.3">
      <c r="A251" s="42"/>
      <c r="B251" s="29" t="s">
        <v>7</v>
      </c>
      <c r="C251" s="16" t="s">
        <v>7</v>
      </c>
      <c r="D251" s="10">
        <f ca="1">D241/D239</f>
        <v>124.40883932547288</v>
      </c>
      <c r="E251" s="10">
        <f t="shared" ref="E251:G251" ca="1" si="228">E241/E239</f>
        <v>128.11360486809619</v>
      </c>
      <c r="F251" s="10">
        <f t="shared" ca="1" si="228"/>
        <v>128.41870563648638</v>
      </c>
      <c r="G251" s="10">
        <f t="shared" ca="1" si="228"/>
        <v>131.33136247396646</v>
      </c>
      <c r="H251" s="5">
        <f t="shared" ref="H251:H253" ca="1" si="229">(E251/D251)-1</f>
        <v>2.9778957529947414E-2</v>
      </c>
      <c r="I251" s="5">
        <f t="shared" ref="I251:I253" ca="1" si="230">(F251/E251)-1</f>
        <v>2.3814860935675863E-3</v>
      </c>
      <c r="J251" s="5">
        <f t="shared" ref="J251:J253" ca="1" si="231">(G251/F251)-1</f>
        <v>2.2680939066033856E-2</v>
      </c>
      <c r="K251" s="27"/>
      <c r="L251" s="10">
        <v>109.29356937706154</v>
      </c>
      <c r="M251" s="10">
        <v>113.1097963270645</v>
      </c>
      <c r="N251" s="10">
        <v>115.74224637278108</v>
      </c>
      <c r="O251" s="10">
        <v>120.85694284637304</v>
      </c>
      <c r="P251" s="5">
        <v>3.4917213993048479E-2</v>
      </c>
      <c r="Q251" s="5">
        <v>2.3273404525498975E-2</v>
      </c>
      <c r="R251" s="5">
        <v>4.4190402673874196E-2</v>
      </c>
    </row>
    <row r="252" spans="1:18" ht="13" thickBot="1" x14ac:dyDescent="0.3">
      <c r="A252" s="42"/>
      <c r="B252" s="29" t="s">
        <v>8</v>
      </c>
      <c r="C252" s="16" t="s">
        <v>8</v>
      </c>
      <c r="D252" s="10">
        <f ca="1">D241/D236</f>
        <v>225.12730963654016</v>
      </c>
      <c r="E252" s="10">
        <f t="shared" ref="E252:G252" ca="1" si="232">E241/E236</f>
        <v>255.98943543781726</v>
      </c>
      <c r="F252" s="10">
        <f t="shared" ca="1" si="232"/>
        <v>276.88226311496607</v>
      </c>
      <c r="G252" s="10">
        <f t="shared" ca="1" si="232"/>
        <v>309.86172880817469</v>
      </c>
      <c r="H252" s="5">
        <f t="shared" ca="1" si="229"/>
        <v>0.13708743666462708</v>
      </c>
      <c r="I252" s="5">
        <f t="shared" ca="1" si="230"/>
        <v>8.1615976227362275E-2</v>
      </c>
      <c r="J252" s="5">
        <f t="shared" ca="1" si="231"/>
        <v>0.1191100698260148</v>
      </c>
      <c r="K252" s="27"/>
      <c r="L252" s="10">
        <v>213.84892552726961</v>
      </c>
      <c r="M252" s="10">
        <v>246.23033634247014</v>
      </c>
      <c r="N252" s="10">
        <v>270.16249796540529</v>
      </c>
      <c r="O252" s="10">
        <v>300.25363123892299</v>
      </c>
      <c r="P252" s="5">
        <v>0.15142190093010921</v>
      </c>
      <c r="Q252" s="5">
        <v>9.7194204330895539E-2</v>
      </c>
      <c r="R252" s="5">
        <v>0.11138160736643354</v>
      </c>
    </row>
    <row r="253" spans="1:18" ht="13" thickBot="1" x14ac:dyDescent="0.3">
      <c r="A253" s="42"/>
      <c r="B253" s="29" t="s">
        <v>9</v>
      </c>
      <c r="C253" s="16" t="s">
        <v>9</v>
      </c>
      <c r="D253" s="12">
        <f t="array" aca="1" ref="D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D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1483318</v>
      </c>
      <c r="E253" s="12">
        <f t="array" aca="1" ref="E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E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2063817</v>
      </c>
      <c r="F253" s="12">
        <f t="array" aca="1" ref="F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F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2641386</v>
      </c>
      <c r="G253" s="12">
        <f t="array" aca="1" ref="G253" ca="1">SUM(NOT(ISERR(FIND(OFFSET(Sheet1!$B$2:$B$73,72*(MATCH($I$2,Sheet1!$Y$1:$Y$34,0)-1),),CHOOSE(COUNTIF($A$4:$A253,"?*"),$A$4,$A$36,$A$61,$A$86,$A$111,$A$136,$A$161,$A$186,$A$211,$A$261,$A$286,$A$311,$A$336,$A$387,$A$413,$A$439,$A$465,$A$491))))*(TEXT(YEAR(OFFSET(Sheet1!$D$2:$D$73,72*(MATCH($I$2,Sheet1!$Y$1:$Y$34,0)-1),)),"0")=G$3)*CHOOSE(MATCH($B253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3663397</v>
      </c>
      <c r="H253" s="5">
        <f t="shared" ca="1" si="229"/>
        <v>0.39135168588259561</v>
      </c>
      <c r="I253" s="5">
        <f t="shared" ca="1" si="230"/>
        <v>0.27985475456399467</v>
      </c>
      <c r="J253" s="5">
        <f t="shared" ca="1" si="231"/>
        <v>0.3869222446094589</v>
      </c>
      <c r="K253" s="27"/>
      <c r="L253" s="12">
        <v>3793223</v>
      </c>
      <c r="M253" s="12">
        <v>5319181</v>
      </c>
      <c r="N253" s="12">
        <v>6715728</v>
      </c>
      <c r="O253" s="12">
        <v>9041205</v>
      </c>
      <c r="P253" s="5">
        <v>0.40228533887936457</v>
      </c>
      <c r="Q253" s="5">
        <v>0.26254925335310086</v>
      </c>
      <c r="R253" s="5">
        <v>0.34627325585550817</v>
      </c>
    </row>
    <row r="254" spans="1:18" ht="13" thickBot="1" x14ac:dyDescent="0.3">
      <c r="A254" s="42"/>
      <c r="B254" s="29" t="str">
        <f t="shared" ref="B254:B256" si="233">IF(ISERR(SEARCH("AOV $",B255)),"",B255)</f>
        <v/>
      </c>
      <c r="C254" s="16"/>
      <c r="D254" s="7"/>
      <c r="E254" s="7"/>
      <c r="F254" s="7"/>
      <c r="G254" s="7"/>
      <c r="H254" s="5"/>
      <c r="K254" s="27"/>
      <c r="L254" s="7"/>
      <c r="M254" s="7"/>
      <c r="N254" s="7"/>
      <c r="O254" s="7"/>
      <c r="P254" s="5"/>
    </row>
    <row r="255" spans="1:18" ht="13" thickBot="1" x14ac:dyDescent="0.3">
      <c r="A255" s="42"/>
      <c r="B255" s="29" t="str">
        <f t="shared" si="233"/>
        <v/>
      </c>
      <c r="C255" s="16"/>
      <c r="D255" s="7"/>
      <c r="E255" s="7"/>
      <c r="F255" s="7"/>
      <c r="G255" s="7"/>
      <c r="H255" s="5"/>
      <c r="K255" s="27"/>
      <c r="L255" s="7"/>
      <c r="M255" s="7"/>
      <c r="N255" s="7"/>
      <c r="O255" s="7"/>
      <c r="P255" s="5"/>
    </row>
    <row r="256" spans="1:18" ht="13" thickBot="1" x14ac:dyDescent="0.3">
      <c r="A256" s="42"/>
      <c r="B256" s="29" t="str">
        <f t="shared" si="233"/>
        <v/>
      </c>
      <c r="C256" s="16"/>
      <c r="D256" s="7"/>
      <c r="E256" s="7"/>
      <c r="F256" s="7"/>
      <c r="G256" s="7"/>
      <c r="H256" s="5"/>
      <c r="K256" s="27"/>
      <c r="L256" s="7"/>
      <c r="M256" s="7"/>
      <c r="N256" s="7"/>
      <c r="O256" s="7"/>
      <c r="P256" s="5"/>
    </row>
    <row r="257" spans="1:18" ht="13" thickBot="1" x14ac:dyDescent="0.3">
      <c r="A257" s="42"/>
      <c r="B257" s="29" t="s">
        <v>10</v>
      </c>
      <c r="C257" s="16" t="s">
        <v>10</v>
      </c>
      <c r="D257" s="11">
        <f ca="1">D253/D239</f>
        <v>4.1025841015386231</v>
      </c>
      <c r="E257" s="11">
        <f t="shared" ref="E257:G257" ca="1" si="234">E253/E239</f>
        <v>4.0960778165016709</v>
      </c>
      <c r="F257" s="11">
        <f t="shared" ca="1" si="234"/>
        <v>4.0619147722292359</v>
      </c>
      <c r="G257" s="11">
        <f t="shared" ca="1" si="234"/>
        <v>4.0432926472584638</v>
      </c>
      <c r="H257" s="5">
        <f t="shared" ref="H257:H259" ca="1" si="235">(E257/D257)-1</f>
        <v>-1.5858992468946731E-3</v>
      </c>
      <c r="I257" s="5">
        <f t="shared" ref="I257:I259" ca="1" si="236">(F257/E257)-1</f>
        <v>-8.3404285277013379E-3</v>
      </c>
      <c r="J257" s="5">
        <f t="shared" ref="J257:J259" ca="1" si="237">(G257/F257)-1</f>
        <v>-4.5845681199637722E-3</v>
      </c>
      <c r="K257" s="27"/>
      <c r="L257" s="11">
        <v>3.4411144091936672</v>
      </c>
      <c r="M257" s="11">
        <v>3.4562871551221681</v>
      </c>
      <c r="N257" s="11">
        <v>3.4586704077029089</v>
      </c>
      <c r="O257" s="11">
        <v>3.5206828124014322</v>
      </c>
      <c r="P257" s="5">
        <v>4.4092535511064401E-3</v>
      </c>
      <c r="Q257" s="5">
        <v>6.8954125446696324E-4</v>
      </c>
      <c r="R257" s="5">
        <v>1.7929550199525801E-2</v>
      </c>
    </row>
    <row r="258" spans="1:18" ht="13" thickBot="1" x14ac:dyDescent="0.3">
      <c r="A258" s="42"/>
      <c r="B258" s="29" t="s">
        <v>11</v>
      </c>
      <c r="C258" s="16" t="s">
        <v>11</v>
      </c>
      <c r="D258" s="11">
        <f ca="1">D253/D236</f>
        <v>7.4239397003033005</v>
      </c>
      <c r="E258" s="11">
        <f t="shared" ref="E258:G258" ca="1" si="238">E253/E236</f>
        <v>8.1845534581218278</v>
      </c>
      <c r="F258" s="11">
        <f t="shared" ca="1" si="238"/>
        <v>8.7578530646348494</v>
      </c>
      <c r="G258" s="11">
        <f t="shared" ca="1" si="238"/>
        <v>9.5396988667138878</v>
      </c>
      <c r="H258" s="5">
        <f t="shared" ca="1" si="235"/>
        <v>0.10245419393525679</v>
      </c>
      <c r="I258" s="5">
        <f t="shared" ca="1" si="236"/>
        <v>7.0046534541736705E-2</v>
      </c>
      <c r="J258" s="5">
        <f t="shared" ca="1" si="237"/>
        <v>8.9273683436893458E-2</v>
      </c>
      <c r="K258" s="27"/>
      <c r="L258" s="11">
        <v>6.7330458984617678</v>
      </c>
      <c r="M258" s="11">
        <v>7.5240410321405236</v>
      </c>
      <c r="N258" s="11">
        <v>8.0731372188382426</v>
      </c>
      <c r="O258" s="11">
        <v>8.7466865698209872</v>
      </c>
      <c r="P258" s="5">
        <v>0.11747953981116721</v>
      </c>
      <c r="Q258" s="5">
        <v>7.297889317085593E-2</v>
      </c>
      <c r="R258" s="5">
        <v>8.3430930594249331E-2</v>
      </c>
    </row>
    <row r="259" spans="1:18" ht="13" thickBot="1" x14ac:dyDescent="0.3">
      <c r="A259" s="43"/>
      <c r="B259" s="29" t="s">
        <v>12</v>
      </c>
      <c r="C259" s="16" t="s">
        <v>12</v>
      </c>
      <c r="D259" s="10">
        <f ca="1">D241/D253</f>
        <v>30.324506761193486</v>
      </c>
      <c r="E259" s="10">
        <f t="shared" ref="E259:G259" ca="1" si="239">E241/E253</f>
        <v>31.277141355071695</v>
      </c>
      <c r="F259" s="10">
        <f t="shared" ca="1" si="239"/>
        <v>31.615312688111466</v>
      </c>
      <c r="G259" s="10">
        <f t="shared" ca="1" si="239"/>
        <v>32.481290357010174</v>
      </c>
      <c r="H259" s="5">
        <f t="shared" ca="1" si="235"/>
        <v>3.1414677289897552E-2</v>
      </c>
      <c r="I259" s="5">
        <f t="shared" ca="1" si="236"/>
        <v>1.0812092102686188E-2</v>
      </c>
      <c r="J259" s="5">
        <f t="shared" ca="1" si="237"/>
        <v>2.7391083474064493E-2</v>
      </c>
      <c r="K259" s="27"/>
      <c r="L259" s="10">
        <v>31.761097243689598</v>
      </c>
      <c r="M259" s="10">
        <v>32.725809879378048</v>
      </c>
      <c r="N259" s="10">
        <v>33.464375823440136</v>
      </c>
      <c r="O259" s="10">
        <v>34.32769984863743</v>
      </c>
      <c r="P259" s="5">
        <v>3.0374033626313857E-2</v>
      </c>
      <c r="Q259" s="5">
        <v>2.2568301496107335E-2</v>
      </c>
      <c r="R259" s="5">
        <v>2.5798300549582542E-2</v>
      </c>
    </row>
    <row r="260" spans="1:18" ht="13" thickBot="1" x14ac:dyDescent="0.3">
      <c r="B260" t="str">
        <f>IF(ISERR(SEARCH("AOV $",B261)),"",B261)</f>
        <v/>
      </c>
      <c r="C260" s="18"/>
      <c r="D260" s="14" t="s">
        <v>76</v>
      </c>
      <c r="E260" s="14" t="s">
        <v>81</v>
      </c>
      <c r="F260" s="14" t="s">
        <v>90</v>
      </c>
      <c r="G260" s="14" t="s">
        <v>92</v>
      </c>
      <c r="H260" s="1" t="s">
        <v>82</v>
      </c>
      <c r="I260" s="1" t="s">
        <v>91</v>
      </c>
      <c r="J260" s="1" t="s">
        <v>93</v>
      </c>
      <c r="K260" s="27"/>
      <c r="L260" s="14" t="s">
        <v>76</v>
      </c>
      <c r="M260" s="14" t="s">
        <v>81</v>
      </c>
      <c r="N260" s="14" t="s">
        <v>90</v>
      </c>
      <c r="O260" s="14" t="s">
        <v>92</v>
      </c>
      <c r="P260" s="1" t="s">
        <v>82</v>
      </c>
      <c r="Q260" s="1" t="s">
        <v>91</v>
      </c>
      <c r="R260" s="1" t="s">
        <v>93</v>
      </c>
    </row>
    <row r="261" spans="1:18" ht="13" thickBot="1" x14ac:dyDescent="0.3">
      <c r="A261" s="38" t="s">
        <v>21</v>
      </c>
      <c r="B261" s="28" t="s">
        <v>1</v>
      </c>
      <c r="C261" s="15" t="s">
        <v>1</v>
      </c>
      <c r="D261" s="12">
        <f t="array" aca="1" ref="D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D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39357</v>
      </c>
      <c r="E261" s="12">
        <f t="array" aca="1" ref="E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E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41400</v>
      </c>
      <c r="F261" s="12">
        <f t="array" aca="1" ref="F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F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43014</v>
      </c>
      <c r="G261" s="12">
        <f t="array" aca="1" ref="G261" ca="1">SUM(NOT(ISERR(FIND(OFFSET(Sheet1!$B$2:$B$73,72*(MATCH($I$2,Sheet1!$Y$1:$Y$34,0)-1),),CHOOSE(COUNTIF($A$4:$A261,"?*"),$A$4,$A$36,$A$61,$A$86,$A$111,$A$136,$A$161,$A$186,$A$211,$A$261,$A$286,$A$311,$A$336,$A$387,$A$413,$A$439,$A$465,$A$491))))*(TEXT(YEAR(OFFSET(Sheet1!$D$2:$D$73,72*(MATCH($I$2,Sheet1!$Y$1:$Y$34,0)-1),)),"0")=G$3)*CHOOSE(MATCH($B261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39930</v>
      </c>
      <c r="H261" s="5">
        <f t="shared" ref="H261" ca="1" si="240">(E261/D261)-1</f>
        <v>5.1909444317402187E-2</v>
      </c>
      <c r="I261" s="5">
        <f t="shared" ref="I261" ca="1" si="241">(F261/E261)-1</f>
        <v>3.8985507246376727E-2</v>
      </c>
      <c r="J261" s="5">
        <f t="shared" ref="J261" ca="1" si="242">(G261/F261)-1</f>
        <v>-7.1697586832194182E-2</v>
      </c>
      <c r="K261" s="27"/>
      <c r="L261" s="12">
        <v>87636</v>
      </c>
      <c r="M261" s="12">
        <v>91100</v>
      </c>
      <c r="N261" s="12">
        <v>97883</v>
      </c>
      <c r="O261" s="12">
        <v>92092</v>
      </c>
      <c r="P261" s="5">
        <v>3.952713496736493E-2</v>
      </c>
      <c r="Q261" s="5">
        <v>7.445664105378702E-2</v>
      </c>
      <c r="R261" s="5">
        <v>-5.9162469478867608E-2</v>
      </c>
    </row>
    <row r="262" spans="1:18" ht="13" thickBot="1" x14ac:dyDescent="0.3">
      <c r="A262" s="39"/>
      <c r="B262" s="29" t="s">
        <v>2</v>
      </c>
      <c r="C262" s="16" t="s">
        <v>2</v>
      </c>
      <c r="D262" s="12">
        <f t="array" aca="1" ref="D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D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62" s="12">
        <f t="array" aca="1" ref="E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E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62" s="12">
        <f t="array" aca="1" ref="F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F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62" s="12">
        <f t="array" aca="1" ref="G262" ca="1">SUM(NOT(ISERR(FIND(OFFSET(Sheet1!$B$2:$B$73,72*(MATCH($I$2,Sheet1!$Y$1:$Y$34,0)-1),),CHOOSE(COUNTIF($A$4:$A262,"?*"),$A$4,$A$36,$A$61,$A$86,$A$111,$A$136,$A$161,$A$186,$A$211,$A$261,$A$286,$A$311,$A$336,$A$387,$A$413,$A$439,$A$465,$A$491))))*(TEXT(YEAR(OFFSET(Sheet1!$D$2:$D$73,72*(MATCH($I$2,Sheet1!$Y$1:$Y$34,0)-1),)),"0")=G$3)*CHOOSE(MATCH($B262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62" s="5"/>
      <c r="I262" s="5"/>
      <c r="J262" s="5"/>
      <c r="K262" s="27"/>
      <c r="L262" s="12">
        <v>0</v>
      </c>
      <c r="M262" s="12">
        <v>0</v>
      </c>
      <c r="N262" s="12">
        <v>0</v>
      </c>
      <c r="O262" s="12">
        <v>0</v>
      </c>
      <c r="P262" s="5"/>
      <c r="Q262" s="5"/>
      <c r="R262" s="5"/>
    </row>
    <row r="263" spans="1:18" ht="13" thickBot="1" x14ac:dyDescent="0.3">
      <c r="A263" s="39"/>
      <c r="B263" s="29" t="s">
        <v>3</v>
      </c>
      <c r="C263" s="16" t="s">
        <v>3</v>
      </c>
      <c r="D263" s="9">
        <f ca="1">D262/D261</f>
        <v>0</v>
      </c>
      <c r="E263" s="9">
        <f t="shared" ref="E263" ca="1" si="243">E262/E261</f>
        <v>0</v>
      </c>
      <c r="F263" s="9">
        <f t="shared" ref="F263" ca="1" si="244">F262/F261</f>
        <v>0</v>
      </c>
      <c r="G263" s="9">
        <f t="shared" ref="G263" ca="1" si="245">G262/G261</f>
        <v>0</v>
      </c>
      <c r="H263" s="5"/>
      <c r="I263" s="5"/>
      <c r="J263" s="5"/>
      <c r="K263" s="27"/>
      <c r="L263" s="9">
        <v>0</v>
      </c>
      <c r="M263" s="9">
        <v>0</v>
      </c>
      <c r="N263" s="9">
        <v>0</v>
      </c>
      <c r="O263" s="9">
        <v>0</v>
      </c>
      <c r="P263" s="5"/>
      <c r="Q263" s="5"/>
      <c r="R263" s="5"/>
    </row>
    <row r="264" spans="1:18" ht="13" thickBot="1" x14ac:dyDescent="0.3">
      <c r="A264" s="39"/>
      <c r="B264" s="29" t="s">
        <v>4</v>
      </c>
      <c r="C264" s="16" t="s">
        <v>4</v>
      </c>
      <c r="D264" s="12">
        <f t="array" aca="1" ref="D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D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39357</v>
      </c>
      <c r="E264" s="12">
        <f t="array" aca="1" ref="E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E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41400</v>
      </c>
      <c r="F264" s="12">
        <f t="array" aca="1" ref="F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F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43014</v>
      </c>
      <c r="G264" s="12">
        <f t="array" aca="1" ref="G264" ca="1">SUM(NOT(ISERR(FIND(OFFSET(Sheet1!$B$2:$B$73,72*(MATCH($I$2,Sheet1!$Y$1:$Y$34,0)-1),),CHOOSE(COUNTIF($A$4:$A264,"?*"),$A$4,$A$36,$A$61,$A$86,$A$111,$A$136,$A$161,$A$186,$A$211,$A$261,$A$286,$A$311,$A$336,$A$387,$A$413,$A$439,$A$465,$A$491))))*(TEXT(YEAR(OFFSET(Sheet1!$D$2:$D$73,72*(MATCH($I$2,Sheet1!$Y$1:$Y$34,0)-1),)),"0")=G$3)*CHOOSE(MATCH($B264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39930</v>
      </c>
      <c r="H264" s="5">
        <f t="shared" ref="H264:H268" ca="1" si="246">(E264/D264)-1</f>
        <v>5.1909444317402187E-2</v>
      </c>
      <c r="I264" s="5">
        <f t="shared" ref="I264:I268" ca="1" si="247">(F264/E264)-1</f>
        <v>3.8985507246376727E-2</v>
      </c>
      <c r="J264" s="5">
        <f t="shared" ref="J264:J268" ca="1" si="248">(G264/F264)-1</f>
        <v>-7.1697586832194182E-2</v>
      </c>
      <c r="K264" s="27"/>
      <c r="L264" s="12">
        <v>87636</v>
      </c>
      <c r="M264" s="12">
        <v>91100</v>
      </c>
      <c r="N264" s="12">
        <v>97883</v>
      </c>
      <c r="O264" s="12">
        <v>92092</v>
      </c>
      <c r="P264" s="5">
        <v>3.952713496736493E-2</v>
      </c>
      <c r="Q264" s="5">
        <v>7.445664105378702E-2</v>
      </c>
      <c r="R264" s="5">
        <v>-5.9162469478867608E-2</v>
      </c>
    </row>
    <row r="265" spans="1:18" ht="13" thickBot="1" x14ac:dyDescent="0.3">
      <c r="A265" s="39"/>
      <c r="B265" s="29" t="s">
        <v>5</v>
      </c>
      <c r="C265" s="16" t="s">
        <v>5</v>
      </c>
      <c r="D265" s="11">
        <f ca="1">D264/D261</f>
        <v>1</v>
      </c>
      <c r="E265" s="11">
        <f t="shared" ref="E265" ca="1" si="249">E264/E261</f>
        <v>1</v>
      </c>
      <c r="F265" s="11">
        <f t="shared" ref="F265" ca="1" si="250">F264/F261</f>
        <v>1</v>
      </c>
      <c r="G265" s="11">
        <f t="shared" ref="G265" ca="1" si="251">G264/G261</f>
        <v>1</v>
      </c>
      <c r="H265" s="5">
        <f t="shared" ca="1" si="246"/>
        <v>0</v>
      </c>
      <c r="I265" s="5">
        <f t="shared" ca="1" si="247"/>
        <v>0</v>
      </c>
      <c r="J265" s="5">
        <f t="shared" ca="1" si="248"/>
        <v>0</v>
      </c>
      <c r="K265" s="27"/>
      <c r="L265" s="11">
        <v>1</v>
      </c>
      <c r="M265" s="11">
        <v>1</v>
      </c>
      <c r="N265" s="11">
        <v>1</v>
      </c>
      <c r="O265" s="11">
        <v>1</v>
      </c>
      <c r="P265" s="5">
        <v>0</v>
      </c>
      <c r="Q265" s="5">
        <v>0</v>
      </c>
      <c r="R265" s="5">
        <v>0</v>
      </c>
    </row>
    <row r="266" spans="1:18" ht="13" thickBot="1" x14ac:dyDescent="0.3">
      <c r="A266" s="39"/>
      <c r="B266" s="29" t="s">
        <v>6</v>
      </c>
      <c r="C266" s="16" t="s">
        <v>6</v>
      </c>
      <c r="D266" s="12">
        <f t="array" aca="1" ref="D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D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6033579.1299999999</v>
      </c>
      <c r="E266" s="12">
        <f t="array" aca="1" ref="E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E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6685135.0199999996</v>
      </c>
      <c r="F266" s="12">
        <f t="array" aca="1" ref="F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F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7167337.3499999996</v>
      </c>
      <c r="G266" s="12">
        <f t="array" aca="1" ref="G266" ca="1">SUM(NOT(ISERR(FIND(OFFSET(Sheet1!$B$2:$B$73,72*(MATCH($I$2,Sheet1!$Y$1:$Y$34,0)-1),),CHOOSE(COUNTIF($A$4:$A266,"?*"),$A$4,$A$36,$A$61,$A$86,$A$111,$A$136,$A$161,$A$186,$A$211,$A$261,$A$286,$A$311,$A$336,$A$387,$A$413,$A$439,$A$465,$A$491))))*(TEXT(YEAR(OFFSET(Sheet1!$D$2:$D$73,72*(MATCH($I$2,Sheet1!$Y$1:$Y$34,0)-1),)),"0")=G$3)*CHOOSE(MATCH($B266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7086479.2800000003</v>
      </c>
      <c r="H266" s="5">
        <f t="shared" ca="1" si="246"/>
        <v>0.10798828953122541</v>
      </c>
      <c r="I266" s="5">
        <f t="shared" ca="1" si="247"/>
        <v>7.2130529683751998E-2</v>
      </c>
      <c r="J266" s="5">
        <f t="shared" ca="1" si="248"/>
        <v>-1.1281465633817156E-2</v>
      </c>
      <c r="K266" s="27"/>
      <c r="L266" s="12">
        <v>14169572.17</v>
      </c>
      <c r="M266" s="12">
        <v>15156411.91</v>
      </c>
      <c r="N266" s="12">
        <v>16681381.800000001</v>
      </c>
      <c r="O266" s="12">
        <v>16560072.77</v>
      </c>
      <c r="P266" s="5">
        <v>6.9644991970142289E-2</v>
      </c>
      <c r="Q266" s="5">
        <v>0.10061549521452662</v>
      </c>
      <c r="R266" s="5">
        <v>-7.2721211860279356E-3</v>
      </c>
    </row>
    <row r="267" spans="1:18" ht="13" thickBot="1" x14ac:dyDescent="0.3">
      <c r="A267" s="39"/>
      <c r="B267" s="29" t="s">
        <v>88</v>
      </c>
      <c r="C267" s="16" t="s">
        <v>89</v>
      </c>
      <c r="D267" s="31">
        <f t="array" aca="1" ref="D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D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0.227275</v>
      </c>
      <c r="E267" s="32">
        <f t="array" aca="1" ref="E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E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0.26224199999999998</v>
      </c>
      <c r="F267" s="32">
        <f t="array" aca="1" ref="F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F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0.27042100000000002</v>
      </c>
      <c r="G267" s="32">
        <f t="array" aca="1" ref="G267" ca="1">SUM(NOT(ISERR(FIND(OFFSET(Sheet1!$B$2:$B$73,72*(MATCH($I$2,Sheet1!$Y$1:$Y$34,0)-1),),CHOOSE(COUNTIF($A$4:$A267,"?*"),$A$4,$A$36,$A$61,$A$86,$A$111,$A$136,$A$161,$A$186,$A$211,$A$261,$A$286,$A$311,$A$336,$A$387,$A$413,$A$439,$A$465,$A$491))))*(TEXT(YEAR(OFFSET(Sheet1!$D$2:$D$73,72*(MATCH($I$2,Sheet1!$Y$1:$Y$34,0)-1),)),"0")=G$3)*CHOOSE(MATCH($B267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0.276229</v>
      </c>
      <c r="H267" s="5"/>
      <c r="I267" s="5"/>
      <c r="J267" s="5"/>
      <c r="K267" s="27"/>
      <c r="L267" s="31">
        <v>0.28166000000000002</v>
      </c>
      <c r="M267" s="32">
        <v>0.29050900000000002</v>
      </c>
      <c r="N267" s="32">
        <v>0.29038700000000001</v>
      </c>
      <c r="O267" s="32">
        <v>0.29838599999999998</v>
      </c>
      <c r="P267" s="5"/>
      <c r="Q267" s="5"/>
      <c r="R267" s="5"/>
    </row>
    <row r="268" spans="1:18" ht="13" thickBot="1" x14ac:dyDescent="0.3">
      <c r="A268" s="39"/>
      <c r="B268" s="29" t="s">
        <v>50</v>
      </c>
      <c r="C268" s="16" t="s">
        <v>50</v>
      </c>
      <c r="D268" s="12">
        <f t="array" aca="1" ref="D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D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39357</v>
      </c>
      <c r="E268" s="12">
        <f t="array" aca="1" ref="E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E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41400</v>
      </c>
      <c r="F268" s="12">
        <f t="array" aca="1" ref="F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F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43014</v>
      </c>
      <c r="G268" s="12">
        <f t="array" aca="1" ref="G268" ca="1">SUM(NOT(ISERR(FIND(OFFSET(Sheet1!$B$2:$B$73,72*(MATCH($I$2,Sheet1!$Y$1:$Y$34,0)-1),),CHOOSE(COUNTIF($A$4:$A268,"?*"),$A$4,$A$36,$A$61,$A$86,$A$111,$A$136,$A$161,$A$186,$A$211,$A$261,$A$286,$A$311,$A$336,$A$387,$A$413,$A$439,$A$465,$A$491))))*(TEXT(YEAR(OFFSET(Sheet1!$D$2:$D$73,72*(MATCH($I$2,Sheet1!$Y$1:$Y$34,0)-1),)),"0")=G$3)*CHOOSE(MATCH($B268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39930</v>
      </c>
      <c r="H268" s="5">
        <f t="shared" ca="1" si="246"/>
        <v>5.1909444317402187E-2</v>
      </c>
      <c r="I268" s="5">
        <f t="shared" ca="1" si="247"/>
        <v>3.8985507246376727E-2</v>
      </c>
      <c r="J268" s="5">
        <f t="shared" ca="1" si="248"/>
        <v>-7.1697586832194182E-2</v>
      </c>
      <c r="K268" s="27"/>
      <c r="L268" s="12">
        <v>87636</v>
      </c>
      <c r="M268" s="12">
        <v>91100</v>
      </c>
      <c r="N268" s="12">
        <v>97883</v>
      </c>
      <c r="O268" s="12">
        <v>92092</v>
      </c>
      <c r="P268" s="5">
        <v>3.952713496736493E-2</v>
      </c>
      <c r="Q268" s="5">
        <v>7.445664105378702E-2</v>
      </c>
      <c r="R268" s="5">
        <v>-5.9162469478867608E-2</v>
      </c>
    </row>
    <row r="269" spans="1:18" ht="13" thickBot="1" x14ac:dyDescent="0.3">
      <c r="A269" s="39"/>
      <c r="B269" s="29" t="s">
        <v>51</v>
      </c>
      <c r="C269" s="16" t="s">
        <v>51</v>
      </c>
      <c r="D269" s="12">
        <f t="array" aca="1" ref="D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D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69" s="12">
        <f t="array" aca="1" ref="E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E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69" s="12">
        <f t="array" aca="1" ref="F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F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69" s="12">
        <f t="array" aca="1" ref="G269" ca="1">SUM(NOT(ISERR(FIND(OFFSET(Sheet1!$B$2:$B$73,72*(MATCH($I$2,Sheet1!$Y$1:$Y$34,0)-1),),CHOOSE(COUNTIF($A$4:$A269,"?*"),$A$4,$A$36,$A$61,$A$86,$A$111,$A$136,$A$161,$A$186,$A$211,$A$261,$A$286,$A$311,$A$336,$A$387,$A$413,$A$439,$A$465,$A$491))))*(TEXT(YEAR(OFFSET(Sheet1!$D$2:$D$73,72*(MATCH($I$2,Sheet1!$Y$1:$Y$34,0)-1),)),"0")=G$3)*CHOOSE(MATCH($B269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69" s="5" t="e">
        <f t="shared" ref="H269" ca="1" si="252">E269/D269</f>
        <v>#DIV/0!</v>
      </c>
      <c r="I269" s="5" t="e">
        <f t="shared" ref="I269" ca="1" si="253">F269/E269</f>
        <v>#DIV/0!</v>
      </c>
      <c r="J269" s="5" t="e">
        <f t="shared" ref="J269" ca="1" si="254">G269/F269</f>
        <v>#DIV/0!</v>
      </c>
      <c r="K269" s="27"/>
      <c r="L269" s="12">
        <v>0</v>
      </c>
      <c r="M269" s="12">
        <v>0</v>
      </c>
      <c r="N269" s="12">
        <v>0</v>
      </c>
      <c r="O269" s="12">
        <v>0</v>
      </c>
      <c r="P269" s="5" t="e">
        <v>#DIV/0!</v>
      </c>
      <c r="Q269" s="5" t="e">
        <v>#DIV/0!</v>
      </c>
      <c r="R269" s="5" t="e">
        <v>#DIV/0!</v>
      </c>
    </row>
    <row r="270" spans="1:18" ht="13" thickBot="1" x14ac:dyDescent="0.3">
      <c r="A270" s="39"/>
      <c r="B270" s="29" t="str">
        <f>IF(ISERR(SEARCH("AOV $",B271)),"",B271)</f>
        <v>Customers, AOV $0-$50</v>
      </c>
      <c r="C270" s="16"/>
      <c r="D270" s="12"/>
      <c r="E270" s="12"/>
      <c r="F270" s="12"/>
      <c r="G270" s="12"/>
      <c r="H270" s="5"/>
      <c r="I270" s="5"/>
      <c r="J270" s="5"/>
      <c r="K270" s="27"/>
      <c r="L270" s="12"/>
      <c r="M270" s="12"/>
      <c r="N270" s="12"/>
      <c r="O270" s="12"/>
      <c r="P270" s="5"/>
      <c r="Q270" s="5"/>
      <c r="R270" s="5"/>
    </row>
    <row r="271" spans="1:18" ht="13" thickBot="1" x14ac:dyDescent="0.3">
      <c r="A271" s="39"/>
      <c r="B271" s="29" t="s">
        <v>77</v>
      </c>
      <c r="C271" s="16"/>
      <c r="D271" s="22">
        <f t="array" aca="1" ref="D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D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7243</v>
      </c>
      <c r="E271" s="12">
        <f t="array" aca="1" ref="E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E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6900</v>
      </c>
      <c r="F271" s="12">
        <f t="array" aca="1" ref="F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F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6676</v>
      </c>
      <c r="G271" s="12">
        <f t="array" aca="1" ref="G271" ca="1">SUM(NOT(ISERR(FIND(OFFSET(Sheet1!$B$2:$B$73,72*(MATCH($I$2,Sheet1!$Y$1:$Y$34,0)-1),),CHOOSE(COUNTIF($A$4:$A271,"?*"),$A$4,$A$36,$A$61,$A$86,$A$111,$A$136,$A$161,$A$186,$A$211,$A$261,$A$286,$A$311,$A$336,$A$387,$A$413,$A$439,$A$465,$A$491))))*(TEXT(YEAR(OFFSET(Sheet1!$D$2:$D$73,72*(MATCH($I$2,Sheet1!$Y$1:$Y$34,0)-1),)),"0")=G$3)*CHOOSE(MATCH($B271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5453</v>
      </c>
      <c r="H271" s="5">
        <f ca="1">(E271/D271)-1</f>
        <v>-4.7356067927654233E-2</v>
      </c>
      <c r="I271" s="5">
        <f t="shared" ref="I271:I274" ca="1" si="255">(F271/E271)-1</f>
        <v>-3.2463768115941982E-2</v>
      </c>
      <c r="J271" s="5">
        <f t="shared" ref="J271:J274" ca="1" si="256">(G271/F271)-1</f>
        <v>-0.18319352905931696</v>
      </c>
      <c r="K271" s="27"/>
      <c r="L271" s="12">
        <v>17054</v>
      </c>
      <c r="M271" s="12">
        <v>17509</v>
      </c>
      <c r="N271" s="12">
        <v>18088</v>
      </c>
      <c r="O271" s="12">
        <v>15287</v>
      </c>
      <c r="P271" s="5">
        <v>2.6679957781165609E-2</v>
      </c>
      <c r="Q271" s="5">
        <v>3.3068707521845875E-2</v>
      </c>
      <c r="R271" s="5">
        <v>-0.15485404688191062</v>
      </c>
    </row>
    <row r="272" spans="1:18" ht="13" thickBot="1" x14ac:dyDescent="0.3">
      <c r="A272" s="39"/>
      <c r="B272" s="29" t="s">
        <v>78</v>
      </c>
      <c r="C272" s="16"/>
      <c r="D272" s="22">
        <f t="array" aca="1" ref="D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D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19528</v>
      </c>
      <c r="E272" s="12">
        <f t="array" aca="1" ref="E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E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20612</v>
      </c>
      <c r="F272" s="12">
        <f t="array" aca="1" ref="F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F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21187</v>
      </c>
      <c r="G272" s="12">
        <f t="array" aca="1" ref="G272" ca="1">SUM(NOT(ISERR(FIND(OFFSET(Sheet1!$B$2:$B$73,72*(MATCH($I$2,Sheet1!$Y$1:$Y$34,0)-1),),CHOOSE(COUNTIF($A$4:$A272,"?*"),$A$4,$A$36,$A$61,$A$86,$A$111,$A$136,$A$161,$A$186,$A$211,$A$261,$A$286,$A$311,$A$336,$A$387,$A$413,$A$439,$A$465,$A$491))))*(TEXT(YEAR(OFFSET(Sheet1!$D$2:$D$73,72*(MATCH($I$2,Sheet1!$Y$1:$Y$34,0)-1),)),"0")=G$3)*CHOOSE(MATCH($B272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19586</v>
      </c>
      <c r="H272" s="5">
        <f ca="1">(E272/D272)-1</f>
        <v>5.5510036870135115E-2</v>
      </c>
      <c r="I272" s="5">
        <f t="shared" ca="1" si="255"/>
        <v>2.7896371045992518E-2</v>
      </c>
      <c r="J272" s="5">
        <f t="shared" ca="1" si="256"/>
        <v>-7.5565205078585884E-2</v>
      </c>
      <c r="K272" s="27"/>
      <c r="L272" s="12">
        <v>42828</v>
      </c>
      <c r="M272" s="12">
        <v>43927</v>
      </c>
      <c r="N272" s="12">
        <v>46430</v>
      </c>
      <c r="O272" s="12">
        <v>43226</v>
      </c>
      <c r="P272" s="5">
        <v>2.5660782665545945E-2</v>
      </c>
      <c r="Q272" s="5">
        <v>5.6980900129760759E-2</v>
      </c>
      <c r="R272" s="5">
        <v>-6.9007107473616158E-2</v>
      </c>
    </row>
    <row r="273" spans="1:18" ht="13" thickBot="1" x14ac:dyDescent="0.3">
      <c r="A273" s="39"/>
      <c r="B273" s="29" t="s">
        <v>79</v>
      </c>
      <c r="C273" s="16"/>
      <c r="D273" s="22">
        <f t="array" aca="1" ref="D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D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6459</v>
      </c>
      <c r="E273" s="12">
        <f t="array" aca="1" ref="E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E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6694</v>
      </c>
      <c r="F273" s="12">
        <f t="array" aca="1" ref="F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F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7263</v>
      </c>
      <c r="G273" s="12">
        <f t="array" aca="1" ref="G273" ca="1">SUM(NOT(ISERR(FIND(OFFSET(Sheet1!$B$2:$B$73,72*(MATCH($I$2,Sheet1!$Y$1:$Y$34,0)-1),),CHOOSE(COUNTIF($A$4:$A273,"?*"),$A$4,$A$36,$A$61,$A$86,$A$111,$A$136,$A$161,$A$186,$A$211,$A$261,$A$286,$A$311,$A$336,$A$387,$A$413,$A$439,$A$465,$A$491))))*(TEXT(YEAR(OFFSET(Sheet1!$D$2:$D$73,72*(MATCH($I$2,Sheet1!$Y$1:$Y$34,0)-1),)),"0")=G$3)*CHOOSE(MATCH($B273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7051</v>
      </c>
      <c r="H273" s="5">
        <f ca="1">(E273/D273)-1</f>
        <v>3.6383341074469833E-2</v>
      </c>
      <c r="I273" s="5">
        <f t="shared" ca="1" si="255"/>
        <v>8.5001493875112022E-2</v>
      </c>
      <c r="J273" s="5">
        <f t="shared" ca="1" si="256"/>
        <v>-2.9189040341456751E-2</v>
      </c>
      <c r="K273" s="27"/>
      <c r="L273" s="12">
        <v>13660</v>
      </c>
      <c r="M273" s="12">
        <v>14193</v>
      </c>
      <c r="N273" s="12">
        <v>15910</v>
      </c>
      <c r="O273" s="12">
        <v>16061</v>
      </c>
      <c r="P273" s="5">
        <v>3.9019033674963399E-2</v>
      </c>
      <c r="Q273" s="5">
        <v>0.12097512858451354</v>
      </c>
      <c r="R273" s="5">
        <v>9.4908862350722156E-3</v>
      </c>
    </row>
    <row r="274" spans="1:18" ht="13" thickBot="1" x14ac:dyDescent="0.3">
      <c r="A274" s="39"/>
      <c r="B274" s="29" t="s">
        <v>80</v>
      </c>
      <c r="C274" s="16"/>
      <c r="D274" s="22">
        <f t="array" aca="1" ref="D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D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6127</v>
      </c>
      <c r="E274" s="12">
        <f t="array" aca="1" ref="E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E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7194</v>
      </c>
      <c r="F274" s="12">
        <f t="array" aca="1" ref="F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F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7888</v>
      </c>
      <c r="G274" s="12">
        <f t="array" aca="1" ref="G274" ca="1">SUM(NOT(ISERR(FIND(OFFSET(Sheet1!$B$2:$B$73,72*(MATCH($I$2,Sheet1!$Y$1:$Y$34,0)-1),),CHOOSE(COUNTIF($A$4:$A274,"?*"),$A$4,$A$36,$A$61,$A$86,$A$111,$A$136,$A$161,$A$186,$A$211,$A$261,$A$286,$A$311,$A$336,$A$387,$A$413,$A$439,$A$465,$A$491))))*(TEXT(YEAR(OFFSET(Sheet1!$D$2:$D$73,72*(MATCH($I$2,Sheet1!$Y$1:$Y$34,0)-1),)),"0")=G$3)*CHOOSE(MATCH($B274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7840</v>
      </c>
      <c r="H274" s="5">
        <f ca="1">(E274/D274)-1</f>
        <v>0.17414721723518856</v>
      </c>
      <c r="I274" s="5">
        <f t="shared" ca="1" si="255"/>
        <v>9.6469279955518461E-2</v>
      </c>
      <c r="J274" s="5">
        <f t="shared" ca="1" si="256"/>
        <v>-6.0851926977687487E-3</v>
      </c>
      <c r="K274" s="27"/>
      <c r="L274" s="12">
        <v>14094</v>
      </c>
      <c r="M274" s="12">
        <v>15471</v>
      </c>
      <c r="N274" s="12">
        <v>17455</v>
      </c>
      <c r="O274" s="12">
        <v>17518</v>
      </c>
      <c r="P274" s="5">
        <v>9.7701149425287293E-2</v>
      </c>
      <c r="Q274" s="5">
        <v>0.1282399327774546</v>
      </c>
      <c r="R274" s="5">
        <v>3.6092810083070415E-3</v>
      </c>
    </row>
    <row r="275" spans="1:18" ht="13" thickBot="1" x14ac:dyDescent="0.3">
      <c r="A275" s="39"/>
      <c r="B275" s="29" t="str">
        <f>IF(ISERR(SEARCH("AOV $",B276)),"",B276)</f>
        <v/>
      </c>
      <c r="C275" s="16"/>
      <c r="D275" s="7"/>
      <c r="E275" s="7"/>
      <c r="F275" s="7"/>
      <c r="G275" s="7"/>
      <c r="H275" s="5"/>
      <c r="I275" s="5"/>
      <c r="J275" s="5"/>
      <c r="K275" s="27"/>
      <c r="L275" s="7"/>
      <c r="M275" s="7"/>
      <c r="N275" s="7"/>
      <c r="O275" s="7"/>
      <c r="P275" s="5"/>
      <c r="Q275" s="5"/>
      <c r="R275" s="5"/>
    </row>
    <row r="276" spans="1:18" ht="13" thickBot="1" x14ac:dyDescent="0.3">
      <c r="A276" s="39"/>
      <c r="B276" s="29" t="s">
        <v>7</v>
      </c>
      <c r="C276" s="16" t="s">
        <v>7</v>
      </c>
      <c r="D276" s="10">
        <f ca="1">D266/D264</f>
        <v>153.3038374367965</v>
      </c>
      <c r="E276" s="10">
        <f t="shared" ref="E276:G276" ca="1" si="257">E266/E264</f>
        <v>161.47669130434781</v>
      </c>
      <c r="F276" s="10">
        <f t="shared" ca="1" si="257"/>
        <v>166.62801297252057</v>
      </c>
      <c r="G276" s="10">
        <f t="shared" ca="1" si="257"/>
        <v>177.47255897821188</v>
      </c>
      <c r="H276" s="5">
        <f t="shared" ref="H276:H278" ca="1" si="258">(E276/D276)-1</f>
        <v>5.3311476113054201E-2</v>
      </c>
      <c r="I276" s="5">
        <f t="shared" ref="I276:I278" ca="1" si="259">(F276/E276)-1</f>
        <v>3.190133279646945E-2</v>
      </c>
      <c r="J276" s="5">
        <f t="shared" ref="J276:J278" ca="1" si="260">(G276/F276)-1</f>
        <v>6.5082370078311635E-2</v>
      </c>
      <c r="K276" s="27"/>
      <c r="L276" s="10">
        <v>161.686660390707</v>
      </c>
      <c r="M276" s="10">
        <v>166.37115159165751</v>
      </c>
      <c r="N276" s="10">
        <v>170.42164420788083</v>
      </c>
      <c r="O276" s="10">
        <v>179.8209700082526</v>
      </c>
      <c r="P276" s="5">
        <v>2.8972651111914161E-2</v>
      </c>
      <c r="Q276" s="5">
        <v>2.4346123576549417E-2</v>
      </c>
      <c r="R276" s="5">
        <v>5.5153357098858047E-2</v>
      </c>
    </row>
    <row r="277" spans="1:18" ht="13" thickBot="1" x14ac:dyDescent="0.3">
      <c r="A277" s="39"/>
      <c r="B277" s="29" t="s">
        <v>8</v>
      </c>
      <c r="C277" s="16" t="s">
        <v>8</v>
      </c>
      <c r="D277" s="10">
        <f ca="1">D266/D261</f>
        <v>153.3038374367965</v>
      </c>
      <c r="E277" s="10">
        <f t="shared" ref="E277:G277" ca="1" si="261">E266/E261</f>
        <v>161.47669130434781</v>
      </c>
      <c r="F277" s="10">
        <f t="shared" ca="1" si="261"/>
        <v>166.62801297252057</v>
      </c>
      <c r="G277" s="10">
        <f t="shared" ca="1" si="261"/>
        <v>177.47255897821188</v>
      </c>
      <c r="H277" s="5">
        <f t="shared" ca="1" si="258"/>
        <v>5.3311476113054201E-2</v>
      </c>
      <c r="I277" s="5">
        <f t="shared" ca="1" si="259"/>
        <v>3.190133279646945E-2</v>
      </c>
      <c r="J277" s="5">
        <f t="shared" ca="1" si="260"/>
        <v>6.5082370078311635E-2</v>
      </c>
      <c r="K277" s="27"/>
      <c r="L277" s="10">
        <v>161.686660390707</v>
      </c>
      <c r="M277" s="10">
        <v>166.37115159165751</v>
      </c>
      <c r="N277" s="10">
        <v>170.42164420788083</v>
      </c>
      <c r="O277" s="10">
        <v>179.8209700082526</v>
      </c>
      <c r="P277" s="5">
        <v>2.8972651111914161E-2</v>
      </c>
      <c r="Q277" s="5">
        <v>2.4346123576549417E-2</v>
      </c>
      <c r="R277" s="5">
        <v>5.5153357098858047E-2</v>
      </c>
    </row>
    <row r="278" spans="1:18" ht="13" thickBot="1" x14ac:dyDescent="0.3">
      <c r="A278" s="39"/>
      <c r="B278" s="29" t="s">
        <v>9</v>
      </c>
      <c r="C278" s="16" t="s">
        <v>9</v>
      </c>
      <c r="D278" s="12">
        <f t="array" aca="1" ref="D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D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181749</v>
      </c>
      <c r="E278" s="12">
        <f t="array" aca="1" ref="E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E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201326</v>
      </c>
      <c r="F278" s="12">
        <f t="array" aca="1" ref="F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F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237992</v>
      </c>
      <c r="G278" s="12">
        <f t="array" aca="1" ref="G278" ca="1">SUM(NOT(ISERR(FIND(OFFSET(Sheet1!$B$2:$B$73,72*(MATCH($I$2,Sheet1!$Y$1:$Y$34,0)-1),),CHOOSE(COUNTIF($A$4:$A278,"?*"),$A$4,$A$36,$A$61,$A$86,$A$111,$A$136,$A$161,$A$186,$A$211,$A$261,$A$286,$A$311,$A$336,$A$387,$A$413,$A$439,$A$465,$A$491))))*(TEXT(YEAR(OFFSET(Sheet1!$D$2:$D$73,72*(MATCH($I$2,Sheet1!$Y$1:$Y$34,0)-1),)),"0")=G$3)*CHOOSE(MATCH($B278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230683</v>
      </c>
      <c r="H278" s="5">
        <f t="shared" ca="1" si="258"/>
        <v>0.10771448536168005</v>
      </c>
      <c r="I278" s="5">
        <f t="shared" ca="1" si="259"/>
        <v>0.18212252764173531</v>
      </c>
      <c r="J278" s="5">
        <f t="shared" ca="1" si="260"/>
        <v>-3.0711116340045086E-2</v>
      </c>
      <c r="K278" s="27"/>
      <c r="L278" s="12">
        <v>378137</v>
      </c>
      <c r="M278" s="12">
        <v>406639</v>
      </c>
      <c r="N278" s="12">
        <v>475632</v>
      </c>
      <c r="O278" s="12">
        <v>462750</v>
      </c>
      <c r="P278" s="5">
        <v>7.5374798022938672E-2</v>
      </c>
      <c r="Q278" s="5">
        <v>0.16966646091496385</v>
      </c>
      <c r="R278" s="5">
        <v>-2.7083964073064903E-2</v>
      </c>
    </row>
    <row r="279" spans="1:18" ht="13" thickBot="1" x14ac:dyDescent="0.3">
      <c r="A279" s="39"/>
      <c r="B279" s="29" t="str">
        <f t="shared" ref="B279:B281" si="262">IF(ISERR(SEARCH("AOV $",B280)),"",B280)</f>
        <v/>
      </c>
      <c r="C279" s="16"/>
      <c r="D279" s="7"/>
      <c r="E279" s="7"/>
      <c r="F279" s="7"/>
      <c r="G279" s="7"/>
      <c r="H279" s="5"/>
      <c r="K279" s="27"/>
      <c r="L279" s="7"/>
      <c r="M279" s="7"/>
      <c r="N279" s="7"/>
      <c r="O279" s="7"/>
      <c r="P279" s="5"/>
    </row>
    <row r="280" spans="1:18" ht="13" thickBot="1" x14ac:dyDescent="0.3">
      <c r="A280" s="39"/>
      <c r="B280" s="29" t="str">
        <f t="shared" si="262"/>
        <v/>
      </c>
      <c r="C280" s="16"/>
      <c r="D280" s="7"/>
      <c r="E280" s="7"/>
      <c r="F280" s="7"/>
      <c r="G280" s="7"/>
      <c r="H280" s="5"/>
      <c r="K280" s="27"/>
      <c r="L280" s="7"/>
      <c r="M280" s="7"/>
      <c r="N280" s="7"/>
      <c r="O280" s="7"/>
      <c r="P280" s="5"/>
    </row>
    <row r="281" spans="1:18" ht="13" thickBot="1" x14ac:dyDescent="0.3">
      <c r="A281" s="39"/>
      <c r="B281" s="29" t="str">
        <f t="shared" si="262"/>
        <v/>
      </c>
      <c r="C281" s="16"/>
      <c r="D281" s="7"/>
      <c r="E281" s="7"/>
      <c r="F281" s="7"/>
      <c r="G281" s="7"/>
      <c r="H281" s="5"/>
      <c r="K281" s="27"/>
      <c r="L281" s="7"/>
      <c r="M281" s="7"/>
      <c r="N281" s="7"/>
      <c r="O281" s="7"/>
      <c r="P281" s="5"/>
    </row>
    <row r="282" spans="1:18" ht="13" thickBot="1" x14ac:dyDescent="0.3">
      <c r="A282" s="39"/>
      <c r="B282" s="29" t="s">
        <v>10</v>
      </c>
      <c r="C282" s="16" t="s">
        <v>10</v>
      </c>
      <c r="D282" s="11">
        <f ca="1">D278/D264</f>
        <v>4.6179586858754478</v>
      </c>
      <c r="E282" s="11">
        <f t="shared" ref="E282:G282" ca="1" si="263">E278/E264</f>
        <v>4.8629468599033814</v>
      </c>
      <c r="F282" s="11">
        <f t="shared" ca="1" si="263"/>
        <v>5.5328962663318917</v>
      </c>
      <c r="G282" s="11">
        <f t="shared" ca="1" si="263"/>
        <v>5.7771850738792887</v>
      </c>
      <c r="H282" s="5">
        <f t="shared" ref="H282:H284" ca="1" si="264">(E282/D282)-1</f>
        <v>5.3051183584049255E-2</v>
      </c>
      <c r="I282" s="5">
        <f t="shared" ref="I282:I284" ca="1" si="265">(F282/E282)-1</f>
        <v>0.1377661376381607</v>
      </c>
      <c r="J282" s="5">
        <f t="shared" ref="J282:J284" ca="1" si="266">(G282/F282)-1</f>
        <v>4.4152067161264741E-2</v>
      </c>
      <c r="K282" s="27"/>
      <c r="L282" s="11">
        <v>4.3148591902870965</v>
      </c>
      <c r="M282" s="11">
        <v>4.4636553238199781</v>
      </c>
      <c r="N282" s="11">
        <v>4.8591890318032753</v>
      </c>
      <c r="O282" s="11">
        <v>5.0248664379099166</v>
      </c>
      <c r="P282" s="5">
        <v>3.4484586163976649E-2</v>
      </c>
      <c r="Q282" s="5">
        <v>8.8612063273022068E-2</v>
      </c>
      <c r="R282" s="5">
        <v>3.4095690664077249E-2</v>
      </c>
    </row>
    <row r="283" spans="1:18" ht="13" thickBot="1" x14ac:dyDescent="0.3">
      <c r="A283" s="39"/>
      <c r="B283" s="29" t="s">
        <v>11</v>
      </c>
      <c r="C283" s="16" t="s">
        <v>11</v>
      </c>
      <c r="D283" s="11">
        <f ca="1">D278/D261</f>
        <v>4.6179586858754478</v>
      </c>
      <c r="E283" s="11">
        <f t="shared" ref="E283:G283" ca="1" si="267">E278/E261</f>
        <v>4.8629468599033814</v>
      </c>
      <c r="F283" s="11">
        <f t="shared" ca="1" si="267"/>
        <v>5.5328962663318917</v>
      </c>
      <c r="G283" s="11">
        <f t="shared" ca="1" si="267"/>
        <v>5.7771850738792887</v>
      </c>
      <c r="H283" s="5">
        <f t="shared" ca="1" si="264"/>
        <v>5.3051183584049255E-2</v>
      </c>
      <c r="I283" s="5">
        <f t="shared" ca="1" si="265"/>
        <v>0.1377661376381607</v>
      </c>
      <c r="J283" s="5">
        <f t="shared" ca="1" si="266"/>
        <v>4.4152067161264741E-2</v>
      </c>
      <c r="K283" s="27"/>
      <c r="L283" s="11">
        <v>4.3148591902870965</v>
      </c>
      <c r="M283" s="11">
        <v>4.4636553238199781</v>
      </c>
      <c r="N283" s="11">
        <v>4.8591890318032753</v>
      </c>
      <c r="O283" s="11">
        <v>5.0248664379099166</v>
      </c>
      <c r="P283" s="5">
        <v>3.4484586163976649E-2</v>
      </c>
      <c r="Q283" s="5">
        <v>8.8612063273022068E-2</v>
      </c>
      <c r="R283" s="5">
        <v>3.4095690664077249E-2</v>
      </c>
    </row>
    <row r="284" spans="1:18" ht="13" thickBot="1" x14ac:dyDescent="0.3">
      <c r="A284" s="39"/>
      <c r="B284" s="29" t="s">
        <v>12</v>
      </c>
      <c r="C284" s="16" t="s">
        <v>12</v>
      </c>
      <c r="D284" s="10">
        <f ca="1">D266/D278</f>
        <v>33.197316794040134</v>
      </c>
      <c r="E284" s="10">
        <f t="shared" ref="E284:G284" ca="1" si="268">E266/E278</f>
        <v>33.205522485918358</v>
      </c>
      <c r="F284" s="10">
        <f t="shared" ca="1" si="268"/>
        <v>30.115875113449189</v>
      </c>
      <c r="G284" s="10">
        <f t="shared" ca="1" si="268"/>
        <v>30.71955575400008</v>
      </c>
      <c r="H284" s="5">
        <f t="shared" ca="1" si="264"/>
        <v>2.4717937082474606E-4</v>
      </c>
      <c r="I284" s="5">
        <f t="shared" ca="1" si="265"/>
        <v>-9.3046190547955154E-2</v>
      </c>
      <c r="J284" s="5">
        <f t="shared" ca="1" si="266"/>
        <v>2.0045263113782186E-2</v>
      </c>
      <c r="K284" s="27"/>
      <c r="L284" s="10">
        <v>37.472059518111159</v>
      </c>
      <c r="M284" s="10">
        <v>37.2724010977796</v>
      </c>
      <c r="N284" s="10">
        <v>35.072034261782221</v>
      </c>
      <c r="O284" s="10">
        <v>35.786218843868177</v>
      </c>
      <c r="P284" s="5">
        <v>-5.3281944707378459E-3</v>
      </c>
      <c r="Q284" s="5">
        <v>-5.9034748800459225E-2</v>
      </c>
      <c r="R284" s="5">
        <v>2.0363363492268194E-2</v>
      </c>
    </row>
    <row r="285" spans="1:18" ht="13" thickBot="1" x14ac:dyDescent="0.3">
      <c r="A285" s="40"/>
      <c r="B285" s="6" t="s">
        <v>14</v>
      </c>
      <c r="C285" s="19" t="s">
        <v>14</v>
      </c>
      <c r="D285" s="8"/>
      <c r="E285" s="8"/>
      <c r="F285" s="2"/>
      <c r="G285" s="2"/>
      <c r="H285" s="2"/>
      <c r="K285" s="27"/>
      <c r="L285" s="8"/>
      <c r="M285" s="8"/>
      <c r="N285" s="2"/>
      <c r="O285" s="2"/>
      <c r="P285" s="2"/>
    </row>
    <row r="286" spans="1:18" ht="13" thickBot="1" x14ac:dyDescent="0.3">
      <c r="A286" s="38" t="s">
        <v>22</v>
      </c>
      <c r="B286" s="29" t="s">
        <v>1</v>
      </c>
      <c r="C286" s="16" t="s">
        <v>1</v>
      </c>
      <c r="D286" s="12">
        <f t="array" aca="1" ref="D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D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44807</v>
      </c>
      <c r="E286" s="12">
        <f t="array" aca="1" ref="E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E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45814</v>
      </c>
      <c r="F286" s="12">
        <f t="array" aca="1" ref="F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F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47473</v>
      </c>
      <c r="G286" s="12">
        <f t="array" aca="1" ref="G286" ca="1">SUM(NOT(ISERR(FIND(OFFSET(Sheet1!$B$2:$B$73,72*(MATCH($I$2,Sheet1!$Y$1:$Y$34,0)-1),),CHOOSE(COUNTIF($A$4:$A286,"?*"),$A$4,$A$36,$A$61,$A$86,$A$111,$A$136,$A$161,$A$186,$A$211,$A$261,$A$286,$A$311,$A$336,$A$387,$A$413,$A$439,$A$465,$A$491))))*(TEXT(YEAR(OFFSET(Sheet1!$D$2:$D$73,72*(MATCH($I$2,Sheet1!$Y$1:$Y$34,0)-1),)),"0")=G$3)*CHOOSE(MATCH($B286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42361</v>
      </c>
      <c r="H286" s="5">
        <f t="shared" ref="H286" ca="1" si="269">(E286/D286)-1</f>
        <v>2.247416698283744E-2</v>
      </c>
      <c r="I286" s="5">
        <f t="shared" ref="I286" ca="1" si="270">(F286/E286)-1</f>
        <v>3.621163836381891E-2</v>
      </c>
      <c r="J286" s="5">
        <f t="shared" ref="J286" ca="1" si="271">(G286/F286)-1</f>
        <v>-0.10768226149600824</v>
      </c>
      <c r="K286" s="27"/>
      <c r="L286" s="12">
        <v>104219</v>
      </c>
      <c r="M286" s="12">
        <v>104661</v>
      </c>
      <c r="N286" s="12">
        <v>108022</v>
      </c>
      <c r="O286" s="12">
        <v>95288</v>
      </c>
      <c r="P286" s="5">
        <v>4.2410692867902444E-3</v>
      </c>
      <c r="Q286" s="5">
        <v>3.2113203581085603E-2</v>
      </c>
      <c r="R286" s="5">
        <v>-0.11788339412341931</v>
      </c>
    </row>
    <row r="287" spans="1:18" ht="13" thickBot="1" x14ac:dyDescent="0.3">
      <c r="A287" s="39"/>
      <c r="B287" s="29" t="s">
        <v>2</v>
      </c>
      <c r="C287" s="16" t="s">
        <v>2</v>
      </c>
      <c r="D287" s="12">
        <f t="array" aca="1" ref="D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D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87" s="12">
        <f t="array" aca="1" ref="E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E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87" s="12">
        <f t="array" aca="1" ref="F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F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87" s="12">
        <f t="array" aca="1" ref="G287" ca="1">SUM(NOT(ISERR(FIND(OFFSET(Sheet1!$B$2:$B$73,72*(MATCH($I$2,Sheet1!$Y$1:$Y$34,0)-1),),CHOOSE(COUNTIF($A$4:$A287,"?*"),$A$4,$A$36,$A$61,$A$86,$A$111,$A$136,$A$161,$A$186,$A$211,$A$261,$A$286,$A$311,$A$336,$A$387,$A$413,$A$439,$A$465,$A$491))))*(TEXT(YEAR(OFFSET(Sheet1!$D$2:$D$73,72*(MATCH($I$2,Sheet1!$Y$1:$Y$34,0)-1),)),"0")=G$3)*CHOOSE(MATCH($B287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87" s="5"/>
      <c r="I287" s="5"/>
      <c r="J287" s="5"/>
      <c r="K287" s="27"/>
      <c r="L287" s="12">
        <v>0</v>
      </c>
      <c r="M287" s="12">
        <v>0</v>
      </c>
      <c r="N287" s="12">
        <v>0</v>
      </c>
      <c r="O287" s="12">
        <v>0</v>
      </c>
      <c r="P287" s="5"/>
      <c r="Q287" s="5"/>
      <c r="R287" s="5"/>
    </row>
    <row r="288" spans="1:18" ht="13" thickBot="1" x14ac:dyDescent="0.3">
      <c r="A288" s="39"/>
      <c r="B288" s="29" t="s">
        <v>3</v>
      </c>
      <c r="C288" s="16" t="s">
        <v>3</v>
      </c>
      <c r="D288" s="9">
        <f ca="1">D287/D286</f>
        <v>0</v>
      </c>
      <c r="E288" s="9">
        <f t="shared" ref="E288" ca="1" si="272">E287/E286</f>
        <v>0</v>
      </c>
      <c r="F288" s="9">
        <f t="shared" ref="F288" ca="1" si="273">F287/F286</f>
        <v>0</v>
      </c>
      <c r="G288" s="9">
        <f t="shared" ref="G288" ca="1" si="274">G287/G286</f>
        <v>0</v>
      </c>
      <c r="H288" s="5"/>
      <c r="I288" s="5"/>
      <c r="J288" s="5"/>
      <c r="K288" s="27"/>
      <c r="L288" s="9">
        <v>0</v>
      </c>
      <c r="M288" s="9">
        <v>0</v>
      </c>
      <c r="N288" s="9">
        <v>0</v>
      </c>
      <c r="O288" s="9">
        <v>0</v>
      </c>
      <c r="P288" s="5"/>
      <c r="Q288" s="5"/>
      <c r="R288" s="5"/>
    </row>
    <row r="289" spans="1:18" ht="13" thickBot="1" x14ac:dyDescent="0.3">
      <c r="A289" s="39"/>
      <c r="B289" s="29" t="s">
        <v>4</v>
      </c>
      <c r="C289" s="16" t="s">
        <v>4</v>
      </c>
      <c r="D289" s="12">
        <f t="array" aca="1" ref="D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D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190171</v>
      </c>
      <c r="E289" s="12">
        <f t="array" aca="1" ref="E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E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197542</v>
      </c>
      <c r="F289" s="12">
        <f t="array" aca="1" ref="F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F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211371</v>
      </c>
      <c r="G289" s="12">
        <f t="array" aca="1" ref="G289" ca="1">SUM(NOT(ISERR(FIND(OFFSET(Sheet1!$B$2:$B$73,72*(MATCH($I$2,Sheet1!$Y$1:$Y$34,0)-1),),CHOOSE(COUNTIF($A$4:$A289,"?*"),$A$4,$A$36,$A$61,$A$86,$A$111,$A$136,$A$161,$A$186,$A$211,$A$261,$A$286,$A$311,$A$336,$A$387,$A$413,$A$439,$A$465,$A$491))))*(TEXT(YEAR(OFFSET(Sheet1!$D$2:$D$73,72*(MATCH($I$2,Sheet1!$Y$1:$Y$34,0)-1),)),"0")=G$3)*CHOOSE(MATCH($B289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194691</v>
      </c>
      <c r="H289" s="5">
        <f t="shared" ref="H289:H291" ca="1" si="275">(E289/D289)-1</f>
        <v>3.8759852974428188E-2</v>
      </c>
      <c r="I289" s="5">
        <f t="shared" ref="I289:I291" ca="1" si="276">(F289/E289)-1</f>
        <v>7.0005365947494624E-2</v>
      </c>
      <c r="J289" s="5">
        <f t="shared" ref="J289:J291" ca="1" si="277">(G289/F289)-1</f>
        <v>-7.8913379791929805E-2</v>
      </c>
      <c r="K289" s="27"/>
      <c r="L289" s="12">
        <v>445519</v>
      </c>
      <c r="M289" s="12">
        <v>450846</v>
      </c>
      <c r="N289" s="12">
        <v>466537</v>
      </c>
      <c r="O289" s="12">
        <v>414605</v>
      </c>
      <c r="P289" s="5">
        <v>1.1956841346833613E-2</v>
      </c>
      <c r="Q289" s="5">
        <v>3.4803458387121067E-2</v>
      </c>
      <c r="R289" s="5">
        <v>-0.1113137864735273</v>
      </c>
    </row>
    <row r="290" spans="1:18" ht="13" thickBot="1" x14ac:dyDescent="0.3">
      <c r="A290" s="39"/>
      <c r="B290" s="29" t="s">
        <v>5</v>
      </c>
      <c r="C290" s="16" t="s">
        <v>5</v>
      </c>
      <c r="D290" s="11">
        <f ca="1">D289/D286</f>
        <v>4.2442252326645393</v>
      </c>
      <c r="E290" s="11">
        <f t="shared" ref="E290" ca="1" si="278">E289/E286</f>
        <v>4.3118260793643861</v>
      </c>
      <c r="F290" s="11">
        <f t="shared" ref="F290" ca="1" si="279">F289/F286</f>
        <v>4.4524466538874732</v>
      </c>
      <c r="G290" s="11">
        <f t="shared" ref="G290" ca="1" si="280">G289/G286</f>
        <v>4.5959963173673897</v>
      </c>
      <c r="H290" s="5">
        <f t="shared" ca="1" si="275"/>
        <v>1.5927723670170701E-2</v>
      </c>
      <c r="I290" s="5">
        <f t="shared" ca="1" si="276"/>
        <v>3.2612765898901053E-2</v>
      </c>
      <c r="J290" s="5">
        <f t="shared" ca="1" si="277"/>
        <v>3.2240625130136369E-2</v>
      </c>
      <c r="K290" s="27"/>
      <c r="L290" s="11">
        <v>4.2748347230351476</v>
      </c>
      <c r="M290" s="11">
        <v>4.3076790781666521</v>
      </c>
      <c r="N290" s="11">
        <v>4.3189072596322973</v>
      </c>
      <c r="O290" s="11">
        <v>4.3510725379900927</v>
      </c>
      <c r="P290" s="5">
        <v>7.6831871310769628E-3</v>
      </c>
      <c r="Q290" s="5">
        <v>2.6065501310335026E-3</v>
      </c>
      <c r="R290" s="5">
        <v>7.4475501380721898E-3</v>
      </c>
    </row>
    <row r="291" spans="1:18" ht="13" thickBot="1" x14ac:dyDescent="0.3">
      <c r="A291" s="39"/>
      <c r="B291" s="29" t="s">
        <v>6</v>
      </c>
      <c r="C291" s="16" t="s">
        <v>6</v>
      </c>
      <c r="D291" s="12">
        <f t="array" aca="1" ref="D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D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32573518.600000001</v>
      </c>
      <c r="E291" s="12">
        <f t="array" aca="1" ref="E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E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36234589.25</v>
      </c>
      <c r="F291" s="12">
        <f t="array" aca="1" ref="F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F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38826274.060000002</v>
      </c>
      <c r="G291" s="12">
        <f t="array" aca="1" ref="G291" ca="1">SUM(NOT(ISERR(FIND(OFFSET(Sheet1!$B$2:$B$73,72*(MATCH($I$2,Sheet1!$Y$1:$Y$34,0)-1),),CHOOSE(COUNTIF($A$4:$A291,"?*"),$A$4,$A$36,$A$61,$A$86,$A$111,$A$136,$A$161,$A$186,$A$211,$A$261,$A$286,$A$311,$A$336,$A$387,$A$413,$A$439,$A$465,$A$491))))*(TEXT(YEAR(OFFSET(Sheet1!$D$2:$D$73,72*(MATCH($I$2,Sheet1!$Y$1:$Y$34,0)-1),)),"0")=G$3)*CHOOSE(MATCH($B291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37148888.350000001</v>
      </c>
      <c r="H291" s="5">
        <f t="shared" ca="1" si="275"/>
        <v>0.11239407983391758</v>
      </c>
      <c r="I291" s="5">
        <f t="shared" ca="1" si="276"/>
        <v>7.1525160451487713E-2</v>
      </c>
      <c r="J291" s="5">
        <f t="shared" ca="1" si="277"/>
        <v>-4.3202335289960092E-2</v>
      </c>
      <c r="K291" s="27"/>
      <c r="L291" s="12">
        <v>81467248.689999998</v>
      </c>
      <c r="M291" s="12">
        <v>86397611.310000002</v>
      </c>
      <c r="N291" s="12">
        <v>90814221.569999993</v>
      </c>
      <c r="O291" s="12">
        <v>85409208.079999998</v>
      </c>
      <c r="P291" s="5">
        <v>6.0519567056463108E-2</v>
      </c>
      <c r="Q291" s="5">
        <v>5.1119587602403982E-2</v>
      </c>
      <c r="R291" s="5">
        <v>-5.9517258382639882E-2</v>
      </c>
    </row>
    <row r="292" spans="1:18" ht="13" thickBot="1" x14ac:dyDescent="0.3">
      <c r="A292" s="39"/>
      <c r="B292" s="29" t="s">
        <v>88</v>
      </c>
      <c r="C292" s="16" t="s">
        <v>89</v>
      </c>
      <c r="D292" s="31">
        <f t="array" aca="1" ref="D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D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0.208785</v>
      </c>
      <c r="E292" s="32">
        <f t="array" aca="1" ref="E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E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0.25808999999999999</v>
      </c>
      <c r="F292" s="32">
        <f t="array" aca="1" ref="F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F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0.26240599999999997</v>
      </c>
      <c r="G292" s="32">
        <f t="array" aca="1" ref="G292" ca="1">SUM(NOT(ISERR(FIND(OFFSET(Sheet1!$B$2:$B$73,72*(MATCH($I$2,Sheet1!$Y$1:$Y$34,0)-1),),CHOOSE(COUNTIF($A$4:$A292,"?*"),$A$4,$A$36,$A$61,$A$86,$A$111,$A$136,$A$161,$A$186,$A$211,$A$261,$A$286,$A$311,$A$336,$A$387,$A$413,$A$439,$A$465,$A$491))))*(TEXT(YEAR(OFFSET(Sheet1!$D$2:$D$73,72*(MATCH($I$2,Sheet1!$Y$1:$Y$34,0)-1),)),"0")=G$3)*CHOOSE(MATCH($B292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0.268069</v>
      </c>
      <c r="H292" s="5"/>
      <c r="I292" s="5"/>
      <c r="J292" s="5"/>
      <c r="K292" s="27"/>
      <c r="L292" s="31">
        <v>0.27406900000000001</v>
      </c>
      <c r="M292" s="32">
        <v>0.28615600000000002</v>
      </c>
      <c r="N292" s="32">
        <v>0.28295300000000001</v>
      </c>
      <c r="O292" s="32">
        <v>0.28656999999999999</v>
      </c>
      <c r="P292" s="5"/>
      <c r="Q292" s="5"/>
      <c r="R292" s="5"/>
    </row>
    <row r="293" spans="1:18" ht="13" thickBot="1" x14ac:dyDescent="0.3">
      <c r="A293" s="39"/>
      <c r="B293" s="29" t="s">
        <v>50</v>
      </c>
      <c r="C293" s="16" t="s">
        <v>50</v>
      </c>
      <c r="D293" s="12">
        <f t="array" aca="1" ref="D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D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293" s="12">
        <f t="array" aca="1" ref="E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E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293" s="12">
        <f t="array" aca="1" ref="F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F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293" s="12">
        <f t="array" aca="1" ref="G293" ca="1">SUM(NOT(ISERR(FIND(OFFSET(Sheet1!$B$2:$B$73,72*(MATCH($I$2,Sheet1!$Y$1:$Y$34,0)-1),),CHOOSE(COUNTIF($A$4:$A293,"?*"),$A$4,$A$36,$A$61,$A$86,$A$111,$A$136,$A$161,$A$186,$A$211,$A$261,$A$286,$A$311,$A$336,$A$387,$A$413,$A$439,$A$465,$A$491))))*(TEXT(YEAR(OFFSET(Sheet1!$D$2:$D$73,72*(MATCH($I$2,Sheet1!$Y$1:$Y$34,0)-1),)),"0")=G$3)*CHOOSE(MATCH($B293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293" s="5" t="e">
        <f t="shared" ref="H293" ca="1" si="281">E293/D293</f>
        <v>#DIV/0!</v>
      </c>
      <c r="I293" s="5" t="e">
        <f t="shared" ref="I293" ca="1" si="282">F293/E293</f>
        <v>#DIV/0!</v>
      </c>
      <c r="J293" s="5" t="e">
        <f t="shared" ref="J293" ca="1" si="283">G293/F293</f>
        <v>#DIV/0!</v>
      </c>
      <c r="K293" s="27"/>
      <c r="L293" s="12">
        <v>0</v>
      </c>
      <c r="M293" s="12">
        <v>0</v>
      </c>
      <c r="N293" s="12">
        <v>0</v>
      </c>
      <c r="O293" s="12">
        <v>0</v>
      </c>
      <c r="P293" s="5" t="e">
        <v>#DIV/0!</v>
      </c>
      <c r="Q293" s="5" t="e">
        <v>#DIV/0!</v>
      </c>
      <c r="R293" s="5" t="e">
        <v>#DIV/0!</v>
      </c>
    </row>
    <row r="294" spans="1:18" ht="13" thickBot="1" x14ac:dyDescent="0.3">
      <c r="A294" s="39"/>
      <c r="B294" s="29" t="s">
        <v>51</v>
      </c>
      <c r="C294" s="16" t="s">
        <v>51</v>
      </c>
      <c r="D294" s="12">
        <f t="array" aca="1" ref="D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D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44807</v>
      </c>
      <c r="E294" s="12">
        <f t="array" aca="1" ref="E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E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45814</v>
      </c>
      <c r="F294" s="12">
        <f t="array" aca="1" ref="F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F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47473</v>
      </c>
      <c r="G294" s="12">
        <f t="array" aca="1" ref="G294" ca="1">SUM(NOT(ISERR(FIND(OFFSET(Sheet1!$B$2:$B$73,72*(MATCH($I$2,Sheet1!$Y$1:$Y$34,0)-1),),CHOOSE(COUNTIF($A$4:$A294,"?*"),$A$4,$A$36,$A$61,$A$86,$A$111,$A$136,$A$161,$A$186,$A$211,$A$261,$A$286,$A$311,$A$336,$A$387,$A$413,$A$439,$A$465,$A$491))))*(TEXT(YEAR(OFFSET(Sheet1!$D$2:$D$73,72*(MATCH($I$2,Sheet1!$Y$1:$Y$34,0)-1),)),"0")=G$3)*CHOOSE(MATCH($B294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42361</v>
      </c>
      <c r="H294" s="5">
        <f t="shared" ref="H294" ca="1" si="284">(E294/D294)-1</f>
        <v>2.247416698283744E-2</v>
      </c>
      <c r="I294" s="5">
        <f t="shared" ref="I294" ca="1" si="285">(F294/E294)-1</f>
        <v>3.621163836381891E-2</v>
      </c>
      <c r="J294" s="5">
        <f t="shared" ref="J294" ca="1" si="286">(G294/F294)-1</f>
        <v>-0.10768226149600824</v>
      </c>
      <c r="K294" s="27"/>
      <c r="L294" s="12">
        <v>104219</v>
      </c>
      <c r="M294" s="12">
        <v>104661</v>
      </c>
      <c r="N294" s="12">
        <v>108022</v>
      </c>
      <c r="O294" s="12">
        <v>95288</v>
      </c>
      <c r="P294" s="5">
        <v>4.2410692867902444E-3</v>
      </c>
      <c r="Q294" s="5">
        <v>3.2113203581085603E-2</v>
      </c>
      <c r="R294" s="5">
        <v>-0.11788339412341931</v>
      </c>
    </row>
    <row r="295" spans="1:18" ht="13" thickBot="1" x14ac:dyDescent="0.3">
      <c r="A295" s="39"/>
      <c r="B295" s="29" t="str">
        <f>IF(ISERR(SEARCH("AOV $",B296)),"",B296)</f>
        <v>Customers, AOV $0-$50</v>
      </c>
      <c r="C295" s="16"/>
      <c r="D295" s="12"/>
      <c r="E295" s="12"/>
      <c r="F295" s="12"/>
      <c r="G295" s="12"/>
      <c r="H295" s="5"/>
      <c r="I295" s="5"/>
      <c r="J295" s="5"/>
      <c r="K295" s="27"/>
      <c r="L295" s="12"/>
      <c r="M295" s="12"/>
      <c r="N295" s="12"/>
      <c r="O295" s="12"/>
      <c r="P295" s="5"/>
      <c r="Q295" s="5"/>
      <c r="R295" s="5"/>
    </row>
    <row r="296" spans="1:18" ht="13" thickBot="1" x14ac:dyDescent="0.3">
      <c r="A296" s="39"/>
      <c r="B296" s="29" t="s">
        <v>77</v>
      </c>
      <c r="C296" s="16"/>
      <c r="D296" s="22">
        <f t="array" aca="1" ref="D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D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3219</v>
      </c>
      <c r="E296" s="12">
        <f t="array" aca="1" ref="E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E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2610</v>
      </c>
      <c r="F296" s="12">
        <f t="array" aca="1" ref="F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F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2580</v>
      </c>
      <c r="G296" s="12">
        <f t="array" aca="1" ref="G296" ca="1">SUM(NOT(ISERR(FIND(OFFSET(Sheet1!$B$2:$B$73,72*(MATCH($I$2,Sheet1!$Y$1:$Y$34,0)-1),),CHOOSE(COUNTIF($A$4:$A296,"?*"),$A$4,$A$36,$A$61,$A$86,$A$111,$A$136,$A$161,$A$186,$A$211,$A$261,$A$286,$A$311,$A$336,$A$387,$A$413,$A$439,$A$465,$A$491))))*(TEXT(YEAR(OFFSET(Sheet1!$D$2:$D$73,72*(MATCH($I$2,Sheet1!$Y$1:$Y$34,0)-1),)),"0")=G$3)*CHOOSE(MATCH($B296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1852</v>
      </c>
      <c r="H296" s="5">
        <f ca="1">(E296/D296)-1</f>
        <v>-0.18918918918918914</v>
      </c>
      <c r="I296" s="5">
        <f t="shared" ref="I296:I299" ca="1" si="287">(F296/E296)-1</f>
        <v>-1.1494252873563204E-2</v>
      </c>
      <c r="J296" s="5">
        <f t="shared" ref="J296:J299" ca="1" si="288">(G296/F296)-1</f>
        <v>-0.28217054263565888</v>
      </c>
      <c r="K296" s="27"/>
      <c r="L296" s="12">
        <v>8205</v>
      </c>
      <c r="M296" s="12">
        <v>7362</v>
      </c>
      <c r="N296" s="12">
        <v>7295</v>
      </c>
      <c r="O296" s="12">
        <v>5255</v>
      </c>
      <c r="P296" s="5">
        <v>-0.10274223034734919</v>
      </c>
      <c r="Q296" s="5">
        <v>-9.1007878293941635E-3</v>
      </c>
      <c r="R296" s="5">
        <v>-0.27964359150102813</v>
      </c>
    </row>
    <row r="297" spans="1:18" ht="13" thickBot="1" x14ac:dyDescent="0.3">
      <c r="A297" s="39"/>
      <c r="B297" s="29" t="s">
        <v>78</v>
      </c>
      <c r="C297" s="16"/>
      <c r="D297" s="22">
        <f t="array" aca="1" ref="D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D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23213</v>
      </c>
      <c r="E297" s="12">
        <f t="array" aca="1" ref="E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E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22549</v>
      </c>
      <c r="F297" s="12">
        <f t="array" aca="1" ref="F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F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23185</v>
      </c>
      <c r="G297" s="12">
        <f t="array" aca="1" ref="G297" ca="1">SUM(NOT(ISERR(FIND(OFFSET(Sheet1!$B$2:$B$73,72*(MATCH($I$2,Sheet1!$Y$1:$Y$34,0)-1),),CHOOSE(COUNTIF($A$4:$A297,"?*"),$A$4,$A$36,$A$61,$A$86,$A$111,$A$136,$A$161,$A$186,$A$211,$A$261,$A$286,$A$311,$A$336,$A$387,$A$413,$A$439,$A$465,$A$491))))*(TEXT(YEAR(OFFSET(Sheet1!$D$2:$D$73,72*(MATCH($I$2,Sheet1!$Y$1:$Y$34,0)-1),)),"0")=G$3)*CHOOSE(MATCH($B297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20158</v>
      </c>
      <c r="H297" s="5">
        <f ca="1">(E297/D297)-1</f>
        <v>-2.8604661181234614E-2</v>
      </c>
      <c r="I297" s="5">
        <f t="shared" ca="1" si="287"/>
        <v>2.8205241917601764E-2</v>
      </c>
      <c r="J297" s="5">
        <f t="shared" ca="1" si="288"/>
        <v>-0.13055855078714684</v>
      </c>
      <c r="K297" s="27"/>
      <c r="L297" s="12">
        <v>52387</v>
      </c>
      <c r="M297" s="12">
        <v>50689</v>
      </c>
      <c r="N297" s="12">
        <v>51486</v>
      </c>
      <c r="O297" s="12">
        <v>43665</v>
      </c>
      <c r="P297" s="5">
        <v>-3.2412621451886947E-2</v>
      </c>
      <c r="Q297" s="5">
        <v>1.5723332478446927E-2</v>
      </c>
      <c r="R297" s="5">
        <v>-0.15190537233422674</v>
      </c>
    </row>
    <row r="298" spans="1:18" ht="13" thickBot="1" x14ac:dyDescent="0.3">
      <c r="A298" s="39"/>
      <c r="B298" s="29" t="s">
        <v>79</v>
      </c>
      <c r="C298" s="16"/>
      <c r="D298" s="22">
        <f t="array" aca="1" ref="D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D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10852</v>
      </c>
      <c r="E298" s="12">
        <f t="array" aca="1" ref="E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E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11534</v>
      </c>
      <c r="F298" s="12">
        <f t="array" aca="1" ref="F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F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12157</v>
      </c>
      <c r="G298" s="12">
        <f t="array" aca="1" ref="G298" ca="1">SUM(NOT(ISERR(FIND(OFFSET(Sheet1!$B$2:$B$73,72*(MATCH($I$2,Sheet1!$Y$1:$Y$34,0)-1),),CHOOSE(COUNTIF($A$4:$A298,"?*"),$A$4,$A$36,$A$61,$A$86,$A$111,$A$136,$A$161,$A$186,$A$211,$A$261,$A$286,$A$311,$A$336,$A$387,$A$413,$A$439,$A$465,$A$491))))*(TEXT(YEAR(OFFSET(Sheet1!$D$2:$D$73,72*(MATCH($I$2,Sheet1!$Y$1:$Y$34,0)-1),)),"0")=G$3)*CHOOSE(MATCH($B298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11042</v>
      </c>
      <c r="H298" s="5">
        <f ca="1">(E298/D298)-1</f>
        <v>6.2845558422410575E-2</v>
      </c>
      <c r="I298" s="5">
        <f t="shared" ca="1" si="287"/>
        <v>5.4014218831281324E-2</v>
      </c>
      <c r="J298" s="5">
        <f t="shared" ca="1" si="288"/>
        <v>-9.1716706424282313E-2</v>
      </c>
      <c r="K298" s="27"/>
      <c r="L298" s="12">
        <v>24380</v>
      </c>
      <c r="M298" s="12">
        <v>25500</v>
      </c>
      <c r="N298" s="12">
        <v>26427</v>
      </c>
      <c r="O298" s="12">
        <v>24109</v>
      </c>
      <c r="P298" s="5">
        <v>4.5939294503691608E-2</v>
      </c>
      <c r="Q298" s="5">
        <v>3.6352941176470699E-2</v>
      </c>
      <c r="R298" s="5">
        <v>-8.7713323494910456E-2</v>
      </c>
    </row>
    <row r="299" spans="1:18" ht="13" thickBot="1" x14ac:dyDescent="0.3">
      <c r="A299" s="39"/>
      <c r="B299" s="29" t="s">
        <v>80</v>
      </c>
      <c r="C299" s="16"/>
      <c r="D299" s="22">
        <f t="array" aca="1" ref="D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D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7523</v>
      </c>
      <c r="E299" s="12">
        <f t="array" aca="1" ref="E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E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9121</v>
      </c>
      <c r="F299" s="12">
        <f t="array" aca="1" ref="F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F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9551</v>
      </c>
      <c r="G299" s="12">
        <f t="array" aca="1" ref="G299" ca="1">SUM(NOT(ISERR(FIND(OFFSET(Sheet1!$B$2:$B$73,72*(MATCH($I$2,Sheet1!$Y$1:$Y$34,0)-1),),CHOOSE(COUNTIF($A$4:$A299,"?*"),$A$4,$A$36,$A$61,$A$86,$A$111,$A$136,$A$161,$A$186,$A$211,$A$261,$A$286,$A$311,$A$336,$A$387,$A$413,$A$439,$A$465,$A$491))))*(TEXT(YEAR(OFFSET(Sheet1!$D$2:$D$73,72*(MATCH($I$2,Sheet1!$Y$1:$Y$34,0)-1),)),"0")=G$3)*CHOOSE(MATCH($B299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9309</v>
      </c>
      <c r="H299" s="5">
        <f ca="1">(E299/D299)-1</f>
        <v>0.21241525986973286</v>
      </c>
      <c r="I299" s="5">
        <f t="shared" ca="1" si="287"/>
        <v>4.714395351386913E-2</v>
      </c>
      <c r="J299" s="5">
        <f t="shared" ca="1" si="288"/>
        <v>-2.5337660977908127E-2</v>
      </c>
      <c r="K299" s="27"/>
      <c r="L299" s="12">
        <v>19247</v>
      </c>
      <c r="M299" s="12">
        <v>21110</v>
      </c>
      <c r="N299" s="12">
        <v>22814</v>
      </c>
      <c r="O299" s="12">
        <v>22259</v>
      </c>
      <c r="P299" s="5">
        <v>9.6794305606068498E-2</v>
      </c>
      <c r="Q299" s="5">
        <v>8.0720037896731434E-2</v>
      </c>
      <c r="R299" s="5">
        <v>-2.4327167528710447E-2</v>
      </c>
    </row>
    <row r="300" spans="1:18" ht="13" thickBot="1" x14ac:dyDescent="0.3">
      <c r="A300" s="39"/>
      <c r="B300" s="29" t="str">
        <f>IF(ISERR(SEARCH("AOV $",B301)),"",B301)</f>
        <v/>
      </c>
      <c r="C300" s="16"/>
      <c r="D300" s="7"/>
      <c r="E300" s="7"/>
      <c r="F300" s="7"/>
      <c r="G300" s="7"/>
      <c r="H300" s="5"/>
      <c r="I300" s="5"/>
      <c r="J300" s="5"/>
      <c r="K300" s="27"/>
      <c r="L300" s="7"/>
      <c r="M300" s="7"/>
      <c r="N300" s="7"/>
      <c r="O300" s="7"/>
      <c r="P300" s="5"/>
      <c r="Q300" s="5"/>
      <c r="R300" s="5"/>
    </row>
    <row r="301" spans="1:18" ht="13" thickBot="1" x14ac:dyDescent="0.3">
      <c r="A301" s="39"/>
      <c r="B301" s="29" t="s">
        <v>7</v>
      </c>
      <c r="C301" s="16" t="s">
        <v>7</v>
      </c>
      <c r="D301" s="10">
        <f ca="1">D291/D289</f>
        <v>171.28541470571224</v>
      </c>
      <c r="E301" s="10">
        <f t="shared" ref="E301:G301" ca="1" si="289">E291/E289</f>
        <v>183.42726736592724</v>
      </c>
      <c r="F301" s="10">
        <f t="shared" ca="1" si="289"/>
        <v>183.68780040781377</v>
      </c>
      <c r="G301" s="10">
        <f t="shared" ca="1" si="289"/>
        <v>190.80947938014597</v>
      </c>
      <c r="H301" s="5">
        <f t="shared" ref="H301:H303" ca="1" si="290">(E301/D301)-1</f>
        <v>7.0886669954216996E-2</v>
      </c>
      <c r="I301" s="5">
        <f t="shared" ref="I301:I303" ca="1" si="291">(F301/E301)-1</f>
        <v>1.420361572343376E-3</v>
      </c>
      <c r="J301" s="5">
        <f t="shared" ref="J301:J303" ca="1" si="292">(G301/F301)-1</f>
        <v>3.8770560464663539E-2</v>
      </c>
      <c r="K301" s="27"/>
      <c r="L301" s="10">
        <v>182.85920171754739</v>
      </c>
      <c r="M301" s="10">
        <v>191.63441909210684</v>
      </c>
      <c r="N301" s="10">
        <v>194.65598992148531</v>
      </c>
      <c r="O301" s="10">
        <v>206.00139429095162</v>
      </c>
      <c r="P301" s="5">
        <v>4.7988929690910842E-2</v>
      </c>
      <c r="Q301" s="5">
        <v>1.576737020256358E-2</v>
      </c>
      <c r="R301" s="5">
        <v>5.8284383511868709E-2</v>
      </c>
    </row>
    <row r="302" spans="1:18" ht="13" thickBot="1" x14ac:dyDescent="0.3">
      <c r="A302" s="39"/>
      <c r="B302" s="29" t="s">
        <v>8</v>
      </c>
      <c r="C302" s="16" t="s">
        <v>8</v>
      </c>
      <c r="D302" s="10">
        <f ca="1">D291/D286</f>
        <v>726.97387908139353</v>
      </c>
      <c r="E302" s="10">
        <f t="shared" ref="E302:G302" ca="1" si="293">E291/E286</f>
        <v>790.90647509494909</v>
      </c>
      <c r="F302" s="10">
        <f t="shared" ca="1" si="293"/>
        <v>817.8601322857204</v>
      </c>
      <c r="G302" s="10">
        <f t="shared" ca="1" si="293"/>
        <v>876.95966454993982</v>
      </c>
      <c r="H302" s="5">
        <f t="shared" ca="1" si="290"/>
        <v>8.7943456915317242E-2</v>
      </c>
      <c r="I302" s="5">
        <f t="shared" ca="1" si="291"/>
        <v>3.4079449390695071E-2</v>
      </c>
      <c r="J302" s="5">
        <f t="shared" ca="1" si="292"/>
        <v>7.2261172700826659E-2</v>
      </c>
      <c r="K302" s="27"/>
      <c r="L302" s="10">
        <v>781.69286492865979</v>
      </c>
      <c r="M302" s="10">
        <v>825.49957777968871</v>
      </c>
      <c r="N302" s="10">
        <v>840.70116800281414</v>
      </c>
      <c r="O302" s="10">
        <v>896.32700948702882</v>
      </c>
      <c r="P302" s="5">
        <v>5.6040824749023166E-2</v>
      </c>
      <c r="Q302" s="5">
        <v>1.8415018774464498E-2</v>
      </c>
      <c r="R302" s="5">
        <v>6.616600951841245E-2</v>
      </c>
    </row>
    <row r="303" spans="1:18" ht="13" thickBot="1" x14ac:dyDescent="0.3">
      <c r="A303" s="39"/>
      <c r="B303" s="29" t="s">
        <v>9</v>
      </c>
      <c r="C303" s="16" t="s">
        <v>9</v>
      </c>
      <c r="D303" s="12">
        <f t="array" aca="1" ref="D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D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732096</v>
      </c>
      <c r="E303" s="12">
        <f t="array" aca="1" ref="E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E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755954</v>
      </c>
      <c r="F303" s="12">
        <f t="array" aca="1" ref="F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F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849655</v>
      </c>
      <c r="G303" s="12">
        <f t="array" aca="1" ref="G303" ca="1">SUM(NOT(ISERR(FIND(OFFSET(Sheet1!$B$2:$B$73,72*(MATCH($I$2,Sheet1!$Y$1:$Y$34,0)-1),),CHOOSE(COUNTIF($A$4:$A303,"?*"),$A$4,$A$36,$A$61,$A$86,$A$111,$A$136,$A$161,$A$186,$A$211,$A$261,$A$286,$A$311,$A$336,$A$387,$A$413,$A$439,$A$465,$A$491))))*(TEXT(YEAR(OFFSET(Sheet1!$D$2:$D$73,72*(MATCH($I$2,Sheet1!$Y$1:$Y$34,0)-1),)),"0")=G$3)*CHOOSE(MATCH($B303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777199</v>
      </c>
      <c r="H303" s="5">
        <f t="shared" ca="1" si="290"/>
        <v>3.2588622257190281E-2</v>
      </c>
      <c r="I303" s="5">
        <f t="shared" ca="1" si="291"/>
        <v>0.1239506636647203</v>
      </c>
      <c r="J303" s="5">
        <f t="shared" ca="1" si="292"/>
        <v>-8.5276965356527068E-2</v>
      </c>
      <c r="K303" s="27"/>
      <c r="L303" s="12">
        <v>1858310</v>
      </c>
      <c r="M303" s="12">
        <v>1906413</v>
      </c>
      <c r="N303" s="12">
        <v>2080564</v>
      </c>
      <c r="O303" s="12">
        <v>1886358</v>
      </c>
      <c r="P303" s="5">
        <v>2.5885347439340123E-2</v>
      </c>
      <c r="Q303" s="5">
        <v>9.1350090457838817E-2</v>
      </c>
      <c r="R303" s="5">
        <v>-9.3342958928444353E-2</v>
      </c>
    </row>
    <row r="304" spans="1:18" ht="13" thickBot="1" x14ac:dyDescent="0.3">
      <c r="A304" s="39"/>
      <c r="B304" s="29" t="str">
        <f t="shared" ref="B304:B306" si="294">IF(ISERR(SEARCH("AOV $",B305)),"",B305)</f>
        <v/>
      </c>
      <c r="C304" s="16"/>
      <c r="D304" s="7"/>
      <c r="E304" s="7"/>
      <c r="F304" s="7"/>
      <c r="G304" s="7"/>
      <c r="H304" s="5"/>
      <c r="K304" s="27"/>
      <c r="L304" s="7"/>
      <c r="M304" s="7"/>
      <c r="N304" s="7"/>
      <c r="O304" s="7"/>
      <c r="P304" s="5"/>
    </row>
    <row r="305" spans="1:18" ht="13" thickBot="1" x14ac:dyDescent="0.3">
      <c r="A305" s="39"/>
      <c r="B305" s="29" t="str">
        <f t="shared" si="294"/>
        <v/>
      </c>
      <c r="C305" s="16"/>
      <c r="D305" s="7"/>
      <c r="E305" s="7"/>
      <c r="F305" s="7"/>
      <c r="G305" s="7"/>
      <c r="H305" s="5"/>
      <c r="K305" s="27"/>
      <c r="L305" s="7"/>
      <c r="M305" s="7"/>
      <c r="N305" s="7"/>
      <c r="O305" s="7"/>
      <c r="P305" s="5"/>
    </row>
    <row r="306" spans="1:18" ht="13" thickBot="1" x14ac:dyDescent="0.3">
      <c r="A306" s="39"/>
      <c r="B306" s="29" t="str">
        <f t="shared" si="294"/>
        <v/>
      </c>
      <c r="C306" s="16"/>
      <c r="D306" s="7"/>
      <c r="E306" s="7"/>
      <c r="F306" s="7"/>
      <c r="G306" s="7"/>
      <c r="H306" s="5"/>
      <c r="K306" s="27"/>
      <c r="L306" s="7"/>
      <c r="M306" s="7"/>
      <c r="N306" s="7"/>
      <c r="O306" s="7"/>
      <c r="P306" s="5"/>
    </row>
    <row r="307" spans="1:18" ht="13" thickBot="1" x14ac:dyDescent="0.3">
      <c r="A307" s="39"/>
      <c r="B307" s="29" t="s">
        <v>10</v>
      </c>
      <c r="C307" s="16" t="s">
        <v>10</v>
      </c>
      <c r="D307" s="11">
        <f ca="1">D303/D289</f>
        <v>3.8496721371817997</v>
      </c>
      <c r="E307" s="11">
        <f t="shared" ref="E307:G307" ca="1" si="295">E303/E289</f>
        <v>3.826801389071691</v>
      </c>
      <c r="F307" s="11">
        <f t="shared" ca="1" si="295"/>
        <v>4.0197330759659557</v>
      </c>
      <c r="G307" s="11">
        <f t="shared" ca="1" si="295"/>
        <v>3.9919616212357019</v>
      </c>
      <c r="H307" s="5">
        <f t="shared" ref="H307:H309" ca="1" si="296">(E307/D307)-1</f>
        <v>-5.9409599818158743E-3</v>
      </c>
      <c r="I307" s="5">
        <f t="shared" ref="I307:I309" ca="1" si="297">(F307/E307)-1</f>
        <v>5.0415913259890033E-2</v>
      </c>
      <c r="J307" s="5">
        <f t="shared" ref="J307:J309" ca="1" si="298">(G307/F307)-1</f>
        <v>-6.9087808084322688E-3</v>
      </c>
      <c r="K307" s="27"/>
      <c r="L307" s="11">
        <v>4.1711127920470279</v>
      </c>
      <c r="M307" s="11">
        <v>4.2285237087608625</v>
      </c>
      <c r="N307" s="11">
        <v>4.4595905576620929</v>
      </c>
      <c r="O307" s="11">
        <v>4.5497714692297491</v>
      </c>
      <c r="P307" s="5">
        <v>1.376393293015199E-2</v>
      </c>
      <c r="Q307" s="5">
        <v>5.4644803911704454E-2</v>
      </c>
      <c r="R307" s="5">
        <v>2.0221791754562624E-2</v>
      </c>
    </row>
    <row r="308" spans="1:18" ht="13" thickBot="1" x14ac:dyDescent="0.3">
      <c r="A308" s="39"/>
      <c r="B308" s="29" t="s">
        <v>11</v>
      </c>
      <c r="C308" s="16" t="s">
        <v>11</v>
      </c>
      <c r="D308" s="11">
        <f ca="1">D303/D286</f>
        <v>16.338875622112617</v>
      </c>
      <c r="E308" s="11">
        <f t="shared" ref="E308:G308" ca="1" si="299">E303/E286</f>
        <v>16.500502029947178</v>
      </c>
      <c r="F308" s="11">
        <f t="shared" ca="1" si="299"/>
        <v>17.897647083605417</v>
      </c>
      <c r="G308" s="11">
        <f t="shared" ca="1" si="299"/>
        <v>18.34704091027124</v>
      </c>
      <c r="H308" s="5">
        <f t="shared" ca="1" si="296"/>
        <v>9.8921377194292059E-3</v>
      </c>
      <c r="I308" s="5">
        <f t="shared" ca="1" si="297"/>
        <v>8.4672881535514888E-2</v>
      </c>
      <c r="J308" s="5">
        <f t="shared" ca="1" si="298"/>
        <v>2.5109100909553428E-2</v>
      </c>
      <c r="K308" s="27"/>
      <c r="L308" s="11">
        <v>17.830817797138717</v>
      </c>
      <c r="M308" s="11">
        <v>18.215123111760828</v>
      </c>
      <c r="N308" s="11">
        <v>19.26055803447446</v>
      </c>
      <c r="O308" s="11">
        <v>19.796385693896397</v>
      </c>
      <c r="P308" s="5">
        <v>2.1552870933591262E-2</v>
      </c>
      <c r="Q308" s="5">
        <v>5.7393788463534046E-2</v>
      </c>
      <c r="R308" s="5">
        <v>2.7819944700608223E-2</v>
      </c>
    </row>
    <row r="309" spans="1:18" ht="13" thickBot="1" x14ac:dyDescent="0.3">
      <c r="A309" s="39"/>
      <c r="B309" s="29" t="s">
        <v>12</v>
      </c>
      <c r="C309" s="16" t="s">
        <v>12</v>
      </c>
      <c r="D309" s="10">
        <f ca="1">D291/D303</f>
        <v>44.493507135676197</v>
      </c>
      <c r="E309" s="10">
        <f t="shared" ref="E309:G309" ca="1" si="300">E291/E303</f>
        <v>47.932267373411612</v>
      </c>
      <c r="F309" s="10">
        <f t="shared" ca="1" si="300"/>
        <v>45.696516892150349</v>
      </c>
      <c r="G309" s="10">
        <f t="shared" ca="1" si="300"/>
        <v>47.798425306774718</v>
      </c>
      <c r="H309" s="5">
        <f t="shared" ca="1" si="296"/>
        <v>7.7286787648576105E-2</v>
      </c>
      <c r="I309" s="5">
        <f t="shared" ca="1" si="297"/>
        <v>-4.6643954141452726E-2</v>
      </c>
      <c r="J309" s="5">
        <f t="shared" ca="1" si="298"/>
        <v>4.5997125329817701E-2</v>
      </c>
      <c r="K309" s="27"/>
      <c r="L309" s="10">
        <v>43.839428669059522</v>
      </c>
      <c r="M309" s="10">
        <v>45.319461895192703</v>
      </c>
      <c r="N309" s="10">
        <v>43.648847894128707</v>
      </c>
      <c r="O309" s="10">
        <v>45.277305834841528</v>
      </c>
      <c r="P309" s="5">
        <v>3.3760321953687722E-2</v>
      </c>
      <c r="Q309" s="5">
        <v>-3.6863059074432769E-2</v>
      </c>
      <c r="R309" s="5">
        <v>3.7308154035650132E-2</v>
      </c>
    </row>
    <row r="310" spans="1:18" ht="13" thickBot="1" x14ac:dyDescent="0.3">
      <c r="A310" s="40"/>
      <c r="B310" s="6" t="s">
        <v>14</v>
      </c>
      <c r="C310" s="19" t="s">
        <v>14</v>
      </c>
      <c r="D310" s="8"/>
      <c r="E310" s="8"/>
      <c r="F310" s="2"/>
      <c r="G310" s="2"/>
      <c r="H310" s="2"/>
      <c r="K310" s="27"/>
      <c r="L310" s="8"/>
      <c r="M310" s="8"/>
      <c r="N310" s="2"/>
      <c r="O310" s="2"/>
      <c r="P310" s="2"/>
    </row>
    <row r="311" spans="1:18" ht="13" thickBot="1" x14ac:dyDescent="0.3">
      <c r="A311" s="38" t="s">
        <v>23</v>
      </c>
      <c r="B311" s="29" t="s">
        <v>1</v>
      </c>
      <c r="C311" s="16" t="s">
        <v>1</v>
      </c>
      <c r="D311" s="12">
        <f t="array" aca="1" ref="D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D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9100</v>
      </c>
      <c r="E311" s="12">
        <f t="array" aca="1" ref="E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E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10276</v>
      </c>
      <c r="F311" s="12">
        <f t="array" aca="1" ref="F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F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8868</v>
      </c>
      <c r="G311" s="12">
        <f t="array" aca="1" ref="G311" ca="1">SUM(NOT(ISERR(FIND(OFFSET(Sheet1!$B$2:$B$73,72*(MATCH($I$2,Sheet1!$Y$1:$Y$34,0)-1),),CHOOSE(COUNTIF($A$4:$A311,"?*"),$A$4,$A$36,$A$61,$A$86,$A$111,$A$136,$A$161,$A$186,$A$211,$A$261,$A$286,$A$311,$A$336,$A$387,$A$413,$A$439,$A$465,$A$491))))*(TEXT(YEAR(OFFSET(Sheet1!$D$2:$D$73,72*(MATCH($I$2,Sheet1!$Y$1:$Y$34,0)-1),)),"0")=G$3)*CHOOSE(MATCH($B311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7071</v>
      </c>
      <c r="H311" s="5">
        <f t="shared" ref="H311" ca="1" si="301">(E311/D311)-1</f>
        <v>0.12923076923076926</v>
      </c>
      <c r="I311" s="5">
        <f t="shared" ref="I311" ca="1" si="302">(F311/E311)-1</f>
        <v>-0.13701829505644214</v>
      </c>
      <c r="J311" s="5">
        <f t="shared" ref="J311" ca="1" si="303">(G311/F311)-1</f>
        <v>-0.20263870094722602</v>
      </c>
      <c r="K311" s="27"/>
      <c r="L311" s="12">
        <v>20337</v>
      </c>
      <c r="M311" s="12">
        <v>25129</v>
      </c>
      <c r="N311" s="12">
        <v>21440</v>
      </c>
      <c r="O311" s="12">
        <v>17715</v>
      </c>
      <c r="P311" s="5">
        <v>0.23562964055662095</v>
      </c>
      <c r="Q311" s="5">
        <v>-0.14680249910462018</v>
      </c>
      <c r="R311" s="5">
        <v>-0.17374067164179108</v>
      </c>
    </row>
    <row r="312" spans="1:18" ht="13" thickBot="1" x14ac:dyDescent="0.3">
      <c r="A312" s="39"/>
      <c r="B312" s="29" t="s">
        <v>2</v>
      </c>
      <c r="C312" s="16" t="s">
        <v>2</v>
      </c>
      <c r="D312" s="12">
        <f t="array" aca="1" ref="D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D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12" s="12">
        <f t="array" aca="1" ref="E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E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12" s="12">
        <f t="array" aca="1" ref="F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F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12" s="12">
        <f t="array" aca="1" ref="G312" ca="1">SUM(NOT(ISERR(FIND(OFFSET(Sheet1!$B$2:$B$73,72*(MATCH($I$2,Sheet1!$Y$1:$Y$34,0)-1),),CHOOSE(COUNTIF($A$4:$A312,"?*"),$A$4,$A$36,$A$61,$A$86,$A$111,$A$136,$A$161,$A$186,$A$211,$A$261,$A$286,$A$311,$A$336,$A$387,$A$413,$A$439,$A$465,$A$491))))*(TEXT(YEAR(OFFSET(Sheet1!$D$2:$D$73,72*(MATCH($I$2,Sheet1!$Y$1:$Y$34,0)-1),)),"0")=G$3)*CHOOSE(MATCH($B312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12" s="5"/>
      <c r="I312" s="5"/>
      <c r="J312" s="5"/>
      <c r="K312" s="27"/>
      <c r="L312" s="12">
        <v>0</v>
      </c>
      <c r="M312" s="12">
        <v>0</v>
      </c>
      <c r="N312" s="12">
        <v>0</v>
      </c>
      <c r="O312" s="12">
        <v>0</v>
      </c>
      <c r="P312" s="5"/>
      <c r="Q312" s="5"/>
      <c r="R312" s="5"/>
    </row>
    <row r="313" spans="1:18" ht="13" thickBot="1" x14ac:dyDescent="0.3">
      <c r="A313" s="39"/>
      <c r="B313" s="29" t="s">
        <v>3</v>
      </c>
      <c r="C313" s="16" t="s">
        <v>3</v>
      </c>
      <c r="D313" s="9">
        <f ca="1">D312/D311</f>
        <v>0</v>
      </c>
      <c r="E313" s="9">
        <f t="shared" ref="E313" ca="1" si="304">E312/E311</f>
        <v>0</v>
      </c>
      <c r="F313" s="9">
        <f t="shared" ref="F313" ca="1" si="305">F312/F311</f>
        <v>0</v>
      </c>
      <c r="G313" s="9">
        <f t="shared" ref="G313" ca="1" si="306">G312/G311</f>
        <v>0</v>
      </c>
      <c r="H313" s="5"/>
      <c r="I313" s="5"/>
      <c r="J313" s="5"/>
      <c r="K313" s="27"/>
      <c r="L313" s="9">
        <v>0</v>
      </c>
      <c r="M313" s="9">
        <v>0</v>
      </c>
      <c r="N313" s="9">
        <v>0</v>
      </c>
      <c r="O313" s="9">
        <v>0</v>
      </c>
      <c r="P313" s="5"/>
      <c r="Q313" s="5"/>
      <c r="R313" s="5"/>
    </row>
    <row r="314" spans="1:18" ht="13" thickBot="1" x14ac:dyDescent="0.3">
      <c r="A314" s="39"/>
      <c r="B314" s="29" t="s">
        <v>4</v>
      </c>
      <c r="C314" s="16" t="s">
        <v>4</v>
      </c>
      <c r="D314" s="12">
        <f t="array" aca="1" ref="D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D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9100</v>
      </c>
      <c r="E314" s="12">
        <f t="array" aca="1" ref="E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E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10276</v>
      </c>
      <c r="F314" s="12">
        <f t="array" aca="1" ref="F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F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8868</v>
      </c>
      <c r="G314" s="12">
        <f t="array" aca="1" ref="G314" ca="1">SUM(NOT(ISERR(FIND(OFFSET(Sheet1!$B$2:$B$73,72*(MATCH($I$2,Sheet1!$Y$1:$Y$34,0)-1),),CHOOSE(COUNTIF($A$4:$A314,"?*"),$A$4,$A$36,$A$61,$A$86,$A$111,$A$136,$A$161,$A$186,$A$211,$A$261,$A$286,$A$311,$A$336,$A$387,$A$413,$A$439,$A$465,$A$491))))*(TEXT(YEAR(OFFSET(Sheet1!$D$2:$D$73,72*(MATCH($I$2,Sheet1!$Y$1:$Y$34,0)-1),)),"0")=G$3)*CHOOSE(MATCH($B314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7071</v>
      </c>
      <c r="H314" s="5">
        <f t="shared" ref="H314:H318" ca="1" si="307">(E314/D314)-1</f>
        <v>0.12923076923076926</v>
      </c>
      <c r="I314" s="5">
        <f t="shared" ref="I314:I318" ca="1" si="308">(F314/E314)-1</f>
        <v>-0.13701829505644214</v>
      </c>
      <c r="J314" s="5">
        <f t="shared" ref="J314:J318" ca="1" si="309">(G314/F314)-1</f>
        <v>-0.20263870094722602</v>
      </c>
      <c r="K314" s="27"/>
      <c r="L314" s="12">
        <v>20337</v>
      </c>
      <c r="M314" s="12">
        <v>25129</v>
      </c>
      <c r="N314" s="12">
        <v>21440</v>
      </c>
      <c r="O314" s="12">
        <v>17715</v>
      </c>
      <c r="P314" s="5">
        <v>0.23562964055662095</v>
      </c>
      <c r="Q314" s="5">
        <v>-0.14680249910462018</v>
      </c>
      <c r="R314" s="5">
        <v>-0.17374067164179108</v>
      </c>
    </row>
    <row r="315" spans="1:18" ht="13" thickBot="1" x14ac:dyDescent="0.3">
      <c r="A315" s="39"/>
      <c r="B315" s="29" t="s">
        <v>5</v>
      </c>
      <c r="C315" s="16" t="s">
        <v>5</v>
      </c>
      <c r="D315" s="11">
        <f ca="1">D314/D311</f>
        <v>1</v>
      </c>
      <c r="E315" s="11">
        <f t="shared" ref="E315" ca="1" si="310">E314/E311</f>
        <v>1</v>
      </c>
      <c r="F315" s="11">
        <f t="shared" ref="F315" ca="1" si="311">F314/F311</f>
        <v>1</v>
      </c>
      <c r="G315" s="11">
        <f t="shared" ref="G315" ca="1" si="312">G314/G311</f>
        <v>1</v>
      </c>
      <c r="H315" s="5">
        <f t="shared" ca="1" si="307"/>
        <v>0</v>
      </c>
      <c r="I315" s="5">
        <f t="shared" ca="1" si="308"/>
        <v>0</v>
      </c>
      <c r="J315" s="5">
        <f t="shared" ca="1" si="309"/>
        <v>0</v>
      </c>
      <c r="K315" s="27"/>
      <c r="L315" s="11">
        <v>1</v>
      </c>
      <c r="M315" s="11">
        <v>1</v>
      </c>
      <c r="N315" s="11">
        <v>1</v>
      </c>
      <c r="O315" s="11">
        <v>1</v>
      </c>
      <c r="P315" s="5">
        <v>0</v>
      </c>
      <c r="Q315" s="5">
        <v>0</v>
      </c>
      <c r="R315" s="5">
        <v>0</v>
      </c>
    </row>
    <row r="316" spans="1:18" ht="13" thickBot="1" x14ac:dyDescent="0.3">
      <c r="A316" s="39"/>
      <c r="B316" s="29" t="s">
        <v>6</v>
      </c>
      <c r="C316" s="16" t="s">
        <v>6</v>
      </c>
      <c r="D316" s="12">
        <f t="array" aca="1" ref="D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D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1228881.3700000001</v>
      </c>
      <c r="E316" s="12">
        <f t="array" aca="1" ref="E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E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1540108.53</v>
      </c>
      <c r="F316" s="12">
        <f t="array" aca="1" ref="F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F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1337671.2</v>
      </c>
      <c r="G316" s="12">
        <f t="array" aca="1" ref="G316" ca="1">SUM(NOT(ISERR(FIND(OFFSET(Sheet1!$B$2:$B$73,72*(MATCH($I$2,Sheet1!$Y$1:$Y$34,0)-1),),CHOOSE(COUNTIF($A$4:$A316,"?*"),$A$4,$A$36,$A$61,$A$86,$A$111,$A$136,$A$161,$A$186,$A$211,$A$261,$A$286,$A$311,$A$336,$A$387,$A$413,$A$439,$A$465,$A$491))))*(TEXT(YEAR(OFFSET(Sheet1!$D$2:$D$73,72*(MATCH($I$2,Sheet1!$Y$1:$Y$34,0)-1),)),"0")=G$3)*CHOOSE(MATCH($B316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1138877.8700000001</v>
      </c>
      <c r="H316" s="5">
        <f t="shared" ca="1" si="307"/>
        <v>0.25326054051905755</v>
      </c>
      <c r="I316" s="5">
        <f t="shared" ca="1" si="308"/>
        <v>-0.13144354833227245</v>
      </c>
      <c r="J316" s="5">
        <f t="shared" ca="1" si="309"/>
        <v>-0.14861150483018537</v>
      </c>
      <c r="K316" s="27"/>
      <c r="L316" s="12">
        <v>2836273.76</v>
      </c>
      <c r="M316" s="12">
        <v>3663657.31</v>
      </c>
      <c r="N316" s="12">
        <v>3183385.89</v>
      </c>
      <c r="O316" s="12">
        <v>2781461.68</v>
      </c>
      <c r="P316" s="5">
        <v>0.29171498240705795</v>
      </c>
      <c r="Q316" s="5">
        <v>-0.13109070509654186</v>
      </c>
      <c r="R316" s="5">
        <v>-0.12625682964247853</v>
      </c>
    </row>
    <row r="317" spans="1:18" ht="13" thickBot="1" x14ac:dyDescent="0.3">
      <c r="A317" s="39"/>
      <c r="B317" s="29" t="s">
        <v>88</v>
      </c>
      <c r="C317" s="16" t="s">
        <v>89</v>
      </c>
      <c r="D317" s="31">
        <f t="array" aca="1" ref="D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D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0.23259299999999999</v>
      </c>
      <c r="E317" s="32">
        <f t="array" aca="1" ref="E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E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0.27316200000000002</v>
      </c>
      <c r="F317" s="32">
        <f t="array" aca="1" ref="F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F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0.27696700000000002</v>
      </c>
      <c r="G317" s="32">
        <f t="array" aca="1" ref="G317" ca="1">SUM(NOT(ISERR(FIND(OFFSET(Sheet1!$B$2:$B$73,72*(MATCH($I$2,Sheet1!$Y$1:$Y$34,0)-1),),CHOOSE(COUNTIF($A$4:$A317,"?*"),$A$4,$A$36,$A$61,$A$86,$A$111,$A$136,$A$161,$A$186,$A$211,$A$261,$A$286,$A$311,$A$336,$A$387,$A$413,$A$439,$A$465,$A$491))))*(TEXT(YEAR(OFFSET(Sheet1!$D$2:$D$73,72*(MATCH($I$2,Sheet1!$Y$1:$Y$34,0)-1),)),"0")=G$3)*CHOOSE(MATCH($B317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0.27958</v>
      </c>
      <c r="H317" s="5"/>
      <c r="I317" s="5"/>
      <c r="J317" s="5"/>
      <c r="K317" s="27"/>
      <c r="L317" s="31">
        <v>0.287632</v>
      </c>
      <c r="M317" s="32">
        <v>0.30067199999999999</v>
      </c>
      <c r="N317" s="32">
        <v>0.29619299999999998</v>
      </c>
      <c r="O317" s="32">
        <v>0.29792400000000002</v>
      </c>
      <c r="P317" s="5"/>
      <c r="Q317" s="5"/>
      <c r="R317" s="5"/>
    </row>
    <row r="318" spans="1:18" ht="13" thickBot="1" x14ac:dyDescent="0.3">
      <c r="A318" s="39"/>
      <c r="B318" s="29" t="s">
        <v>50</v>
      </c>
      <c r="C318" s="16" t="s">
        <v>50</v>
      </c>
      <c r="D318" s="12">
        <f t="array" aca="1" ref="D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D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9100</v>
      </c>
      <c r="E318" s="12">
        <f t="array" aca="1" ref="E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E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10276</v>
      </c>
      <c r="F318" s="12">
        <f t="array" aca="1" ref="F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F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8868</v>
      </c>
      <c r="G318" s="12">
        <f t="array" aca="1" ref="G318" ca="1">SUM(NOT(ISERR(FIND(OFFSET(Sheet1!$B$2:$B$73,72*(MATCH($I$2,Sheet1!$Y$1:$Y$34,0)-1),),CHOOSE(COUNTIF($A$4:$A318,"?*"),$A$4,$A$36,$A$61,$A$86,$A$111,$A$136,$A$161,$A$186,$A$211,$A$261,$A$286,$A$311,$A$336,$A$387,$A$413,$A$439,$A$465,$A$491))))*(TEXT(YEAR(OFFSET(Sheet1!$D$2:$D$73,72*(MATCH($I$2,Sheet1!$Y$1:$Y$34,0)-1),)),"0")=G$3)*CHOOSE(MATCH($B318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7071</v>
      </c>
      <c r="H318" s="5">
        <f t="shared" ca="1" si="307"/>
        <v>0.12923076923076926</v>
      </c>
      <c r="I318" s="5">
        <f t="shared" ca="1" si="308"/>
        <v>-0.13701829505644214</v>
      </c>
      <c r="J318" s="5">
        <f t="shared" ca="1" si="309"/>
        <v>-0.20263870094722602</v>
      </c>
      <c r="K318" s="27"/>
      <c r="L318" s="12">
        <v>20337</v>
      </c>
      <c r="M318" s="12">
        <v>25129</v>
      </c>
      <c r="N318" s="12">
        <v>21440</v>
      </c>
      <c r="O318" s="12">
        <v>17715</v>
      </c>
      <c r="P318" s="5">
        <v>0.23562964055662095</v>
      </c>
      <c r="Q318" s="5">
        <v>-0.14680249910462018</v>
      </c>
      <c r="R318" s="5">
        <v>-0.17374067164179108</v>
      </c>
    </row>
    <row r="319" spans="1:18" ht="13" thickBot="1" x14ac:dyDescent="0.3">
      <c r="A319" s="39"/>
      <c r="B319" s="29" t="s">
        <v>51</v>
      </c>
      <c r="C319" s="16" t="s">
        <v>51</v>
      </c>
      <c r="D319" s="12">
        <f t="array" aca="1" ref="D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D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19" s="12">
        <f t="array" aca="1" ref="E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E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19" s="12">
        <f t="array" aca="1" ref="F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F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19" s="12">
        <f t="array" aca="1" ref="G319" ca="1">SUM(NOT(ISERR(FIND(OFFSET(Sheet1!$B$2:$B$73,72*(MATCH($I$2,Sheet1!$Y$1:$Y$34,0)-1),),CHOOSE(COUNTIF($A$4:$A319,"?*"),$A$4,$A$36,$A$61,$A$86,$A$111,$A$136,$A$161,$A$186,$A$211,$A$261,$A$286,$A$311,$A$336,$A$387,$A$413,$A$439,$A$465,$A$491))))*(TEXT(YEAR(OFFSET(Sheet1!$D$2:$D$73,72*(MATCH($I$2,Sheet1!$Y$1:$Y$34,0)-1),)),"0")=G$3)*CHOOSE(MATCH($B319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19" s="5" t="e">
        <f t="shared" ref="H319" ca="1" si="313">E319/D319</f>
        <v>#DIV/0!</v>
      </c>
      <c r="I319" s="5" t="e">
        <f t="shared" ref="I319" ca="1" si="314">F319/E319</f>
        <v>#DIV/0!</v>
      </c>
      <c r="J319" s="5" t="e">
        <f t="shared" ref="J319" ca="1" si="315">G319/F319</f>
        <v>#DIV/0!</v>
      </c>
      <c r="K319" s="27"/>
      <c r="L319" s="12">
        <v>0</v>
      </c>
      <c r="M319" s="12">
        <v>0</v>
      </c>
      <c r="N319" s="12">
        <v>0</v>
      </c>
      <c r="O319" s="12">
        <v>0</v>
      </c>
      <c r="P319" s="5" t="e">
        <v>#DIV/0!</v>
      </c>
      <c r="Q319" s="5" t="e">
        <v>#DIV/0!</v>
      </c>
      <c r="R319" s="5" t="e">
        <v>#DIV/0!</v>
      </c>
    </row>
    <row r="320" spans="1:18" ht="13" thickBot="1" x14ac:dyDescent="0.3">
      <c r="A320" s="39"/>
      <c r="B320" s="29" t="str">
        <f>IF(ISERR(SEARCH("AOV $",B321)),"",B321)</f>
        <v>Customers, AOV $0-$50</v>
      </c>
      <c r="C320" s="16"/>
      <c r="D320" s="12"/>
      <c r="E320" s="12"/>
      <c r="F320" s="12"/>
      <c r="G320" s="12"/>
      <c r="H320" s="5"/>
      <c r="I320" s="5"/>
      <c r="J320" s="5"/>
      <c r="K320" s="27"/>
      <c r="L320" s="12"/>
      <c r="M320" s="12"/>
      <c r="N320" s="12"/>
      <c r="O320" s="12"/>
      <c r="P320" s="5"/>
      <c r="Q320" s="5"/>
      <c r="R320" s="5"/>
    </row>
    <row r="321" spans="1:18" ht="13" thickBot="1" x14ac:dyDescent="0.3">
      <c r="A321" s="39"/>
      <c r="B321" s="29" t="s">
        <v>77</v>
      </c>
      <c r="C321" s="16"/>
      <c r="D321" s="22">
        <f t="array" aca="1" ref="D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D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1997</v>
      </c>
      <c r="E321" s="12">
        <f t="array" aca="1" ref="E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E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1958</v>
      </c>
      <c r="F321" s="12">
        <f t="array" aca="1" ref="F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F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1610</v>
      </c>
      <c r="G321" s="12">
        <f t="array" aca="1" ref="G321" ca="1">SUM(NOT(ISERR(FIND(OFFSET(Sheet1!$B$2:$B$73,72*(MATCH($I$2,Sheet1!$Y$1:$Y$34,0)-1),),CHOOSE(COUNTIF($A$4:$A321,"?*"),$A$4,$A$36,$A$61,$A$86,$A$111,$A$136,$A$161,$A$186,$A$211,$A$261,$A$286,$A$311,$A$336,$A$387,$A$413,$A$439,$A$465,$A$491))))*(TEXT(YEAR(OFFSET(Sheet1!$D$2:$D$73,72*(MATCH($I$2,Sheet1!$Y$1:$Y$34,0)-1),)),"0")=G$3)*CHOOSE(MATCH($B321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1121</v>
      </c>
      <c r="H321" s="5">
        <f ca="1">(E321/D321)-1</f>
        <v>-1.9529293940911407E-2</v>
      </c>
      <c r="I321" s="5">
        <f t="shared" ref="I321:I324" ca="1" si="316">(F321/E321)-1</f>
        <v>-0.17773237997957103</v>
      </c>
      <c r="J321" s="5">
        <f t="shared" ref="J321:J324" ca="1" si="317">(G321/F321)-1</f>
        <v>-0.30372670807453417</v>
      </c>
      <c r="K321" s="27"/>
      <c r="L321" s="12">
        <v>4996</v>
      </c>
      <c r="M321" s="12">
        <v>5922</v>
      </c>
      <c r="N321" s="12">
        <v>4913</v>
      </c>
      <c r="O321" s="12">
        <v>3645</v>
      </c>
      <c r="P321" s="5">
        <v>0.18534827862289838</v>
      </c>
      <c r="Q321" s="5">
        <v>-0.17038162782843636</v>
      </c>
      <c r="R321" s="5">
        <v>-0.25809077956442095</v>
      </c>
    </row>
    <row r="322" spans="1:18" ht="13" thickBot="1" x14ac:dyDescent="0.3">
      <c r="A322" s="39"/>
      <c r="B322" s="29" t="s">
        <v>78</v>
      </c>
      <c r="C322" s="16"/>
      <c r="D322" s="22">
        <f t="array" aca="1" ref="D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D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4617</v>
      </c>
      <c r="E322" s="12">
        <f t="array" aca="1" ref="E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E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5154</v>
      </c>
      <c r="F322" s="12">
        <f t="array" aca="1" ref="F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F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4521</v>
      </c>
      <c r="G322" s="12">
        <f t="array" aca="1" ref="G322" ca="1">SUM(NOT(ISERR(FIND(OFFSET(Sheet1!$B$2:$B$73,72*(MATCH($I$2,Sheet1!$Y$1:$Y$34,0)-1),),CHOOSE(COUNTIF($A$4:$A322,"?*"),$A$4,$A$36,$A$61,$A$86,$A$111,$A$136,$A$161,$A$186,$A$211,$A$261,$A$286,$A$311,$A$336,$A$387,$A$413,$A$439,$A$465,$A$491))))*(TEXT(YEAR(OFFSET(Sheet1!$D$2:$D$73,72*(MATCH($I$2,Sheet1!$Y$1:$Y$34,0)-1),)),"0")=G$3)*CHOOSE(MATCH($B322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3633</v>
      </c>
      <c r="H322" s="5">
        <f ca="1">(E322/D322)-1</f>
        <v>0.11630929174788829</v>
      </c>
      <c r="I322" s="5">
        <f t="shared" ca="1" si="316"/>
        <v>-0.12281722933643768</v>
      </c>
      <c r="J322" s="5">
        <f t="shared" ca="1" si="317"/>
        <v>-0.19641672196416726</v>
      </c>
      <c r="K322" s="27"/>
      <c r="L322" s="12">
        <v>10079</v>
      </c>
      <c r="M322" s="12">
        <v>12221</v>
      </c>
      <c r="N322" s="12">
        <v>10382</v>
      </c>
      <c r="O322" s="12">
        <v>8478</v>
      </c>
      <c r="P322" s="5">
        <v>0.21252108344081755</v>
      </c>
      <c r="Q322" s="5">
        <v>-0.15047868423205957</v>
      </c>
      <c r="R322" s="5">
        <v>-0.18339433635137736</v>
      </c>
    </row>
    <row r="323" spans="1:18" ht="13" thickBot="1" x14ac:dyDescent="0.3">
      <c r="A323" s="39"/>
      <c r="B323" s="29" t="s">
        <v>79</v>
      </c>
      <c r="C323" s="16"/>
      <c r="D323" s="22">
        <f t="array" aca="1" ref="D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D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1343</v>
      </c>
      <c r="E323" s="12">
        <f t="array" aca="1" ref="E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E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1531</v>
      </c>
      <c r="F323" s="12">
        <f t="array" aca="1" ref="F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F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1402</v>
      </c>
      <c r="G323" s="12">
        <f t="array" aca="1" ref="G323" ca="1">SUM(NOT(ISERR(FIND(OFFSET(Sheet1!$B$2:$B$73,72*(MATCH($I$2,Sheet1!$Y$1:$Y$34,0)-1),),CHOOSE(COUNTIF($A$4:$A323,"?*"),$A$4,$A$36,$A$61,$A$86,$A$111,$A$136,$A$161,$A$186,$A$211,$A$261,$A$286,$A$311,$A$336,$A$387,$A$413,$A$439,$A$465,$A$491))))*(TEXT(YEAR(OFFSET(Sheet1!$D$2:$D$73,72*(MATCH($I$2,Sheet1!$Y$1:$Y$34,0)-1),)),"0")=G$3)*CHOOSE(MATCH($B323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1154</v>
      </c>
      <c r="H323" s="5">
        <f ca="1">(E323/D323)-1</f>
        <v>0.13998510796723762</v>
      </c>
      <c r="I323" s="5">
        <f t="shared" ca="1" si="316"/>
        <v>-8.425865447419989E-2</v>
      </c>
      <c r="J323" s="5">
        <f t="shared" ca="1" si="317"/>
        <v>-0.17689015691868759</v>
      </c>
      <c r="K323" s="27"/>
      <c r="L323" s="12">
        <v>2710</v>
      </c>
      <c r="M323" s="12">
        <v>3530</v>
      </c>
      <c r="N323" s="12">
        <v>3200</v>
      </c>
      <c r="O323" s="12">
        <v>2991</v>
      </c>
      <c r="P323" s="5">
        <v>0.3025830258302582</v>
      </c>
      <c r="Q323" s="5">
        <v>-9.3484419263456076E-2</v>
      </c>
      <c r="R323" s="5">
        <v>-6.5312499999999996E-2</v>
      </c>
    </row>
    <row r="324" spans="1:18" ht="13" thickBot="1" x14ac:dyDescent="0.3">
      <c r="A324" s="39"/>
      <c r="B324" s="29" t="s">
        <v>80</v>
      </c>
      <c r="C324" s="16"/>
      <c r="D324" s="22">
        <f t="array" aca="1" ref="D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D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1143</v>
      </c>
      <c r="E324" s="12">
        <f t="array" aca="1" ref="E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E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1633</v>
      </c>
      <c r="F324" s="12">
        <f t="array" aca="1" ref="F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F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1335</v>
      </c>
      <c r="G324" s="12">
        <f t="array" aca="1" ref="G324" ca="1">SUM(NOT(ISERR(FIND(OFFSET(Sheet1!$B$2:$B$73,72*(MATCH($I$2,Sheet1!$Y$1:$Y$34,0)-1),),CHOOSE(COUNTIF($A$4:$A324,"?*"),$A$4,$A$36,$A$61,$A$86,$A$111,$A$136,$A$161,$A$186,$A$211,$A$261,$A$286,$A$311,$A$336,$A$387,$A$413,$A$439,$A$465,$A$491))))*(TEXT(YEAR(OFFSET(Sheet1!$D$2:$D$73,72*(MATCH($I$2,Sheet1!$Y$1:$Y$34,0)-1),)),"0")=G$3)*CHOOSE(MATCH($B324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1163</v>
      </c>
      <c r="H324" s="5">
        <f ca="1">(E324/D324)-1</f>
        <v>0.42869641294838146</v>
      </c>
      <c r="I324" s="5">
        <f t="shared" ca="1" si="316"/>
        <v>-0.18248622167789341</v>
      </c>
      <c r="J324" s="5">
        <f t="shared" ca="1" si="317"/>
        <v>-0.12883895131086143</v>
      </c>
      <c r="K324" s="27"/>
      <c r="L324" s="12">
        <v>2552</v>
      </c>
      <c r="M324" s="12">
        <v>3456</v>
      </c>
      <c r="N324" s="12">
        <v>2945</v>
      </c>
      <c r="O324" s="12">
        <v>2601</v>
      </c>
      <c r="P324" s="5">
        <v>0.35423197492163006</v>
      </c>
      <c r="Q324" s="5">
        <v>-0.14785879629629628</v>
      </c>
      <c r="R324" s="5">
        <v>-0.11680814940577244</v>
      </c>
    </row>
    <row r="325" spans="1:18" ht="13" thickBot="1" x14ac:dyDescent="0.3">
      <c r="A325" s="39"/>
      <c r="B325" s="29" t="s">
        <v>53</v>
      </c>
      <c r="C325" s="16" t="s">
        <v>53</v>
      </c>
      <c r="D325" s="13">
        <f ca="1">D318/D311</f>
        <v>1</v>
      </c>
      <c r="E325" s="13">
        <f t="shared" ref="E325:G325" ca="1" si="318">E318/E311</f>
        <v>1</v>
      </c>
      <c r="F325" s="13">
        <f t="shared" ca="1" si="318"/>
        <v>1</v>
      </c>
      <c r="G325" s="13">
        <f t="shared" ca="1" si="318"/>
        <v>1</v>
      </c>
      <c r="H325" s="5">
        <f t="shared" ref="H325:H328" ca="1" si="319">(E325/D325)-1</f>
        <v>0</v>
      </c>
      <c r="I325" s="5">
        <f t="shared" ref="I325:I328" ca="1" si="320">(F325/E325)-1</f>
        <v>0</v>
      </c>
      <c r="J325" s="5">
        <f t="shared" ref="J325:J328" ca="1" si="321">(G325/F325)-1</f>
        <v>0</v>
      </c>
      <c r="K325" s="27"/>
      <c r="L325" s="13">
        <v>1</v>
      </c>
      <c r="M325" s="13">
        <v>1</v>
      </c>
      <c r="N325" s="13">
        <v>1</v>
      </c>
      <c r="O325" s="13">
        <v>1</v>
      </c>
      <c r="P325" s="5">
        <v>0</v>
      </c>
      <c r="Q325" s="5">
        <v>0</v>
      </c>
      <c r="R325" s="5">
        <v>0</v>
      </c>
    </row>
    <row r="326" spans="1:18" ht="13" thickBot="1" x14ac:dyDescent="0.3">
      <c r="A326" s="39"/>
      <c r="B326" s="29" t="s">
        <v>7</v>
      </c>
      <c r="C326" s="16" t="s">
        <v>7</v>
      </c>
      <c r="D326" s="10">
        <f ca="1">D316/D314</f>
        <v>135.04190879120881</v>
      </c>
      <c r="E326" s="10">
        <f t="shared" ref="E326:G326" ca="1" si="322">E316/E314</f>
        <v>149.87432172051382</v>
      </c>
      <c r="F326" s="10">
        <f t="shared" ca="1" si="322"/>
        <v>150.84248985115019</v>
      </c>
      <c r="G326" s="10">
        <f t="shared" ca="1" si="322"/>
        <v>161.06319756752936</v>
      </c>
      <c r="H326" s="5">
        <f t="shared" ca="1" si="319"/>
        <v>0.1098356285250508</v>
      </c>
      <c r="I326" s="5">
        <f t="shared" ca="1" si="320"/>
        <v>6.4598666370734303E-3</v>
      </c>
      <c r="J326" s="5">
        <f t="shared" ca="1" si="321"/>
        <v>6.7757484820522684E-2</v>
      </c>
      <c r="K326" s="27"/>
      <c r="L326" s="10">
        <v>139.46372424644736</v>
      </c>
      <c r="M326" s="10">
        <v>145.79399538381949</v>
      </c>
      <c r="N326" s="10">
        <v>148.47881949626867</v>
      </c>
      <c r="O326" s="10">
        <v>157.01166694891336</v>
      </c>
      <c r="P326" s="5">
        <v>4.5390091018836287E-2</v>
      </c>
      <c r="Q326" s="5">
        <v>1.8415189908069118E-2</v>
      </c>
      <c r="R326" s="5">
        <v>5.7468448911389247E-2</v>
      </c>
    </row>
    <row r="327" spans="1:18" ht="13" thickBot="1" x14ac:dyDescent="0.3">
      <c r="A327" s="39"/>
      <c r="B327" s="29" t="s">
        <v>8</v>
      </c>
      <c r="C327" s="16" t="s">
        <v>8</v>
      </c>
      <c r="D327" s="10">
        <f ca="1">D316/D311</f>
        <v>135.04190879120881</v>
      </c>
      <c r="E327" s="10">
        <f t="shared" ref="E327:G327" ca="1" si="323">E316/E311</f>
        <v>149.87432172051382</v>
      </c>
      <c r="F327" s="10">
        <f t="shared" ca="1" si="323"/>
        <v>150.84248985115019</v>
      </c>
      <c r="G327" s="10">
        <f t="shared" ca="1" si="323"/>
        <v>161.06319756752936</v>
      </c>
      <c r="H327" s="5">
        <f t="shared" ca="1" si="319"/>
        <v>0.1098356285250508</v>
      </c>
      <c r="I327" s="5">
        <f t="shared" ca="1" si="320"/>
        <v>6.4598666370734303E-3</v>
      </c>
      <c r="J327" s="5">
        <f t="shared" ca="1" si="321"/>
        <v>6.7757484820522684E-2</v>
      </c>
      <c r="K327" s="27"/>
      <c r="L327" s="10">
        <v>139.46372424644736</v>
      </c>
      <c r="M327" s="10">
        <v>145.79399538381949</v>
      </c>
      <c r="N327" s="10">
        <v>148.47881949626867</v>
      </c>
      <c r="O327" s="10">
        <v>157.01166694891336</v>
      </c>
      <c r="P327" s="5">
        <v>4.5390091018836287E-2</v>
      </c>
      <c r="Q327" s="5">
        <v>1.8415189908069118E-2</v>
      </c>
      <c r="R327" s="5">
        <v>5.7468448911389247E-2</v>
      </c>
    </row>
    <row r="328" spans="1:18" ht="13" thickBot="1" x14ac:dyDescent="0.3">
      <c r="A328" s="39"/>
      <c r="B328" s="29" t="s">
        <v>9</v>
      </c>
      <c r="C328" s="16" t="s">
        <v>9</v>
      </c>
      <c r="D328" s="12">
        <f t="array" aca="1" ref="D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D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35346</v>
      </c>
      <c r="E328" s="12">
        <f t="array" aca="1" ref="E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E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43741</v>
      </c>
      <c r="F328" s="12">
        <f t="array" aca="1" ref="F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F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51616</v>
      </c>
      <c r="G328" s="12">
        <f t="array" aca="1" ref="G328" ca="1">SUM(NOT(ISERR(FIND(OFFSET(Sheet1!$B$2:$B$73,72*(MATCH($I$2,Sheet1!$Y$1:$Y$34,0)-1),),CHOOSE(COUNTIF($A$4:$A328,"?*"),$A$4,$A$36,$A$61,$A$86,$A$111,$A$136,$A$161,$A$186,$A$211,$A$261,$A$286,$A$311,$A$336,$A$387,$A$413,$A$439,$A$465,$A$491))))*(TEXT(YEAR(OFFSET(Sheet1!$D$2:$D$73,72*(MATCH($I$2,Sheet1!$Y$1:$Y$34,0)-1),)),"0")=G$3)*CHOOSE(MATCH($B328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39463</v>
      </c>
      <c r="H328" s="5">
        <f t="shared" ca="1" si="319"/>
        <v>0.23750919481695232</v>
      </c>
      <c r="I328" s="5">
        <f t="shared" ca="1" si="320"/>
        <v>0.18003703619030209</v>
      </c>
      <c r="J328" s="5">
        <f t="shared" ca="1" si="321"/>
        <v>-0.23545024798512093</v>
      </c>
      <c r="K328" s="27"/>
      <c r="L328" s="12">
        <v>76299</v>
      </c>
      <c r="M328" s="12">
        <v>97224</v>
      </c>
      <c r="N328" s="12">
        <v>98182</v>
      </c>
      <c r="O328" s="12">
        <v>81860</v>
      </c>
      <c r="P328" s="5">
        <v>0.27424999017025131</v>
      </c>
      <c r="Q328" s="5">
        <v>9.8535341068048954E-3</v>
      </c>
      <c r="R328" s="5">
        <v>-0.1662422847365097</v>
      </c>
    </row>
    <row r="329" spans="1:18" ht="13" thickBot="1" x14ac:dyDescent="0.3">
      <c r="A329" s="39"/>
      <c r="B329" s="29" t="str">
        <f t="shared" ref="B329:B331" si="324">IF(ISERR(SEARCH("AOV $",B330)),"",B330)</f>
        <v/>
      </c>
      <c r="C329" s="16"/>
      <c r="D329" s="7"/>
      <c r="E329" s="7"/>
      <c r="F329" s="7"/>
      <c r="G329" s="7"/>
      <c r="H329" s="5"/>
      <c r="K329" s="27"/>
      <c r="L329" s="7"/>
      <c r="M329" s="7"/>
      <c r="N329" s="7"/>
      <c r="O329" s="7"/>
      <c r="P329" s="5"/>
    </row>
    <row r="330" spans="1:18" ht="13" thickBot="1" x14ac:dyDescent="0.3">
      <c r="A330" s="39"/>
      <c r="B330" s="29" t="str">
        <f t="shared" si="324"/>
        <v/>
      </c>
      <c r="C330" s="16"/>
      <c r="D330" s="7"/>
      <c r="E330" s="7"/>
      <c r="F330" s="7"/>
      <c r="G330" s="7"/>
      <c r="H330" s="5"/>
      <c r="K330" s="27"/>
      <c r="L330" s="7"/>
      <c r="M330" s="7"/>
      <c r="N330" s="7"/>
      <c r="O330" s="7"/>
      <c r="P330" s="5"/>
    </row>
    <row r="331" spans="1:18" ht="13" thickBot="1" x14ac:dyDescent="0.3">
      <c r="A331" s="39"/>
      <c r="B331" s="29" t="str">
        <f t="shared" si="324"/>
        <v/>
      </c>
      <c r="C331" s="16"/>
      <c r="D331" s="7"/>
      <c r="E331" s="7"/>
      <c r="F331" s="7"/>
      <c r="G331" s="7"/>
      <c r="H331" s="5"/>
      <c r="K331" s="27"/>
      <c r="L331" s="7"/>
      <c r="M331" s="7"/>
      <c r="N331" s="7"/>
      <c r="O331" s="7"/>
      <c r="P331" s="5"/>
    </row>
    <row r="332" spans="1:18" ht="13" thickBot="1" x14ac:dyDescent="0.3">
      <c r="A332" s="39"/>
      <c r="B332" s="29" t="s">
        <v>10</v>
      </c>
      <c r="C332" s="16" t="s">
        <v>10</v>
      </c>
      <c r="D332" s="11">
        <f ca="1">D328/D314</f>
        <v>3.884175824175824</v>
      </c>
      <c r="E332" s="11">
        <f t="shared" ref="E332:G332" ca="1" si="325">E328/E314</f>
        <v>4.256617360840794</v>
      </c>
      <c r="F332" s="11">
        <f t="shared" ca="1" si="325"/>
        <v>5.8204781235904379</v>
      </c>
      <c r="G332" s="11">
        <f t="shared" ca="1" si="325"/>
        <v>5.5809645028991657</v>
      </c>
      <c r="H332" s="5">
        <f t="shared" ref="H332:H334" ca="1" si="326">(E332/D332)-1</f>
        <v>9.5886889143077747E-2</v>
      </c>
      <c r="I332" s="5">
        <f t="shared" ref="I332:I334" ca="1" si="327">(F332/E332)-1</f>
        <v>0.36739519439462609</v>
      </c>
      <c r="J332" s="5">
        <f t="shared" ref="J332:J334" ca="1" si="328">(G332/F332)-1</f>
        <v>-4.1150162513371891E-2</v>
      </c>
      <c r="K332" s="27"/>
      <c r="L332" s="11">
        <v>3.7517332939961645</v>
      </c>
      <c r="M332" s="11">
        <v>3.8689959807393848</v>
      </c>
      <c r="N332" s="11">
        <v>4.5793843283582092</v>
      </c>
      <c r="O332" s="11">
        <v>4.6209427039232285</v>
      </c>
      <c r="P332" s="5">
        <v>3.1255603091742579E-2</v>
      </c>
      <c r="Q332" s="5">
        <v>0.18361051579150667</v>
      </c>
      <c r="R332" s="5">
        <v>9.0751010583816072E-3</v>
      </c>
    </row>
    <row r="333" spans="1:18" ht="13" thickBot="1" x14ac:dyDescent="0.3">
      <c r="A333" s="39"/>
      <c r="B333" s="29" t="s">
        <v>11</v>
      </c>
      <c r="C333" s="16" t="s">
        <v>11</v>
      </c>
      <c r="D333" s="11">
        <f ca="1">D328/D311</f>
        <v>3.884175824175824</v>
      </c>
      <c r="E333" s="11">
        <f t="shared" ref="E333:G333" ca="1" si="329">E328/E311</f>
        <v>4.256617360840794</v>
      </c>
      <c r="F333" s="11">
        <f t="shared" ca="1" si="329"/>
        <v>5.8204781235904379</v>
      </c>
      <c r="G333" s="11">
        <f t="shared" ca="1" si="329"/>
        <v>5.5809645028991657</v>
      </c>
      <c r="H333" s="5">
        <f t="shared" ca="1" si="326"/>
        <v>9.5886889143077747E-2</v>
      </c>
      <c r="I333" s="5">
        <f t="shared" ca="1" si="327"/>
        <v>0.36739519439462609</v>
      </c>
      <c r="J333" s="5">
        <f t="shared" ca="1" si="328"/>
        <v>-4.1150162513371891E-2</v>
      </c>
      <c r="K333" s="27"/>
      <c r="L333" s="11">
        <v>3.7517332939961645</v>
      </c>
      <c r="M333" s="11">
        <v>3.8689959807393848</v>
      </c>
      <c r="N333" s="11">
        <v>4.5793843283582092</v>
      </c>
      <c r="O333" s="11">
        <v>4.6209427039232285</v>
      </c>
      <c r="P333" s="5">
        <v>3.1255603091742579E-2</v>
      </c>
      <c r="Q333" s="5">
        <v>0.18361051579150667</v>
      </c>
      <c r="R333" s="5">
        <v>9.0751010583816072E-3</v>
      </c>
    </row>
    <row r="334" spans="1:18" ht="13" thickBot="1" x14ac:dyDescent="0.3">
      <c r="A334" s="39"/>
      <c r="B334" s="29" t="s">
        <v>12</v>
      </c>
      <c r="C334" s="16" t="s">
        <v>12</v>
      </c>
      <c r="D334" s="10">
        <f ca="1">D316/D328</f>
        <v>34.767197702710355</v>
      </c>
      <c r="E334" s="10">
        <f t="shared" ref="E334:G334" ca="1" si="330">E316/E328</f>
        <v>35.209723828901943</v>
      </c>
      <c r="F334" s="10">
        <f t="shared" ca="1" si="330"/>
        <v>25.915824550526967</v>
      </c>
      <c r="G334" s="10">
        <f t="shared" ca="1" si="330"/>
        <v>28.85938397993057</v>
      </c>
      <c r="H334" s="5">
        <f t="shared" ca="1" si="326"/>
        <v>1.2728265590329357E-2</v>
      </c>
      <c r="I334" s="5">
        <f t="shared" ca="1" si="327"/>
        <v>-0.26395831229854938</v>
      </c>
      <c r="J334" s="5">
        <f t="shared" ca="1" si="328"/>
        <v>0.11358154642792373</v>
      </c>
      <c r="K334" s="27"/>
      <c r="L334" s="10">
        <v>37.173144602157301</v>
      </c>
      <c r="M334" s="10">
        <v>37.682643277380073</v>
      </c>
      <c r="N334" s="10">
        <v>32.423314762380073</v>
      </c>
      <c r="O334" s="10">
        <v>33.978276081114096</v>
      </c>
      <c r="P334" s="5">
        <v>1.3706095641776939E-2</v>
      </c>
      <c r="Q334" s="5">
        <v>-0.13956899138646783</v>
      </c>
      <c r="R334" s="5">
        <v>4.7958123039850475E-2</v>
      </c>
    </row>
    <row r="335" spans="1:18" ht="13" thickBot="1" x14ac:dyDescent="0.3">
      <c r="A335" s="40"/>
      <c r="B335" s="6" t="s">
        <v>14</v>
      </c>
      <c r="C335" s="19" t="s">
        <v>14</v>
      </c>
      <c r="D335" s="8"/>
      <c r="E335" s="8"/>
      <c r="F335" s="2"/>
      <c r="G335" s="2"/>
      <c r="H335" s="2"/>
      <c r="K335" s="27"/>
      <c r="L335" s="8"/>
      <c r="M335" s="8"/>
      <c r="N335" s="2"/>
      <c r="O335" s="2"/>
      <c r="P335" s="2"/>
    </row>
    <row r="336" spans="1:18" ht="13" thickBot="1" x14ac:dyDescent="0.3">
      <c r="A336" s="38" t="s">
        <v>24</v>
      </c>
      <c r="B336" s="29" t="s">
        <v>1</v>
      </c>
      <c r="C336" s="16" t="s">
        <v>1</v>
      </c>
      <c r="D336" s="12">
        <f t="array" aca="1" ref="D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D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8900</v>
      </c>
      <c r="E336" s="12">
        <f t="array" aca="1" ref="E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E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</v>
      </c>
      <c r="F336" s="12">
        <f t="array" aca="1" ref="F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F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9134</v>
      </c>
      <c r="G336" s="12">
        <f t="array" aca="1" ref="G336" ca="1">SUM(NOT(ISERR(FIND(OFFSET(Sheet1!$B$2:$B$73,72*(MATCH($I$2,Sheet1!$Y$1:$Y$34,0)-1),),CHOOSE(COUNTIF($A$4:$A336,"?*"),$A$4,$A$36,$A$61,$A$86,$A$111,$A$136,$A$161,$A$186,$A$211,$A$261,$A$286,$A$311,$A$336,$A$387,$A$413,$A$439,$A$465,$A$491))))*(TEXT(YEAR(OFFSET(Sheet1!$D$2:$D$73,72*(MATCH($I$2,Sheet1!$Y$1:$Y$34,0)-1),)),"0")=G$3)*CHOOSE(MATCH($B336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6625</v>
      </c>
      <c r="H336" s="5">
        <f t="shared" ref="H336" ca="1" si="331">(E336/D336)-1</f>
        <v>0.10269662921348321</v>
      </c>
      <c r="I336" s="5">
        <f t="shared" ref="I336" ca="1" si="332">(F336/E336)-1</f>
        <v>-6.9288771143264705E-2</v>
      </c>
      <c r="J336" s="5">
        <f t="shared" ref="J336" ca="1" si="333">(G336/F336)-1</f>
        <v>-0.27468797897963648</v>
      </c>
      <c r="K336" s="27"/>
      <c r="L336" s="12">
        <v>18885</v>
      </c>
      <c r="M336" s="12">
        <v>23321</v>
      </c>
      <c r="N336" s="12">
        <v>19385</v>
      </c>
      <c r="O336" s="12">
        <v>14142</v>
      </c>
      <c r="P336" s="5">
        <v>0.23489541964522109</v>
      </c>
      <c r="Q336" s="5">
        <v>-0.16877492388834103</v>
      </c>
      <c r="R336" s="5">
        <v>-0.27046685581635288</v>
      </c>
    </row>
    <row r="337" spans="1:18" ht="13" thickBot="1" x14ac:dyDescent="0.3">
      <c r="A337" s="39"/>
      <c r="B337" s="29" t="s">
        <v>2</v>
      </c>
      <c r="C337" s="16" t="s">
        <v>2</v>
      </c>
      <c r="D337" s="12">
        <f t="array" aca="1" ref="D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D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37" s="12">
        <f t="array" aca="1" ref="E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E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37" s="12">
        <f t="array" aca="1" ref="F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F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37" s="12">
        <f t="array" aca="1" ref="G337" ca="1">SUM(NOT(ISERR(FIND(OFFSET(Sheet1!$B$2:$B$73,72*(MATCH($I$2,Sheet1!$Y$1:$Y$34,0)-1),),CHOOSE(COUNTIF($A$4:$A337,"?*"),$A$4,$A$36,$A$61,$A$86,$A$111,$A$136,$A$161,$A$186,$A$211,$A$261,$A$286,$A$311,$A$336,$A$387,$A$413,$A$439,$A$465,$A$491))))*(TEXT(YEAR(OFFSET(Sheet1!$D$2:$D$73,72*(MATCH($I$2,Sheet1!$Y$1:$Y$34,0)-1),)),"0")=G$3)*CHOOSE(MATCH($B337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37" s="5"/>
      <c r="I337" s="5"/>
      <c r="J337" s="5"/>
      <c r="K337" s="27"/>
      <c r="L337" s="12">
        <v>0</v>
      </c>
      <c r="M337" s="12">
        <v>0</v>
      </c>
      <c r="N337" s="12">
        <v>0</v>
      </c>
      <c r="O337" s="12">
        <v>0</v>
      </c>
      <c r="P337" s="5"/>
      <c r="Q337" s="5"/>
      <c r="R337" s="5"/>
    </row>
    <row r="338" spans="1:18" ht="13" thickBot="1" x14ac:dyDescent="0.3">
      <c r="A338" s="39"/>
      <c r="B338" s="29" t="s">
        <v>3</v>
      </c>
      <c r="C338" s="16" t="s">
        <v>3</v>
      </c>
      <c r="D338" s="9">
        <f ca="1">D337/D336</f>
        <v>0</v>
      </c>
      <c r="E338" s="9">
        <f t="shared" ref="E338" ca="1" si="334">E337/E336</f>
        <v>0</v>
      </c>
      <c r="F338" s="9">
        <f t="shared" ref="F338" ca="1" si="335">F337/F336</f>
        <v>0</v>
      </c>
      <c r="G338" s="9">
        <f t="shared" ref="G338" ca="1" si="336">G337/G336</f>
        <v>0</v>
      </c>
      <c r="H338" s="5"/>
      <c r="I338" s="5"/>
      <c r="J338" s="5"/>
      <c r="K338" s="27"/>
      <c r="L338" s="9">
        <v>0</v>
      </c>
      <c r="M338" s="9">
        <v>0</v>
      </c>
      <c r="N338" s="9">
        <v>0</v>
      </c>
      <c r="O338" s="9">
        <v>0</v>
      </c>
      <c r="P338" s="5"/>
      <c r="Q338" s="5"/>
      <c r="R338" s="5"/>
    </row>
    <row r="339" spans="1:18" ht="13" thickBot="1" x14ac:dyDescent="0.3">
      <c r="A339" s="39"/>
      <c r="B339" s="29" t="s">
        <v>4</v>
      </c>
      <c r="C339" s="16" t="s">
        <v>4</v>
      </c>
      <c r="D339" s="12">
        <f t="array" aca="1" ref="D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D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35007</v>
      </c>
      <c r="E339" s="12">
        <f t="array" aca="1" ref="E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E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38072</v>
      </c>
      <c r="F339" s="12">
        <f t="array" aca="1" ref="F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F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36569</v>
      </c>
      <c r="G339" s="12">
        <f t="array" aca="1" ref="G339" ca="1">SUM(NOT(ISERR(FIND(OFFSET(Sheet1!$B$2:$B$73,72*(MATCH($I$2,Sheet1!$Y$1:$Y$34,0)-1),),CHOOSE(COUNTIF($A$4:$A339,"?*"),$A$4,$A$36,$A$61,$A$86,$A$111,$A$136,$A$161,$A$186,$A$211,$A$261,$A$286,$A$311,$A$336,$A$387,$A$413,$A$439,$A$465,$A$491))))*(TEXT(YEAR(OFFSET(Sheet1!$D$2:$D$73,72*(MATCH($I$2,Sheet1!$Y$1:$Y$34,0)-1),)),"0")=G$3)*CHOOSE(MATCH($B339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26082</v>
      </c>
      <c r="H339" s="5">
        <f t="shared" ref="H339:H341" ca="1" si="337">(E339/D339)-1</f>
        <v>8.7553917787871027E-2</v>
      </c>
      <c r="I339" s="5">
        <f t="shared" ref="I339:I341" ca="1" si="338">(F339/E339)-1</f>
        <v>-3.9477831477201075E-2</v>
      </c>
      <c r="J339" s="5">
        <f t="shared" ref="J339:J341" ca="1" si="339">(G339/F339)-1</f>
        <v>-0.28677294976619538</v>
      </c>
      <c r="K339" s="27"/>
      <c r="L339" s="12">
        <v>72790</v>
      </c>
      <c r="M339" s="12">
        <v>90859</v>
      </c>
      <c r="N339" s="12">
        <v>74286</v>
      </c>
      <c r="O339" s="12">
        <v>52994</v>
      </c>
      <c r="P339" s="5">
        <v>0.24823464761643077</v>
      </c>
      <c r="Q339" s="5">
        <v>-0.18240350433088637</v>
      </c>
      <c r="R339" s="5">
        <v>-0.28662197453086724</v>
      </c>
    </row>
    <row r="340" spans="1:18" ht="13" thickBot="1" x14ac:dyDescent="0.3">
      <c r="A340" s="39"/>
      <c r="B340" s="29" t="s">
        <v>5</v>
      </c>
      <c r="C340" s="16" t="s">
        <v>5</v>
      </c>
      <c r="D340" s="11">
        <f ca="1">D339/D336</f>
        <v>3.9333707865168539</v>
      </c>
      <c r="E340" s="11">
        <f t="shared" ref="E340" ca="1" si="340">E339/E336</f>
        <v>3.8793560220093743</v>
      </c>
      <c r="F340" s="11">
        <f t="shared" ref="F340" ca="1" si="341">F339/F336</f>
        <v>4.0036128749726299</v>
      </c>
      <c r="G340" s="11">
        <f t="shared" ref="G340" ca="1" si="342">G339/G336</f>
        <v>3.9369056603773585</v>
      </c>
      <c r="H340" s="5">
        <f t="shared" ca="1" si="337"/>
        <v>-1.3732436487461586E-2</v>
      </c>
      <c r="I340" s="5">
        <f t="shared" ca="1" si="338"/>
        <v>3.2030278288017078E-2</v>
      </c>
      <c r="J340" s="5">
        <f t="shared" ca="1" si="339"/>
        <v>-1.6661754439913801E-2</v>
      </c>
      <c r="K340" s="27"/>
      <c r="L340" s="11">
        <v>3.854381784485041</v>
      </c>
      <c r="M340" s="11">
        <v>3.8960164658462331</v>
      </c>
      <c r="N340" s="11">
        <v>3.832138251225174</v>
      </c>
      <c r="O340" s="11">
        <v>3.7472776127846132</v>
      </c>
      <c r="P340" s="5">
        <v>1.0801909019179989E-2</v>
      </c>
      <c r="Q340" s="5">
        <v>-1.639577634772249E-2</v>
      </c>
      <c r="R340" s="5">
        <v>-2.2144461623593514E-2</v>
      </c>
    </row>
    <row r="341" spans="1:18" ht="13" thickBot="1" x14ac:dyDescent="0.3">
      <c r="A341" s="39"/>
      <c r="B341" s="29" t="s">
        <v>6</v>
      </c>
      <c r="C341" s="16" t="s">
        <v>6</v>
      </c>
      <c r="D341" s="12">
        <f t="array" aca="1" ref="D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D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5143330.4000000004</v>
      </c>
      <c r="E341" s="12">
        <f t="array" aca="1" ref="E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E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6383048.9900000002</v>
      </c>
      <c r="F341" s="12">
        <f t="array" aca="1" ref="F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F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5566740.7400000002</v>
      </c>
      <c r="G341" s="12">
        <f t="array" aca="1" ref="G341" ca="1">SUM(NOT(ISERR(FIND(OFFSET(Sheet1!$B$2:$B$73,72*(MATCH($I$2,Sheet1!$Y$1:$Y$34,0)-1),),CHOOSE(COUNTIF($A$4:$A341,"?*"),$A$4,$A$36,$A$61,$A$86,$A$111,$A$136,$A$161,$A$186,$A$211,$A$261,$A$286,$A$311,$A$336,$A$387,$A$413,$A$439,$A$465,$A$491))))*(TEXT(YEAR(OFFSET(Sheet1!$D$2:$D$73,72*(MATCH($I$2,Sheet1!$Y$1:$Y$34,0)-1),)),"0")=G$3)*CHOOSE(MATCH($B341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4134715.63</v>
      </c>
      <c r="H341" s="5">
        <f t="shared" ca="1" si="337"/>
        <v>0.24103421199618058</v>
      </c>
      <c r="I341" s="5">
        <f t="shared" ca="1" si="338"/>
        <v>-0.12788688466575593</v>
      </c>
      <c r="J341" s="5">
        <f t="shared" ca="1" si="339"/>
        <v>-0.25724659668630445</v>
      </c>
      <c r="K341" s="27"/>
      <c r="L341" s="12">
        <v>11187623.119999999</v>
      </c>
      <c r="M341" s="12">
        <v>14831461.16</v>
      </c>
      <c r="N341" s="12">
        <v>11843643.25</v>
      </c>
      <c r="O341" s="12">
        <v>8832245.0500000007</v>
      </c>
      <c r="P341" s="5">
        <v>0.32570260911685067</v>
      </c>
      <c r="Q341" s="5">
        <v>-0.20145135248427537</v>
      </c>
      <c r="R341" s="5">
        <v>-0.25426282575676196</v>
      </c>
    </row>
    <row r="342" spans="1:18" ht="13" thickBot="1" x14ac:dyDescent="0.3">
      <c r="A342" s="39"/>
      <c r="B342" s="29" t="s">
        <v>88</v>
      </c>
      <c r="C342" s="16" t="s">
        <v>89</v>
      </c>
      <c r="D342" s="31">
        <f t="array" aca="1" ref="D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D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0.21684800000000001</v>
      </c>
      <c r="E342" s="32">
        <f t="array" aca="1" ref="E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E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0.261152</v>
      </c>
      <c r="F342" s="32">
        <f t="array" aca="1" ref="F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F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0.27545399999999998</v>
      </c>
      <c r="G342" s="32">
        <f t="array" aca="1" ref="G342" ca="1">SUM(NOT(ISERR(FIND(OFFSET(Sheet1!$B$2:$B$73,72*(MATCH($I$2,Sheet1!$Y$1:$Y$34,0)-1),),CHOOSE(COUNTIF($A$4:$A342,"?*"),$A$4,$A$36,$A$61,$A$86,$A$111,$A$136,$A$161,$A$186,$A$211,$A$261,$A$286,$A$311,$A$336,$A$387,$A$413,$A$439,$A$465,$A$491))))*(TEXT(YEAR(OFFSET(Sheet1!$D$2:$D$73,72*(MATCH($I$2,Sheet1!$Y$1:$Y$34,0)-1),)),"0")=G$3)*CHOOSE(MATCH($B342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0.27141300000000002</v>
      </c>
      <c r="H342" s="5"/>
      <c r="I342" s="5"/>
      <c r="J342" s="5"/>
      <c r="K342" s="27"/>
      <c r="L342" s="31">
        <v>0.24068600000000001</v>
      </c>
      <c r="M342" s="32">
        <v>0.30016599999999999</v>
      </c>
      <c r="N342" s="32">
        <v>0.295128</v>
      </c>
      <c r="O342" s="32">
        <v>0.29152</v>
      </c>
      <c r="P342" s="5"/>
      <c r="Q342" s="5"/>
      <c r="R342" s="5"/>
    </row>
    <row r="343" spans="1:18" ht="13" thickBot="1" x14ac:dyDescent="0.3">
      <c r="A343" s="39"/>
      <c r="B343" s="29" t="s">
        <v>50</v>
      </c>
      <c r="C343" s="16" t="s">
        <v>50</v>
      </c>
      <c r="D343" s="12">
        <f t="array" aca="1" ref="D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D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43" s="12">
        <f t="array" aca="1" ref="E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E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43" s="12">
        <f t="array" aca="1" ref="F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F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43" s="12">
        <f t="array" aca="1" ref="G343" ca="1">SUM(NOT(ISERR(FIND(OFFSET(Sheet1!$B$2:$B$73,72*(MATCH($I$2,Sheet1!$Y$1:$Y$34,0)-1),),CHOOSE(COUNTIF($A$4:$A343,"?*"),$A$4,$A$36,$A$61,$A$86,$A$111,$A$136,$A$161,$A$186,$A$211,$A$261,$A$286,$A$311,$A$336,$A$387,$A$413,$A$439,$A$465,$A$491))))*(TEXT(YEAR(OFFSET(Sheet1!$D$2:$D$73,72*(MATCH($I$2,Sheet1!$Y$1:$Y$34,0)-1),)),"0")=G$3)*CHOOSE(MATCH($B343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43" s="5" t="e">
        <f t="shared" ref="H343:H350" ca="1" si="343">E343/D343</f>
        <v>#DIV/0!</v>
      </c>
      <c r="I343" s="5" t="e">
        <f t="shared" ref="I343:I350" ca="1" si="344">F343/E343</f>
        <v>#DIV/0!</v>
      </c>
      <c r="J343" s="5" t="e">
        <f t="shared" ref="J343:J350" ca="1" si="345">G343/F343</f>
        <v>#DIV/0!</v>
      </c>
      <c r="K343" s="27"/>
      <c r="L343" s="12">
        <v>0</v>
      </c>
      <c r="M343" s="12">
        <v>0</v>
      </c>
      <c r="N343" s="12">
        <v>0</v>
      </c>
      <c r="O343" s="12">
        <v>0</v>
      </c>
      <c r="P343" s="5" t="e">
        <v>#DIV/0!</v>
      </c>
      <c r="Q343" s="5" t="e">
        <v>#DIV/0!</v>
      </c>
      <c r="R343" s="5" t="e">
        <v>#DIV/0!</v>
      </c>
    </row>
    <row r="344" spans="1:18" ht="13" thickBot="1" x14ac:dyDescent="0.3">
      <c r="A344" s="39"/>
      <c r="B344" s="29" t="s">
        <v>51</v>
      </c>
      <c r="C344" s="16" t="s">
        <v>51</v>
      </c>
      <c r="D344" s="12">
        <f t="array" aca="1" ref="D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D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8900</v>
      </c>
      <c r="E344" s="12">
        <f t="array" aca="1" ref="E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E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</v>
      </c>
      <c r="F344" s="12">
        <f t="array" aca="1" ref="F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F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9134</v>
      </c>
      <c r="G344" s="12">
        <f t="array" aca="1" ref="G344" ca="1">SUM(NOT(ISERR(FIND(OFFSET(Sheet1!$B$2:$B$73,72*(MATCH($I$2,Sheet1!$Y$1:$Y$34,0)-1),),CHOOSE(COUNTIF($A$4:$A344,"?*"),$A$4,$A$36,$A$61,$A$86,$A$111,$A$136,$A$161,$A$186,$A$211,$A$261,$A$286,$A$311,$A$336,$A$387,$A$413,$A$439,$A$465,$A$491))))*(TEXT(YEAR(OFFSET(Sheet1!$D$2:$D$73,72*(MATCH($I$2,Sheet1!$Y$1:$Y$34,0)-1),)),"0")=G$3)*CHOOSE(MATCH($B344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6625</v>
      </c>
      <c r="H344" s="5">
        <f t="shared" ref="H344" ca="1" si="346">(E344/D344)-1</f>
        <v>0.10269662921348321</v>
      </c>
      <c r="I344" s="5">
        <f t="shared" ref="I344" ca="1" si="347">(F344/E344)-1</f>
        <v>-6.9288771143264705E-2</v>
      </c>
      <c r="J344" s="5">
        <f t="shared" ref="J344" ca="1" si="348">(G344/F344)-1</f>
        <v>-0.27468797897963648</v>
      </c>
      <c r="K344" s="27"/>
      <c r="L344" s="12">
        <v>18885</v>
      </c>
      <c r="M344" s="12">
        <v>23321</v>
      </c>
      <c r="N344" s="12">
        <v>19385</v>
      </c>
      <c r="O344" s="12">
        <v>14142</v>
      </c>
      <c r="P344" s="5">
        <v>0.23489541964522109</v>
      </c>
      <c r="Q344" s="5">
        <v>-0.16877492388834103</v>
      </c>
      <c r="R344" s="5">
        <v>-0.27046685581635288</v>
      </c>
    </row>
    <row r="345" spans="1:18" ht="13" thickBot="1" x14ac:dyDescent="0.3">
      <c r="A345" s="39"/>
      <c r="B345" s="29" t="str">
        <f>IF(ISERR(SEARCH("AOV $",B346)),"",B346)</f>
        <v>Customers, AOV $0-$50</v>
      </c>
      <c r="C345" s="16"/>
      <c r="D345" s="12"/>
      <c r="E345" s="12"/>
      <c r="F345" s="12"/>
      <c r="G345" s="12"/>
      <c r="H345" s="5"/>
      <c r="I345" s="5"/>
      <c r="J345" s="5"/>
      <c r="K345" s="27"/>
      <c r="L345" s="12"/>
      <c r="M345" s="12"/>
      <c r="N345" s="12"/>
      <c r="O345" s="12"/>
      <c r="P345" s="5"/>
      <c r="Q345" s="5"/>
      <c r="R345" s="5"/>
    </row>
    <row r="346" spans="1:18" ht="13" thickBot="1" x14ac:dyDescent="0.3">
      <c r="A346" s="39"/>
      <c r="B346" s="29" t="s">
        <v>77</v>
      </c>
      <c r="C346" s="16"/>
      <c r="D346" s="22">
        <f t="array" aca="1" ref="D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D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960</v>
      </c>
      <c r="E346" s="12">
        <f t="array" aca="1" ref="E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E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787</v>
      </c>
      <c r="F346" s="12">
        <f t="array" aca="1" ref="F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F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752</v>
      </c>
      <c r="G346" s="12">
        <f t="array" aca="1" ref="G346" ca="1">SUM(NOT(ISERR(FIND(OFFSET(Sheet1!$B$2:$B$73,72*(MATCH($I$2,Sheet1!$Y$1:$Y$34,0)-1),),CHOOSE(COUNTIF($A$4:$A346,"?*"),$A$4,$A$36,$A$61,$A$86,$A$111,$A$136,$A$161,$A$186,$A$211,$A$261,$A$286,$A$311,$A$336,$A$387,$A$413,$A$439,$A$465,$A$491))))*(TEXT(YEAR(OFFSET(Sheet1!$D$2:$D$73,72*(MATCH($I$2,Sheet1!$Y$1:$Y$34,0)-1),)),"0")=G$3)*CHOOSE(MATCH($B346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530</v>
      </c>
      <c r="H346" s="5">
        <f ca="1">(E346/D346)-1</f>
        <v>-0.1802083333333333</v>
      </c>
      <c r="I346" s="5">
        <f t="shared" ref="I346:I349" ca="1" si="349">(F346/E346)-1</f>
        <v>-4.4472681067344366E-2</v>
      </c>
      <c r="J346" s="5">
        <f t="shared" ref="J346:J349" ca="1" si="350">(G346/F346)-1</f>
        <v>-0.29521276595744683</v>
      </c>
      <c r="K346" s="27"/>
      <c r="L346" s="12">
        <v>2457</v>
      </c>
      <c r="M346" s="12">
        <v>2559</v>
      </c>
      <c r="N346" s="12">
        <v>2111</v>
      </c>
      <c r="O346" s="12">
        <v>1315</v>
      </c>
      <c r="P346" s="5">
        <v>4.1514041514041589E-2</v>
      </c>
      <c r="Q346" s="5">
        <v>-0.17506838608831576</v>
      </c>
      <c r="R346" s="5">
        <v>-0.37707247749881567</v>
      </c>
    </row>
    <row r="347" spans="1:18" ht="13" thickBot="1" x14ac:dyDescent="0.3">
      <c r="A347" s="39"/>
      <c r="B347" s="29" t="s">
        <v>78</v>
      </c>
      <c r="C347" s="16"/>
      <c r="D347" s="22">
        <f t="array" aca="1" ref="D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D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4959</v>
      </c>
      <c r="E347" s="12">
        <f t="array" aca="1" ref="E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E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5101</v>
      </c>
      <c r="F347" s="12">
        <f t="array" aca="1" ref="F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F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5126</v>
      </c>
      <c r="G347" s="12">
        <f t="array" aca="1" ref="G347" ca="1">SUM(NOT(ISERR(FIND(OFFSET(Sheet1!$B$2:$B$73,72*(MATCH($I$2,Sheet1!$Y$1:$Y$34,0)-1),),CHOOSE(COUNTIF($A$4:$A347,"?*"),$A$4,$A$36,$A$61,$A$86,$A$111,$A$136,$A$161,$A$186,$A$211,$A$261,$A$286,$A$311,$A$336,$A$387,$A$413,$A$439,$A$465,$A$491))))*(TEXT(YEAR(OFFSET(Sheet1!$D$2:$D$73,72*(MATCH($I$2,Sheet1!$Y$1:$Y$34,0)-1),)),"0")=G$3)*CHOOSE(MATCH($B347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3600</v>
      </c>
      <c r="H347" s="5">
        <f ca="1">(E347/D347)-1</f>
        <v>2.8634805404315289E-2</v>
      </c>
      <c r="I347" s="5">
        <f t="shared" ca="1" si="349"/>
        <v>4.9009998039599711E-3</v>
      </c>
      <c r="J347" s="5">
        <f t="shared" ca="1" si="350"/>
        <v>-0.29769801014436204</v>
      </c>
      <c r="K347" s="27"/>
      <c r="L347" s="12">
        <v>10187</v>
      </c>
      <c r="M347" s="12">
        <v>12292</v>
      </c>
      <c r="N347" s="12">
        <v>10422</v>
      </c>
      <c r="O347" s="12">
        <v>7459</v>
      </c>
      <c r="P347" s="5">
        <v>0.20663590851084712</v>
      </c>
      <c r="Q347" s="5">
        <v>-0.1521314676212171</v>
      </c>
      <c r="R347" s="5">
        <v>-0.28430243715217807</v>
      </c>
    </row>
    <row r="348" spans="1:18" ht="13" thickBot="1" x14ac:dyDescent="0.3">
      <c r="A348" s="39"/>
      <c r="B348" s="29" t="s">
        <v>79</v>
      </c>
      <c r="C348" s="16"/>
      <c r="D348" s="22">
        <f t="array" aca="1" ref="D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D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1843</v>
      </c>
      <c r="E348" s="12">
        <f t="array" aca="1" ref="E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E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2165</v>
      </c>
      <c r="F348" s="12">
        <f t="array" aca="1" ref="F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F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1938</v>
      </c>
      <c r="G348" s="12">
        <f t="array" aca="1" ref="G348" ca="1">SUM(NOT(ISERR(FIND(OFFSET(Sheet1!$B$2:$B$73,72*(MATCH($I$2,Sheet1!$Y$1:$Y$34,0)-1),),CHOOSE(COUNTIF($A$4:$A348,"?*"),$A$4,$A$36,$A$61,$A$86,$A$111,$A$136,$A$161,$A$186,$A$211,$A$261,$A$286,$A$311,$A$336,$A$387,$A$413,$A$439,$A$465,$A$491))))*(TEXT(YEAR(OFFSET(Sheet1!$D$2:$D$73,72*(MATCH($I$2,Sheet1!$Y$1:$Y$34,0)-1),)),"0")=G$3)*CHOOSE(MATCH($B348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1418</v>
      </c>
      <c r="H348" s="5">
        <f ca="1">(E348/D348)-1</f>
        <v>0.17471513836136743</v>
      </c>
      <c r="I348" s="5">
        <f t="shared" ca="1" si="349"/>
        <v>-0.10484988452655886</v>
      </c>
      <c r="J348" s="5">
        <f t="shared" ca="1" si="350"/>
        <v>-0.2683178534571723</v>
      </c>
      <c r="K348" s="27"/>
      <c r="L348" s="12">
        <v>3707</v>
      </c>
      <c r="M348" s="12">
        <v>4790</v>
      </c>
      <c r="N348" s="12">
        <v>3955</v>
      </c>
      <c r="O348" s="12">
        <v>3109</v>
      </c>
      <c r="P348" s="5">
        <v>0.2921499865120043</v>
      </c>
      <c r="Q348" s="5">
        <v>-0.17432150313152406</v>
      </c>
      <c r="R348" s="5">
        <v>-0.21390644753476606</v>
      </c>
    </row>
    <row r="349" spans="1:18" ht="13" thickBot="1" x14ac:dyDescent="0.3">
      <c r="A349" s="39"/>
      <c r="B349" s="29" t="s">
        <v>80</v>
      </c>
      <c r="C349" s="16"/>
      <c r="D349" s="22">
        <f t="array" aca="1" ref="D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D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1138</v>
      </c>
      <c r="E349" s="12">
        <f t="array" aca="1" ref="E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E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1761</v>
      </c>
      <c r="F349" s="12">
        <f t="array" aca="1" ref="F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F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1318</v>
      </c>
      <c r="G349" s="12">
        <f t="array" aca="1" ref="G349" ca="1">SUM(NOT(ISERR(FIND(OFFSET(Sheet1!$B$2:$B$73,72*(MATCH($I$2,Sheet1!$Y$1:$Y$34,0)-1),),CHOOSE(COUNTIF($A$4:$A349,"?*"),$A$4,$A$36,$A$61,$A$86,$A$111,$A$136,$A$161,$A$186,$A$211,$A$261,$A$286,$A$311,$A$336,$A$387,$A$413,$A$439,$A$465,$A$491))))*(TEXT(YEAR(OFFSET(Sheet1!$D$2:$D$73,72*(MATCH($I$2,Sheet1!$Y$1:$Y$34,0)-1),)),"0")=G$3)*CHOOSE(MATCH($B349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1077</v>
      </c>
      <c r="H349" s="5">
        <f ca="1">(E349/D349)-1</f>
        <v>0.54745166959578206</v>
      </c>
      <c r="I349" s="5">
        <f t="shared" ca="1" si="349"/>
        <v>-0.2515616127200454</v>
      </c>
      <c r="J349" s="5">
        <f t="shared" ca="1" si="350"/>
        <v>-0.1828528072837633</v>
      </c>
      <c r="K349" s="27"/>
      <c r="L349" s="12">
        <v>2534</v>
      </c>
      <c r="M349" s="12">
        <v>3680</v>
      </c>
      <c r="N349" s="12">
        <v>2897</v>
      </c>
      <c r="O349" s="12">
        <v>2259</v>
      </c>
      <c r="P349" s="5">
        <v>0.45224940805051306</v>
      </c>
      <c r="Q349" s="5">
        <v>-0.21277173913043479</v>
      </c>
      <c r="R349" s="5">
        <v>-0.22022782188470835</v>
      </c>
    </row>
    <row r="350" spans="1:18" ht="13" thickBot="1" x14ac:dyDescent="0.3">
      <c r="A350" s="39"/>
      <c r="B350" s="29" t="s">
        <v>53</v>
      </c>
      <c r="C350" s="16" t="s">
        <v>53</v>
      </c>
      <c r="D350" s="13">
        <f ca="1">D343/D336</f>
        <v>0</v>
      </c>
      <c r="E350" s="13">
        <f t="shared" ref="E350:G350" ca="1" si="351">E343/E336</f>
        <v>0</v>
      </c>
      <c r="F350" s="13">
        <f t="shared" ca="1" si="351"/>
        <v>0</v>
      </c>
      <c r="G350" s="13">
        <f t="shared" ca="1" si="351"/>
        <v>0</v>
      </c>
      <c r="H350" s="5" t="e">
        <f t="shared" ca="1" si="343"/>
        <v>#DIV/0!</v>
      </c>
      <c r="I350" s="5" t="e">
        <f t="shared" ca="1" si="344"/>
        <v>#DIV/0!</v>
      </c>
      <c r="J350" s="5" t="e">
        <f t="shared" ca="1" si="345"/>
        <v>#DIV/0!</v>
      </c>
      <c r="K350" s="27"/>
      <c r="L350" s="13">
        <v>0</v>
      </c>
      <c r="M350" s="13">
        <v>0</v>
      </c>
      <c r="N350" s="13">
        <v>0</v>
      </c>
      <c r="O350" s="13">
        <v>0</v>
      </c>
      <c r="P350" s="5" t="e">
        <v>#DIV/0!</v>
      </c>
      <c r="Q350" s="5" t="e">
        <v>#DIV/0!</v>
      </c>
      <c r="R350" s="5" t="e">
        <v>#DIV/0!</v>
      </c>
    </row>
    <row r="351" spans="1:18" ht="13" thickBot="1" x14ac:dyDescent="0.3">
      <c r="A351" s="39"/>
      <c r="B351" s="29" t="s">
        <v>7</v>
      </c>
      <c r="C351" s="16" t="s">
        <v>7</v>
      </c>
      <c r="D351" s="10">
        <f ca="1">D341/D339</f>
        <v>146.92291256034508</v>
      </c>
      <c r="E351" s="10">
        <f t="shared" ref="E351:G351" ca="1" si="352">E341/E339</f>
        <v>167.65730694473629</v>
      </c>
      <c r="F351" s="10">
        <f t="shared" ca="1" si="352"/>
        <v>152.22567584566164</v>
      </c>
      <c r="G351" s="10">
        <f t="shared" ca="1" si="352"/>
        <v>158.52755271834982</v>
      </c>
      <c r="H351" s="5">
        <f t="shared" ref="H351:H353" ca="1" si="353">(E351/D351)-1</f>
        <v>0.14112430813590793</v>
      </c>
      <c r="I351" s="5">
        <f t="shared" ref="I351:I353" ca="1" si="354">(F351/E351)-1</f>
        <v>-9.2042699362702263E-2</v>
      </c>
      <c r="J351" s="5">
        <f t="shared" ref="J351:J353" ca="1" si="355">(G351/F351)-1</f>
        <v>4.1398251889369408E-2</v>
      </c>
      <c r="K351" s="27"/>
      <c r="L351" s="10">
        <v>153.6972540184091</v>
      </c>
      <c r="M351" s="10">
        <v>163.23601580470839</v>
      </c>
      <c r="N351" s="10">
        <v>159.43304593059258</v>
      </c>
      <c r="O351" s="10">
        <v>166.66500075480243</v>
      </c>
      <c r="P351" s="5">
        <v>6.2062018265835572E-2</v>
      </c>
      <c r="Q351" s="5">
        <v>-2.3297370101617698E-2</v>
      </c>
      <c r="R351" s="5">
        <v>4.5360450727123469E-2</v>
      </c>
    </row>
    <row r="352" spans="1:18" ht="13" thickBot="1" x14ac:dyDescent="0.3">
      <c r="A352" s="39"/>
      <c r="B352" s="29" t="s">
        <v>8</v>
      </c>
      <c r="C352" s="16" t="s">
        <v>8</v>
      </c>
      <c r="D352" s="10">
        <f ca="1">D341/D336</f>
        <v>577.90229213483155</v>
      </c>
      <c r="E352" s="10">
        <f t="shared" ref="E352:G352" ca="1" si="356">E341/E336</f>
        <v>650.40238332993681</v>
      </c>
      <c r="F352" s="10">
        <f t="shared" ca="1" si="356"/>
        <v>609.45267571710099</v>
      </c>
      <c r="G352" s="10">
        <f t="shared" ca="1" si="356"/>
        <v>624.10801962264145</v>
      </c>
      <c r="H352" s="5">
        <f t="shared" ca="1" si="353"/>
        <v>0.12545389105013305</v>
      </c>
      <c r="I352" s="5">
        <f t="shared" ca="1" si="354"/>
        <v>-6.2960574349652743E-2</v>
      </c>
      <c r="J352" s="5">
        <f t="shared" ca="1" si="355"/>
        <v>2.4046729942233114E-2</v>
      </c>
      <c r="K352" s="27"/>
      <c r="L352" s="10">
        <v>592.40789621392639</v>
      </c>
      <c r="M352" s="10">
        <v>635.97020539427979</v>
      </c>
      <c r="N352" s="10">
        <v>610.96947381996392</v>
      </c>
      <c r="O352" s="10">
        <v>624.5400261632019</v>
      </c>
      <c r="P352" s="5">
        <v>7.3534315559869778E-2</v>
      </c>
      <c r="Q352" s="5">
        <v>-3.931116797966383E-2</v>
      </c>
      <c r="R352" s="5">
        <v>2.2211506343174259E-2</v>
      </c>
    </row>
    <row r="353" spans="1:18" ht="13" thickBot="1" x14ac:dyDescent="0.3">
      <c r="A353" s="39"/>
      <c r="B353" s="29" t="s">
        <v>9</v>
      </c>
      <c r="C353" s="16" t="s">
        <v>9</v>
      </c>
      <c r="D353" s="12">
        <f t="array" aca="1" ref="D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D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107521</v>
      </c>
      <c r="E353" s="12">
        <f t="array" aca="1" ref="E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E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135702</v>
      </c>
      <c r="F353" s="12">
        <f t="array" aca="1" ref="F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F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176893</v>
      </c>
      <c r="G353" s="12">
        <f t="array" aca="1" ref="G353" ca="1">SUM(NOT(ISERR(FIND(OFFSET(Sheet1!$B$2:$B$73,72*(MATCH($I$2,Sheet1!$Y$1:$Y$34,0)-1),),CHOOSE(COUNTIF($A$4:$A353,"?*"),$A$4,$A$36,$A$61,$A$86,$A$111,$A$136,$A$161,$A$186,$A$211,$A$261,$A$286,$A$311,$A$336,$A$387,$A$413,$A$439,$A$465,$A$491))))*(TEXT(YEAR(OFFSET(Sheet1!$D$2:$D$73,72*(MATCH($I$2,Sheet1!$Y$1:$Y$34,0)-1),)),"0")=G$3)*CHOOSE(MATCH($B353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104848</v>
      </c>
      <c r="H353" s="5">
        <f t="shared" ca="1" si="353"/>
        <v>0.26209763674072972</v>
      </c>
      <c r="I353" s="5">
        <f t="shared" ca="1" si="354"/>
        <v>0.30354010994679514</v>
      </c>
      <c r="J353" s="5">
        <f t="shared" ca="1" si="355"/>
        <v>-0.40728010718343854</v>
      </c>
      <c r="K353" s="27"/>
      <c r="L353" s="12">
        <v>261043</v>
      </c>
      <c r="M353" s="12">
        <v>341440</v>
      </c>
      <c r="N353" s="12">
        <v>336324</v>
      </c>
      <c r="O353" s="12">
        <v>240981</v>
      </c>
      <c r="P353" s="5">
        <v>0.30798374214209923</v>
      </c>
      <c r="Q353" s="5">
        <v>-1.49835988753515E-2</v>
      </c>
      <c r="R353" s="5">
        <v>-0.28348556748849318</v>
      </c>
    </row>
    <row r="354" spans="1:18" ht="13" thickBot="1" x14ac:dyDescent="0.3">
      <c r="A354" s="39"/>
      <c r="B354" s="29" t="str">
        <f t="shared" ref="B354:B356" si="357">IF(ISERR(SEARCH("AOV $",B355)),"",B355)</f>
        <v/>
      </c>
      <c r="C354" s="16"/>
      <c r="D354" s="7"/>
      <c r="E354" s="7"/>
      <c r="F354" s="7"/>
      <c r="G354" s="7"/>
      <c r="H354" s="5"/>
      <c r="K354" s="27"/>
      <c r="L354" s="7"/>
      <c r="M354" s="7"/>
      <c r="N354" s="7"/>
      <c r="O354" s="7"/>
      <c r="P354" s="5"/>
    </row>
    <row r="355" spans="1:18" ht="13" thickBot="1" x14ac:dyDescent="0.3">
      <c r="A355" s="39"/>
      <c r="B355" s="29" t="str">
        <f t="shared" si="357"/>
        <v/>
      </c>
      <c r="C355" s="16"/>
      <c r="D355" s="7"/>
      <c r="E355" s="7"/>
      <c r="F355" s="7"/>
      <c r="G355" s="7"/>
      <c r="H355" s="5"/>
      <c r="K355" s="27"/>
      <c r="L355" s="7"/>
      <c r="M355" s="7"/>
      <c r="N355" s="7"/>
      <c r="O355" s="7"/>
      <c r="P355" s="5"/>
    </row>
    <row r="356" spans="1:18" ht="13" thickBot="1" x14ac:dyDescent="0.3">
      <c r="A356" s="39"/>
      <c r="B356" s="29" t="str">
        <f t="shared" si="357"/>
        <v/>
      </c>
      <c r="C356" s="16"/>
      <c r="D356" s="7"/>
      <c r="E356" s="7"/>
      <c r="F356" s="7"/>
      <c r="G356" s="7"/>
      <c r="H356" s="5"/>
      <c r="K356" s="27"/>
      <c r="L356" s="7"/>
      <c r="M356" s="7"/>
      <c r="N356" s="7"/>
      <c r="O356" s="7"/>
      <c r="P356" s="5"/>
    </row>
    <row r="357" spans="1:18" ht="13" thickBot="1" x14ac:dyDescent="0.3">
      <c r="A357" s="39"/>
      <c r="B357" s="29" t="s">
        <v>10</v>
      </c>
      <c r="C357" s="16" t="s">
        <v>10</v>
      </c>
      <c r="D357" s="11">
        <f ca="1">D353/D339</f>
        <v>3.0714142885708573</v>
      </c>
      <c r="E357" s="11">
        <f t="shared" ref="E357:G357" ca="1" si="358">E353/E339</f>
        <v>3.5643517545702879</v>
      </c>
      <c r="F357" s="11">
        <f t="shared" ca="1" si="358"/>
        <v>4.8372391916650717</v>
      </c>
      <c r="G357" s="11">
        <f t="shared" ca="1" si="358"/>
        <v>4.0199371213863966</v>
      </c>
      <c r="H357" s="5">
        <f t="shared" ref="H357:H359" ca="1" si="359">(E357/D357)-1</f>
        <v>0.16049201432503479</v>
      </c>
      <c r="I357" s="5">
        <f t="shared" ref="I357:I359" ca="1" si="360">(F357/E357)-1</f>
        <v>0.35711611107480068</v>
      </c>
      <c r="J357" s="5">
        <f t="shared" ref="J357:J359" ca="1" si="361">(G357/F357)-1</f>
        <v>-0.16896044166824498</v>
      </c>
      <c r="K357" s="27"/>
      <c r="L357" s="11">
        <v>3.586248111004259</v>
      </c>
      <c r="M357" s="11">
        <v>3.7579106087454188</v>
      </c>
      <c r="N357" s="11">
        <v>4.5274210483805835</v>
      </c>
      <c r="O357" s="11">
        <v>4.5473261123900821</v>
      </c>
      <c r="P357" s="5">
        <v>4.7866877145064324E-2</v>
      </c>
      <c r="Q357" s="5">
        <v>0.2047708207439416</v>
      </c>
      <c r="R357" s="5">
        <v>4.3965568469976901E-3</v>
      </c>
    </row>
    <row r="358" spans="1:18" ht="13" thickBot="1" x14ac:dyDescent="0.3">
      <c r="A358" s="39"/>
      <c r="B358" s="29" t="s">
        <v>11</v>
      </c>
      <c r="C358" s="16" t="s">
        <v>11</v>
      </c>
      <c r="D358" s="11">
        <f ca="1">D353/D336</f>
        <v>12.081011235955057</v>
      </c>
      <c r="E358" s="11">
        <f t="shared" ref="E358:G358" ca="1" si="362">E353/E336</f>
        <v>13.827389443651926</v>
      </c>
      <c r="F358" s="11">
        <f t="shared" ca="1" si="362"/>
        <v>19.366433107072478</v>
      </c>
      <c r="G358" s="11">
        <f t="shared" ca="1" si="362"/>
        <v>15.82611320754717</v>
      </c>
      <c r="H358" s="5">
        <f t="shared" ca="1" si="359"/>
        <v>0.14455563144410988</v>
      </c>
      <c r="I358" s="5">
        <f t="shared" ca="1" si="360"/>
        <v>0.40058491778167826</v>
      </c>
      <c r="J358" s="5">
        <f t="shared" ca="1" si="361"/>
        <v>-0.18280701871902316</v>
      </c>
      <c r="K358" s="27"/>
      <c r="L358" s="11">
        <v>13.822769393698703</v>
      </c>
      <c r="M358" s="11">
        <v>14.640881608850393</v>
      </c>
      <c r="N358" s="11">
        <v>17.349703378901211</v>
      </c>
      <c r="O358" s="11">
        <v>17.040093338990243</v>
      </c>
      <c r="P358" s="5">
        <v>5.9185839816197516E-2</v>
      </c>
      <c r="Q358" s="5">
        <v>0.18501766781676166</v>
      </c>
      <c r="R358" s="5">
        <v>-1.7845264160970098E-2</v>
      </c>
    </row>
    <row r="359" spans="1:18" ht="13" thickBot="1" x14ac:dyDescent="0.3">
      <c r="A359" s="39"/>
      <c r="B359" s="29" t="s">
        <v>12</v>
      </c>
      <c r="C359" s="16" t="s">
        <v>12</v>
      </c>
      <c r="D359" s="10">
        <f ca="1">D341/D353</f>
        <v>47.835589326736176</v>
      </c>
      <c r="E359" s="10">
        <f t="shared" ref="E359:G359" ca="1" si="363">E341/E353</f>
        <v>47.03725066690248</v>
      </c>
      <c r="F359" s="10">
        <f t="shared" ca="1" si="363"/>
        <v>31.469536612528479</v>
      </c>
      <c r="G359" s="10">
        <f t="shared" ca="1" si="363"/>
        <v>39.435331432168475</v>
      </c>
      <c r="H359" s="5">
        <f t="shared" ca="1" si="359"/>
        <v>-1.6689219701689573E-2</v>
      </c>
      <c r="I359" s="5">
        <f t="shared" ca="1" si="360"/>
        <v>-0.33096564602846024</v>
      </c>
      <c r="J359" s="5">
        <f t="shared" ca="1" si="361"/>
        <v>0.253127172405478</v>
      </c>
      <c r="K359" s="27"/>
      <c r="L359" s="10">
        <v>42.857395601490936</v>
      </c>
      <c r="M359" s="10">
        <v>43.437972000937208</v>
      </c>
      <c r="N359" s="10">
        <v>35.214980940997371</v>
      </c>
      <c r="O359" s="10">
        <v>36.651209223963718</v>
      </c>
      <c r="P359" s="5">
        <v>1.3546702763853391E-2</v>
      </c>
      <c r="Q359" s="5">
        <v>-0.18930421198674785</v>
      </c>
      <c r="R359" s="5">
        <v>4.0784582146238924E-2</v>
      </c>
    </row>
    <row r="360" spans="1:18" ht="13" thickBot="1" x14ac:dyDescent="0.3">
      <c r="A360" s="40"/>
      <c r="B360" s="6" t="s">
        <v>14</v>
      </c>
      <c r="C360" s="19" t="s">
        <v>14</v>
      </c>
      <c r="D360" s="8"/>
      <c r="E360" s="8"/>
      <c r="F360" s="2"/>
      <c r="G360" s="2"/>
      <c r="H360" s="2"/>
      <c r="K360" s="27"/>
      <c r="L360" s="8"/>
      <c r="M360" s="8"/>
      <c r="N360" s="2"/>
      <c r="O360" s="2"/>
      <c r="P360" s="2"/>
    </row>
    <row r="361" spans="1:18" ht="13" thickBot="1" x14ac:dyDescent="0.3">
      <c r="A361" s="44" t="s">
        <v>52</v>
      </c>
      <c r="B361" s="29" t="s">
        <v>1</v>
      </c>
      <c r="C361" s="16" t="s">
        <v>1</v>
      </c>
      <c r="D361" s="12">
        <f t="array" aca="1" ref="D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D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8900</v>
      </c>
      <c r="E361" s="12">
        <f t="array" aca="1" ref="E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E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</v>
      </c>
      <c r="F361" s="12">
        <f t="array" aca="1" ref="F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F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9134</v>
      </c>
      <c r="G361" s="12">
        <f t="array" aca="1" ref="G361" ca="1">SUM(NOT(ISERR(FIND(OFFSET(Sheet1!$B$2:$B$73,72*(MATCH($I$2,Sheet1!$Y$1:$Y$34,0)-1),),CHOOSE(COUNTIF($A$4:$A361,"?*"),$A$4,$A$36,$A$61,$A$86,$A$111,$A$136,$A$161,$A$186,$A$211,$A$261,$A$286,$A$311,$A$336,$A$387,$A$413,$A$439,$A$465,$A$491))))*(TEXT(YEAR(OFFSET(Sheet1!$D$2:$D$73,72*(MATCH($I$2,Sheet1!$Y$1:$Y$34,0)-1),)),"0")=G$3)*CHOOSE(MATCH($B361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6625</v>
      </c>
      <c r="H361" s="5">
        <f t="shared" ref="H361" ca="1" si="364">(E361/D361)-1</f>
        <v>0.10269662921348321</v>
      </c>
      <c r="I361" s="5">
        <f t="shared" ref="I361" ca="1" si="365">(F361/E361)-1</f>
        <v>-6.9288771143264705E-2</v>
      </c>
      <c r="J361" s="5">
        <f t="shared" ref="J361" ca="1" si="366">(G361/F361)-1</f>
        <v>-0.27468797897963648</v>
      </c>
      <c r="K361" s="27"/>
      <c r="L361" s="12">
        <v>18885</v>
      </c>
      <c r="M361" s="12">
        <v>23321</v>
      </c>
      <c r="N361" s="12">
        <v>19385</v>
      </c>
      <c r="O361" s="12">
        <v>14142</v>
      </c>
      <c r="P361" s="5">
        <v>0.23489541964522109</v>
      </c>
      <c r="Q361" s="5">
        <v>-0.16877492388834103</v>
      </c>
      <c r="R361" s="5">
        <v>-0.27046685581635288</v>
      </c>
    </row>
    <row r="362" spans="1:18" ht="13" thickBot="1" x14ac:dyDescent="0.3">
      <c r="A362" s="45"/>
      <c r="B362" s="29" t="s">
        <v>2</v>
      </c>
      <c r="C362" s="16" t="s">
        <v>2</v>
      </c>
      <c r="D362" s="12">
        <f t="array" aca="1" ref="D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D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62" s="12">
        <f t="array" aca="1" ref="E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E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62" s="12">
        <f t="array" aca="1" ref="F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F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62" s="12">
        <f t="array" aca="1" ref="G362" ca="1">SUM(NOT(ISERR(FIND(OFFSET(Sheet1!$B$2:$B$73,72*(MATCH($I$2,Sheet1!$Y$1:$Y$34,0)-1),),CHOOSE(COUNTIF($A$4:$A362,"?*"),$A$4,$A$36,$A$61,$A$86,$A$111,$A$136,$A$161,$A$186,$A$211,$A$261,$A$286,$A$311,$A$336,$A$387,$A$413,$A$439,$A$465,$A$491))))*(TEXT(YEAR(OFFSET(Sheet1!$D$2:$D$73,72*(MATCH($I$2,Sheet1!$Y$1:$Y$34,0)-1),)),"0")=G$3)*CHOOSE(MATCH($B362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62" s="5"/>
      <c r="I362" s="5"/>
      <c r="J362" s="5"/>
      <c r="K362" s="27"/>
      <c r="L362" s="12">
        <v>0</v>
      </c>
      <c r="M362" s="12">
        <v>0</v>
      </c>
      <c r="N362" s="12">
        <v>0</v>
      </c>
      <c r="O362" s="12">
        <v>0</v>
      </c>
      <c r="P362" s="5"/>
      <c r="Q362" s="5"/>
      <c r="R362" s="5"/>
    </row>
    <row r="363" spans="1:18" ht="13" thickBot="1" x14ac:dyDescent="0.3">
      <c r="A363" s="45"/>
      <c r="B363" s="29" t="s">
        <v>3</v>
      </c>
      <c r="C363" s="16" t="s">
        <v>3</v>
      </c>
      <c r="D363" s="9">
        <f ca="1">D362/D361</f>
        <v>0</v>
      </c>
      <c r="E363" s="9">
        <f t="shared" ref="E363" ca="1" si="367">E362/E361</f>
        <v>0</v>
      </c>
      <c r="F363" s="9">
        <f t="shared" ref="F363" ca="1" si="368">F362/F361</f>
        <v>0</v>
      </c>
      <c r="G363" s="9">
        <f t="shared" ref="G363" ca="1" si="369">G362/G361</f>
        <v>0</v>
      </c>
      <c r="H363" s="5"/>
      <c r="I363" s="5"/>
      <c r="J363" s="5"/>
      <c r="K363" s="27"/>
      <c r="L363" s="9">
        <v>0</v>
      </c>
      <c r="M363" s="9">
        <v>0</v>
      </c>
      <c r="N363" s="9">
        <v>0</v>
      </c>
      <c r="O363" s="9">
        <v>0</v>
      </c>
      <c r="P363" s="5"/>
      <c r="Q363" s="5"/>
      <c r="R363" s="5"/>
    </row>
    <row r="364" spans="1:18" ht="13" thickBot="1" x14ac:dyDescent="0.3">
      <c r="A364" s="45"/>
      <c r="B364" s="29" t="s">
        <v>4</v>
      </c>
      <c r="C364" s="16" t="s">
        <v>4</v>
      </c>
      <c r="D364" s="12">
        <f t="array" aca="1" ref="D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D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35007</v>
      </c>
      <c r="E364" s="12">
        <f t="array" aca="1" ref="E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E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38072</v>
      </c>
      <c r="F364" s="12">
        <f t="array" aca="1" ref="F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F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36569</v>
      </c>
      <c r="G364" s="12">
        <f t="array" aca="1" ref="G364" ca="1">SUM(NOT(ISERR(FIND(OFFSET(Sheet1!$B$2:$B$73,72*(MATCH($I$2,Sheet1!$Y$1:$Y$34,0)-1),),CHOOSE(COUNTIF($A$4:$A364,"?*"),$A$4,$A$36,$A$61,$A$86,$A$111,$A$136,$A$161,$A$186,$A$211,$A$261,$A$286,$A$311,$A$336,$A$387,$A$413,$A$439,$A$465,$A$491))))*(TEXT(YEAR(OFFSET(Sheet1!$D$2:$D$73,72*(MATCH($I$2,Sheet1!$Y$1:$Y$34,0)-1),)),"0")=G$3)*CHOOSE(MATCH($B364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26082</v>
      </c>
      <c r="H364" s="5">
        <f t="shared" ref="H364:H366" ca="1" si="370">(E364/D364)-1</f>
        <v>8.7553917787871027E-2</v>
      </c>
      <c r="I364" s="5">
        <f t="shared" ref="I364:I366" ca="1" si="371">(F364/E364)-1</f>
        <v>-3.9477831477201075E-2</v>
      </c>
      <c r="J364" s="5">
        <f t="shared" ref="J364:J366" ca="1" si="372">(G364/F364)-1</f>
        <v>-0.28677294976619538</v>
      </c>
      <c r="K364" s="27"/>
      <c r="L364" s="12">
        <v>72790</v>
      </c>
      <c r="M364" s="12">
        <v>90859</v>
      </c>
      <c r="N364" s="12">
        <v>74286</v>
      </c>
      <c r="O364" s="12">
        <v>52994</v>
      </c>
      <c r="P364" s="5">
        <v>0.24823464761643077</v>
      </c>
      <c r="Q364" s="5">
        <v>-0.18240350433088637</v>
      </c>
      <c r="R364" s="5">
        <v>-0.28662197453086724</v>
      </c>
    </row>
    <row r="365" spans="1:18" ht="13" thickBot="1" x14ac:dyDescent="0.3">
      <c r="A365" s="45"/>
      <c r="B365" s="29" t="s">
        <v>5</v>
      </c>
      <c r="C365" s="16" t="s">
        <v>5</v>
      </c>
      <c r="D365" s="11">
        <f ca="1">D364/D361</f>
        <v>3.9333707865168539</v>
      </c>
      <c r="E365" s="11">
        <f t="shared" ref="E365" ca="1" si="373">E364/E361</f>
        <v>3.8793560220093743</v>
      </c>
      <c r="F365" s="11">
        <f t="shared" ref="F365" ca="1" si="374">F364/F361</f>
        <v>4.0036128749726299</v>
      </c>
      <c r="G365" s="11">
        <f t="shared" ref="G365" ca="1" si="375">G364/G361</f>
        <v>3.9369056603773585</v>
      </c>
      <c r="H365" s="5">
        <f t="shared" ca="1" si="370"/>
        <v>-1.3732436487461586E-2</v>
      </c>
      <c r="I365" s="5">
        <f t="shared" ca="1" si="371"/>
        <v>3.2030278288017078E-2</v>
      </c>
      <c r="J365" s="5">
        <f t="shared" ca="1" si="372"/>
        <v>-1.6661754439913801E-2</v>
      </c>
      <c r="K365" s="27"/>
      <c r="L365" s="11">
        <v>3.854381784485041</v>
      </c>
      <c r="M365" s="11">
        <v>3.8960164658462331</v>
      </c>
      <c r="N365" s="11">
        <v>3.832138251225174</v>
      </c>
      <c r="O365" s="11">
        <v>3.7472776127846132</v>
      </c>
      <c r="P365" s="5">
        <v>1.0801909019179989E-2</v>
      </c>
      <c r="Q365" s="5">
        <v>-1.639577634772249E-2</v>
      </c>
      <c r="R365" s="5">
        <v>-2.2144461623593514E-2</v>
      </c>
    </row>
    <row r="366" spans="1:18" ht="13" thickBot="1" x14ac:dyDescent="0.3">
      <c r="A366" s="45"/>
      <c r="B366" s="29" t="s">
        <v>6</v>
      </c>
      <c r="C366" s="16" t="s">
        <v>6</v>
      </c>
      <c r="D366" s="12">
        <f t="array" aca="1" ref="D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D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5143330.4000000004</v>
      </c>
      <c r="E366" s="12">
        <f t="array" aca="1" ref="E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E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6383048.9900000002</v>
      </c>
      <c r="F366" s="12">
        <f t="array" aca="1" ref="F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F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5566740.7400000002</v>
      </c>
      <c r="G366" s="12">
        <f t="array" aca="1" ref="G366" ca="1">SUM(NOT(ISERR(FIND(OFFSET(Sheet1!$B$2:$B$73,72*(MATCH($I$2,Sheet1!$Y$1:$Y$34,0)-1),),CHOOSE(COUNTIF($A$4:$A366,"?*"),$A$4,$A$36,$A$61,$A$86,$A$111,$A$136,$A$161,$A$186,$A$211,$A$261,$A$286,$A$311,$A$336,$A$387,$A$413,$A$439,$A$465,$A$491))))*(TEXT(YEAR(OFFSET(Sheet1!$D$2:$D$73,72*(MATCH($I$2,Sheet1!$Y$1:$Y$34,0)-1),)),"0")=G$3)*CHOOSE(MATCH($B366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4134715.63</v>
      </c>
      <c r="H366" s="5">
        <f t="shared" ca="1" si="370"/>
        <v>0.24103421199618058</v>
      </c>
      <c r="I366" s="5">
        <f t="shared" ca="1" si="371"/>
        <v>-0.12788688466575593</v>
      </c>
      <c r="J366" s="5">
        <f t="shared" ca="1" si="372"/>
        <v>-0.25724659668630445</v>
      </c>
      <c r="K366" s="27"/>
      <c r="L366" s="12">
        <v>11187623.119999999</v>
      </c>
      <c r="M366" s="12">
        <v>14831461.16</v>
      </c>
      <c r="N366" s="12">
        <v>11843643.25</v>
      </c>
      <c r="O366" s="12">
        <v>8832245.0500000007</v>
      </c>
      <c r="P366" s="5">
        <v>0.32570260911685067</v>
      </c>
      <c r="Q366" s="5">
        <v>-0.20145135248427537</v>
      </c>
      <c r="R366" s="5">
        <v>-0.25426282575676196</v>
      </c>
    </row>
    <row r="367" spans="1:18" ht="13" thickBot="1" x14ac:dyDescent="0.3">
      <c r="A367" s="45"/>
      <c r="B367" s="29" t="s">
        <v>88</v>
      </c>
      <c r="C367" s="16" t="s">
        <v>89</v>
      </c>
      <c r="D367" s="31">
        <f t="array" aca="1" ref="D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D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0.21684800000000001</v>
      </c>
      <c r="E367" s="32">
        <f t="array" aca="1" ref="E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E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0.261152</v>
      </c>
      <c r="F367" s="32">
        <f t="array" aca="1" ref="F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F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0.27545399999999998</v>
      </c>
      <c r="G367" s="32">
        <f t="array" aca="1" ref="G367" ca="1">SUM(NOT(ISERR(FIND(OFFSET(Sheet1!$B$2:$B$73,72*(MATCH($I$2,Sheet1!$Y$1:$Y$34,0)-1),),CHOOSE(COUNTIF($A$4:$A367,"?*"),$A$4,$A$36,$A$61,$A$86,$A$111,$A$136,$A$161,$A$186,$A$211,$A$261,$A$286,$A$311,$A$336,$A$387,$A$413,$A$439,$A$465,$A$491))))*(TEXT(YEAR(OFFSET(Sheet1!$D$2:$D$73,72*(MATCH($I$2,Sheet1!$Y$1:$Y$34,0)-1),)),"0")=G$3)*CHOOSE(MATCH($B367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0.27141300000000002</v>
      </c>
      <c r="H367" s="5"/>
      <c r="I367" s="5"/>
      <c r="J367" s="5"/>
      <c r="K367" s="27"/>
      <c r="L367" s="31">
        <v>0.24068600000000001</v>
      </c>
      <c r="M367" s="32">
        <v>0.30016599999999999</v>
      </c>
      <c r="N367" s="32">
        <v>0.295128</v>
      </c>
      <c r="O367" s="32">
        <v>0.29152</v>
      </c>
      <c r="P367" s="5"/>
      <c r="Q367" s="5"/>
      <c r="R367" s="5"/>
    </row>
    <row r="368" spans="1:18" ht="13" thickBot="1" x14ac:dyDescent="0.3">
      <c r="A368" s="45"/>
      <c r="B368" s="29" t="s">
        <v>50</v>
      </c>
      <c r="C368" s="16" t="s">
        <v>50</v>
      </c>
      <c r="D368" s="12">
        <f t="array" aca="1" ref="D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D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68" s="12">
        <f t="array" aca="1" ref="E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E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68" s="12">
        <f t="array" aca="1" ref="F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F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68" s="12">
        <f t="array" aca="1" ref="G368" ca="1">SUM(NOT(ISERR(FIND(OFFSET(Sheet1!$B$2:$B$73,72*(MATCH($I$2,Sheet1!$Y$1:$Y$34,0)-1),),CHOOSE(COUNTIF($A$4:$A368,"?*"),$A$4,$A$36,$A$61,$A$86,$A$111,$A$136,$A$161,$A$186,$A$211,$A$261,$A$286,$A$311,$A$336,$A$387,$A$413,$A$439,$A$465,$A$491))))*(TEXT(YEAR(OFFSET(Sheet1!$D$2:$D$73,72*(MATCH($I$2,Sheet1!$Y$1:$Y$34,0)-1),)),"0")=G$3)*CHOOSE(MATCH($B368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68" s="5" t="e">
        <f t="shared" ref="H368:H375" ca="1" si="376">E368/D368</f>
        <v>#DIV/0!</v>
      </c>
      <c r="I368" s="5" t="e">
        <f t="shared" ref="I368:I375" ca="1" si="377">F368/E368</f>
        <v>#DIV/0!</v>
      </c>
      <c r="J368" s="5" t="e">
        <f t="shared" ref="J368:J375" ca="1" si="378">G368/F368</f>
        <v>#DIV/0!</v>
      </c>
      <c r="K368" s="27"/>
      <c r="L368" s="12">
        <v>0</v>
      </c>
      <c r="M368" s="12">
        <v>0</v>
      </c>
      <c r="N368" s="12">
        <v>0</v>
      </c>
      <c r="O368" s="12">
        <v>0</v>
      </c>
      <c r="P368" s="5" t="e">
        <v>#DIV/0!</v>
      </c>
      <c r="Q368" s="5" t="e">
        <v>#DIV/0!</v>
      </c>
      <c r="R368" s="5" t="e">
        <v>#DIV/0!</v>
      </c>
    </row>
    <row r="369" spans="1:18" ht="13" thickBot="1" x14ac:dyDescent="0.3">
      <c r="A369" s="45"/>
      <c r="B369" s="29" t="s">
        <v>51</v>
      </c>
      <c r="C369" s="16" t="s">
        <v>51</v>
      </c>
      <c r="D369" s="12">
        <f t="array" aca="1" ref="D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D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8900</v>
      </c>
      <c r="E369" s="12">
        <f t="array" aca="1" ref="E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E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9814</v>
      </c>
      <c r="F369" s="12">
        <f t="array" aca="1" ref="F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F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9134</v>
      </c>
      <c r="G369" s="12">
        <f t="array" aca="1" ref="G369" ca="1">SUM(NOT(ISERR(FIND(OFFSET(Sheet1!$B$2:$B$73,72*(MATCH($I$2,Sheet1!$Y$1:$Y$34,0)-1),),CHOOSE(COUNTIF($A$4:$A369,"?*"),$A$4,$A$36,$A$61,$A$86,$A$111,$A$136,$A$161,$A$186,$A$211,$A$261,$A$286,$A$311,$A$336,$A$387,$A$413,$A$439,$A$465,$A$491))))*(TEXT(YEAR(OFFSET(Sheet1!$D$2:$D$73,72*(MATCH($I$2,Sheet1!$Y$1:$Y$34,0)-1),)),"0")=G$3)*CHOOSE(MATCH($B369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6625</v>
      </c>
      <c r="H369" s="5">
        <f t="shared" ref="H369" ca="1" si="379">(E369/D369)-1</f>
        <v>0.10269662921348321</v>
      </c>
      <c r="I369" s="5">
        <f t="shared" ref="I369" ca="1" si="380">(F369/E369)-1</f>
        <v>-6.9288771143264705E-2</v>
      </c>
      <c r="J369" s="5">
        <f t="shared" ref="J369" ca="1" si="381">(G369/F369)-1</f>
        <v>-0.27468797897963648</v>
      </c>
      <c r="K369" s="27"/>
      <c r="L369" s="12">
        <v>18885</v>
      </c>
      <c r="M369" s="12">
        <v>23321</v>
      </c>
      <c r="N369" s="12">
        <v>19385</v>
      </c>
      <c r="O369" s="12">
        <v>14142</v>
      </c>
      <c r="P369" s="5">
        <v>0.23489541964522109</v>
      </c>
      <c r="Q369" s="5">
        <v>-0.16877492388834103</v>
      </c>
      <c r="R369" s="5">
        <v>-0.27046685581635288</v>
      </c>
    </row>
    <row r="370" spans="1:18" ht="13" thickBot="1" x14ac:dyDescent="0.3">
      <c r="A370" s="45"/>
      <c r="B370" s="29" t="str">
        <f>IF(ISERR(SEARCH("AOV $",B371)),"",B371)</f>
        <v>Customers, AOV $0-$50</v>
      </c>
      <c r="C370" s="16"/>
      <c r="D370" s="12"/>
      <c r="E370" s="12"/>
      <c r="F370" s="12"/>
      <c r="G370" s="12"/>
      <c r="H370" s="5"/>
      <c r="I370" s="5"/>
      <c r="J370" s="5"/>
      <c r="K370" s="27"/>
      <c r="L370" s="12"/>
      <c r="M370" s="12"/>
      <c r="N370" s="12"/>
      <c r="O370" s="12"/>
      <c r="P370" s="5"/>
      <c r="Q370" s="5"/>
      <c r="R370" s="5"/>
    </row>
    <row r="371" spans="1:18" ht="13" thickBot="1" x14ac:dyDescent="0.3">
      <c r="A371" s="45"/>
      <c r="B371" s="29" t="s">
        <v>77</v>
      </c>
      <c r="C371" s="16"/>
      <c r="D371" s="22">
        <f t="array" aca="1" ref="D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D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960</v>
      </c>
      <c r="E371" s="12">
        <f t="array" aca="1" ref="E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E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787</v>
      </c>
      <c r="F371" s="12">
        <f t="array" aca="1" ref="F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F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752</v>
      </c>
      <c r="G371" s="12">
        <f t="array" aca="1" ref="G371" ca="1">SUM(NOT(ISERR(FIND(OFFSET(Sheet1!$B$2:$B$73,72*(MATCH($I$2,Sheet1!$Y$1:$Y$34,0)-1),),CHOOSE(COUNTIF($A$4:$A371,"?*"),$A$4,$A$36,$A$61,$A$86,$A$111,$A$136,$A$161,$A$186,$A$211,$A$261,$A$286,$A$311,$A$336,$A$387,$A$413,$A$439,$A$465,$A$491))))*(TEXT(YEAR(OFFSET(Sheet1!$D$2:$D$73,72*(MATCH($I$2,Sheet1!$Y$1:$Y$34,0)-1),)),"0")=G$3)*CHOOSE(MATCH($B371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530</v>
      </c>
      <c r="H371" s="5">
        <f ca="1">(E371/D371)-1</f>
        <v>-0.1802083333333333</v>
      </c>
      <c r="I371" s="5">
        <f t="shared" ref="I371:I374" ca="1" si="382">(F371/E371)-1</f>
        <v>-4.4472681067344366E-2</v>
      </c>
      <c r="J371" s="5">
        <f t="shared" ref="J371:J374" ca="1" si="383">(G371/F371)-1</f>
        <v>-0.29521276595744683</v>
      </c>
      <c r="K371" s="27"/>
      <c r="L371" s="12">
        <v>2457</v>
      </c>
      <c r="M371" s="12">
        <v>2559</v>
      </c>
      <c r="N371" s="12">
        <v>2111</v>
      </c>
      <c r="O371" s="12">
        <v>1315</v>
      </c>
      <c r="P371" s="5">
        <v>4.1514041514041589E-2</v>
      </c>
      <c r="Q371" s="5">
        <v>-0.17506838608831576</v>
      </c>
      <c r="R371" s="5">
        <v>-0.37707247749881567</v>
      </c>
    </row>
    <row r="372" spans="1:18" ht="13" thickBot="1" x14ac:dyDescent="0.3">
      <c r="A372" s="45"/>
      <c r="B372" s="29" t="s">
        <v>78</v>
      </c>
      <c r="C372" s="16"/>
      <c r="D372" s="22">
        <f t="array" aca="1" ref="D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D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4959</v>
      </c>
      <c r="E372" s="12">
        <f t="array" aca="1" ref="E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E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5101</v>
      </c>
      <c r="F372" s="12">
        <f t="array" aca="1" ref="F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F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5126</v>
      </c>
      <c r="G372" s="12">
        <f t="array" aca="1" ref="G372" ca="1">SUM(NOT(ISERR(FIND(OFFSET(Sheet1!$B$2:$B$73,72*(MATCH($I$2,Sheet1!$Y$1:$Y$34,0)-1),),CHOOSE(COUNTIF($A$4:$A372,"?*"),$A$4,$A$36,$A$61,$A$86,$A$111,$A$136,$A$161,$A$186,$A$211,$A$261,$A$286,$A$311,$A$336,$A$387,$A$413,$A$439,$A$465,$A$491))))*(TEXT(YEAR(OFFSET(Sheet1!$D$2:$D$73,72*(MATCH($I$2,Sheet1!$Y$1:$Y$34,0)-1),)),"0")=G$3)*CHOOSE(MATCH($B372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3600</v>
      </c>
      <c r="H372" s="5">
        <f ca="1">(E372/D372)-1</f>
        <v>2.8634805404315289E-2</v>
      </c>
      <c r="I372" s="5">
        <f t="shared" ca="1" si="382"/>
        <v>4.9009998039599711E-3</v>
      </c>
      <c r="J372" s="5">
        <f t="shared" ca="1" si="383"/>
        <v>-0.29769801014436204</v>
      </c>
      <c r="K372" s="27"/>
      <c r="L372" s="12">
        <v>10187</v>
      </c>
      <c r="M372" s="12">
        <v>12292</v>
      </c>
      <c r="N372" s="12">
        <v>10422</v>
      </c>
      <c r="O372" s="12">
        <v>7459</v>
      </c>
      <c r="P372" s="5">
        <v>0.20663590851084712</v>
      </c>
      <c r="Q372" s="5">
        <v>-0.1521314676212171</v>
      </c>
      <c r="R372" s="5">
        <v>-0.28430243715217807</v>
      </c>
    </row>
    <row r="373" spans="1:18" ht="13" thickBot="1" x14ac:dyDescent="0.3">
      <c r="A373" s="45"/>
      <c r="B373" s="29" t="s">
        <v>79</v>
      </c>
      <c r="C373" s="16"/>
      <c r="D373" s="22">
        <f t="array" aca="1" ref="D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D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1843</v>
      </c>
      <c r="E373" s="12">
        <f t="array" aca="1" ref="E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E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2165</v>
      </c>
      <c r="F373" s="12">
        <f t="array" aca="1" ref="F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F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1938</v>
      </c>
      <c r="G373" s="12">
        <f t="array" aca="1" ref="G373" ca="1">SUM(NOT(ISERR(FIND(OFFSET(Sheet1!$B$2:$B$73,72*(MATCH($I$2,Sheet1!$Y$1:$Y$34,0)-1),),CHOOSE(COUNTIF($A$4:$A373,"?*"),$A$4,$A$36,$A$61,$A$86,$A$111,$A$136,$A$161,$A$186,$A$211,$A$261,$A$286,$A$311,$A$336,$A$387,$A$413,$A$439,$A$465,$A$491))))*(TEXT(YEAR(OFFSET(Sheet1!$D$2:$D$73,72*(MATCH($I$2,Sheet1!$Y$1:$Y$34,0)-1),)),"0")=G$3)*CHOOSE(MATCH($B373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1418</v>
      </c>
      <c r="H373" s="5">
        <f ca="1">(E373/D373)-1</f>
        <v>0.17471513836136743</v>
      </c>
      <c r="I373" s="5">
        <f t="shared" ca="1" si="382"/>
        <v>-0.10484988452655886</v>
      </c>
      <c r="J373" s="5">
        <f t="shared" ca="1" si="383"/>
        <v>-0.2683178534571723</v>
      </c>
      <c r="K373" s="27"/>
      <c r="L373" s="12">
        <v>3707</v>
      </c>
      <c r="M373" s="12">
        <v>4790</v>
      </c>
      <c r="N373" s="12">
        <v>3955</v>
      </c>
      <c r="O373" s="12">
        <v>3109</v>
      </c>
      <c r="P373" s="5">
        <v>0.2921499865120043</v>
      </c>
      <c r="Q373" s="5">
        <v>-0.17432150313152406</v>
      </c>
      <c r="R373" s="5">
        <v>-0.21390644753476606</v>
      </c>
    </row>
    <row r="374" spans="1:18" ht="13" thickBot="1" x14ac:dyDescent="0.3">
      <c r="A374" s="45"/>
      <c r="B374" s="29" t="s">
        <v>80</v>
      </c>
      <c r="C374" s="16"/>
      <c r="D374" s="22">
        <f t="array" aca="1" ref="D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D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1138</v>
      </c>
      <c r="E374" s="12">
        <f t="array" aca="1" ref="E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E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1761</v>
      </c>
      <c r="F374" s="12">
        <f t="array" aca="1" ref="F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F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1318</v>
      </c>
      <c r="G374" s="12">
        <f t="array" aca="1" ref="G374" ca="1">SUM(NOT(ISERR(FIND(OFFSET(Sheet1!$B$2:$B$73,72*(MATCH($I$2,Sheet1!$Y$1:$Y$34,0)-1),),CHOOSE(COUNTIF($A$4:$A374,"?*"),$A$4,$A$36,$A$61,$A$86,$A$111,$A$136,$A$161,$A$186,$A$211,$A$261,$A$286,$A$311,$A$336,$A$387,$A$413,$A$439,$A$465,$A$491))))*(TEXT(YEAR(OFFSET(Sheet1!$D$2:$D$73,72*(MATCH($I$2,Sheet1!$Y$1:$Y$34,0)-1),)),"0")=G$3)*CHOOSE(MATCH($B374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1077</v>
      </c>
      <c r="H374" s="5">
        <f ca="1">(E374/D374)-1</f>
        <v>0.54745166959578206</v>
      </c>
      <c r="I374" s="5">
        <f t="shared" ca="1" si="382"/>
        <v>-0.2515616127200454</v>
      </c>
      <c r="J374" s="5">
        <f t="shared" ca="1" si="383"/>
        <v>-0.1828528072837633</v>
      </c>
      <c r="K374" s="27"/>
      <c r="L374" s="12">
        <v>2534</v>
      </c>
      <c r="M374" s="12">
        <v>3680</v>
      </c>
      <c r="N374" s="12">
        <v>2897</v>
      </c>
      <c r="O374" s="12">
        <v>2259</v>
      </c>
      <c r="P374" s="5">
        <v>0.45224940805051306</v>
      </c>
      <c r="Q374" s="5">
        <v>-0.21277173913043479</v>
      </c>
      <c r="R374" s="5">
        <v>-0.22022782188470835</v>
      </c>
    </row>
    <row r="375" spans="1:18" ht="13" thickBot="1" x14ac:dyDescent="0.3">
      <c r="A375" s="45"/>
      <c r="B375" s="29" t="s">
        <v>53</v>
      </c>
      <c r="C375" s="16" t="s">
        <v>53</v>
      </c>
      <c r="D375" s="13">
        <f ca="1">D368/D361</f>
        <v>0</v>
      </c>
      <c r="E375" s="13">
        <f t="shared" ref="E375:G375" ca="1" si="384">E368/E361</f>
        <v>0</v>
      </c>
      <c r="F375" s="13">
        <f t="shared" ca="1" si="384"/>
        <v>0</v>
      </c>
      <c r="G375" s="13">
        <f t="shared" ca="1" si="384"/>
        <v>0</v>
      </c>
      <c r="H375" s="5" t="e">
        <f t="shared" ca="1" si="376"/>
        <v>#DIV/0!</v>
      </c>
      <c r="I375" s="5" t="e">
        <f t="shared" ca="1" si="377"/>
        <v>#DIV/0!</v>
      </c>
      <c r="J375" s="5" t="e">
        <f t="shared" ca="1" si="378"/>
        <v>#DIV/0!</v>
      </c>
      <c r="K375" s="27"/>
      <c r="L375" s="13">
        <v>0</v>
      </c>
      <c r="M375" s="13">
        <v>0</v>
      </c>
      <c r="N375" s="13">
        <v>0</v>
      </c>
      <c r="O375" s="13">
        <v>0</v>
      </c>
      <c r="P375" s="5" t="e">
        <v>#DIV/0!</v>
      </c>
      <c r="Q375" s="5" t="e">
        <v>#DIV/0!</v>
      </c>
      <c r="R375" s="5" t="e">
        <v>#DIV/0!</v>
      </c>
    </row>
    <row r="376" spans="1:18" ht="13" thickBot="1" x14ac:dyDescent="0.3">
      <c r="A376" s="45"/>
      <c r="B376" s="29" t="s">
        <v>7</v>
      </c>
      <c r="C376" s="16" t="s">
        <v>7</v>
      </c>
      <c r="D376" s="10">
        <f ca="1">D366/D364</f>
        <v>146.92291256034508</v>
      </c>
      <c r="E376" s="10">
        <f t="shared" ref="E376:G376" ca="1" si="385">E366/E364</f>
        <v>167.65730694473629</v>
      </c>
      <c r="F376" s="10">
        <f t="shared" ca="1" si="385"/>
        <v>152.22567584566164</v>
      </c>
      <c r="G376" s="10">
        <f t="shared" ca="1" si="385"/>
        <v>158.52755271834982</v>
      </c>
      <c r="H376" s="5">
        <f t="shared" ref="H376:H378" ca="1" si="386">(E376/D376)-1</f>
        <v>0.14112430813590793</v>
      </c>
      <c r="I376" s="5">
        <f t="shared" ref="I376:I378" ca="1" si="387">(F376/E376)-1</f>
        <v>-9.2042699362702263E-2</v>
      </c>
      <c r="J376" s="5">
        <f t="shared" ref="J376:J378" ca="1" si="388">(G376/F376)-1</f>
        <v>4.1398251889369408E-2</v>
      </c>
      <c r="K376" s="27"/>
      <c r="L376" s="10">
        <v>153.6972540184091</v>
      </c>
      <c r="M376" s="10">
        <v>163.23601580470839</v>
      </c>
      <c r="N376" s="10">
        <v>159.43304593059258</v>
      </c>
      <c r="O376" s="10">
        <v>166.66500075480243</v>
      </c>
      <c r="P376" s="5">
        <v>6.2062018265835572E-2</v>
      </c>
      <c r="Q376" s="5">
        <v>-2.3297370101617698E-2</v>
      </c>
      <c r="R376" s="5">
        <v>4.5360450727123469E-2</v>
      </c>
    </row>
    <row r="377" spans="1:18" ht="13" thickBot="1" x14ac:dyDescent="0.3">
      <c r="A377" s="45"/>
      <c r="B377" s="29" t="s">
        <v>8</v>
      </c>
      <c r="C377" s="16" t="s">
        <v>8</v>
      </c>
      <c r="D377" s="10">
        <f ca="1">D366/D361</f>
        <v>577.90229213483155</v>
      </c>
      <c r="E377" s="10">
        <f t="shared" ref="E377:G377" ca="1" si="389">E366/E361</f>
        <v>650.40238332993681</v>
      </c>
      <c r="F377" s="10">
        <f t="shared" ca="1" si="389"/>
        <v>609.45267571710099</v>
      </c>
      <c r="G377" s="10">
        <f t="shared" ca="1" si="389"/>
        <v>624.10801962264145</v>
      </c>
      <c r="H377" s="5">
        <f t="shared" ca="1" si="386"/>
        <v>0.12545389105013305</v>
      </c>
      <c r="I377" s="5">
        <f t="shared" ca="1" si="387"/>
        <v>-6.2960574349652743E-2</v>
      </c>
      <c r="J377" s="5">
        <f t="shared" ca="1" si="388"/>
        <v>2.4046729942233114E-2</v>
      </c>
      <c r="K377" s="27"/>
      <c r="L377" s="10">
        <v>592.40789621392639</v>
      </c>
      <c r="M377" s="10">
        <v>635.97020539427979</v>
      </c>
      <c r="N377" s="10">
        <v>610.96947381996392</v>
      </c>
      <c r="O377" s="10">
        <v>624.5400261632019</v>
      </c>
      <c r="P377" s="5">
        <v>7.3534315559869778E-2</v>
      </c>
      <c r="Q377" s="5">
        <v>-3.931116797966383E-2</v>
      </c>
      <c r="R377" s="5">
        <v>2.2211506343174259E-2</v>
      </c>
    </row>
    <row r="378" spans="1:18" ht="13" thickBot="1" x14ac:dyDescent="0.3">
      <c r="A378" s="45"/>
      <c r="B378" s="29" t="s">
        <v>9</v>
      </c>
      <c r="C378" s="16" t="s">
        <v>9</v>
      </c>
      <c r="D378" s="12">
        <f t="array" aca="1" ref="D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D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107521</v>
      </c>
      <c r="E378" s="12">
        <f t="array" aca="1" ref="E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E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135702</v>
      </c>
      <c r="F378" s="12">
        <f t="array" aca="1" ref="F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F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176893</v>
      </c>
      <c r="G378" s="12">
        <f t="array" aca="1" ref="G378" ca="1">SUM(NOT(ISERR(FIND(OFFSET(Sheet1!$B$2:$B$73,72*(MATCH($I$2,Sheet1!$Y$1:$Y$34,0)-1),),CHOOSE(COUNTIF($A$4:$A378,"?*"),$A$4,$A$36,$A$61,$A$86,$A$111,$A$136,$A$161,$A$186,$A$211,$A$261,$A$286,$A$311,$A$336,$A$387,$A$413,$A$439,$A$465,$A$491))))*(TEXT(YEAR(OFFSET(Sheet1!$D$2:$D$73,72*(MATCH($I$2,Sheet1!$Y$1:$Y$34,0)-1),)),"0")=G$3)*CHOOSE(MATCH($B378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104848</v>
      </c>
      <c r="H378" s="5">
        <f t="shared" ca="1" si="386"/>
        <v>0.26209763674072972</v>
      </c>
      <c r="I378" s="5">
        <f t="shared" ca="1" si="387"/>
        <v>0.30354010994679514</v>
      </c>
      <c r="J378" s="5">
        <f t="shared" ca="1" si="388"/>
        <v>-0.40728010718343854</v>
      </c>
      <c r="K378" s="27"/>
      <c r="L378" s="12">
        <v>261043</v>
      </c>
      <c r="M378" s="12">
        <v>341440</v>
      </c>
      <c r="N378" s="12">
        <v>336324</v>
      </c>
      <c r="O378" s="12">
        <v>240981</v>
      </c>
      <c r="P378" s="5">
        <v>0.30798374214209923</v>
      </c>
      <c r="Q378" s="5">
        <v>-1.49835988753515E-2</v>
      </c>
      <c r="R378" s="5">
        <v>-0.28348556748849318</v>
      </c>
    </row>
    <row r="379" spans="1:18" ht="13" thickBot="1" x14ac:dyDescent="0.3">
      <c r="A379" s="45"/>
      <c r="B379" s="29" t="str">
        <f t="shared" ref="B379:B381" si="390">IF(ISERR(SEARCH("AOV $",B380)),"",B380)</f>
        <v/>
      </c>
      <c r="C379" s="16"/>
      <c r="D379" s="7"/>
      <c r="E379" s="7"/>
      <c r="F379" s="7"/>
      <c r="G379" s="7"/>
      <c r="H379" s="5"/>
      <c r="K379" s="27"/>
      <c r="L379" s="7"/>
      <c r="M379" s="7"/>
      <c r="N379" s="7"/>
      <c r="O379" s="7"/>
      <c r="P379" s="5"/>
    </row>
    <row r="380" spans="1:18" ht="13" thickBot="1" x14ac:dyDescent="0.3">
      <c r="A380" s="45"/>
      <c r="B380" s="29" t="str">
        <f t="shared" si="390"/>
        <v/>
      </c>
      <c r="C380" s="16"/>
      <c r="D380" s="7"/>
      <c r="E380" s="7"/>
      <c r="F380" s="7"/>
      <c r="G380" s="7"/>
      <c r="H380" s="5"/>
      <c r="K380" s="27"/>
      <c r="L380" s="7"/>
      <c r="M380" s="7"/>
      <c r="N380" s="7"/>
      <c r="O380" s="7"/>
      <c r="P380" s="5"/>
    </row>
    <row r="381" spans="1:18" ht="13" thickBot="1" x14ac:dyDescent="0.3">
      <c r="A381" s="45"/>
      <c r="B381" s="29" t="str">
        <f t="shared" si="390"/>
        <v/>
      </c>
      <c r="C381" s="16"/>
      <c r="D381" s="7"/>
      <c r="E381" s="7"/>
      <c r="F381" s="7"/>
      <c r="G381" s="7"/>
      <c r="H381" s="5"/>
      <c r="K381" s="27"/>
      <c r="L381" s="7"/>
      <c r="M381" s="7"/>
      <c r="N381" s="7"/>
      <c r="O381" s="7"/>
      <c r="P381" s="5"/>
    </row>
    <row r="382" spans="1:18" ht="13" thickBot="1" x14ac:dyDescent="0.3">
      <c r="A382" s="45"/>
      <c r="B382" s="29" t="s">
        <v>10</v>
      </c>
      <c r="C382" s="16" t="s">
        <v>10</v>
      </c>
      <c r="D382" s="11">
        <f ca="1">D378/D364</f>
        <v>3.0714142885708573</v>
      </c>
      <c r="E382" s="11">
        <f t="shared" ref="E382:G382" ca="1" si="391">E378/E364</f>
        <v>3.5643517545702879</v>
      </c>
      <c r="F382" s="11">
        <f t="shared" ca="1" si="391"/>
        <v>4.8372391916650717</v>
      </c>
      <c r="G382" s="11">
        <f t="shared" ca="1" si="391"/>
        <v>4.0199371213863966</v>
      </c>
      <c r="H382" s="5">
        <f t="shared" ref="H382:H384" ca="1" si="392">(E382/D382)-1</f>
        <v>0.16049201432503479</v>
      </c>
      <c r="I382" s="5">
        <f t="shared" ref="I382:I384" ca="1" si="393">(F382/E382)-1</f>
        <v>0.35711611107480068</v>
      </c>
      <c r="J382" s="5">
        <f t="shared" ref="J382:J384" ca="1" si="394">(G382/F382)-1</f>
        <v>-0.16896044166824498</v>
      </c>
      <c r="K382" s="27"/>
      <c r="L382" s="11">
        <v>3.586248111004259</v>
      </c>
      <c r="M382" s="11">
        <v>3.7579106087454188</v>
      </c>
      <c r="N382" s="11">
        <v>4.5274210483805835</v>
      </c>
      <c r="O382" s="11">
        <v>4.5473261123900821</v>
      </c>
      <c r="P382" s="5">
        <v>4.7866877145064324E-2</v>
      </c>
      <c r="Q382" s="5">
        <v>0.2047708207439416</v>
      </c>
      <c r="R382" s="5">
        <v>4.3965568469976901E-3</v>
      </c>
    </row>
    <row r="383" spans="1:18" ht="13" thickBot="1" x14ac:dyDescent="0.3">
      <c r="A383" s="45"/>
      <c r="B383" s="29" t="s">
        <v>11</v>
      </c>
      <c r="C383" s="16" t="s">
        <v>11</v>
      </c>
      <c r="D383" s="11">
        <f ca="1">D378/D361</f>
        <v>12.081011235955057</v>
      </c>
      <c r="E383" s="11">
        <f t="shared" ref="E383:G383" ca="1" si="395">E378/E361</f>
        <v>13.827389443651926</v>
      </c>
      <c r="F383" s="11">
        <f t="shared" ca="1" si="395"/>
        <v>19.366433107072478</v>
      </c>
      <c r="G383" s="11">
        <f t="shared" ca="1" si="395"/>
        <v>15.82611320754717</v>
      </c>
      <c r="H383" s="5">
        <f t="shared" ca="1" si="392"/>
        <v>0.14455563144410988</v>
      </c>
      <c r="I383" s="5">
        <f t="shared" ca="1" si="393"/>
        <v>0.40058491778167826</v>
      </c>
      <c r="J383" s="5">
        <f t="shared" ca="1" si="394"/>
        <v>-0.18280701871902316</v>
      </c>
      <c r="K383" s="27"/>
      <c r="L383" s="11">
        <v>13.822769393698703</v>
      </c>
      <c r="M383" s="11">
        <v>14.640881608850393</v>
      </c>
      <c r="N383" s="11">
        <v>17.349703378901211</v>
      </c>
      <c r="O383" s="11">
        <v>17.040093338990243</v>
      </c>
      <c r="P383" s="5">
        <v>5.9185839816197516E-2</v>
      </c>
      <c r="Q383" s="5">
        <v>0.18501766781676166</v>
      </c>
      <c r="R383" s="5">
        <v>-1.7845264160970098E-2</v>
      </c>
    </row>
    <row r="384" spans="1:18" ht="13" thickBot="1" x14ac:dyDescent="0.3">
      <c r="A384" s="45"/>
      <c r="B384" s="29" t="s">
        <v>12</v>
      </c>
      <c r="C384" s="16" t="s">
        <v>12</v>
      </c>
      <c r="D384" s="10">
        <f ca="1">D366/D378</f>
        <v>47.835589326736176</v>
      </c>
      <c r="E384" s="10">
        <f t="shared" ref="E384:G384" ca="1" si="396">E366/E378</f>
        <v>47.03725066690248</v>
      </c>
      <c r="F384" s="10">
        <f t="shared" ca="1" si="396"/>
        <v>31.469536612528479</v>
      </c>
      <c r="G384" s="10">
        <f t="shared" ca="1" si="396"/>
        <v>39.435331432168475</v>
      </c>
      <c r="H384" s="5">
        <f t="shared" ca="1" si="392"/>
        <v>-1.6689219701689573E-2</v>
      </c>
      <c r="I384" s="5">
        <f t="shared" ca="1" si="393"/>
        <v>-0.33096564602846024</v>
      </c>
      <c r="J384" s="5">
        <f t="shared" ca="1" si="394"/>
        <v>0.253127172405478</v>
      </c>
      <c r="K384" s="27"/>
      <c r="L384" s="10">
        <v>42.857395601490936</v>
      </c>
      <c r="M384" s="10">
        <v>43.437972000937208</v>
      </c>
      <c r="N384" s="10">
        <v>35.214980940997371</v>
      </c>
      <c r="O384" s="10">
        <v>36.651209223963718</v>
      </c>
      <c r="P384" s="5">
        <v>1.3546702763853391E-2</v>
      </c>
      <c r="Q384" s="5">
        <v>-0.18930421198674785</v>
      </c>
      <c r="R384" s="5">
        <v>4.0784582146238924E-2</v>
      </c>
    </row>
    <row r="385" spans="1:18" ht="13" thickBot="1" x14ac:dyDescent="0.3">
      <c r="A385" s="46"/>
      <c r="B385" s="6" t="s">
        <v>14</v>
      </c>
      <c r="C385" s="19" t="s">
        <v>14</v>
      </c>
      <c r="D385" s="8"/>
      <c r="E385" s="8"/>
      <c r="F385" s="2"/>
      <c r="G385" s="2"/>
      <c r="H385" s="2"/>
      <c r="K385" s="27"/>
      <c r="L385" s="8"/>
      <c r="M385" s="8"/>
      <c r="N385" s="2"/>
      <c r="O385" s="2"/>
      <c r="P385" s="2"/>
    </row>
    <row r="386" spans="1:18" ht="13" thickBot="1" x14ac:dyDescent="0.3">
      <c r="B386" t="str">
        <f>IF(ISERR(SEARCH("AOV $",B387)),"",B387)</f>
        <v/>
      </c>
      <c r="C386" s="18"/>
      <c r="D386" s="14" t="s">
        <v>76</v>
      </c>
      <c r="E386" s="14" t="s">
        <v>81</v>
      </c>
      <c r="F386" s="14" t="s">
        <v>90</v>
      </c>
      <c r="G386" s="14" t="s">
        <v>92</v>
      </c>
      <c r="H386" s="1" t="s">
        <v>82</v>
      </c>
      <c r="I386" s="1" t="s">
        <v>91</v>
      </c>
      <c r="J386" s="1" t="s">
        <v>93</v>
      </c>
      <c r="K386" s="27"/>
      <c r="L386" s="14" t="s">
        <v>76</v>
      </c>
      <c r="M386" s="14" t="s">
        <v>81</v>
      </c>
      <c r="N386" s="14" t="s">
        <v>90</v>
      </c>
      <c r="O386" s="14" t="s">
        <v>92</v>
      </c>
      <c r="P386" s="1" t="s">
        <v>82</v>
      </c>
      <c r="Q386" s="1" t="s">
        <v>91</v>
      </c>
      <c r="R386" s="1" t="s">
        <v>93</v>
      </c>
    </row>
    <row r="387" spans="1:18" ht="13" thickBot="1" x14ac:dyDescent="0.3">
      <c r="A387" s="38" t="s">
        <v>25</v>
      </c>
      <c r="B387" s="28" t="s">
        <v>1</v>
      </c>
      <c r="C387" s="15" t="s">
        <v>1</v>
      </c>
      <c r="D387" s="12">
        <f t="array" aca="1" ref="D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D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73453</v>
      </c>
      <c r="E387" s="12">
        <f t="array" aca="1" ref="E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E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73818</v>
      </c>
      <c r="F387" s="12">
        <f t="array" aca="1" ref="F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F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75788</v>
      </c>
      <c r="G387" s="12">
        <f t="array" aca="1" ref="G387" ca="1">SUM(NOT(ISERR(FIND(OFFSET(Sheet1!$B$2:$B$73,72*(MATCH($I$2,Sheet1!$Y$1:$Y$34,0)-1),),CHOOSE(COUNTIF($A$4:$A387,"?*"),$A$4,$A$36,$A$61,$A$86,$A$111,$A$136,$A$161,$A$186,$A$211,$A$261,$A$286,$A$311,$A$336,$A$387,$A$413,$A$439,$A$465,$A$491))))*(TEXT(YEAR(OFFSET(Sheet1!$D$2:$D$73,72*(MATCH($I$2,Sheet1!$Y$1:$Y$34,0)-1),)),"0")=G$3)*CHOOSE(MATCH($B387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70671</v>
      </c>
      <c r="H387" s="5">
        <f t="shared" ref="H387" ca="1" si="397">(E387/D387)-1</f>
        <v>4.9691639551823208E-3</v>
      </c>
      <c r="I387" s="5">
        <f t="shared" ref="I387" ca="1" si="398">(F387/E387)-1</f>
        <v>2.6687257850388724E-2</v>
      </c>
      <c r="J387" s="5">
        <f t="shared" ref="J387" ca="1" si="399">(G387/F387)-1</f>
        <v>-6.7517285058320553E-2</v>
      </c>
      <c r="K387" s="27"/>
      <c r="L387" s="12">
        <v>164749</v>
      </c>
      <c r="M387" s="12">
        <v>166343</v>
      </c>
      <c r="N387" s="12">
        <v>169645</v>
      </c>
      <c r="O387" s="12">
        <v>161025</v>
      </c>
      <c r="P387" s="5">
        <v>9.6753242811793427E-3</v>
      </c>
      <c r="Q387" s="5">
        <v>1.9850549767648884E-2</v>
      </c>
      <c r="R387" s="5">
        <v>-5.0811989743287489E-2</v>
      </c>
    </row>
    <row r="388" spans="1:18" ht="13" thickBot="1" x14ac:dyDescent="0.3">
      <c r="A388" s="39"/>
      <c r="B388" s="29" t="s">
        <v>2</v>
      </c>
      <c r="C388" s="16" t="s">
        <v>2</v>
      </c>
      <c r="D388" s="12">
        <f t="array" aca="1" ref="D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D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388" s="12">
        <f t="array" aca="1" ref="E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E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388" s="12">
        <f t="array" aca="1" ref="F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F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388" s="12">
        <f t="array" aca="1" ref="G388" ca="1">SUM(NOT(ISERR(FIND(OFFSET(Sheet1!$B$2:$B$73,72*(MATCH($I$2,Sheet1!$Y$1:$Y$34,0)-1),),CHOOSE(COUNTIF($A$4:$A388,"?*"),$A$4,$A$36,$A$61,$A$86,$A$111,$A$136,$A$161,$A$186,$A$211,$A$261,$A$286,$A$311,$A$336,$A$387,$A$413,$A$439,$A$465,$A$491))))*(TEXT(YEAR(OFFSET(Sheet1!$D$2:$D$73,72*(MATCH($I$2,Sheet1!$Y$1:$Y$34,0)-1),)),"0")=G$3)*CHOOSE(MATCH($B388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388" s="5"/>
      <c r="I388" s="5"/>
      <c r="J388" s="5"/>
      <c r="K388" s="27"/>
      <c r="L388" s="12">
        <v>0</v>
      </c>
      <c r="M388" s="12">
        <v>0</v>
      </c>
      <c r="N388" s="12">
        <v>0</v>
      </c>
      <c r="O388" s="12">
        <v>0</v>
      </c>
      <c r="P388" s="5"/>
      <c r="Q388" s="5"/>
      <c r="R388" s="5"/>
    </row>
    <row r="389" spans="1:18" ht="13" thickBot="1" x14ac:dyDescent="0.3">
      <c r="A389" s="39"/>
      <c r="B389" s="29" t="s">
        <v>3</v>
      </c>
      <c r="C389" s="16" t="s">
        <v>3</v>
      </c>
      <c r="D389" s="9">
        <f ca="1">D388/D387</f>
        <v>0</v>
      </c>
      <c r="E389" s="9">
        <f t="shared" ref="E389" ca="1" si="400">E388/E387</f>
        <v>0</v>
      </c>
      <c r="F389" s="9">
        <f t="shared" ref="F389" ca="1" si="401">F388/F387</f>
        <v>0</v>
      </c>
      <c r="G389" s="9">
        <f t="shared" ref="G389" ca="1" si="402">G388/G387</f>
        <v>0</v>
      </c>
      <c r="H389" s="5"/>
      <c r="I389" s="5"/>
      <c r="J389" s="5"/>
      <c r="K389" s="27"/>
      <c r="L389" s="9">
        <v>0</v>
      </c>
      <c r="M389" s="9">
        <v>0</v>
      </c>
      <c r="N389" s="9">
        <v>0</v>
      </c>
      <c r="O389" s="9">
        <v>0</v>
      </c>
      <c r="P389" s="5"/>
      <c r="Q389" s="5"/>
      <c r="R389" s="5"/>
    </row>
    <row r="390" spans="1:18" ht="13" thickBot="1" x14ac:dyDescent="0.3">
      <c r="A390" s="39"/>
      <c r="B390" s="29" t="s">
        <v>4</v>
      </c>
      <c r="C390" s="16" t="s">
        <v>4</v>
      </c>
      <c r="D390" s="12">
        <f t="array" aca="1" ref="D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D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203347</v>
      </c>
      <c r="E390" s="12">
        <f t="array" aca="1" ref="E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E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205374</v>
      </c>
      <c r="F390" s="12">
        <f t="array" aca="1" ref="F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F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216310</v>
      </c>
      <c r="G390" s="12">
        <f t="array" aca="1" ref="G390" ca="1">SUM(NOT(ISERR(FIND(OFFSET(Sheet1!$B$2:$B$73,72*(MATCH($I$2,Sheet1!$Y$1:$Y$34,0)-1),),CHOOSE(COUNTIF($A$4:$A390,"?*"),$A$4,$A$36,$A$61,$A$86,$A$111,$A$136,$A$161,$A$186,$A$211,$A$261,$A$286,$A$311,$A$336,$A$387,$A$413,$A$439,$A$465,$A$491))))*(TEXT(YEAR(OFFSET(Sheet1!$D$2:$D$73,72*(MATCH($I$2,Sheet1!$Y$1:$Y$34,0)-1),)),"0")=G$3)*CHOOSE(MATCH($B390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205265</v>
      </c>
      <c r="H390" s="5">
        <f t="shared" ref="H390:H404" ca="1" si="403">(E390/D390)-1</f>
        <v>9.9681824664243912E-3</v>
      </c>
      <c r="I390" s="5">
        <f t="shared" ref="I390:I404" ca="1" si="404">(F390/E390)-1</f>
        <v>5.3249194153106139E-2</v>
      </c>
      <c r="J390" s="5">
        <f t="shared" ref="J390:J404" ca="1" si="405">(G390/F390)-1</f>
        <v>-5.10609773010956E-2</v>
      </c>
      <c r="K390" s="27"/>
      <c r="L390" s="12">
        <v>464632</v>
      </c>
      <c r="M390" s="12">
        <v>469765</v>
      </c>
      <c r="N390" s="12">
        <v>475543</v>
      </c>
      <c r="O390" s="12">
        <v>446215</v>
      </c>
      <c r="P390" s="5">
        <v>1.1047452607655162E-2</v>
      </c>
      <c r="Q390" s="5">
        <v>1.2299766904728893E-2</v>
      </c>
      <c r="R390" s="5">
        <v>-6.1672656310785778E-2</v>
      </c>
    </row>
    <row r="391" spans="1:18" ht="13" thickBot="1" x14ac:dyDescent="0.3">
      <c r="A391" s="39"/>
      <c r="B391" s="29" t="s">
        <v>5</v>
      </c>
      <c r="C391" s="16" t="s">
        <v>5</v>
      </c>
      <c r="D391" s="11">
        <f ca="1">D390/D387</f>
        <v>2.7683961172450409</v>
      </c>
      <c r="E391" s="11">
        <f t="shared" ref="E391" ca="1" si="406">E390/E387</f>
        <v>2.7821669511501259</v>
      </c>
      <c r="F391" s="11">
        <f t="shared" ref="F391" ca="1" si="407">F390/F387</f>
        <v>2.8541457750567374</v>
      </c>
      <c r="G391" s="11">
        <f t="shared" ref="G391" ca="1" si="408">G390/G387</f>
        <v>2.9045152891567971</v>
      </c>
      <c r="H391" s="5">
        <f t="shared" ca="1" si="403"/>
        <v>4.9743003970070809E-3</v>
      </c>
      <c r="I391" s="5">
        <f t="shared" ca="1" si="404"/>
        <v>2.5871496991528797E-2</v>
      </c>
      <c r="J391" s="5">
        <f t="shared" ca="1" si="405"/>
        <v>1.7647842146065074E-2</v>
      </c>
      <c r="K391" s="27"/>
      <c r="L391" s="11">
        <v>2.8202417010118421</v>
      </c>
      <c r="M391" s="11">
        <v>2.8240743523923459</v>
      </c>
      <c r="N391" s="11">
        <v>2.8031654336997849</v>
      </c>
      <c r="O391" s="11">
        <v>2.7710914454277287</v>
      </c>
      <c r="P391" s="5">
        <v>1.3589797566389006E-3</v>
      </c>
      <c r="Q391" s="5">
        <v>-7.4038131024590781E-3</v>
      </c>
      <c r="R391" s="5">
        <v>-1.1442060424426304E-2</v>
      </c>
    </row>
    <row r="392" spans="1:18" ht="13" thickBot="1" x14ac:dyDescent="0.3">
      <c r="A392" s="39"/>
      <c r="B392" s="29" t="s">
        <v>6</v>
      </c>
      <c r="C392" s="16" t="s">
        <v>6</v>
      </c>
      <c r="D392" s="12">
        <f t="array" aca="1" ref="D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D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34611891.18</v>
      </c>
      <c r="E392" s="12">
        <f t="array" aca="1" ref="E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E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37412769.460000001</v>
      </c>
      <c r="F392" s="12">
        <f t="array" aca="1" ref="F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F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39601446.130000003</v>
      </c>
      <c r="G392" s="12">
        <f t="array" aca="1" ref="G392" ca="1">SUM(NOT(ISERR(FIND(OFFSET(Sheet1!$B$2:$B$73,72*(MATCH($I$2,Sheet1!$Y$1:$Y$34,0)-1),),CHOOSE(COUNTIF($A$4:$A392,"?*"),$A$4,$A$36,$A$61,$A$86,$A$111,$A$136,$A$161,$A$186,$A$211,$A$261,$A$286,$A$311,$A$336,$A$387,$A$413,$A$439,$A$465,$A$491))))*(TEXT(YEAR(OFFSET(Sheet1!$D$2:$D$73,72*(MATCH($I$2,Sheet1!$Y$1:$Y$34,0)-1),)),"0")=G$3)*CHOOSE(MATCH($B392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39350976.609999999</v>
      </c>
      <c r="H392" s="5">
        <f t="shared" ca="1" si="403"/>
        <v>8.0922428232365728E-2</v>
      </c>
      <c r="I392" s="5">
        <f t="shared" ca="1" si="404"/>
        <v>5.8500792686305481E-2</v>
      </c>
      <c r="J392" s="5">
        <f t="shared" ca="1" si="405"/>
        <v>-6.3247569085680411E-3</v>
      </c>
      <c r="K392" s="27"/>
      <c r="L392" s="12">
        <v>85127223.450000003</v>
      </c>
      <c r="M392" s="12">
        <v>89599272.959999993</v>
      </c>
      <c r="N392" s="12">
        <v>92392669.890000001</v>
      </c>
      <c r="O392" s="12">
        <v>91336934.730000004</v>
      </c>
      <c r="P392" s="5">
        <v>5.2533717520185208E-2</v>
      </c>
      <c r="Q392" s="5">
        <v>3.1176557997820709E-2</v>
      </c>
      <c r="R392" s="5">
        <v>-1.1426611670134923E-2</v>
      </c>
    </row>
    <row r="393" spans="1:18" ht="13" thickBot="1" x14ac:dyDescent="0.3">
      <c r="A393" s="39"/>
      <c r="B393" s="29" t="s">
        <v>88</v>
      </c>
      <c r="C393" s="16" t="s">
        <v>89</v>
      </c>
      <c r="D393" s="31">
        <f t="array" aca="1" ref="D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D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0.21190200000000001</v>
      </c>
      <c r="E393" s="32">
        <f t="array" aca="1" ref="E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E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0.25857599999999997</v>
      </c>
      <c r="F393" s="32">
        <f t="array" aca="1" ref="F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F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0.26335399999999998</v>
      </c>
      <c r="G393" s="32">
        <f t="array" aca="1" ref="G393" ca="1">SUM(NOT(ISERR(FIND(OFFSET(Sheet1!$B$2:$B$73,72*(MATCH($I$2,Sheet1!$Y$1:$Y$34,0)-1),),CHOOSE(COUNTIF($A$4:$A393,"?*"),$A$4,$A$36,$A$61,$A$86,$A$111,$A$136,$A$161,$A$186,$A$211,$A$261,$A$286,$A$311,$A$336,$A$387,$A$413,$A$439,$A$465,$A$491))))*(TEXT(YEAR(OFFSET(Sheet1!$D$2:$D$73,72*(MATCH($I$2,Sheet1!$Y$1:$Y$34,0)-1),)),"0")=G$3)*CHOOSE(MATCH($B393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0.26916600000000002</v>
      </c>
      <c r="H393" s="5"/>
      <c r="I393" s="5"/>
      <c r="J393" s="5"/>
      <c r="K393" s="27"/>
      <c r="L393" s="31">
        <v>0.27371200000000001</v>
      </c>
      <c r="M393" s="32">
        <v>0.28637699999999999</v>
      </c>
      <c r="N393" s="32">
        <v>0.28301500000000002</v>
      </c>
      <c r="O393" s="32">
        <v>0.28822799999999998</v>
      </c>
      <c r="P393" s="5"/>
      <c r="Q393" s="5"/>
      <c r="R393" s="5"/>
    </row>
    <row r="394" spans="1:18" ht="13" thickBot="1" x14ac:dyDescent="0.3">
      <c r="A394" s="39"/>
      <c r="B394" s="29" t="s">
        <v>50</v>
      </c>
      <c r="C394" s="16" t="s">
        <v>50</v>
      </c>
      <c r="D394" s="12">
        <f t="array" aca="1" ref="D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D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33818</v>
      </c>
      <c r="E394" s="12">
        <f t="array" aca="1" ref="E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E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34536</v>
      </c>
      <c r="F394" s="12">
        <f t="array" aca="1" ref="F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F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35621</v>
      </c>
      <c r="G394" s="12">
        <f t="array" aca="1" ref="G394" ca="1">SUM(NOT(ISERR(FIND(OFFSET(Sheet1!$B$2:$B$73,72*(MATCH($I$2,Sheet1!$Y$1:$Y$34,0)-1),),CHOOSE(COUNTIF($A$4:$A394,"?*"),$A$4,$A$36,$A$61,$A$86,$A$111,$A$136,$A$161,$A$186,$A$211,$A$261,$A$286,$A$311,$A$336,$A$387,$A$413,$A$439,$A$465,$A$491))))*(TEXT(YEAR(OFFSET(Sheet1!$D$2:$D$73,72*(MATCH($I$2,Sheet1!$Y$1:$Y$34,0)-1),)),"0")=G$3)*CHOOSE(MATCH($B394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33940</v>
      </c>
      <c r="H394" s="5">
        <f t="shared" ca="1" si="403"/>
        <v>2.1231296942456623E-2</v>
      </c>
      <c r="I394" s="5">
        <f t="shared" ca="1" si="404"/>
        <v>3.1416492934908558E-2</v>
      </c>
      <c r="J394" s="5">
        <f t="shared" ca="1" si="405"/>
        <v>-4.7191263580472209E-2</v>
      </c>
      <c r="K394" s="27"/>
      <c r="L394" s="12">
        <v>74048</v>
      </c>
      <c r="M394" s="12">
        <v>75825</v>
      </c>
      <c r="N394" s="12">
        <v>79046</v>
      </c>
      <c r="O394" s="12">
        <v>77633</v>
      </c>
      <c r="P394" s="5">
        <v>2.3997947277441645E-2</v>
      </c>
      <c r="Q394" s="5">
        <v>4.2479393339927451E-2</v>
      </c>
      <c r="R394" s="5">
        <v>-1.7875667332945322E-2</v>
      </c>
    </row>
    <row r="395" spans="1:18" ht="13" thickBot="1" x14ac:dyDescent="0.3">
      <c r="A395" s="39"/>
      <c r="B395" s="29" t="s">
        <v>51</v>
      </c>
      <c r="C395" s="16" t="s">
        <v>51</v>
      </c>
      <c r="D395" s="12">
        <f t="array" aca="1" ref="D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D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39635</v>
      </c>
      <c r="E395" s="12">
        <f t="array" aca="1" ref="E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E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39282</v>
      </c>
      <c r="F395" s="12">
        <f t="array" aca="1" ref="F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F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40167</v>
      </c>
      <c r="G395" s="12">
        <f t="array" aca="1" ref="G395" ca="1">SUM(NOT(ISERR(FIND(OFFSET(Sheet1!$B$2:$B$73,72*(MATCH($I$2,Sheet1!$Y$1:$Y$34,0)-1),),CHOOSE(COUNTIF($A$4:$A395,"?*"),$A$4,$A$36,$A$61,$A$86,$A$111,$A$136,$A$161,$A$186,$A$211,$A$261,$A$286,$A$311,$A$336,$A$387,$A$413,$A$439,$A$465,$A$491))))*(TEXT(YEAR(OFFSET(Sheet1!$D$2:$D$73,72*(MATCH($I$2,Sheet1!$Y$1:$Y$34,0)-1),)),"0")=G$3)*CHOOSE(MATCH($B395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36731</v>
      </c>
      <c r="H395" s="5">
        <f t="shared" ca="1" si="403"/>
        <v>-8.9062697111139677E-3</v>
      </c>
      <c r="I395" s="5">
        <f t="shared" ca="1" si="404"/>
        <v>2.2529402779899232E-2</v>
      </c>
      <c r="J395" s="5">
        <f t="shared" ca="1" si="405"/>
        <v>-8.5542858565489044E-2</v>
      </c>
      <c r="K395" s="27"/>
      <c r="L395" s="12">
        <v>90701</v>
      </c>
      <c r="M395" s="12">
        <v>90518</v>
      </c>
      <c r="N395" s="12">
        <v>90599</v>
      </c>
      <c r="O395" s="12">
        <v>83392</v>
      </c>
      <c r="P395" s="5">
        <v>-2.0176183283535654E-3</v>
      </c>
      <c r="Q395" s="5">
        <v>8.9484964316488558E-4</v>
      </c>
      <c r="R395" s="5">
        <v>-7.9548339385644429E-2</v>
      </c>
    </row>
    <row r="396" spans="1:18" ht="13" thickBot="1" x14ac:dyDescent="0.3">
      <c r="A396" s="39"/>
      <c r="B396" s="29" t="str">
        <f>IF(ISERR(SEARCH("AOV $",B397)),"",B397)</f>
        <v>Customers, AOV $0-$50</v>
      </c>
      <c r="C396" s="16"/>
      <c r="D396" s="12"/>
      <c r="E396" s="12"/>
      <c r="F396" s="12"/>
      <c r="G396" s="12"/>
      <c r="H396" s="5"/>
      <c r="I396" s="5"/>
      <c r="J396" s="5"/>
      <c r="K396" s="27"/>
      <c r="L396" s="12"/>
      <c r="M396" s="12"/>
      <c r="N396" s="12"/>
      <c r="O396" s="12"/>
      <c r="P396" s="5"/>
      <c r="Q396" s="5"/>
      <c r="R396" s="5"/>
    </row>
    <row r="397" spans="1:18" ht="13" thickBot="1" x14ac:dyDescent="0.3">
      <c r="A397" s="39"/>
      <c r="B397" s="29" t="s">
        <v>77</v>
      </c>
      <c r="C397" s="16"/>
      <c r="D397" s="22">
        <f t="array" aca="1" ref="D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D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8818</v>
      </c>
      <c r="E397" s="12">
        <f t="array" aca="1" ref="E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E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7780</v>
      </c>
      <c r="F397" s="12">
        <f t="array" aca="1" ref="F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F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7477</v>
      </c>
      <c r="G397" s="12">
        <f t="array" aca="1" ref="G397" ca="1">SUM(NOT(ISERR(FIND(OFFSET(Sheet1!$B$2:$B$73,72*(MATCH($I$2,Sheet1!$Y$1:$Y$34,0)-1),),CHOOSE(COUNTIF($A$4:$A397,"?*"),$A$4,$A$36,$A$61,$A$86,$A$111,$A$136,$A$161,$A$186,$A$211,$A$261,$A$286,$A$311,$A$336,$A$387,$A$413,$A$439,$A$465,$A$491))))*(TEXT(YEAR(OFFSET(Sheet1!$D$2:$D$73,72*(MATCH($I$2,Sheet1!$Y$1:$Y$34,0)-1),)),"0")=G$3)*CHOOSE(MATCH($B397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6013</v>
      </c>
      <c r="H397" s="5">
        <f ca="1">(E397/D397)-1</f>
        <v>-0.11771376729417105</v>
      </c>
      <c r="I397" s="5">
        <f t="shared" ref="I397:I400" ca="1" si="409">(F397/E397)-1</f>
        <v>-3.8946015424164537E-2</v>
      </c>
      <c r="J397" s="5">
        <f t="shared" ref="J397:J400" ca="1" si="410">(G397/F397)-1</f>
        <v>-0.19580045472783203</v>
      </c>
      <c r="K397" s="27"/>
      <c r="L397" s="12">
        <v>20526</v>
      </c>
      <c r="M397" s="12">
        <v>20083</v>
      </c>
      <c r="N397" s="12">
        <v>19702</v>
      </c>
      <c r="O397" s="12">
        <v>16896</v>
      </c>
      <c r="P397" s="5">
        <v>-2.1582383318717757E-2</v>
      </c>
      <c r="Q397" s="5">
        <v>-1.8971269232684329E-2</v>
      </c>
      <c r="R397" s="5">
        <v>-0.14242208912800736</v>
      </c>
    </row>
    <row r="398" spans="1:18" ht="13" thickBot="1" x14ac:dyDescent="0.3">
      <c r="A398" s="39"/>
      <c r="B398" s="29" t="s">
        <v>78</v>
      </c>
      <c r="C398" s="16"/>
      <c r="D398" s="22">
        <f t="array" aca="1" ref="D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D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37266</v>
      </c>
      <c r="E398" s="12">
        <f t="array" aca="1" ref="E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E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36267</v>
      </c>
      <c r="F398" s="12">
        <f t="array" aca="1" ref="F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F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36961</v>
      </c>
      <c r="G398" s="12">
        <f t="array" aca="1" ref="G398" ca="1">SUM(NOT(ISERR(FIND(OFFSET(Sheet1!$B$2:$B$73,72*(MATCH($I$2,Sheet1!$Y$1:$Y$34,0)-1),),CHOOSE(COUNTIF($A$4:$A398,"?*"),$A$4,$A$36,$A$61,$A$86,$A$111,$A$136,$A$161,$A$186,$A$211,$A$261,$A$286,$A$311,$A$336,$A$387,$A$413,$A$439,$A$465,$A$491))))*(TEXT(YEAR(OFFSET(Sheet1!$D$2:$D$73,72*(MATCH($I$2,Sheet1!$Y$1:$Y$34,0)-1),)),"0")=G$3)*CHOOSE(MATCH($B398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33655</v>
      </c>
      <c r="H398" s="5">
        <f ca="1">(E398/D398)-1</f>
        <v>-2.6807277411044939E-2</v>
      </c>
      <c r="I398" s="5">
        <f t="shared" ca="1" si="409"/>
        <v>1.9135853530757974E-2</v>
      </c>
      <c r="J398" s="5">
        <f t="shared" ca="1" si="410"/>
        <v>-8.9445631882254295E-2</v>
      </c>
      <c r="K398" s="27"/>
      <c r="L398" s="12">
        <v>81490</v>
      </c>
      <c r="M398" s="12">
        <v>79867</v>
      </c>
      <c r="N398" s="12">
        <v>80078</v>
      </c>
      <c r="O398" s="12">
        <v>73786</v>
      </c>
      <c r="P398" s="5">
        <v>-1.9916554178426749E-2</v>
      </c>
      <c r="Q398" s="5">
        <v>2.6418921456921041E-3</v>
      </c>
      <c r="R398" s="5">
        <v>-7.8573390943829757E-2</v>
      </c>
    </row>
    <row r="399" spans="1:18" ht="13" thickBot="1" x14ac:dyDescent="0.3">
      <c r="A399" s="39"/>
      <c r="B399" s="29" t="s">
        <v>79</v>
      </c>
      <c r="C399" s="16"/>
      <c r="D399" s="22">
        <f t="array" aca="1" ref="D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D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15319</v>
      </c>
      <c r="E399" s="12">
        <f t="array" aca="1" ref="E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E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15653</v>
      </c>
      <c r="F399" s="12">
        <f t="array" aca="1" ref="F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F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16461</v>
      </c>
      <c r="G399" s="12">
        <f t="array" aca="1" ref="G399" ca="1">SUM(NOT(ISERR(FIND(OFFSET(Sheet1!$B$2:$B$73,72*(MATCH($I$2,Sheet1!$Y$1:$Y$34,0)-1),),CHOOSE(COUNTIF($A$4:$A399,"?*"),$A$4,$A$36,$A$61,$A$86,$A$111,$A$136,$A$161,$A$186,$A$211,$A$261,$A$286,$A$311,$A$336,$A$387,$A$413,$A$439,$A$465,$A$491))))*(TEXT(YEAR(OFFSET(Sheet1!$D$2:$D$73,72*(MATCH($I$2,Sheet1!$Y$1:$Y$34,0)-1),)),"0")=G$3)*CHOOSE(MATCH($B399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15780</v>
      </c>
      <c r="H399" s="5">
        <f ca="1">(E399/D399)-1</f>
        <v>2.1802989751289248E-2</v>
      </c>
      <c r="I399" s="5">
        <f t="shared" ca="1" si="409"/>
        <v>5.1619497859835217E-2</v>
      </c>
      <c r="J399" s="5">
        <f t="shared" ca="1" si="410"/>
        <v>-4.1370512119555336E-2</v>
      </c>
      <c r="K399" s="27"/>
      <c r="L399" s="12">
        <v>33201</v>
      </c>
      <c r="M399" s="12">
        <v>34353</v>
      </c>
      <c r="N399" s="12">
        <v>35476</v>
      </c>
      <c r="O399" s="12">
        <v>34972</v>
      </c>
      <c r="P399" s="5">
        <v>3.4697750067768984E-2</v>
      </c>
      <c r="Q399" s="5">
        <v>3.2690012517101907E-2</v>
      </c>
      <c r="R399" s="5">
        <v>-1.420678768745065E-2</v>
      </c>
    </row>
    <row r="400" spans="1:18" ht="13" thickBot="1" x14ac:dyDescent="0.3">
      <c r="A400" s="39"/>
      <c r="B400" s="29" t="s">
        <v>80</v>
      </c>
      <c r="C400" s="16"/>
      <c r="D400" s="22">
        <f t="array" aca="1" ref="D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D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12050</v>
      </c>
      <c r="E400" s="12">
        <f t="array" aca="1" ref="E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E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14118</v>
      </c>
      <c r="F400" s="12">
        <f t="array" aca="1" ref="F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F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14889</v>
      </c>
      <c r="G400" s="12">
        <f t="array" aca="1" ref="G400" ca="1">SUM(NOT(ISERR(FIND(OFFSET(Sheet1!$B$2:$B$73,72*(MATCH($I$2,Sheet1!$Y$1:$Y$34,0)-1),),CHOOSE(COUNTIF($A$4:$A400,"?*"),$A$4,$A$36,$A$61,$A$86,$A$111,$A$136,$A$161,$A$186,$A$211,$A$261,$A$286,$A$311,$A$336,$A$387,$A$413,$A$439,$A$465,$A$491))))*(TEXT(YEAR(OFFSET(Sheet1!$D$2:$D$73,72*(MATCH($I$2,Sheet1!$Y$1:$Y$34,0)-1),)),"0")=G$3)*CHOOSE(MATCH($B400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15223</v>
      </c>
      <c r="H400" s="5">
        <f ca="1">(E400/D400)-1</f>
        <v>0.17161825726141089</v>
      </c>
      <c r="I400" s="5">
        <f t="shared" ca="1" si="409"/>
        <v>5.4611134721632038E-2</v>
      </c>
      <c r="J400" s="5">
        <f t="shared" ca="1" si="410"/>
        <v>2.2432668412922352E-2</v>
      </c>
      <c r="K400" s="27"/>
      <c r="L400" s="12">
        <v>29532</v>
      </c>
      <c r="M400" s="12">
        <v>32040</v>
      </c>
      <c r="N400" s="12">
        <v>34389</v>
      </c>
      <c r="O400" s="12">
        <v>35371</v>
      </c>
      <c r="P400" s="5">
        <v>8.4924827305973283E-2</v>
      </c>
      <c r="Q400" s="5">
        <v>7.3314606741573085E-2</v>
      </c>
      <c r="R400" s="5">
        <v>2.8555642792753577E-2</v>
      </c>
    </row>
    <row r="401" spans="1:18" ht="13" thickBot="1" x14ac:dyDescent="0.3">
      <c r="A401" s="39"/>
      <c r="B401" s="29" t="s">
        <v>53</v>
      </c>
      <c r="C401" s="16" t="s">
        <v>53</v>
      </c>
      <c r="D401" s="13">
        <f ca="1">D394/D387</f>
        <v>0.4604032510585</v>
      </c>
      <c r="E401" s="13">
        <f t="shared" ref="E401:G401" ca="1" si="411">E394/E387</f>
        <v>0.46785336909696823</v>
      </c>
      <c r="F401" s="13">
        <f t="shared" ca="1" si="411"/>
        <v>0.47000844460864516</v>
      </c>
      <c r="G401" s="13">
        <f t="shared" ca="1" si="411"/>
        <v>0.48025356935659608</v>
      </c>
      <c r="H401" s="5">
        <f t="shared" ca="1" si="403"/>
        <v>1.6181723350866539E-2</v>
      </c>
      <c r="I401" s="5">
        <f t="shared" ca="1" si="404"/>
        <v>4.6063054239335877E-3</v>
      </c>
      <c r="J401" s="5">
        <f t="shared" ca="1" si="405"/>
        <v>2.1797746115990613E-2</v>
      </c>
      <c r="K401" s="27"/>
      <c r="L401" s="13">
        <v>0.44945948078592285</v>
      </c>
      <c r="M401" s="13">
        <v>0.45583523202058396</v>
      </c>
      <c r="N401" s="13">
        <v>0.46594948274337589</v>
      </c>
      <c r="O401" s="13">
        <v>0.48211768358950474</v>
      </c>
      <c r="P401" s="5">
        <v>1.4185374894111646E-2</v>
      </c>
      <c r="Q401" s="5">
        <v>2.2188391796655216E-2</v>
      </c>
      <c r="R401" s="5">
        <v>3.4699471605666776E-2</v>
      </c>
    </row>
    <row r="402" spans="1:18" ht="13" thickBot="1" x14ac:dyDescent="0.3">
      <c r="A402" s="39"/>
      <c r="B402" s="29" t="s">
        <v>7</v>
      </c>
      <c r="C402" s="16" t="s">
        <v>7</v>
      </c>
      <c r="D402" s="10">
        <f ca="1">D392/D390</f>
        <v>170.21097522953374</v>
      </c>
      <c r="E402" s="10">
        <f t="shared" ref="E402:G402" ca="1" si="412">E392/E390</f>
        <v>182.16896715260938</v>
      </c>
      <c r="F402" s="10">
        <f t="shared" ca="1" si="412"/>
        <v>183.07727858166521</v>
      </c>
      <c r="G402" s="10">
        <f t="shared" ca="1" si="412"/>
        <v>191.70816559082161</v>
      </c>
      <c r="H402" s="5">
        <f t="shared" ca="1" si="403"/>
        <v>7.0253941656523544E-2</v>
      </c>
      <c r="I402" s="5">
        <f t="shared" ca="1" si="404"/>
        <v>4.9860930939731318E-3</v>
      </c>
      <c r="J402" s="5">
        <f t="shared" ca="1" si="405"/>
        <v>4.714340892557245E-2</v>
      </c>
      <c r="K402" s="27"/>
      <c r="L402" s="10">
        <v>183.21429313951688</v>
      </c>
      <c r="M402" s="10">
        <v>190.73211703724201</v>
      </c>
      <c r="N402" s="10">
        <v>194.28878122483141</v>
      </c>
      <c r="O402" s="10">
        <v>204.69265876315231</v>
      </c>
      <c r="P402" s="5">
        <v>4.1032955283681671E-2</v>
      </c>
      <c r="Q402" s="5">
        <v>1.8647432025802546E-2</v>
      </c>
      <c r="R402" s="5">
        <v>5.3548524380733653E-2</v>
      </c>
    </row>
    <row r="403" spans="1:18" ht="13" thickBot="1" x14ac:dyDescent="0.3">
      <c r="A403" s="39"/>
      <c r="B403" s="29" t="s">
        <v>8</v>
      </c>
      <c r="C403" s="16" t="s">
        <v>8</v>
      </c>
      <c r="D403" s="10">
        <f ca="1">D392/D387</f>
        <v>471.21140293793309</v>
      </c>
      <c r="E403" s="10">
        <f t="shared" ref="E403:G403" ca="1" si="413">E392/E387</f>
        <v>506.82447993714271</v>
      </c>
      <c r="F403" s="10">
        <f t="shared" ca="1" si="413"/>
        <v>522.52924117274506</v>
      </c>
      <c r="G403" s="10">
        <f t="shared" ca="1" si="413"/>
        <v>556.81929801474439</v>
      </c>
      <c r="H403" s="5">
        <f t="shared" ca="1" si="403"/>
        <v>7.5577706263403988E-2</v>
      </c>
      <c r="I403" s="5">
        <f t="shared" ca="1" si="404"/>
        <v>3.0986587777982022E-2</v>
      </c>
      <c r="J403" s="5">
        <f t="shared" ca="1" si="405"/>
        <v>6.5623230510583497E-2</v>
      </c>
      <c r="K403" s="27"/>
      <c r="L403" s="10">
        <v>516.70858973347333</v>
      </c>
      <c r="M403" s="10">
        <v>538.64167990237036</v>
      </c>
      <c r="N403" s="10">
        <v>544.62359568510715</v>
      </c>
      <c r="O403" s="10">
        <v>567.22207564042856</v>
      </c>
      <c r="P403" s="5">
        <v>4.2447697995906086E-2</v>
      </c>
      <c r="Q403" s="5">
        <v>1.1105556821783713E-2</v>
      </c>
      <c r="R403" s="5">
        <v>4.1493758504703937E-2</v>
      </c>
    </row>
    <row r="404" spans="1:18" ht="13" thickBot="1" x14ac:dyDescent="0.3">
      <c r="A404" s="39"/>
      <c r="B404" s="29" t="s">
        <v>9</v>
      </c>
      <c r="C404" s="16" t="s">
        <v>9</v>
      </c>
      <c r="D404" s="12">
        <f t="array" aca="1" ref="D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D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827615</v>
      </c>
      <c r="E404" s="12">
        <f t="array" aca="1" ref="E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E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842192</v>
      </c>
      <c r="F404" s="12">
        <f t="array" aca="1" ref="F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F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937227</v>
      </c>
      <c r="G404" s="12">
        <f t="array" aca="1" ref="G404" ca="1">SUM(NOT(ISERR(FIND(OFFSET(Sheet1!$B$2:$B$73,72*(MATCH($I$2,Sheet1!$Y$1:$Y$34,0)-1),),CHOOSE(COUNTIF($A$4:$A404,"?*"),$A$4,$A$36,$A$61,$A$86,$A$111,$A$136,$A$161,$A$186,$A$211,$A$261,$A$286,$A$311,$A$336,$A$387,$A$413,$A$439,$A$465,$A$491))))*(TEXT(YEAR(OFFSET(Sheet1!$D$2:$D$73,72*(MATCH($I$2,Sheet1!$Y$1:$Y$34,0)-1),)),"0")=G$3)*CHOOSE(MATCH($B404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867632</v>
      </c>
      <c r="H404" s="5">
        <f t="shared" ca="1" si="403"/>
        <v>1.76132622052525E-2</v>
      </c>
      <c r="I404" s="5">
        <f t="shared" ca="1" si="404"/>
        <v>0.112842439728708</v>
      </c>
      <c r="J404" s="5">
        <f t="shared" ca="1" si="405"/>
        <v>-7.4256290098343336E-2</v>
      </c>
      <c r="K404" s="27"/>
      <c r="L404" s="12">
        <v>1995217</v>
      </c>
      <c r="M404" s="12">
        <v>2035619</v>
      </c>
      <c r="N404" s="12">
        <v>2189069</v>
      </c>
      <c r="O404" s="12">
        <v>2067487</v>
      </c>
      <c r="P404" s="5">
        <v>2.0249426503483159E-2</v>
      </c>
      <c r="Q404" s="5">
        <v>7.5382475797288295E-2</v>
      </c>
      <c r="R404" s="5">
        <v>-5.554050603247318E-2</v>
      </c>
    </row>
    <row r="405" spans="1:18" ht="13" thickBot="1" x14ac:dyDescent="0.3">
      <c r="A405" s="39"/>
      <c r="B405" s="29" t="str">
        <f t="shared" ref="B405:B407" si="414">IF(ISERR(SEARCH("AOV $",B406)),"",B406)</f>
        <v/>
      </c>
      <c r="C405" s="16"/>
      <c r="D405" s="7"/>
      <c r="E405" s="7"/>
      <c r="F405" s="7"/>
      <c r="G405" s="7"/>
      <c r="H405" s="5"/>
      <c r="K405" s="27"/>
      <c r="L405" s="7"/>
      <c r="M405" s="7"/>
      <c r="N405" s="7"/>
      <c r="O405" s="7"/>
      <c r="P405" s="5"/>
    </row>
    <row r="406" spans="1:18" ht="13" thickBot="1" x14ac:dyDescent="0.3">
      <c r="A406" s="39"/>
      <c r="B406" s="29" t="str">
        <f t="shared" si="414"/>
        <v/>
      </c>
      <c r="C406" s="16"/>
      <c r="D406" s="7"/>
      <c r="E406" s="7"/>
      <c r="F406" s="7"/>
      <c r="G406" s="7"/>
      <c r="H406" s="5"/>
      <c r="K406" s="27"/>
      <c r="L406" s="7"/>
      <c r="M406" s="7"/>
      <c r="N406" s="7"/>
      <c r="O406" s="7"/>
      <c r="P406" s="5"/>
    </row>
    <row r="407" spans="1:18" ht="13" thickBot="1" x14ac:dyDescent="0.3">
      <c r="A407" s="39"/>
      <c r="B407" s="29" t="str">
        <f t="shared" si="414"/>
        <v/>
      </c>
      <c r="C407" s="16"/>
      <c r="D407" s="7"/>
      <c r="E407" s="7"/>
      <c r="F407" s="7"/>
      <c r="G407" s="7"/>
      <c r="H407" s="5"/>
      <c r="K407" s="27"/>
      <c r="L407" s="7"/>
      <c r="M407" s="7"/>
      <c r="N407" s="7"/>
      <c r="O407" s="7"/>
      <c r="P407" s="5"/>
    </row>
    <row r="408" spans="1:18" ht="13" thickBot="1" x14ac:dyDescent="0.3">
      <c r="A408" s="39"/>
      <c r="B408" s="29" t="s">
        <v>10</v>
      </c>
      <c r="C408" s="16" t="s">
        <v>10</v>
      </c>
      <c r="D408" s="11">
        <f ca="1">D404/D390</f>
        <v>4.069964149950577</v>
      </c>
      <c r="E408" s="11">
        <f t="shared" ref="E408:G408" ca="1" si="415">E404/E390</f>
        <v>4.1007722496518548</v>
      </c>
      <c r="F408" s="11">
        <f t="shared" ca="1" si="415"/>
        <v>4.3327955249410568</v>
      </c>
      <c r="G408" s="11">
        <f t="shared" ca="1" si="415"/>
        <v>4.2268871946020994</v>
      </c>
      <c r="H408" s="5">
        <f t="shared" ref="H408:H410" ca="1" si="416">(E408/D408)-1</f>
        <v>7.5696243421830012E-3</v>
      </c>
      <c r="I408" s="5">
        <f t="shared" ref="I408:I410" ca="1" si="417">(F408/E408)-1</f>
        <v>5.6580385635632391E-2</v>
      </c>
      <c r="J408" s="5">
        <f t="shared" ref="J408:J410" ca="1" si="418">(G408/F408)-1</f>
        <v>-2.4443417587862837E-2</v>
      </c>
      <c r="K408" s="27"/>
      <c r="L408" s="11">
        <v>4.2941876581897072</v>
      </c>
      <c r="M408" s="11">
        <v>4.3332708907645312</v>
      </c>
      <c r="N408" s="11">
        <v>4.6033040124657498</v>
      </c>
      <c r="O408" s="11">
        <v>4.6333874925764489</v>
      </c>
      <c r="P408" s="5">
        <v>9.1014263198969658E-3</v>
      </c>
      <c r="Q408" s="5">
        <v>6.2316233743137994E-2</v>
      </c>
      <c r="R408" s="5">
        <v>6.5351929894772454E-3</v>
      </c>
    </row>
    <row r="409" spans="1:18" ht="13" thickBot="1" x14ac:dyDescent="0.3">
      <c r="A409" s="39"/>
      <c r="B409" s="29" t="s">
        <v>11</v>
      </c>
      <c r="C409" s="16" t="s">
        <v>11</v>
      </c>
      <c r="D409" s="11">
        <f ca="1">D404/D387</f>
        <v>11.267272950049692</v>
      </c>
      <c r="E409" s="11">
        <f t="shared" ref="E409:G409" ca="1" si="419">E404/E387</f>
        <v>11.409033027174944</v>
      </c>
      <c r="F409" s="11">
        <f t="shared" ca="1" si="419"/>
        <v>12.366430041695255</v>
      </c>
      <c r="G409" s="11">
        <f t="shared" ca="1" si="419"/>
        <v>12.277058482262881</v>
      </c>
      <c r="H409" s="5">
        <f t="shared" ca="1" si="416"/>
        <v>1.2581578324560416E-2</v>
      </c>
      <c r="I409" s="5">
        <f t="shared" ca="1" si="417"/>
        <v>8.3915701903912954E-2</v>
      </c>
      <c r="J409" s="5">
        <f t="shared" ca="1" si="418"/>
        <v>-7.2269490168985762E-3</v>
      </c>
      <c r="K409" s="27"/>
      <c r="L409" s="11">
        <v>12.110647105597</v>
      </c>
      <c r="M409" s="11">
        <v>12.237479184576447</v>
      </c>
      <c r="N409" s="11">
        <v>12.903822688555513</v>
      </c>
      <c r="O409" s="11">
        <v>12.83954044403043</v>
      </c>
      <c r="P409" s="5">
        <v>1.0472774730660772E-2</v>
      </c>
      <c r="Q409" s="5">
        <v>5.4451042892795565E-2</v>
      </c>
      <c r="R409" s="5">
        <v>-4.981643508019995E-3</v>
      </c>
    </row>
    <row r="410" spans="1:18" ht="13" thickBot="1" x14ac:dyDescent="0.3">
      <c r="A410" s="39"/>
      <c r="B410" s="29" t="s">
        <v>12</v>
      </c>
      <c r="C410" s="16" t="s">
        <v>12</v>
      </c>
      <c r="D410" s="10">
        <f ca="1">D392/D404</f>
        <v>41.821246811621343</v>
      </c>
      <c r="E410" s="10">
        <f t="shared" ref="E410:G410" ca="1" si="420">E392/E404</f>
        <v>44.423088155669966</v>
      </c>
      <c r="F410" s="10">
        <f t="shared" ca="1" si="420"/>
        <v>42.253846858871974</v>
      </c>
      <c r="G410" s="10">
        <f t="shared" ca="1" si="420"/>
        <v>45.354455126136429</v>
      </c>
      <c r="H410" s="5">
        <f t="shared" ca="1" si="416"/>
        <v>6.2213385358124151E-2</v>
      </c>
      <c r="I410" s="5">
        <f t="shared" ca="1" si="417"/>
        <v>-4.8831393468108497E-2</v>
      </c>
      <c r="J410" s="5">
        <f t="shared" ca="1" si="418"/>
        <v>7.3380496635501613E-2</v>
      </c>
      <c r="K410" s="27"/>
      <c r="L410" s="10">
        <v>42.665646618889078</v>
      </c>
      <c r="M410" s="10">
        <v>44.015738190692851</v>
      </c>
      <c r="N410" s="10">
        <v>42.206376267719293</v>
      </c>
      <c r="O410" s="10">
        <v>44.177755279718809</v>
      </c>
      <c r="P410" s="5">
        <v>3.1643527727669651E-2</v>
      </c>
      <c r="Q410" s="5">
        <v>-4.1107158424441681E-2</v>
      </c>
      <c r="R410" s="5">
        <v>4.6708085041342162E-2</v>
      </c>
    </row>
    <row r="411" spans="1:18" ht="13" thickBot="1" x14ac:dyDescent="0.3">
      <c r="A411" s="40"/>
      <c r="B411" s="6" t="s">
        <v>14</v>
      </c>
      <c r="C411" s="19" t="s">
        <v>14</v>
      </c>
      <c r="D411" s="8"/>
      <c r="E411" s="8"/>
      <c r="F411" s="2"/>
      <c r="G411" s="2"/>
      <c r="H411" s="2"/>
      <c r="K411" s="27"/>
      <c r="L411" s="8"/>
      <c r="M411" s="8"/>
      <c r="N411" s="2"/>
      <c r="O411" s="2"/>
      <c r="P411" s="2"/>
    </row>
    <row r="412" spans="1:18" ht="13" thickBot="1" x14ac:dyDescent="0.3">
      <c r="B412" t="str">
        <f>IF(ISERR(SEARCH("AOV $",B413)),"",B413)</f>
        <v/>
      </c>
      <c r="C412" s="18"/>
      <c r="D412" s="14" t="s">
        <v>76</v>
      </c>
      <c r="E412" s="14" t="s">
        <v>81</v>
      </c>
      <c r="F412" s="14" t="s">
        <v>90</v>
      </c>
      <c r="G412" s="14" t="s">
        <v>92</v>
      </c>
      <c r="H412" s="1" t="s">
        <v>82</v>
      </c>
      <c r="I412" s="1" t="s">
        <v>91</v>
      </c>
      <c r="J412" s="1" t="s">
        <v>93</v>
      </c>
      <c r="K412" s="27"/>
      <c r="L412" s="14" t="s">
        <v>76</v>
      </c>
      <c r="M412" s="14" t="s">
        <v>81</v>
      </c>
      <c r="N412" s="14" t="s">
        <v>90</v>
      </c>
      <c r="O412" s="14" t="s">
        <v>92</v>
      </c>
      <c r="P412" s="1" t="s">
        <v>82</v>
      </c>
      <c r="Q412" s="1" t="s">
        <v>91</v>
      </c>
      <c r="R412" s="1" t="s">
        <v>93</v>
      </c>
    </row>
    <row r="413" spans="1:18" ht="12.75" customHeight="1" thickBot="1" x14ac:dyDescent="0.3">
      <c r="A413" s="38" t="s">
        <v>26</v>
      </c>
      <c r="B413" s="28" t="s">
        <v>1</v>
      </c>
      <c r="C413" s="15" t="s">
        <v>1</v>
      </c>
      <c r="D413" s="12">
        <f t="array" aca="1" ref="D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D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78705</v>
      </c>
      <c r="E413" s="12">
        <f t="array" aca="1" ref="E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E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72439</v>
      </c>
      <c r="F413" s="12">
        <f t="array" aca="1" ref="F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F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62768</v>
      </c>
      <c r="G413" s="12">
        <f t="array" aca="1" ref="G413" ca="1">SUM(NOT(ISERR(FIND(OFFSET(Sheet1!$B$2:$B$73,72*(MATCH($I$2,Sheet1!$Y$1:$Y$34,0)-1),),CHOOSE(COUNTIF($A$4:$A413,"?*"),$A$4,$A$36,$A$61,$A$86,$A$111,$A$136,$A$161,$A$186,$A$211,$A$261,$A$286,$A$311,$A$336,$A$387,$A$413,$A$439,$A$465,$A$491))))*(TEXT(YEAR(OFFSET(Sheet1!$D$2:$D$73,72*(MATCH($I$2,Sheet1!$Y$1:$Y$34,0)-1),)),"0")=G$3)*CHOOSE(MATCH($B413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46233</v>
      </c>
      <c r="H413" s="5">
        <f t="shared" ref="H413" ca="1" si="421">(E413/D413)-1</f>
        <v>-7.9613747538275881E-2</v>
      </c>
      <c r="I413" s="5">
        <f t="shared" ref="I413" ca="1" si="422">(F413/E413)-1</f>
        <v>-0.13350543215671118</v>
      </c>
      <c r="J413" s="5">
        <f t="shared" ref="J413" ca="1" si="423">(G413/F413)-1</f>
        <v>-0.26343041040020387</v>
      </c>
      <c r="K413" s="27"/>
      <c r="L413" s="12">
        <v>199677</v>
      </c>
      <c r="M413" s="12">
        <v>178325</v>
      </c>
      <c r="N413" s="12">
        <v>161162</v>
      </c>
      <c r="O413" s="12">
        <v>120465</v>
      </c>
      <c r="P413" s="5">
        <v>-0.10693269630453184</v>
      </c>
      <c r="Q413" s="5">
        <v>-9.6245618954156731E-2</v>
      </c>
      <c r="R413" s="5">
        <v>-0.25252230674724807</v>
      </c>
    </row>
    <row r="414" spans="1:18" ht="12.75" customHeight="1" thickBot="1" x14ac:dyDescent="0.3">
      <c r="A414" s="39"/>
      <c r="B414" s="29" t="s">
        <v>2</v>
      </c>
      <c r="C414" s="16" t="s">
        <v>2</v>
      </c>
      <c r="D414" s="12">
        <f t="array" aca="1" ref="D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D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14" s="12">
        <f t="array" aca="1" ref="E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E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14" s="12">
        <f t="array" aca="1" ref="F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F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14" s="12">
        <f t="array" aca="1" ref="G414" ca="1">SUM(NOT(ISERR(FIND(OFFSET(Sheet1!$B$2:$B$73,72*(MATCH($I$2,Sheet1!$Y$1:$Y$34,0)-1),),CHOOSE(COUNTIF($A$4:$A414,"?*"),$A$4,$A$36,$A$61,$A$86,$A$111,$A$136,$A$161,$A$186,$A$211,$A$261,$A$286,$A$311,$A$336,$A$387,$A$413,$A$439,$A$465,$A$491))))*(TEXT(YEAR(OFFSET(Sheet1!$D$2:$D$73,72*(MATCH($I$2,Sheet1!$Y$1:$Y$34,0)-1),)),"0")=G$3)*CHOOSE(MATCH($B414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14" s="5"/>
      <c r="I414" s="5"/>
      <c r="J414" s="5"/>
      <c r="K414" s="27"/>
      <c r="L414" s="12">
        <v>0</v>
      </c>
      <c r="M414" s="12">
        <v>0</v>
      </c>
      <c r="N414" s="12">
        <v>0</v>
      </c>
      <c r="O414" s="12">
        <v>0</v>
      </c>
      <c r="P414" s="5"/>
      <c r="Q414" s="5"/>
      <c r="R414" s="5"/>
    </row>
    <row r="415" spans="1:18" ht="12.75" customHeight="1" thickBot="1" x14ac:dyDescent="0.3">
      <c r="A415" s="39"/>
      <c r="B415" s="29" t="s">
        <v>3</v>
      </c>
      <c r="C415" s="16" t="s">
        <v>3</v>
      </c>
      <c r="D415" s="9">
        <f ca="1">D414/D413</f>
        <v>0</v>
      </c>
      <c r="E415" s="9">
        <f t="shared" ref="E415" ca="1" si="424">E414/E413</f>
        <v>0</v>
      </c>
      <c r="F415" s="9">
        <f t="shared" ref="F415" ca="1" si="425">F414/F413</f>
        <v>0</v>
      </c>
      <c r="G415" s="9">
        <f t="shared" ref="G415" ca="1" si="426">G414/G413</f>
        <v>0</v>
      </c>
      <c r="H415" s="5"/>
      <c r="I415" s="5"/>
      <c r="J415" s="5"/>
      <c r="K415" s="27"/>
      <c r="L415" s="9">
        <v>0</v>
      </c>
      <c r="M415" s="9">
        <v>0</v>
      </c>
      <c r="N415" s="9">
        <v>0</v>
      </c>
      <c r="O415" s="9">
        <v>0</v>
      </c>
      <c r="P415" s="5"/>
      <c r="Q415" s="5"/>
      <c r="R415" s="5"/>
    </row>
    <row r="416" spans="1:18" ht="12.75" customHeight="1" thickBot="1" x14ac:dyDescent="0.3">
      <c r="A416" s="39"/>
      <c r="B416" s="29" t="s">
        <v>4</v>
      </c>
      <c r="C416" s="16" t="s">
        <v>4</v>
      </c>
      <c r="D416" s="12">
        <f t="array" aca="1" ref="D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D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112310</v>
      </c>
      <c r="E416" s="12">
        <f t="array" aca="1" ref="E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E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104873</v>
      </c>
      <c r="F416" s="12">
        <f t="array" aca="1" ref="F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F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89386</v>
      </c>
      <c r="G416" s="12">
        <f t="array" aca="1" ref="G416" ca="1">SUM(NOT(ISERR(FIND(OFFSET(Sheet1!$B$2:$B$73,72*(MATCH($I$2,Sheet1!$Y$1:$Y$34,0)-1),),CHOOSE(COUNTIF($A$4:$A416,"?*"),$A$4,$A$36,$A$61,$A$86,$A$111,$A$136,$A$161,$A$186,$A$211,$A$261,$A$286,$A$311,$A$336,$A$387,$A$413,$A$439,$A$465,$A$491))))*(TEXT(YEAR(OFFSET(Sheet1!$D$2:$D$73,72*(MATCH($I$2,Sheet1!$Y$1:$Y$34,0)-1),)),"0")=G$3)*CHOOSE(MATCH($B416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63992</v>
      </c>
      <c r="H416" s="5">
        <f t="shared" ref="H416:H430" ca="1" si="427">(E416/D416)-1</f>
        <v>-6.6218502359540521E-2</v>
      </c>
      <c r="I416" s="5">
        <f t="shared" ref="I416:I430" ca="1" si="428">(F416/E416)-1</f>
        <v>-0.14767385313665105</v>
      </c>
      <c r="J416" s="5">
        <f t="shared" ref="J416:J430" ca="1" si="429">(G416/F416)-1</f>
        <v>-0.28409370594947758</v>
      </c>
      <c r="K416" s="27"/>
      <c r="L416" s="12">
        <v>282642</v>
      </c>
      <c r="M416" s="12">
        <v>247446</v>
      </c>
      <c r="N416" s="12">
        <v>221473</v>
      </c>
      <c r="O416" s="12">
        <v>160181</v>
      </c>
      <c r="P416" s="5">
        <v>-0.12452501751332079</v>
      </c>
      <c r="Q416" s="5">
        <v>-0.10496431544660245</v>
      </c>
      <c r="R416" s="5">
        <v>-0.27674705268813804</v>
      </c>
    </row>
    <row r="417" spans="1:18" ht="12.75" customHeight="1" thickBot="1" x14ac:dyDescent="0.3">
      <c r="A417" s="39"/>
      <c r="B417" s="29" t="s">
        <v>5</v>
      </c>
      <c r="C417" s="16" t="s">
        <v>5</v>
      </c>
      <c r="D417" s="11">
        <f ca="1">D416/D413</f>
        <v>1.4269741439552761</v>
      </c>
      <c r="E417" s="11">
        <f t="shared" ref="E417" ca="1" si="430">E416/E413</f>
        <v>1.44774223829705</v>
      </c>
      <c r="F417" s="11">
        <f t="shared" ref="F417" ca="1" si="431">F416/F413</f>
        <v>1.4240695895997961</v>
      </c>
      <c r="G417" s="11">
        <f t="shared" ref="G417" ca="1" si="432">G416/G413</f>
        <v>1.3841195682737439</v>
      </c>
      <c r="H417" s="5">
        <f t="shared" ca="1" si="427"/>
        <v>1.4553938787011944E-2</v>
      </c>
      <c r="I417" s="5">
        <f t="shared" ca="1" si="428"/>
        <v>-1.6351425047251178E-2</v>
      </c>
      <c r="J417" s="5">
        <f t="shared" ca="1" si="429"/>
        <v>-2.805341931167793E-2</v>
      </c>
      <c r="K417" s="27"/>
      <c r="L417" s="11">
        <v>1.4154960260821225</v>
      </c>
      <c r="M417" s="11">
        <v>1.387612505257255</v>
      </c>
      <c r="N417" s="11">
        <v>1.3742259341532124</v>
      </c>
      <c r="O417" s="11">
        <v>1.3296891213215456</v>
      </c>
      <c r="P417" s="5">
        <v>-1.9698763056258728E-2</v>
      </c>
      <c r="Q417" s="5">
        <v>-9.647196932374702E-3</v>
      </c>
      <c r="R417" s="5">
        <v>-3.2408654010091853E-2</v>
      </c>
    </row>
    <row r="418" spans="1:18" ht="12.75" customHeight="1" thickBot="1" x14ac:dyDescent="0.3">
      <c r="A418" s="39"/>
      <c r="B418" s="29" t="s">
        <v>6</v>
      </c>
      <c r="C418" s="16" t="s">
        <v>6</v>
      </c>
      <c r="D418" s="12">
        <f t="array" aca="1" ref="D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D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14592675.5</v>
      </c>
      <c r="E418" s="12">
        <f t="array" aca="1" ref="E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E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13761611.02</v>
      </c>
      <c r="F418" s="12">
        <f t="array" aca="1" ref="F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F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12149788.09</v>
      </c>
      <c r="G418" s="12">
        <f t="array" aca="1" ref="G418" ca="1">SUM(NOT(ISERR(FIND(OFFSET(Sheet1!$B$2:$B$73,72*(MATCH($I$2,Sheet1!$Y$1:$Y$34,0)-1),),CHOOSE(COUNTIF($A$4:$A418,"?*"),$A$4,$A$36,$A$61,$A$86,$A$111,$A$136,$A$161,$A$186,$A$211,$A$261,$A$286,$A$311,$A$336,$A$387,$A$413,$A$439,$A$465,$A$491))))*(TEXT(YEAR(OFFSET(Sheet1!$D$2:$D$73,72*(MATCH($I$2,Sheet1!$Y$1:$Y$34,0)-1),)),"0")=G$3)*CHOOSE(MATCH($B418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9695000.25</v>
      </c>
      <c r="H418" s="5">
        <f t="shared" ca="1" si="427"/>
        <v>-5.6950795623461947E-2</v>
      </c>
      <c r="I418" s="5">
        <f t="shared" ca="1" si="428"/>
        <v>-0.11712458139221549</v>
      </c>
      <c r="J418" s="5">
        <f t="shared" ca="1" si="429"/>
        <v>-0.20204367531483425</v>
      </c>
      <c r="K418" s="27"/>
      <c r="L418" s="12">
        <v>36915041.060000002</v>
      </c>
      <c r="M418" s="12">
        <v>33366997.760000002</v>
      </c>
      <c r="N418" s="12">
        <v>29972789.210000001</v>
      </c>
      <c r="O418" s="12">
        <v>24488862.469999999</v>
      </c>
      <c r="P418" s="5">
        <v>-9.6113757376923292E-2</v>
      </c>
      <c r="Q418" s="5">
        <v>-0.10172352257801698</v>
      </c>
      <c r="R418" s="5">
        <v>-0.18296351072226424</v>
      </c>
    </row>
    <row r="419" spans="1:18" ht="12.75" customHeight="1" thickBot="1" x14ac:dyDescent="0.3">
      <c r="A419" s="39"/>
      <c r="B419" s="29" t="s">
        <v>88</v>
      </c>
      <c r="C419" s="16" t="s">
        <v>89</v>
      </c>
      <c r="D419" s="31">
        <f t="array" aca="1" ref="D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D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0.237201</v>
      </c>
      <c r="E419" s="32">
        <f t="array" aca="1" ref="E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E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0.27893400000000002</v>
      </c>
      <c r="F419" s="32">
        <f t="array" aca="1" ref="F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F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0.27862799999999999</v>
      </c>
      <c r="G419" s="32">
        <f t="array" aca="1" ref="G419" ca="1">SUM(NOT(ISERR(FIND(OFFSET(Sheet1!$B$2:$B$73,72*(MATCH($I$2,Sheet1!$Y$1:$Y$34,0)-1),),CHOOSE(COUNTIF($A$4:$A419,"?*"),$A$4,$A$36,$A$61,$A$86,$A$111,$A$136,$A$161,$A$186,$A$211,$A$261,$A$286,$A$311,$A$336,$A$387,$A$413,$A$439,$A$465,$A$491))))*(TEXT(YEAR(OFFSET(Sheet1!$D$2:$D$73,72*(MATCH($I$2,Sheet1!$Y$1:$Y$34,0)-1),)),"0")=G$3)*CHOOSE(MATCH($B419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0.27789599999999998</v>
      </c>
      <c r="H419" s="5"/>
      <c r="I419" s="5"/>
      <c r="J419" s="5"/>
      <c r="K419" s="27"/>
      <c r="L419" s="31">
        <v>0.29655500000000001</v>
      </c>
      <c r="M419" s="32">
        <v>0.30501699999999998</v>
      </c>
      <c r="N419" s="32">
        <v>0.29734500000000003</v>
      </c>
      <c r="O419" s="32">
        <v>0.29758600000000002</v>
      </c>
      <c r="P419" s="5"/>
      <c r="Q419" s="5"/>
      <c r="R419" s="5"/>
    </row>
    <row r="420" spans="1:18" ht="12.75" customHeight="1" thickBot="1" x14ac:dyDescent="0.3">
      <c r="A420" s="39"/>
      <c r="B420" s="29" t="s">
        <v>50</v>
      </c>
      <c r="C420" s="16" t="s">
        <v>50</v>
      </c>
      <c r="D420" s="12">
        <f t="array" aca="1" ref="D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D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60788</v>
      </c>
      <c r="E420" s="12">
        <f t="array" aca="1" ref="E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E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55597</v>
      </c>
      <c r="F420" s="12">
        <f t="array" aca="1" ref="F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F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48795</v>
      </c>
      <c r="G420" s="12">
        <f t="array" aca="1" ref="G420" ca="1">SUM(NOT(ISERR(FIND(OFFSET(Sheet1!$B$2:$B$73,72*(MATCH($I$2,Sheet1!$Y$1:$Y$34,0)-1),),CHOOSE(COUNTIF($A$4:$A420,"?*"),$A$4,$A$36,$A$61,$A$86,$A$111,$A$136,$A$161,$A$186,$A$211,$A$261,$A$286,$A$311,$A$336,$A$387,$A$413,$A$439,$A$465,$A$491))))*(TEXT(YEAR(OFFSET(Sheet1!$D$2:$D$73,72*(MATCH($I$2,Sheet1!$Y$1:$Y$34,0)-1),)),"0")=G$3)*CHOOSE(MATCH($B420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36879</v>
      </c>
      <c r="H420" s="5">
        <f t="shared" ca="1" si="427"/>
        <v>-8.5395143778377314E-2</v>
      </c>
      <c r="I420" s="5">
        <f t="shared" ca="1" si="428"/>
        <v>-0.12234473083080022</v>
      </c>
      <c r="J420" s="5">
        <f t="shared" ca="1" si="429"/>
        <v>-0.24420534890869972</v>
      </c>
      <c r="K420" s="27"/>
      <c r="L420" s="12">
        <v>156392</v>
      </c>
      <c r="M420" s="12">
        <v>141024</v>
      </c>
      <c r="N420" s="12">
        <v>127903</v>
      </c>
      <c r="O420" s="12">
        <v>98137</v>
      </c>
      <c r="P420" s="5">
        <v>-9.8265895953757232E-2</v>
      </c>
      <c r="Q420" s="5">
        <v>-9.3040900839573393E-2</v>
      </c>
      <c r="R420" s="5">
        <v>-0.23272323557696062</v>
      </c>
    </row>
    <row r="421" spans="1:18" ht="12.75" customHeight="1" thickBot="1" x14ac:dyDescent="0.3">
      <c r="A421" s="39"/>
      <c r="B421" s="29" t="s">
        <v>51</v>
      </c>
      <c r="C421" s="16" t="s">
        <v>51</v>
      </c>
      <c r="D421" s="12">
        <f t="array" aca="1" ref="D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D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17917</v>
      </c>
      <c r="E421" s="12">
        <f t="array" aca="1" ref="E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E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16842</v>
      </c>
      <c r="F421" s="12">
        <f t="array" aca="1" ref="F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F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13973</v>
      </c>
      <c r="G421" s="12">
        <f t="array" aca="1" ref="G421" ca="1">SUM(NOT(ISERR(FIND(OFFSET(Sheet1!$B$2:$B$73,72*(MATCH($I$2,Sheet1!$Y$1:$Y$34,0)-1),),CHOOSE(COUNTIF($A$4:$A421,"?*"),$A$4,$A$36,$A$61,$A$86,$A$111,$A$136,$A$161,$A$186,$A$211,$A$261,$A$286,$A$311,$A$336,$A$387,$A$413,$A$439,$A$465,$A$491))))*(TEXT(YEAR(OFFSET(Sheet1!$D$2:$D$73,72*(MATCH($I$2,Sheet1!$Y$1:$Y$34,0)-1),)),"0")=G$3)*CHOOSE(MATCH($B421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9354</v>
      </c>
      <c r="H421" s="5">
        <f t="shared" ca="1" si="427"/>
        <v>-5.9998883741697817E-2</v>
      </c>
      <c r="I421" s="5">
        <f t="shared" ca="1" si="428"/>
        <v>-0.17034793967462292</v>
      </c>
      <c r="J421" s="5">
        <f t="shared" ca="1" si="429"/>
        <v>-0.33056609174837182</v>
      </c>
      <c r="K421" s="27"/>
      <c r="L421" s="12">
        <v>43285</v>
      </c>
      <c r="M421" s="12">
        <v>37301</v>
      </c>
      <c r="N421" s="12">
        <v>33259</v>
      </c>
      <c r="O421" s="12">
        <v>22328</v>
      </c>
      <c r="P421" s="5">
        <v>-0.13824650571791619</v>
      </c>
      <c r="Q421" s="5">
        <v>-0.10836170612047935</v>
      </c>
      <c r="R421" s="5">
        <v>-0.32866291830782646</v>
      </c>
    </row>
    <row r="422" spans="1:18" ht="12.75" customHeight="1" thickBot="1" x14ac:dyDescent="0.3">
      <c r="A422" s="39"/>
      <c r="B422" s="29" t="str">
        <f>IF(ISERR(SEARCH("AOV $",B423)),"",B423)</f>
        <v>Customers, AOV $0-$50</v>
      </c>
      <c r="C422" s="16"/>
      <c r="D422" s="12"/>
      <c r="E422" s="12"/>
      <c r="F422" s="12"/>
      <c r="G422" s="12"/>
      <c r="H422" s="5"/>
      <c r="I422" s="5"/>
      <c r="J422" s="5"/>
      <c r="K422" s="27"/>
      <c r="L422" s="12"/>
      <c r="M422" s="12"/>
      <c r="N422" s="12"/>
      <c r="O422" s="12"/>
      <c r="P422" s="5"/>
      <c r="Q422" s="5"/>
      <c r="R422" s="5"/>
    </row>
    <row r="423" spans="1:18" ht="12.75" customHeight="1" thickBot="1" x14ac:dyDescent="0.3">
      <c r="A423" s="39"/>
      <c r="B423" s="29" t="s">
        <v>77</v>
      </c>
      <c r="C423" s="16"/>
      <c r="D423" s="22">
        <f t="array" aca="1" ref="D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D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20719</v>
      </c>
      <c r="E423" s="12">
        <f t="array" aca="1" ref="E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E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17609</v>
      </c>
      <c r="F423" s="12">
        <f t="array" aca="1" ref="F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F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14871</v>
      </c>
      <c r="G423" s="12">
        <f t="array" aca="1" ref="G423" ca="1">SUM(NOT(ISERR(FIND(OFFSET(Sheet1!$B$2:$B$73,72*(MATCH($I$2,Sheet1!$Y$1:$Y$34,0)-1),),CHOOSE(COUNTIF($A$4:$A423,"?*"),$A$4,$A$36,$A$61,$A$86,$A$111,$A$136,$A$161,$A$186,$A$211,$A$261,$A$286,$A$311,$A$336,$A$387,$A$413,$A$439,$A$465,$A$491))))*(TEXT(YEAR(OFFSET(Sheet1!$D$2:$D$73,72*(MATCH($I$2,Sheet1!$Y$1:$Y$34,0)-1),)),"0")=G$3)*CHOOSE(MATCH($B423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9597</v>
      </c>
      <c r="H423" s="5">
        <f ca="1">(E423/D423)-1</f>
        <v>-0.15010376948694437</v>
      </c>
      <c r="I423" s="5">
        <f t="shared" ref="I423:I426" ca="1" si="433">(F423/E423)-1</f>
        <v>-0.15548867056618776</v>
      </c>
      <c r="J423" s="5">
        <f t="shared" ref="J423:J426" ca="1" si="434">(G423/F423)-1</f>
        <v>-0.35464998991325403</v>
      </c>
      <c r="K423" s="27"/>
      <c r="L423" s="12">
        <v>56474</v>
      </c>
      <c r="M423" s="12">
        <v>49708</v>
      </c>
      <c r="N423" s="12">
        <v>44993</v>
      </c>
      <c r="O423" s="12">
        <v>28324</v>
      </c>
      <c r="P423" s="5">
        <v>-0.1198073449729079</v>
      </c>
      <c r="Q423" s="5">
        <v>-9.4853947050776544E-2</v>
      </c>
      <c r="R423" s="5">
        <v>-0.37047985242148773</v>
      </c>
    </row>
    <row r="424" spans="1:18" ht="12.75" customHeight="1" thickBot="1" x14ac:dyDescent="0.3">
      <c r="A424" s="39"/>
      <c r="B424" s="29" t="s">
        <v>78</v>
      </c>
      <c r="C424" s="16"/>
      <c r="D424" s="22">
        <f t="array" aca="1" ref="D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D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39655</v>
      </c>
      <c r="E424" s="12">
        <f t="array" aca="1" ref="E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E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37771</v>
      </c>
      <c r="F424" s="12">
        <f t="array" aca="1" ref="F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F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32112</v>
      </c>
      <c r="G424" s="12">
        <f t="array" aca="1" ref="G424" ca="1">SUM(NOT(ISERR(FIND(OFFSET(Sheet1!$B$2:$B$73,72*(MATCH($I$2,Sheet1!$Y$1:$Y$34,0)-1),),CHOOSE(COUNTIF($A$4:$A424,"?*"),$A$4,$A$36,$A$61,$A$86,$A$111,$A$136,$A$161,$A$186,$A$211,$A$261,$A$286,$A$311,$A$336,$A$387,$A$413,$A$439,$A$465,$A$491))))*(TEXT(YEAR(OFFSET(Sheet1!$D$2:$D$73,72*(MATCH($I$2,Sheet1!$Y$1:$Y$34,0)-1),)),"0")=G$3)*CHOOSE(MATCH($B424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23296</v>
      </c>
      <c r="H424" s="5">
        <f ca="1">(E424/D424)-1</f>
        <v>-4.7509771781616417E-2</v>
      </c>
      <c r="I424" s="5">
        <f t="shared" ca="1" si="433"/>
        <v>-0.14982393900082069</v>
      </c>
      <c r="J424" s="5">
        <f t="shared" ca="1" si="434"/>
        <v>-0.27453911310413548</v>
      </c>
      <c r="K424" s="27"/>
      <c r="L424" s="12">
        <v>99521</v>
      </c>
      <c r="M424" s="12">
        <v>86692</v>
      </c>
      <c r="N424" s="12">
        <v>76272</v>
      </c>
      <c r="O424" s="12">
        <v>54292</v>
      </c>
      <c r="P424" s="5">
        <v>-0.12890746676580822</v>
      </c>
      <c r="Q424" s="5">
        <v>-0.12019563512204123</v>
      </c>
      <c r="R424" s="5">
        <v>-0.28817914831130687</v>
      </c>
    </row>
    <row r="425" spans="1:18" ht="12.75" customHeight="1" thickBot="1" x14ac:dyDescent="0.3">
      <c r="A425" s="39"/>
      <c r="B425" s="29" t="s">
        <v>79</v>
      </c>
      <c r="C425" s="16"/>
      <c r="D425" s="22">
        <f t="array" aca="1" ref="D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D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10413</v>
      </c>
      <c r="E425" s="12">
        <f t="array" aca="1" ref="E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E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9495</v>
      </c>
      <c r="F425" s="12">
        <f t="array" aca="1" ref="F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F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8707</v>
      </c>
      <c r="G425" s="12">
        <f t="array" aca="1" ref="G425" ca="1">SUM(NOT(ISERR(FIND(OFFSET(Sheet1!$B$2:$B$73,72*(MATCH($I$2,Sheet1!$Y$1:$Y$34,0)-1),),CHOOSE(COUNTIF($A$4:$A425,"?*"),$A$4,$A$36,$A$61,$A$86,$A$111,$A$136,$A$161,$A$186,$A$211,$A$261,$A$286,$A$311,$A$336,$A$387,$A$413,$A$439,$A$465,$A$491))))*(TEXT(YEAR(OFFSET(Sheet1!$D$2:$D$73,72*(MATCH($I$2,Sheet1!$Y$1:$Y$34,0)-1),)),"0")=G$3)*CHOOSE(MATCH($B425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7045</v>
      </c>
      <c r="H425" s="5">
        <f ca="1">(E425/D425)-1</f>
        <v>-8.8159031979256675E-2</v>
      </c>
      <c r="I425" s="5">
        <f t="shared" ca="1" si="433"/>
        <v>-8.2991047919957928E-2</v>
      </c>
      <c r="J425" s="5">
        <f t="shared" ca="1" si="434"/>
        <v>-0.19088090042494543</v>
      </c>
      <c r="K425" s="27"/>
      <c r="L425" s="12">
        <v>23376</v>
      </c>
      <c r="M425" s="12">
        <v>22595</v>
      </c>
      <c r="N425" s="12">
        <v>22210</v>
      </c>
      <c r="O425" s="12">
        <v>22434</v>
      </c>
      <c r="P425" s="5">
        <v>-3.3410335386721446E-2</v>
      </c>
      <c r="Q425" s="5">
        <v>-1.7039167957512702E-2</v>
      </c>
      <c r="R425" s="5">
        <v>1.0085547050878052E-2</v>
      </c>
    </row>
    <row r="426" spans="1:18" ht="12.75" customHeight="1" thickBot="1" x14ac:dyDescent="0.3">
      <c r="A426" s="39"/>
      <c r="B426" s="29" t="s">
        <v>80</v>
      </c>
      <c r="C426" s="16"/>
      <c r="D426" s="22">
        <f t="array" aca="1" ref="D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D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7918</v>
      </c>
      <c r="E426" s="12">
        <f t="array" aca="1" ref="E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E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7564</v>
      </c>
      <c r="F426" s="12">
        <f t="array" aca="1" ref="F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F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7078</v>
      </c>
      <c r="G426" s="12">
        <f t="array" aca="1" ref="G426" ca="1">SUM(NOT(ISERR(FIND(OFFSET(Sheet1!$B$2:$B$73,72*(MATCH($I$2,Sheet1!$Y$1:$Y$34,0)-1),),CHOOSE(COUNTIF($A$4:$A426,"?*"),$A$4,$A$36,$A$61,$A$86,$A$111,$A$136,$A$161,$A$186,$A$211,$A$261,$A$286,$A$311,$A$336,$A$387,$A$413,$A$439,$A$465,$A$491))))*(TEXT(YEAR(OFFSET(Sheet1!$D$2:$D$73,72*(MATCH($I$2,Sheet1!$Y$1:$Y$34,0)-1),)),"0")=G$3)*CHOOSE(MATCH($B426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6295</v>
      </c>
      <c r="H426" s="5">
        <f ca="1">(E426/D426)-1</f>
        <v>-4.4708259661530692E-2</v>
      </c>
      <c r="I426" s="5">
        <f t="shared" ca="1" si="433"/>
        <v>-6.4251718667371782E-2</v>
      </c>
      <c r="J426" s="5">
        <f t="shared" ca="1" si="434"/>
        <v>-0.11062447018931898</v>
      </c>
      <c r="K426" s="27"/>
      <c r="L426" s="12">
        <v>20306</v>
      </c>
      <c r="M426" s="12">
        <v>19330</v>
      </c>
      <c r="N426" s="12">
        <v>17687</v>
      </c>
      <c r="O426" s="12">
        <v>15415</v>
      </c>
      <c r="P426" s="5">
        <v>-4.8064611444893157E-2</v>
      </c>
      <c r="Q426" s="5">
        <v>-8.4997413347128847E-2</v>
      </c>
      <c r="R426" s="5">
        <v>-0.12845592808277262</v>
      </c>
    </row>
    <row r="427" spans="1:18" ht="12.75" customHeight="1" thickBot="1" x14ac:dyDescent="0.3">
      <c r="A427" s="39"/>
      <c r="B427" s="29" t="s">
        <v>53</v>
      </c>
      <c r="C427" s="16" t="s">
        <v>53</v>
      </c>
      <c r="D427" s="13">
        <f ca="1">D420/D413</f>
        <v>0.77235245537132324</v>
      </c>
      <c r="E427" s="13">
        <f t="shared" ref="E427:G427" ca="1" si="435">E420/E413</f>
        <v>0.76750093181849555</v>
      </c>
      <c r="F427" s="13">
        <f t="shared" ca="1" si="435"/>
        <v>0.77738656640326276</v>
      </c>
      <c r="G427" s="13">
        <f t="shared" ca="1" si="435"/>
        <v>0.79767698397248721</v>
      </c>
      <c r="H427" s="5">
        <f t="shared" ca="1" si="427"/>
        <v>-6.2814891298497155E-3</v>
      </c>
      <c r="I427" s="5">
        <f t="shared" ca="1" si="428"/>
        <v>1.2880290009999573E-2</v>
      </c>
      <c r="J427" s="5">
        <f t="shared" ca="1" si="429"/>
        <v>2.6100808074291937E-2</v>
      </c>
      <c r="K427" s="27"/>
      <c r="L427" s="13">
        <v>0.78322490822678625</v>
      </c>
      <c r="M427" s="13">
        <v>0.79082573952053836</v>
      </c>
      <c r="N427" s="13">
        <v>0.7936300120375771</v>
      </c>
      <c r="O427" s="13">
        <v>0.81465155854397542</v>
      </c>
      <c r="P427" s="5">
        <v>9.7045321387445593E-3</v>
      </c>
      <c r="Q427" s="5">
        <v>3.5460056203264756E-3</v>
      </c>
      <c r="R427" s="5">
        <v>2.6487842177776555E-2</v>
      </c>
    </row>
    <row r="428" spans="1:18" ht="12.75" customHeight="1" thickBot="1" x14ac:dyDescent="0.3">
      <c r="A428" s="39"/>
      <c r="B428" s="29" t="s">
        <v>7</v>
      </c>
      <c r="C428" s="16" t="s">
        <v>7</v>
      </c>
      <c r="D428" s="10">
        <f ca="1">D418/D416</f>
        <v>129.93211201139704</v>
      </c>
      <c r="E428" s="10">
        <f t="shared" ref="E428:G428" ca="1" si="436">E418/E416</f>
        <v>131.22167783890993</v>
      </c>
      <c r="F428" s="10">
        <f t="shared" ca="1" si="436"/>
        <v>135.92495569776028</v>
      </c>
      <c r="G428" s="10">
        <f t="shared" ca="1" si="436"/>
        <v>151.5033168208526</v>
      </c>
      <c r="H428" s="5">
        <f t="shared" ca="1" si="427"/>
        <v>9.9249200798010584E-3</v>
      </c>
      <c r="I428" s="5">
        <f t="shared" ca="1" si="428"/>
        <v>3.584223229201644E-2</v>
      </c>
      <c r="J428" s="5">
        <f t="shared" ca="1" si="429"/>
        <v>0.11461001435035967</v>
      </c>
      <c r="K428" s="27"/>
      <c r="L428" s="10">
        <v>130.60706144168242</v>
      </c>
      <c r="M428" s="10">
        <v>134.8455734180387</v>
      </c>
      <c r="N428" s="10">
        <v>135.33382945099402</v>
      </c>
      <c r="O428" s="10">
        <v>152.88244217478976</v>
      </c>
      <c r="P428" s="5">
        <v>3.2452395219448649E-2</v>
      </c>
      <c r="Q428" s="5">
        <v>3.6208532514572234E-3</v>
      </c>
      <c r="R428" s="5">
        <v>0.12966907679317763</v>
      </c>
    </row>
    <row r="429" spans="1:18" ht="12.75" customHeight="1" thickBot="1" x14ac:dyDescent="0.3">
      <c r="A429" s="39"/>
      <c r="B429" s="29" t="s">
        <v>8</v>
      </c>
      <c r="C429" s="16" t="s">
        <v>8</v>
      </c>
      <c r="D429" s="10">
        <f ca="1">D418/D413</f>
        <v>185.40976430976431</v>
      </c>
      <c r="E429" s="10">
        <f t="shared" ref="E429:G429" ca="1" si="437">E418/E413</f>
        <v>189.97516558759784</v>
      </c>
      <c r="F429" s="10">
        <f t="shared" ca="1" si="437"/>
        <v>193.56659587687994</v>
      </c>
      <c r="G429" s="10">
        <f t="shared" ca="1" si="437"/>
        <v>209.69870547011874</v>
      </c>
      <c r="H429" s="5">
        <f t="shared" ca="1" si="427"/>
        <v>2.4623305546120688E-2</v>
      </c>
      <c r="I429" s="5">
        <f t="shared" ca="1" si="428"/>
        <v>1.8904735669916128E-2</v>
      </c>
      <c r="J429" s="5">
        <f t="shared" ca="1" si="429"/>
        <v>8.3341392248793777E-2</v>
      </c>
      <c r="K429" s="27"/>
      <c r="L429" s="10">
        <v>184.87377644896509</v>
      </c>
      <c r="M429" s="10">
        <v>187.11340395345579</v>
      </c>
      <c r="N429" s="10">
        <v>185.97925819982379</v>
      </c>
      <c r="O429" s="10">
        <v>203.28612020088821</v>
      </c>
      <c r="P429" s="5">
        <v>1.2114360119153789E-2</v>
      </c>
      <c r="Q429" s="5">
        <v>-6.0612747652974974E-3</v>
      </c>
      <c r="R429" s="5">
        <v>9.3058022537487517E-2</v>
      </c>
    </row>
    <row r="430" spans="1:18" ht="12.75" customHeight="1" thickBot="1" x14ac:dyDescent="0.3">
      <c r="A430" s="39"/>
      <c r="B430" s="29" t="s">
        <v>9</v>
      </c>
      <c r="C430" s="16" t="s">
        <v>9</v>
      </c>
      <c r="D430" s="12">
        <f t="array" aca="1" ref="D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D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381114</v>
      </c>
      <c r="E430" s="12">
        <f t="array" aca="1" ref="E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E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440029</v>
      </c>
      <c r="F430" s="12">
        <f t="array" aca="1" ref="F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F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402727</v>
      </c>
      <c r="G430" s="12">
        <f t="array" aca="1" ref="G430" ca="1">SUM(NOT(ISERR(FIND(OFFSET(Sheet1!$B$2:$B$73,72*(MATCH($I$2,Sheet1!$Y$1:$Y$34,0)-1),),CHOOSE(COUNTIF($A$4:$A430,"?*"),$A$4,$A$36,$A$61,$A$86,$A$111,$A$136,$A$161,$A$186,$A$211,$A$261,$A$286,$A$311,$A$336,$A$387,$A$413,$A$439,$A$465,$A$491))))*(TEXT(YEAR(OFFSET(Sheet1!$D$2:$D$73,72*(MATCH($I$2,Sheet1!$Y$1:$Y$34,0)-1),)),"0")=G$3)*CHOOSE(MATCH($B430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280827</v>
      </c>
      <c r="H430" s="5">
        <f t="shared" ca="1" si="427"/>
        <v>0.15458629176571836</v>
      </c>
      <c r="I430" s="5">
        <f t="shared" ca="1" si="428"/>
        <v>-8.4771685502546434E-2</v>
      </c>
      <c r="J430" s="5">
        <f t="shared" ca="1" si="429"/>
        <v>-0.30268643522783423</v>
      </c>
      <c r="K430" s="27"/>
      <c r="L430" s="12">
        <v>914092</v>
      </c>
      <c r="M430" s="12">
        <v>901259</v>
      </c>
      <c r="N430" s="12">
        <v>858149</v>
      </c>
      <c r="O430" s="12">
        <v>636144</v>
      </c>
      <c r="P430" s="5">
        <v>-1.4039068277591271E-2</v>
      </c>
      <c r="Q430" s="5">
        <v>-4.7833086826317373E-2</v>
      </c>
      <c r="R430" s="5">
        <v>-0.25870216011438574</v>
      </c>
    </row>
    <row r="431" spans="1:18" ht="12.75" customHeight="1" thickBot="1" x14ac:dyDescent="0.3">
      <c r="A431" s="39"/>
      <c r="B431" s="29" t="str">
        <f t="shared" ref="B431:B433" si="438">IF(ISERR(SEARCH("AOV $",B432)),"",B432)</f>
        <v/>
      </c>
      <c r="C431" s="16"/>
      <c r="D431" s="7"/>
      <c r="E431" s="7"/>
      <c r="F431" s="7"/>
      <c r="G431" s="7"/>
      <c r="H431" s="5"/>
      <c r="K431" s="27"/>
      <c r="L431" s="7"/>
      <c r="M431" s="7"/>
      <c r="N431" s="7"/>
      <c r="O431" s="7"/>
      <c r="P431" s="5"/>
    </row>
    <row r="432" spans="1:18" ht="12.75" customHeight="1" thickBot="1" x14ac:dyDescent="0.3">
      <c r="A432" s="39"/>
      <c r="B432" s="29" t="str">
        <f t="shared" si="438"/>
        <v/>
      </c>
      <c r="C432" s="16"/>
      <c r="D432" s="7"/>
      <c r="E432" s="7"/>
      <c r="F432" s="7"/>
      <c r="G432" s="7"/>
      <c r="H432" s="5"/>
      <c r="K432" s="27"/>
      <c r="L432" s="7"/>
      <c r="M432" s="7"/>
      <c r="N432" s="7"/>
      <c r="O432" s="7"/>
      <c r="P432" s="5"/>
    </row>
    <row r="433" spans="1:18" ht="12.75" customHeight="1" thickBot="1" x14ac:dyDescent="0.3">
      <c r="A433" s="39"/>
      <c r="B433" s="29" t="str">
        <f t="shared" si="438"/>
        <v/>
      </c>
      <c r="C433" s="16"/>
      <c r="D433" s="7"/>
      <c r="E433" s="7"/>
      <c r="F433" s="7"/>
      <c r="G433" s="7"/>
      <c r="H433" s="5"/>
      <c r="K433" s="27"/>
      <c r="L433" s="7"/>
      <c r="M433" s="7"/>
      <c r="N433" s="7"/>
      <c r="O433" s="7"/>
      <c r="P433" s="5"/>
    </row>
    <row r="434" spans="1:18" ht="12.75" customHeight="1" thickBot="1" x14ac:dyDescent="0.3">
      <c r="A434" s="39"/>
      <c r="B434" s="29" t="s">
        <v>10</v>
      </c>
      <c r="C434" s="16" t="s">
        <v>10</v>
      </c>
      <c r="D434" s="11">
        <f ca="1">D430/D416</f>
        <v>3.393411094292583</v>
      </c>
      <c r="E434" s="11">
        <f t="shared" ref="E434:G434" ca="1" si="439">E430/E416</f>
        <v>4.1958273340135213</v>
      </c>
      <c r="F434" s="11">
        <f t="shared" ca="1" si="439"/>
        <v>4.5054818427941736</v>
      </c>
      <c r="G434" s="11">
        <f t="shared" ca="1" si="439"/>
        <v>4.3884704338042253</v>
      </c>
      <c r="H434" s="5">
        <f t="shared" ref="H434:H436" ca="1" si="440">(E434/D434)-1</f>
        <v>0.23646302125626084</v>
      </c>
      <c r="I434" s="5">
        <f t="shared" ref="I434:I436" ca="1" si="441">(F434/E434)-1</f>
        <v>7.3800584278203019E-2</v>
      </c>
      <c r="J434" s="5">
        <f t="shared" ref="J434:J436" ca="1" si="442">(G434/F434)-1</f>
        <v>-2.5970897913414115E-2</v>
      </c>
      <c r="K434" s="27"/>
      <c r="L434" s="11">
        <v>3.2340982585744511</v>
      </c>
      <c r="M434" s="11">
        <v>3.6422451767254271</v>
      </c>
      <c r="N434" s="11">
        <v>3.8747341662414834</v>
      </c>
      <c r="O434" s="11">
        <v>3.9714073454404706</v>
      </c>
      <c r="P434" s="5">
        <v>0.12620114959985229</v>
      </c>
      <c r="Q434" s="5">
        <v>6.3831229979162574E-2</v>
      </c>
      <c r="R434" s="5">
        <v>2.4949628813571101E-2</v>
      </c>
    </row>
    <row r="435" spans="1:18" ht="12.75" customHeight="1" thickBot="1" x14ac:dyDescent="0.3">
      <c r="A435" s="39"/>
      <c r="B435" s="29" t="s">
        <v>11</v>
      </c>
      <c r="C435" s="16" t="s">
        <v>11</v>
      </c>
      <c r="D435" s="11">
        <f ca="1">D430/D413</f>
        <v>4.8423098913664955</v>
      </c>
      <c r="E435" s="11">
        <f t="shared" ref="E435:G435" ca="1" si="443">E430/E413</f>
        <v>6.0744764560526789</v>
      </c>
      <c r="F435" s="11">
        <f t="shared" ca="1" si="443"/>
        <v>6.4161196788172319</v>
      </c>
      <c r="G435" s="11">
        <f t="shared" ca="1" si="443"/>
        <v>6.0741678022191943</v>
      </c>
      <c r="H435" s="5">
        <f t="shared" ca="1" si="440"/>
        <v>0.25445842838002819</v>
      </c>
      <c r="I435" s="5">
        <f t="shared" ca="1" si="441"/>
        <v>5.6242414508683503E-2</v>
      </c>
      <c r="J435" s="5">
        <f t="shared" ca="1" si="442"/>
        <v>-5.3295744736026163E-2</v>
      </c>
      <c r="K435" s="27"/>
      <c r="L435" s="11">
        <v>4.5778532329712487</v>
      </c>
      <c r="M435" s="11">
        <v>5.0540249544371232</v>
      </c>
      <c r="N435" s="11">
        <v>5.3247601791985701</v>
      </c>
      <c r="O435" s="11">
        <v>5.280737143568671</v>
      </c>
      <c r="P435" s="5">
        <v>0.10401638000019853</v>
      </c>
      <c r="Q435" s="5">
        <v>5.3568240600742945E-2</v>
      </c>
      <c r="R435" s="5">
        <v>-8.2676090844198136E-3</v>
      </c>
    </row>
    <row r="436" spans="1:18" ht="12.75" customHeight="1" thickBot="1" x14ac:dyDescent="0.3">
      <c r="A436" s="39"/>
      <c r="B436" s="29" t="s">
        <v>12</v>
      </c>
      <c r="C436" s="16" t="s">
        <v>12</v>
      </c>
      <c r="D436" s="10">
        <f ca="1">D418/D430</f>
        <v>38.289528854883315</v>
      </c>
      <c r="E436" s="10">
        <f t="shared" ref="E436:G436" ca="1" si="444">E418/E430</f>
        <v>31.274327419329179</v>
      </c>
      <c r="F436" s="10">
        <f t="shared" ca="1" si="444"/>
        <v>30.168794468709571</v>
      </c>
      <c r="G436" s="10">
        <f t="shared" ca="1" si="444"/>
        <v>34.523034644104733</v>
      </c>
      <c r="H436" s="5">
        <f t="shared" ca="1" si="440"/>
        <v>-0.18321461886202972</v>
      </c>
      <c r="I436" s="5">
        <f t="shared" ca="1" si="441"/>
        <v>-3.5349535604603632E-2</v>
      </c>
      <c r="J436" s="5">
        <f t="shared" ca="1" si="442"/>
        <v>0.14432927308087451</v>
      </c>
      <c r="K436" s="27"/>
      <c r="L436" s="10">
        <v>40.384382600438471</v>
      </c>
      <c r="M436" s="10">
        <v>37.022651379903003</v>
      </c>
      <c r="N436" s="10">
        <v>34.927255301818214</v>
      </c>
      <c r="O436" s="10">
        <v>38.495784712266406</v>
      </c>
      <c r="P436" s="5">
        <v>-8.3243348147631901E-2</v>
      </c>
      <c r="Q436" s="5">
        <v>-5.6597677367381416E-2</v>
      </c>
      <c r="R436" s="5">
        <v>0.10217033602014602</v>
      </c>
    </row>
    <row r="437" spans="1:18" ht="12.75" customHeight="1" thickBot="1" x14ac:dyDescent="0.3">
      <c r="A437" s="40"/>
      <c r="B437" s="6" t="s">
        <v>14</v>
      </c>
      <c r="C437" s="8"/>
      <c r="D437" s="8"/>
      <c r="E437" s="8"/>
      <c r="F437" s="2"/>
      <c r="G437" s="2"/>
      <c r="H437" s="2"/>
      <c r="K437" s="27"/>
      <c r="L437" s="8"/>
      <c r="M437" s="8"/>
      <c r="N437" s="2"/>
      <c r="O437" s="2"/>
      <c r="P437" s="2"/>
    </row>
    <row r="438" spans="1:18" ht="12.75" customHeight="1" thickBot="1" x14ac:dyDescent="0.3">
      <c r="B438" t="str">
        <f>IF(ISERR(SEARCH("AOV $",B439)),"",B439)</f>
        <v/>
      </c>
      <c r="C438" s="18"/>
      <c r="D438" s="14" t="s">
        <v>76</v>
      </c>
      <c r="E438" s="14" t="s">
        <v>81</v>
      </c>
      <c r="F438" s="14" t="s">
        <v>90</v>
      </c>
      <c r="G438" s="14" t="s">
        <v>92</v>
      </c>
      <c r="H438" s="1" t="s">
        <v>82</v>
      </c>
      <c r="I438" s="1" t="s">
        <v>91</v>
      </c>
      <c r="J438" s="1" t="s">
        <v>93</v>
      </c>
      <c r="K438" s="27"/>
      <c r="L438" s="14" t="s">
        <v>76</v>
      </c>
      <c r="M438" s="14" t="s">
        <v>81</v>
      </c>
      <c r="N438" s="14" t="s">
        <v>90</v>
      </c>
      <c r="O438" s="14" t="s">
        <v>92</v>
      </c>
      <c r="P438" s="1" t="s">
        <v>82</v>
      </c>
      <c r="Q438" s="1" t="s">
        <v>91</v>
      </c>
      <c r="R438" s="1" t="s">
        <v>93</v>
      </c>
    </row>
    <row r="439" spans="1:18" ht="12.75" customHeight="1" thickBot="1" x14ac:dyDescent="0.3">
      <c r="A439" s="38" t="s">
        <v>71</v>
      </c>
      <c r="B439" s="28" t="s">
        <v>1</v>
      </c>
      <c r="C439" s="15" t="s">
        <v>1</v>
      </c>
      <c r="D439" s="12">
        <f t="array" aca="1" ref="D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D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6663</v>
      </c>
      <c r="E439" s="12">
        <f t="array" aca="1" ref="E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E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5005</v>
      </c>
      <c r="F439" s="12">
        <f t="array" aca="1" ref="F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F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4011</v>
      </c>
      <c r="G439" s="12">
        <f t="array" aca="1" ref="G439" ca="1">SUM(NOT(ISERR(FIND(OFFSET(Sheet1!$B$2:$B$73,72*(MATCH($I$2,Sheet1!$Y$1:$Y$34,0)-1),),CHOOSE(COUNTIF($A$4:$A439,"?*"),$A$4,$A$36,$A$61,$A$86,$A$111,$A$136,$A$161,$A$186,$A$211,$A$261,$A$286,$A$311,$A$336,$A$387,$A$413,$A$439,$A$465,$A$491))))*(TEXT(YEAR(OFFSET(Sheet1!$D$2:$D$73,72*(MATCH($I$2,Sheet1!$Y$1:$Y$34,0)-1),)),"0")=G$3)*CHOOSE(MATCH($B439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3478</v>
      </c>
      <c r="H439" s="5">
        <f t="shared" ref="H439" ca="1" si="445">(E439/D439)-1</f>
        <v>-0.24883686027315022</v>
      </c>
      <c r="I439" s="5">
        <f t="shared" ref="I439" ca="1" si="446">(F439/E439)-1</f>
        <v>-0.19860139860139858</v>
      </c>
      <c r="J439" s="5">
        <f t="shared" ref="J439" ca="1" si="447">(G439/F439)-1</f>
        <v>-0.13288456743954125</v>
      </c>
      <c r="K439" s="27"/>
      <c r="L439" s="12">
        <v>15118</v>
      </c>
      <c r="M439" s="12">
        <v>12131</v>
      </c>
      <c r="N439" s="12">
        <v>11030</v>
      </c>
      <c r="O439" s="12">
        <v>8301</v>
      </c>
      <c r="P439" s="5">
        <v>-0.19757904484720201</v>
      </c>
      <c r="Q439" s="5">
        <v>-9.0759211936361384E-2</v>
      </c>
      <c r="R439" s="5">
        <v>-0.2474161378059837</v>
      </c>
    </row>
    <row r="440" spans="1:18" ht="12.75" customHeight="1" thickBot="1" x14ac:dyDescent="0.3">
      <c r="A440" s="39"/>
      <c r="B440" s="29" t="s">
        <v>2</v>
      </c>
      <c r="C440" s="16" t="s">
        <v>2</v>
      </c>
      <c r="D440" s="12">
        <f t="array" aca="1" ref="D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D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40" s="12">
        <f t="array" aca="1" ref="E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E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40" s="12">
        <f t="array" aca="1" ref="F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F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40" s="12">
        <f t="array" aca="1" ref="G440" ca="1">SUM(NOT(ISERR(FIND(OFFSET(Sheet1!$B$2:$B$73,72*(MATCH($I$2,Sheet1!$Y$1:$Y$34,0)-1),),CHOOSE(COUNTIF($A$4:$A440,"?*"),$A$4,$A$36,$A$61,$A$86,$A$111,$A$136,$A$161,$A$186,$A$211,$A$261,$A$286,$A$311,$A$336,$A$387,$A$413,$A$439,$A$465,$A$491))))*(TEXT(YEAR(OFFSET(Sheet1!$D$2:$D$73,72*(MATCH($I$2,Sheet1!$Y$1:$Y$34,0)-1),)),"0")=G$3)*CHOOSE(MATCH($B440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40" s="5"/>
      <c r="I440" s="5"/>
      <c r="J440" s="5"/>
      <c r="K440" s="27"/>
      <c r="L440" s="12">
        <v>0</v>
      </c>
      <c r="M440" s="12">
        <v>0</v>
      </c>
      <c r="N440" s="12">
        <v>0</v>
      </c>
      <c r="O440" s="12">
        <v>0</v>
      </c>
      <c r="P440" s="5"/>
      <c r="Q440" s="5"/>
      <c r="R440" s="5"/>
    </row>
    <row r="441" spans="1:18" ht="12.75" customHeight="1" thickBot="1" x14ac:dyDescent="0.3">
      <c r="A441" s="39"/>
      <c r="B441" s="29" t="s">
        <v>3</v>
      </c>
      <c r="C441" s="16" t="s">
        <v>3</v>
      </c>
      <c r="D441" s="9">
        <f ca="1">D440/D439</f>
        <v>0</v>
      </c>
      <c r="E441" s="9">
        <f t="shared" ref="E441:G441" ca="1" si="448">E440/E439</f>
        <v>0</v>
      </c>
      <c r="F441" s="9">
        <f t="shared" ca="1" si="448"/>
        <v>0</v>
      </c>
      <c r="G441" s="9">
        <f t="shared" ca="1" si="448"/>
        <v>0</v>
      </c>
      <c r="H441" s="5"/>
      <c r="I441" s="5"/>
      <c r="J441" s="5"/>
      <c r="K441" s="27"/>
      <c r="L441" s="9">
        <v>0</v>
      </c>
      <c r="M441" s="9">
        <v>0</v>
      </c>
      <c r="N441" s="9">
        <v>0</v>
      </c>
      <c r="O441" s="9">
        <v>0</v>
      </c>
      <c r="P441" s="5"/>
      <c r="Q441" s="5"/>
      <c r="R441" s="5"/>
    </row>
    <row r="442" spans="1:18" ht="12.75" customHeight="1" thickBot="1" x14ac:dyDescent="0.3">
      <c r="A442" s="39"/>
      <c r="B442" s="29" t="s">
        <v>4</v>
      </c>
      <c r="C442" s="16" t="s">
        <v>4</v>
      </c>
      <c r="D442" s="12">
        <f t="array" aca="1" ref="D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D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7026</v>
      </c>
      <c r="E442" s="12">
        <f t="array" aca="1" ref="E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E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5240</v>
      </c>
      <c r="F442" s="12">
        <f t="array" aca="1" ref="F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F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4170</v>
      </c>
      <c r="G442" s="12">
        <f t="array" aca="1" ref="G442" ca="1">SUM(NOT(ISERR(FIND(OFFSET(Sheet1!$B$2:$B$73,72*(MATCH($I$2,Sheet1!$Y$1:$Y$34,0)-1),),CHOOSE(COUNTIF($A$4:$A442,"?*"),$A$4,$A$36,$A$61,$A$86,$A$111,$A$136,$A$161,$A$186,$A$211,$A$261,$A$286,$A$311,$A$336,$A$387,$A$413,$A$439,$A$465,$A$491))))*(TEXT(YEAR(OFFSET(Sheet1!$D$2:$D$73,72*(MATCH($I$2,Sheet1!$Y$1:$Y$34,0)-1),)),"0")=G$3)*CHOOSE(MATCH($B442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3645</v>
      </c>
      <c r="H442" s="5">
        <f t="shared" ref="H442:H456" ca="1" si="449">(E442/D442)-1</f>
        <v>-0.25419869057785371</v>
      </c>
      <c r="I442" s="5">
        <f t="shared" ref="I442:I456" ca="1" si="450">(F442/E442)-1</f>
        <v>-0.20419847328244278</v>
      </c>
      <c r="J442" s="5">
        <f t="shared" ref="J442:J456" ca="1" si="451">(G442/F442)-1</f>
        <v>-0.12589928057553956</v>
      </c>
      <c r="K442" s="27"/>
      <c r="L442" s="12">
        <v>15961</v>
      </c>
      <c r="M442" s="12">
        <v>12764</v>
      </c>
      <c r="N442" s="12">
        <v>11520</v>
      </c>
      <c r="O442" s="12">
        <v>8697</v>
      </c>
      <c r="P442" s="5">
        <v>-0.20030073303677709</v>
      </c>
      <c r="Q442" s="5">
        <v>-9.7461610780319674E-2</v>
      </c>
      <c r="R442" s="5">
        <v>-0.24505208333333328</v>
      </c>
    </row>
    <row r="443" spans="1:18" ht="12.75" customHeight="1" thickBot="1" x14ac:dyDescent="0.3">
      <c r="A443" s="39"/>
      <c r="B443" s="29" t="s">
        <v>5</v>
      </c>
      <c r="C443" s="16" t="s">
        <v>5</v>
      </c>
      <c r="D443" s="11">
        <f ca="1">D442/D439</f>
        <v>1.0544799639801892</v>
      </c>
      <c r="E443" s="11">
        <f t="shared" ref="E443:G443" ca="1" si="452">E442/E439</f>
        <v>1.046953046953047</v>
      </c>
      <c r="F443" s="11">
        <f t="shared" ca="1" si="452"/>
        <v>1.0396409872849663</v>
      </c>
      <c r="G443" s="11">
        <f t="shared" ca="1" si="452"/>
        <v>1.0480161012075906</v>
      </c>
      <c r="H443" s="5">
        <f t="shared" ca="1" si="449"/>
        <v>-7.1380370270207605E-3</v>
      </c>
      <c r="I443" s="5">
        <f t="shared" ca="1" si="450"/>
        <v>-6.9841333280045159E-3</v>
      </c>
      <c r="J443" s="5">
        <f t="shared" ca="1" si="451"/>
        <v>8.0557750464378408E-3</v>
      </c>
      <c r="K443" s="27"/>
      <c r="L443" s="11">
        <v>1.0557613440931339</v>
      </c>
      <c r="M443" s="11">
        <v>1.0521803643557828</v>
      </c>
      <c r="N443" s="11">
        <v>1.0444242973708069</v>
      </c>
      <c r="O443" s="11">
        <v>1.0477050957715939</v>
      </c>
      <c r="P443" s="5">
        <v>-3.3918458535978635E-3</v>
      </c>
      <c r="Q443" s="5">
        <v>-7.3714234248466459E-3</v>
      </c>
      <c r="R443" s="5">
        <v>3.1412505521424272E-3</v>
      </c>
    </row>
    <row r="444" spans="1:18" ht="12.75" customHeight="1" thickBot="1" x14ac:dyDescent="0.3">
      <c r="A444" s="39"/>
      <c r="B444" s="29" t="s">
        <v>6</v>
      </c>
      <c r="C444" s="16" t="s">
        <v>6</v>
      </c>
      <c r="D444" s="12">
        <f t="array" aca="1" ref="D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D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868016.02</v>
      </c>
      <c r="E444" s="12">
        <f t="array" aca="1" ref="E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E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659138.80000000005</v>
      </c>
      <c r="F444" s="12">
        <f t="array" aca="1" ref="F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F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593907.73</v>
      </c>
      <c r="G444" s="12">
        <f t="array" aca="1" ref="G444" ca="1">SUM(NOT(ISERR(FIND(OFFSET(Sheet1!$B$2:$B$73,72*(MATCH($I$2,Sheet1!$Y$1:$Y$34,0)-1),),CHOOSE(COUNTIF($A$4:$A444,"?*"),$A$4,$A$36,$A$61,$A$86,$A$111,$A$136,$A$161,$A$186,$A$211,$A$261,$A$286,$A$311,$A$336,$A$387,$A$413,$A$439,$A$465,$A$491))))*(TEXT(YEAR(OFFSET(Sheet1!$D$2:$D$73,72*(MATCH($I$2,Sheet1!$Y$1:$Y$34,0)-1),)),"0")=G$3)*CHOOSE(MATCH($B444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548766.68999999994</v>
      </c>
      <c r="H444" s="5">
        <f t="shared" ca="1" si="449"/>
        <v>-0.24063751726609839</v>
      </c>
      <c r="I444" s="5">
        <f t="shared" ca="1" si="450"/>
        <v>-9.8964087685325275E-2</v>
      </c>
      <c r="J444" s="5">
        <f t="shared" ca="1" si="451"/>
        <v>-7.6006823484179975E-2</v>
      </c>
      <c r="K444" s="27"/>
      <c r="L444" s="12">
        <v>2000028.74</v>
      </c>
      <c r="M444" s="12">
        <v>1690166.5</v>
      </c>
      <c r="N444" s="12">
        <v>1562698.77</v>
      </c>
      <c r="O444" s="12">
        <v>1282853.8500000001</v>
      </c>
      <c r="P444" s="5">
        <v>-0.15492889367179796</v>
      </c>
      <c r="Q444" s="5">
        <v>-7.541726214547495E-2</v>
      </c>
      <c r="R444" s="5">
        <v>-0.17907796779029905</v>
      </c>
    </row>
    <row r="445" spans="1:18" ht="12.75" customHeight="1" thickBot="1" x14ac:dyDescent="0.3">
      <c r="A445" s="39"/>
      <c r="B445" s="29" t="s">
        <v>88</v>
      </c>
      <c r="C445" s="16" t="s">
        <v>89</v>
      </c>
      <c r="D445" s="31">
        <f t="array" aca="1" ref="D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D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0.28498400000000002</v>
      </c>
      <c r="E445" s="32">
        <f t="array" aca="1" ref="E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E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0.27036900000000003</v>
      </c>
      <c r="F445" s="32">
        <f t="array" aca="1" ref="F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F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0.275646</v>
      </c>
      <c r="G445" s="32">
        <f t="array" aca="1" ref="G445" ca="1">SUM(NOT(ISERR(FIND(OFFSET(Sheet1!$B$2:$B$73,72*(MATCH($I$2,Sheet1!$Y$1:$Y$34,0)-1),),CHOOSE(COUNTIF($A$4:$A445,"?*"),$A$4,$A$36,$A$61,$A$86,$A$111,$A$136,$A$161,$A$186,$A$211,$A$261,$A$286,$A$311,$A$336,$A$387,$A$413,$A$439,$A$465,$A$491))))*(TEXT(YEAR(OFFSET(Sheet1!$D$2:$D$73,72*(MATCH($I$2,Sheet1!$Y$1:$Y$34,0)-1),)),"0")=G$3)*CHOOSE(MATCH($B445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0.25811499999999998</v>
      </c>
      <c r="H445" s="5"/>
      <c r="I445" s="5"/>
      <c r="J445" s="5"/>
      <c r="K445" s="27"/>
      <c r="L445" s="31">
        <v>0.31201800000000002</v>
      </c>
      <c r="M445" s="32">
        <v>0.29689100000000002</v>
      </c>
      <c r="N445" s="32">
        <v>0.30227900000000002</v>
      </c>
      <c r="O445" s="32">
        <v>0.28977399999999998</v>
      </c>
      <c r="P445" s="5"/>
      <c r="Q445" s="5"/>
      <c r="R445" s="5"/>
    </row>
    <row r="446" spans="1:18" ht="12.75" customHeight="1" thickBot="1" x14ac:dyDescent="0.3">
      <c r="A446" s="39"/>
      <c r="B446" s="29" t="s">
        <v>50</v>
      </c>
      <c r="C446" s="16" t="s">
        <v>50</v>
      </c>
      <c r="D446" s="12">
        <f t="array" aca="1" ref="D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D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6336</v>
      </c>
      <c r="E446" s="12">
        <f t="array" aca="1" ref="E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E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4787</v>
      </c>
      <c r="F446" s="12">
        <f t="array" aca="1" ref="F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F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3858</v>
      </c>
      <c r="G446" s="12">
        <f t="array" aca="1" ref="G446" ca="1">SUM(NOT(ISERR(FIND(OFFSET(Sheet1!$B$2:$B$73,72*(MATCH($I$2,Sheet1!$Y$1:$Y$34,0)-1),),CHOOSE(COUNTIF($A$4:$A446,"?*"),$A$4,$A$36,$A$61,$A$86,$A$111,$A$136,$A$161,$A$186,$A$211,$A$261,$A$286,$A$311,$A$336,$A$387,$A$413,$A$439,$A$465,$A$491))))*(TEXT(YEAR(OFFSET(Sheet1!$D$2:$D$73,72*(MATCH($I$2,Sheet1!$Y$1:$Y$34,0)-1),)),"0")=G$3)*CHOOSE(MATCH($B446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3329</v>
      </c>
      <c r="H446" s="5">
        <f t="shared" ca="1" si="449"/>
        <v>-0.24447601010101006</v>
      </c>
      <c r="I446" s="5">
        <f t="shared" ca="1" si="450"/>
        <v>-0.19406726551075826</v>
      </c>
      <c r="J446" s="5">
        <f t="shared" ca="1" si="451"/>
        <v>-0.13711767755313631</v>
      </c>
      <c r="K446" s="27"/>
      <c r="L446" s="12">
        <v>14364</v>
      </c>
      <c r="M446" s="12">
        <v>11550</v>
      </c>
      <c r="N446" s="12">
        <v>10572</v>
      </c>
      <c r="O446" s="12">
        <v>7940</v>
      </c>
      <c r="P446" s="5">
        <v>-0.19590643274853803</v>
      </c>
      <c r="Q446" s="5">
        <v>-8.4675324675324681E-2</v>
      </c>
      <c r="R446" s="5">
        <v>-0.24895951570185393</v>
      </c>
    </row>
    <row r="447" spans="1:18" ht="12.75" customHeight="1" thickBot="1" x14ac:dyDescent="0.3">
      <c r="A447" s="39"/>
      <c r="B447" s="29" t="s">
        <v>51</v>
      </c>
      <c r="C447" s="16" t="s">
        <v>51</v>
      </c>
      <c r="D447" s="12">
        <f t="array" aca="1" ref="D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D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327</v>
      </c>
      <c r="E447" s="12">
        <f t="array" aca="1" ref="E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E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218</v>
      </c>
      <c r="F447" s="12">
        <f t="array" aca="1" ref="F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F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</v>
      </c>
      <c r="G447" s="12">
        <f t="array" aca="1" ref="G447" ca="1">SUM(NOT(ISERR(FIND(OFFSET(Sheet1!$B$2:$B$73,72*(MATCH($I$2,Sheet1!$Y$1:$Y$34,0)-1),),CHOOSE(COUNTIF($A$4:$A447,"?*"),$A$4,$A$36,$A$61,$A$86,$A$111,$A$136,$A$161,$A$186,$A$211,$A$261,$A$286,$A$311,$A$336,$A$387,$A$413,$A$439,$A$465,$A$491))))*(TEXT(YEAR(OFFSET(Sheet1!$D$2:$D$73,72*(MATCH($I$2,Sheet1!$Y$1:$Y$34,0)-1),)),"0")=G$3)*CHOOSE(MATCH($B447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149</v>
      </c>
      <c r="H447" s="5">
        <f t="shared" ca="1" si="449"/>
        <v>-0.33333333333333337</v>
      </c>
      <c r="I447" s="5">
        <f t="shared" ca="1" si="450"/>
        <v>-0.29816513761467889</v>
      </c>
      <c r="J447" s="5">
        <f t="shared" ca="1" si="451"/>
        <v>-2.6143790849673221E-2</v>
      </c>
      <c r="K447" s="27"/>
      <c r="L447" s="12">
        <v>754</v>
      </c>
      <c r="M447" s="12">
        <v>581</v>
      </c>
      <c r="N447" s="12">
        <v>458</v>
      </c>
      <c r="O447" s="12">
        <v>361</v>
      </c>
      <c r="P447" s="5">
        <v>-0.22944297082228116</v>
      </c>
      <c r="Q447" s="5">
        <v>-0.2117039586919105</v>
      </c>
      <c r="R447" s="5">
        <v>-0.21179039301310043</v>
      </c>
    </row>
    <row r="448" spans="1:18" ht="12.75" customHeight="1" thickBot="1" x14ac:dyDescent="0.3">
      <c r="A448" s="39"/>
      <c r="B448" s="29" t="str">
        <f>IF(ISERR(SEARCH("AOV $",B449)),"",B449)</f>
        <v>Customers, AOV $0-$50</v>
      </c>
      <c r="C448" s="16"/>
      <c r="D448" s="12"/>
      <c r="E448" s="12"/>
      <c r="F448" s="12"/>
      <c r="G448" s="12"/>
      <c r="H448" s="5"/>
      <c r="I448" s="5"/>
      <c r="J448" s="5"/>
      <c r="K448" s="27"/>
      <c r="L448" s="12"/>
      <c r="M448" s="12"/>
      <c r="N448" s="12"/>
      <c r="O448" s="12"/>
      <c r="P448" s="5"/>
      <c r="Q448" s="5"/>
      <c r="R448" s="5"/>
    </row>
    <row r="449" spans="1:18" ht="12.75" customHeight="1" thickBot="1" x14ac:dyDescent="0.3">
      <c r="A449" s="39"/>
      <c r="B449" s="29" t="s">
        <v>77</v>
      </c>
      <c r="C449" s="16"/>
      <c r="D449" s="22">
        <f t="array" aca="1" ref="D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D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1823</v>
      </c>
      <c r="E449" s="12">
        <f t="array" aca="1" ref="E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E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1285</v>
      </c>
      <c r="F449" s="12">
        <f t="array" aca="1" ref="F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F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862</v>
      </c>
      <c r="G449" s="12">
        <f t="array" aca="1" ref="G449" ca="1">SUM(NOT(ISERR(FIND(OFFSET(Sheet1!$B$2:$B$73,72*(MATCH($I$2,Sheet1!$Y$1:$Y$34,0)-1),),CHOOSE(COUNTIF($A$4:$A449,"?*"),$A$4,$A$36,$A$61,$A$86,$A$111,$A$136,$A$161,$A$186,$A$211,$A$261,$A$286,$A$311,$A$336,$A$387,$A$413,$A$439,$A$465,$A$491))))*(TEXT(YEAR(OFFSET(Sheet1!$D$2:$D$73,72*(MATCH($I$2,Sheet1!$Y$1:$Y$34,0)-1),)),"0")=G$3)*CHOOSE(MATCH($B449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744</v>
      </c>
      <c r="H449" s="5">
        <f ca="1">(E449/D449)-1</f>
        <v>-0.29511793746571591</v>
      </c>
      <c r="I449" s="5">
        <f t="shared" ref="I449:I452" ca="1" si="453">(F449/E449)-1</f>
        <v>-0.32918287937743196</v>
      </c>
      <c r="J449" s="5">
        <f t="shared" ref="J449:J452" ca="1" si="454">(G449/F449)-1</f>
        <v>-0.13689095127610207</v>
      </c>
      <c r="K449" s="27"/>
      <c r="L449" s="12">
        <v>4608</v>
      </c>
      <c r="M449" s="12">
        <v>3744</v>
      </c>
      <c r="N449" s="12">
        <v>3146</v>
      </c>
      <c r="O449" s="12">
        <v>2063</v>
      </c>
      <c r="P449" s="5">
        <v>-0.1875</v>
      </c>
      <c r="Q449" s="5">
        <v>-0.15972222222222221</v>
      </c>
      <c r="R449" s="5">
        <v>-0.34424666242848057</v>
      </c>
    </row>
    <row r="450" spans="1:18" ht="12.75" customHeight="1" thickBot="1" x14ac:dyDescent="0.3">
      <c r="A450" s="39"/>
      <c r="B450" s="29" t="s">
        <v>78</v>
      </c>
      <c r="C450" s="16"/>
      <c r="D450" s="22">
        <f t="array" aca="1" ref="D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D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3246</v>
      </c>
      <c r="E450" s="12">
        <f t="array" aca="1" ref="E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E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2495</v>
      </c>
      <c r="F450" s="12">
        <f t="array" aca="1" ref="F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F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2057</v>
      </c>
      <c r="G450" s="12">
        <f t="array" aca="1" ref="G450" ca="1">SUM(NOT(ISERR(FIND(OFFSET(Sheet1!$B$2:$B$73,72*(MATCH($I$2,Sheet1!$Y$1:$Y$34,0)-1),),CHOOSE(COUNTIF($A$4:$A450,"?*"),$A$4,$A$36,$A$61,$A$86,$A$111,$A$136,$A$161,$A$186,$A$211,$A$261,$A$286,$A$311,$A$336,$A$387,$A$413,$A$439,$A$465,$A$491))))*(TEXT(YEAR(OFFSET(Sheet1!$D$2:$D$73,72*(MATCH($I$2,Sheet1!$Y$1:$Y$34,0)-1),)),"0")=G$3)*CHOOSE(MATCH($B450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1747</v>
      </c>
      <c r="H450" s="5">
        <f ca="1">(E450/D450)-1</f>
        <v>-0.23136167590881085</v>
      </c>
      <c r="I450" s="5">
        <f t="shared" ca="1" si="453"/>
        <v>-0.17555110220440884</v>
      </c>
      <c r="J450" s="5">
        <f t="shared" ca="1" si="454"/>
        <v>-0.15070491006319886</v>
      </c>
      <c r="K450" s="27"/>
      <c r="L450" s="12">
        <v>7166</v>
      </c>
      <c r="M450" s="12">
        <v>5540</v>
      </c>
      <c r="N450" s="12">
        <v>4927</v>
      </c>
      <c r="O450" s="12">
        <v>3765</v>
      </c>
      <c r="P450" s="5">
        <v>-0.22690482835612613</v>
      </c>
      <c r="Q450" s="5">
        <v>-0.11064981949458486</v>
      </c>
      <c r="R450" s="5">
        <v>-0.23584331236046274</v>
      </c>
    </row>
    <row r="451" spans="1:18" ht="12.75" customHeight="1" thickBot="1" x14ac:dyDescent="0.3">
      <c r="A451" s="39"/>
      <c r="B451" s="29" t="s">
        <v>79</v>
      </c>
      <c r="C451" s="16"/>
      <c r="D451" s="22">
        <f t="array" aca="1" ref="D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D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846</v>
      </c>
      <c r="E451" s="12">
        <f t="array" aca="1" ref="E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E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697</v>
      </c>
      <c r="F451" s="12">
        <f t="array" aca="1" ref="F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F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576</v>
      </c>
      <c r="G451" s="12">
        <f t="array" aca="1" ref="G451" ca="1">SUM(NOT(ISERR(FIND(OFFSET(Sheet1!$B$2:$B$73,72*(MATCH($I$2,Sheet1!$Y$1:$Y$34,0)-1),),CHOOSE(COUNTIF($A$4:$A451,"?*"),$A$4,$A$36,$A$61,$A$86,$A$111,$A$136,$A$161,$A$186,$A$211,$A$261,$A$286,$A$311,$A$336,$A$387,$A$413,$A$439,$A$465,$A$491))))*(TEXT(YEAR(OFFSET(Sheet1!$D$2:$D$73,72*(MATCH($I$2,Sheet1!$Y$1:$Y$34,0)-1),)),"0")=G$3)*CHOOSE(MATCH($B451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494</v>
      </c>
      <c r="H451" s="5">
        <f ca="1">(E451/D451)-1</f>
        <v>-0.17612293144208035</v>
      </c>
      <c r="I451" s="5">
        <f t="shared" ca="1" si="453"/>
        <v>-0.17360114777618363</v>
      </c>
      <c r="J451" s="5">
        <f t="shared" ca="1" si="454"/>
        <v>-0.14236111111111116</v>
      </c>
      <c r="K451" s="27"/>
      <c r="L451" s="12">
        <v>1759</v>
      </c>
      <c r="M451" s="12">
        <v>1440</v>
      </c>
      <c r="N451" s="12">
        <v>1716</v>
      </c>
      <c r="O451" s="12">
        <v>1402</v>
      </c>
      <c r="P451" s="5">
        <v>-0.18135304150085274</v>
      </c>
      <c r="Q451" s="5">
        <v>0.19166666666666665</v>
      </c>
      <c r="R451" s="5">
        <v>-0.18298368298368295</v>
      </c>
    </row>
    <row r="452" spans="1:18" ht="12.75" customHeight="1" thickBot="1" x14ac:dyDescent="0.3">
      <c r="A452" s="39"/>
      <c r="B452" s="29" t="s">
        <v>80</v>
      </c>
      <c r="C452" s="16"/>
      <c r="D452" s="22">
        <f t="array" aca="1" ref="D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D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748</v>
      </c>
      <c r="E452" s="12">
        <f t="array" aca="1" ref="E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E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528</v>
      </c>
      <c r="F452" s="12">
        <f t="array" aca="1" ref="F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F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516</v>
      </c>
      <c r="G452" s="12">
        <f t="array" aca="1" ref="G452" ca="1">SUM(NOT(ISERR(FIND(OFFSET(Sheet1!$B$2:$B$73,72*(MATCH($I$2,Sheet1!$Y$1:$Y$34,0)-1),),CHOOSE(COUNTIF($A$4:$A452,"?*"),$A$4,$A$36,$A$61,$A$86,$A$111,$A$136,$A$161,$A$186,$A$211,$A$261,$A$286,$A$311,$A$336,$A$387,$A$413,$A$439,$A$465,$A$491))))*(TEXT(YEAR(OFFSET(Sheet1!$D$2:$D$73,72*(MATCH($I$2,Sheet1!$Y$1:$Y$34,0)-1),)),"0")=G$3)*CHOOSE(MATCH($B452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493</v>
      </c>
      <c r="H452" s="5">
        <f ca="1">(E452/D452)-1</f>
        <v>-0.29411764705882348</v>
      </c>
      <c r="I452" s="5">
        <f t="shared" ca="1" si="453"/>
        <v>-2.2727272727272707E-2</v>
      </c>
      <c r="J452" s="5">
        <f t="shared" ca="1" si="454"/>
        <v>-4.4573643410852681E-2</v>
      </c>
      <c r="K452" s="27"/>
      <c r="L452" s="12">
        <v>1585</v>
      </c>
      <c r="M452" s="12">
        <v>1407</v>
      </c>
      <c r="N452" s="12">
        <v>1241</v>
      </c>
      <c r="O452" s="12">
        <v>1071</v>
      </c>
      <c r="P452" s="5">
        <v>-0.11230283911671923</v>
      </c>
      <c r="Q452" s="5">
        <v>-0.11798152096659564</v>
      </c>
      <c r="R452" s="5">
        <v>-0.13698630136986301</v>
      </c>
    </row>
    <row r="453" spans="1:18" ht="12.75" customHeight="1" thickBot="1" x14ac:dyDescent="0.3">
      <c r="A453" s="39"/>
      <c r="B453" s="29" t="s">
        <v>53</v>
      </c>
      <c r="C453" s="16" t="s">
        <v>53</v>
      </c>
      <c r="D453" s="13">
        <f ca="1">D446/D439</f>
        <v>0.95092300765420978</v>
      </c>
      <c r="E453" s="13">
        <f t="shared" ref="E453:G453" ca="1" si="455">E446/E439</f>
        <v>0.9564435564435565</v>
      </c>
      <c r="F453" s="13">
        <f t="shared" ca="1" si="455"/>
        <v>0.96185489902767385</v>
      </c>
      <c r="G453" s="13">
        <f t="shared" ca="1" si="455"/>
        <v>0.95715928694652097</v>
      </c>
      <c r="H453" s="5">
        <f t="shared" ca="1" si="449"/>
        <v>5.8054634759181489E-3</v>
      </c>
      <c r="I453" s="5">
        <f t="shared" ca="1" si="450"/>
        <v>5.657775148006472E-3</v>
      </c>
      <c r="J453" s="5">
        <f t="shared" ca="1" si="451"/>
        <v>-4.8818299786169694E-3</v>
      </c>
      <c r="K453" s="27"/>
      <c r="L453" s="13">
        <v>0.95012567799973546</v>
      </c>
      <c r="M453" s="13">
        <v>0.95210617426428157</v>
      </c>
      <c r="N453" s="13">
        <v>0.9584768812330009</v>
      </c>
      <c r="O453" s="13">
        <v>0.9565112637031683</v>
      </c>
      <c r="P453" s="5">
        <v>2.0844571517271149E-3</v>
      </c>
      <c r="Q453" s="5">
        <v>6.6911728344185573E-3</v>
      </c>
      <c r="R453" s="5">
        <v>-2.0507719782494327E-3</v>
      </c>
    </row>
    <row r="454" spans="1:18" ht="12.75" customHeight="1" thickBot="1" x14ac:dyDescent="0.3">
      <c r="A454" s="39"/>
      <c r="B454" s="29" t="s">
        <v>7</v>
      </c>
      <c r="C454" s="16" t="s">
        <v>7</v>
      </c>
      <c r="D454" s="10">
        <f ca="1">D444/D442</f>
        <v>123.54341303729007</v>
      </c>
      <c r="E454" s="10">
        <f t="shared" ref="E454:G454" ca="1" si="456">E444/E442</f>
        <v>125.78984732824428</v>
      </c>
      <c r="F454" s="10">
        <f t="shared" ca="1" si="456"/>
        <v>142.42391606714628</v>
      </c>
      <c r="G454" s="10">
        <f t="shared" ca="1" si="456"/>
        <v>150.55327572016461</v>
      </c>
      <c r="H454" s="5">
        <f t="shared" ca="1" si="449"/>
        <v>1.8183359482517814E-2</v>
      </c>
      <c r="I454" s="5">
        <f t="shared" ca="1" si="450"/>
        <v>0.13223697374793675</v>
      </c>
      <c r="J454" s="5">
        <f t="shared" ca="1" si="451"/>
        <v>5.7078613462543171E-2</v>
      </c>
      <c r="K454" s="27"/>
      <c r="L454" s="10">
        <v>125.3072326295345</v>
      </c>
      <c r="M454" s="10">
        <v>132.41667972422439</v>
      </c>
      <c r="N454" s="10">
        <v>135.65093489583333</v>
      </c>
      <c r="O454" s="10">
        <v>147.50532942393929</v>
      </c>
      <c r="P454" s="5">
        <v>5.6736127241024281E-2</v>
      </c>
      <c r="Q454" s="5">
        <v>2.4424832115898854E-2</v>
      </c>
      <c r="R454" s="5">
        <v>8.7388962982149598E-2</v>
      </c>
    </row>
    <row r="455" spans="1:18" ht="12.75" customHeight="1" thickBot="1" x14ac:dyDescent="0.3">
      <c r="A455" s="39"/>
      <c r="B455" s="29" t="s">
        <v>8</v>
      </c>
      <c r="C455" s="16" t="s">
        <v>8</v>
      </c>
      <c r="D455" s="10">
        <f ca="1">D444/D439</f>
        <v>130.27405372955127</v>
      </c>
      <c r="E455" s="10">
        <f t="shared" ref="E455:G455" ca="1" si="457">E444/E439</f>
        <v>131.69606393606395</v>
      </c>
      <c r="F455" s="10">
        <f t="shared" ca="1" si="457"/>
        <v>148.06974071303912</v>
      </c>
      <c r="G455" s="10">
        <f t="shared" ca="1" si="457"/>
        <v>157.78225704427831</v>
      </c>
      <c r="H455" s="5">
        <f t="shared" ca="1" si="449"/>
        <v>1.0915528962235133E-2</v>
      </c>
      <c r="I455" s="5">
        <f t="shared" ca="1" si="450"/>
        <v>0.12432927976438468</v>
      </c>
      <c r="J455" s="5">
        <f t="shared" ca="1" si="451"/>
        <v>6.5594200978997819E-2</v>
      </c>
      <c r="K455" s="27"/>
      <c r="L455" s="10">
        <v>132.29453234554836</v>
      </c>
      <c r="M455" s="10">
        <v>139.32623031901738</v>
      </c>
      <c r="N455" s="10">
        <v>141.67713236627381</v>
      </c>
      <c r="O455" s="10">
        <v>154.54208529092881</v>
      </c>
      <c r="P455" s="5">
        <v>5.3151841189494453E-2</v>
      </c>
      <c r="Q455" s="5">
        <v>1.6873362911445478E-2</v>
      </c>
      <c r="R455" s="5">
        <v>9.080472416251073E-2</v>
      </c>
    </row>
    <row r="456" spans="1:18" ht="12.75" customHeight="1" thickBot="1" x14ac:dyDescent="0.3">
      <c r="A456" s="39"/>
      <c r="B456" s="29" t="s">
        <v>9</v>
      </c>
      <c r="C456" s="16" t="s">
        <v>9</v>
      </c>
      <c r="D456" s="12">
        <f t="array" aca="1" ref="D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D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26985</v>
      </c>
      <c r="E456" s="12">
        <f t="array" aca="1" ref="E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E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21991</v>
      </c>
      <c r="F456" s="12">
        <f t="array" aca="1" ref="F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F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18611</v>
      </c>
      <c r="G456" s="12">
        <f t="array" aca="1" ref="G456" ca="1">SUM(NOT(ISERR(FIND(OFFSET(Sheet1!$B$2:$B$73,72*(MATCH($I$2,Sheet1!$Y$1:$Y$34,0)-1),),CHOOSE(COUNTIF($A$4:$A456,"?*"),$A$4,$A$36,$A$61,$A$86,$A$111,$A$136,$A$161,$A$186,$A$211,$A$261,$A$286,$A$311,$A$336,$A$387,$A$413,$A$439,$A$465,$A$491))))*(TEXT(YEAR(OFFSET(Sheet1!$D$2:$D$73,72*(MATCH($I$2,Sheet1!$Y$1:$Y$34,0)-1),)),"0")=G$3)*CHOOSE(MATCH($B456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16846</v>
      </c>
      <c r="H456" s="5">
        <f t="shared" ca="1" si="449"/>
        <v>-0.18506577728367613</v>
      </c>
      <c r="I456" s="5">
        <f t="shared" ca="1" si="450"/>
        <v>-0.15369924059842666</v>
      </c>
      <c r="J456" s="5">
        <f t="shared" ca="1" si="451"/>
        <v>-9.483638708290798E-2</v>
      </c>
      <c r="K456" s="27"/>
      <c r="L456" s="12">
        <v>52047</v>
      </c>
      <c r="M456" s="12">
        <v>45081</v>
      </c>
      <c r="N456" s="12">
        <v>41313</v>
      </c>
      <c r="O456" s="12">
        <v>33884</v>
      </c>
      <c r="P456" s="5">
        <v>-0.13384056717966453</v>
      </c>
      <c r="Q456" s="5">
        <v>-8.3582884141877978E-2</v>
      </c>
      <c r="R456" s="5">
        <v>-0.17982233195362229</v>
      </c>
    </row>
    <row r="457" spans="1:18" ht="12.75" customHeight="1" thickBot="1" x14ac:dyDescent="0.3">
      <c r="A457" s="39"/>
      <c r="B457" s="29" t="str">
        <f t="shared" ref="B457:B459" si="458">IF(ISERR(SEARCH("AOV $",B458)),"",B458)</f>
        <v/>
      </c>
      <c r="C457" s="16"/>
      <c r="D457" s="7"/>
      <c r="E457" s="7"/>
      <c r="F457" s="7"/>
      <c r="G457" s="7"/>
      <c r="H457" s="5"/>
      <c r="K457" s="27"/>
      <c r="L457" s="7"/>
      <c r="M457" s="7"/>
      <c r="N457" s="7"/>
      <c r="O457" s="7"/>
      <c r="P457" s="5"/>
    </row>
    <row r="458" spans="1:18" ht="12.75" customHeight="1" thickBot="1" x14ac:dyDescent="0.3">
      <c r="A458" s="39"/>
      <c r="B458" s="29" t="str">
        <f t="shared" si="458"/>
        <v/>
      </c>
      <c r="C458" s="16"/>
      <c r="D458" s="7"/>
      <c r="E458" s="7"/>
      <c r="F458" s="7"/>
      <c r="G458" s="7"/>
      <c r="H458" s="5"/>
      <c r="K458" s="27"/>
      <c r="L458" s="7"/>
      <c r="M458" s="7"/>
      <c r="N458" s="7"/>
      <c r="O458" s="7"/>
      <c r="P458" s="5"/>
    </row>
    <row r="459" spans="1:18" ht="12.75" customHeight="1" thickBot="1" x14ac:dyDescent="0.3">
      <c r="A459" s="39"/>
      <c r="B459" s="29" t="str">
        <f t="shared" si="458"/>
        <v/>
      </c>
      <c r="C459" s="16"/>
      <c r="D459" s="7"/>
      <c r="E459" s="7"/>
      <c r="F459" s="7"/>
      <c r="G459" s="7"/>
      <c r="H459" s="5"/>
      <c r="K459" s="27"/>
      <c r="L459" s="7"/>
      <c r="M459" s="7"/>
      <c r="N459" s="7"/>
      <c r="O459" s="7"/>
      <c r="P459" s="5"/>
    </row>
    <row r="460" spans="1:18" ht="12.75" customHeight="1" thickBot="1" x14ac:dyDescent="0.3">
      <c r="A460" s="39"/>
      <c r="B460" s="29" t="s">
        <v>10</v>
      </c>
      <c r="C460" s="16" t="s">
        <v>10</v>
      </c>
      <c r="D460" s="11">
        <f ca="1">D456/D442</f>
        <v>3.840734415029889</v>
      </c>
      <c r="E460" s="11">
        <f t="shared" ref="E460:G460" ca="1" si="459">E456/E442</f>
        <v>4.1967557251908394</v>
      </c>
      <c r="F460" s="11">
        <f t="shared" ca="1" si="459"/>
        <v>4.4630695443645081</v>
      </c>
      <c r="G460" s="11">
        <f t="shared" ca="1" si="459"/>
        <v>4.6216735253772292</v>
      </c>
      <c r="H460" s="5">
        <f t="shared" ref="H460:H462" ca="1" si="460">(E460/D460)-1</f>
        <v>9.2696154352078564E-2</v>
      </c>
      <c r="I460" s="5">
        <f t="shared" ref="I460:I462" ca="1" si="461">(F460/E460)-1</f>
        <v>6.345706936792439E-2</v>
      </c>
      <c r="J460" s="5">
        <f t="shared" ref="J460:J462" ca="1" si="462">(G460/F460)-1</f>
        <v>3.5536972802270084E-2</v>
      </c>
      <c r="K460" s="27"/>
      <c r="L460" s="11">
        <v>3.2608859094041729</v>
      </c>
      <c r="M460" s="11">
        <v>3.531886555938577</v>
      </c>
      <c r="N460" s="11">
        <v>3.5861979166666669</v>
      </c>
      <c r="O460" s="11">
        <v>3.8960561113027481</v>
      </c>
      <c r="P460" s="5">
        <v>8.3106448389640653E-2</v>
      </c>
      <c r="Q460" s="5">
        <v>1.5377436355301422E-2</v>
      </c>
      <c r="R460" s="5">
        <v>8.640298216560538E-2</v>
      </c>
    </row>
    <row r="461" spans="1:18" ht="12.75" customHeight="1" thickBot="1" x14ac:dyDescent="0.3">
      <c r="A461" s="39"/>
      <c r="B461" s="29" t="s">
        <v>11</v>
      </c>
      <c r="C461" s="16" t="s">
        <v>11</v>
      </c>
      <c r="D461" s="11">
        <f ca="1">D456/D439</f>
        <v>4.0499774876181904</v>
      </c>
      <c r="E461" s="11">
        <f t="shared" ref="E461:G461" ca="1" si="463">E456/E439</f>
        <v>4.3938061938061939</v>
      </c>
      <c r="F461" s="11">
        <f t="shared" ca="1" si="463"/>
        <v>4.6399900274245827</v>
      </c>
      <c r="G461" s="11">
        <f t="shared" ca="1" si="463"/>
        <v>4.8435882691201844</v>
      </c>
      <c r="H461" s="5">
        <f t="shared" ca="1" si="460"/>
        <v>8.4896448743030151E-2</v>
      </c>
      <c r="I461" s="5">
        <f t="shared" ca="1" si="461"/>
        <v>5.6029743406849963E-2</v>
      </c>
      <c r="J461" s="5">
        <f t="shared" ca="1" si="462"/>
        <v>4.3879025707434183E-2</v>
      </c>
      <c r="K461" s="27"/>
      <c r="L461" s="11">
        <v>3.442717290646911</v>
      </c>
      <c r="M461" s="11">
        <v>3.7161816832907428</v>
      </c>
      <c r="N461" s="11">
        <v>3.7455122393472347</v>
      </c>
      <c r="O461" s="11">
        <v>4.081917841223949</v>
      </c>
      <c r="P461" s="5">
        <v>7.9432718273665159E-2</v>
      </c>
      <c r="Q461" s="5">
        <v>7.8926593358910058E-3</v>
      </c>
      <c r="R461" s="5">
        <v>8.981564613318227E-2</v>
      </c>
    </row>
    <row r="462" spans="1:18" ht="12.75" customHeight="1" thickBot="1" x14ac:dyDescent="0.3">
      <c r="A462" s="39"/>
      <c r="B462" s="29" t="s">
        <v>12</v>
      </c>
      <c r="C462" s="16" t="s">
        <v>12</v>
      </c>
      <c r="D462" s="10">
        <f ca="1">D444/D456</f>
        <v>32.166611821382247</v>
      </c>
      <c r="E462" s="10">
        <f t="shared" ref="E462:G462" ca="1" si="464">E444/E456</f>
        <v>29.973116274839708</v>
      </c>
      <c r="F462" s="10">
        <f t="shared" ca="1" si="464"/>
        <v>31.911650636720218</v>
      </c>
      <c r="G462" s="10">
        <f t="shared" ca="1" si="464"/>
        <v>32.575489136887093</v>
      </c>
      <c r="H462" s="5">
        <f t="shared" ca="1" si="460"/>
        <v>-6.8191687664301948E-2</v>
      </c>
      <c r="I462" s="5">
        <f t="shared" ca="1" si="461"/>
        <v>6.4675769583150577E-2</v>
      </c>
      <c r="J462" s="5">
        <f t="shared" ca="1" si="462"/>
        <v>2.0802386806121786E-2</v>
      </c>
      <c r="K462" s="27"/>
      <c r="L462" s="10">
        <v>38.427358733452458</v>
      </c>
      <c r="M462" s="10">
        <v>37.491770368891551</v>
      </c>
      <c r="N462" s="10">
        <v>37.8258361774744</v>
      </c>
      <c r="O462" s="10">
        <v>37.860165564868375</v>
      </c>
      <c r="P462" s="5">
        <v>-2.4346933939709992E-2</v>
      </c>
      <c r="Q462" s="5">
        <v>8.9103770052971765E-3</v>
      </c>
      <c r="R462" s="5">
        <v>9.0756453427509598E-4</v>
      </c>
    </row>
    <row r="463" spans="1:18" ht="12.75" customHeight="1" thickBot="1" x14ac:dyDescent="0.3">
      <c r="A463" s="40"/>
      <c r="B463" s="6" t="s">
        <v>14</v>
      </c>
      <c r="C463" s="8"/>
      <c r="D463" s="8"/>
      <c r="E463" s="8"/>
      <c r="F463" s="2"/>
      <c r="G463" s="2"/>
      <c r="H463" s="2"/>
      <c r="K463" s="27"/>
      <c r="L463" s="8"/>
      <c r="M463" s="8"/>
      <c r="N463" s="2"/>
      <c r="O463" s="2"/>
      <c r="P463" s="2"/>
    </row>
    <row r="464" spans="1:18" ht="12.75" customHeight="1" thickBot="1" x14ac:dyDescent="0.3">
      <c r="B464" t="str">
        <f>IF(ISERR(SEARCH("AOV $",B465)),"",B465)</f>
        <v/>
      </c>
      <c r="C464" s="18"/>
      <c r="D464" s="14" t="s">
        <v>76</v>
      </c>
      <c r="E464" s="14" t="s">
        <v>81</v>
      </c>
      <c r="F464" s="14" t="s">
        <v>90</v>
      </c>
      <c r="G464" s="14" t="s">
        <v>92</v>
      </c>
      <c r="H464" s="1" t="s">
        <v>82</v>
      </c>
      <c r="I464" s="1" t="s">
        <v>91</v>
      </c>
      <c r="J464" s="1" t="s">
        <v>93</v>
      </c>
      <c r="K464" s="27"/>
      <c r="L464" s="14" t="s">
        <v>76</v>
      </c>
      <c r="M464" s="14" t="s">
        <v>81</v>
      </c>
      <c r="N464" s="14" t="s">
        <v>90</v>
      </c>
      <c r="O464" s="14" t="s">
        <v>92</v>
      </c>
      <c r="P464" s="1" t="s">
        <v>82</v>
      </c>
      <c r="Q464" s="1" t="s">
        <v>91</v>
      </c>
      <c r="R464" s="1" t="s">
        <v>93</v>
      </c>
    </row>
    <row r="465" spans="1:18" ht="12.75" customHeight="1" thickBot="1" x14ac:dyDescent="0.3">
      <c r="A465" s="38" t="s">
        <v>72</v>
      </c>
      <c r="B465" s="28" t="s">
        <v>1</v>
      </c>
      <c r="C465" s="15" t="s">
        <v>1</v>
      </c>
      <c r="D465" s="12">
        <f t="array" aca="1" ref="D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D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20402</v>
      </c>
      <c r="E465" s="12">
        <f t="array" aca="1" ref="E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E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16169</v>
      </c>
      <c r="F465" s="12">
        <f t="array" aca="1" ref="F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F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13634</v>
      </c>
      <c r="G465" s="12">
        <f t="array" aca="1" ref="G465" ca="1">SUM(NOT(ISERR(FIND(OFFSET(Sheet1!$B$2:$B$73,72*(MATCH($I$2,Sheet1!$Y$1:$Y$34,0)-1),),CHOOSE(COUNTIF($A$4:$A465,"?*"),$A$4,$A$36,$A$61,$A$86,$A$111,$A$136,$A$161,$A$186,$A$211,$A$261,$A$286,$A$311,$A$336,$A$387,$A$413,$A$439,$A$465,$A$491))))*(TEXT(YEAR(OFFSET(Sheet1!$D$2:$D$73,72*(MATCH($I$2,Sheet1!$Y$1:$Y$34,0)-1),)),"0")=G$3)*CHOOSE(MATCH($B465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10923</v>
      </c>
      <c r="H465" s="5">
        <f t="shared" ref="H465" ca="1" si="465">(E465/D465)-1</f>
        <v>-0.20747965885697484</v>
      </c>
      <c r="I465" s="5">
        <f t="shared" ref="I465" ca="1" si="466">(F465/E465)-1</f>
        <v>-0.15678149545426434</v>
      </c>
      <c r="J465" s="5">
        <f t="shared" ref="J465" ca="1" si="467">(G465/F465)-1</f>
        <v>-0.1988411324629602</v>
      </c>
      <c r="K465" s="27"/>
      <c r="L465" s="12">
        <v>51131</v>
      </c>
      <c r="M465" s="12">
        <v>39031</v>
      </c>
      <c r="N465" s="12">
        <v>34148</v>
      </c>
      <c r="O465" s="12">
        <v>26220</v>
      </c>
      <c r="P465" s="5">
        <v>-0.23664704386771229</v>
      </c>
      <c r="Q465" s="5">
        <v>-0.12510568522456511</v>
      </c>
      <c r="R465" s="5">
        <v>-0.23216586622935453</v>
      </c>
    </row>
    <row r="466" spans="1:18" ht="12.75" customHeight="1" thickBot="1" x14ac:dyDescent="0.3">
      <c r="A466" s="39"/>
      <c r="B466" s="29" t="s">
        <v>2</v>
      </c>
      <c r="C466" s="16" t="s">
        <v>2</v>
      </c>
      <c r="D466" s="12">
        <f t="array" aca="1" ref="D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D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66" s="12">
        <f t="array" aca="1" ref="E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E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66" s="12">
        <f t="array" aca="1" ref="F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F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66" s="12">
        <f t="array" aca="1" ref="G466" ca="1">SUM(NOT(ISERR(FIND(OFFSET(Sheet1!$B$2:$B$73,72*(MATCH($I$2,Sheet1!$Y$1:$Y$34,0)-1),),CHOOSE(COUNTIF($A$4:$A466,"?*"),$A$4,$A$36,$A$61,$A$86,$A$111,$A$136,$A$161,$A$186,$A$211,$A$261,$A$286,$A$311,$A$336,$A$387,$A$413,$A$439,$A$465,$A$491))))*(TEXT(YEAR(OFFSET(Sheet1!$D$2:$D$73,72*(MATCH($I$2,Sheet1!$Y$1:$Y$34,0)-1),)),"0")=G$3)*CHOOSE(MATCH($B466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66" s="5"/>
      <c r="I466" s="5"/>
      <c r="J466" s="5"/>
      <c r="K466" s="27"/>
      <c r="L466" s="12">
        <v>0</v>
      </c>
      <c r="M466" s="12">
        <v>0</v>
      </c>
      <c r="N466" s="12">
        <v>0</v>
      </c>
      <c r="O466" s="12">
        <v>0</v>
      </c>
      <c r="P466" s="5"/>
      <c r="Q466" s="5"/>
      <c r="R466" s="5"/>
    </row>
    <row r="467" spans="1:18" ht="12.75" customHeight="1" thickBot="1" x14ac:dyDescent="0.3">
      <c r="A467" s="39"/>
      <c r="B467" s="29" t="s">
        <v>3</v>
      </c>
      <c r="C467" s="16" t="s">
        <v>3</v>
      </c>
      <c r="D467" s="9">
        <f ca="1">D466/D465</f>
        <v>0</v>
      </c>
      <c r="E467" s="9">
        <f t="shared" ref="E467:G467" ca="1" si="468">E466/E465</f>
        <v>0</v>
      </c>
      <c r="F467" s="9">
        <f t="shared" ca="1" si="468"/>
        <v>0</v>
      </c>
      <c r="G467" s="9">
        <f t="shared" ca="1" si="468"/>
        <v>0</v>
      </c>
      <c r="H467" s="5"/>
      <c r="I467" s="5"/>
      <c r="J467" s="5"/>
      <c r="K467" s="27"/>
      <c r="L467" s="9">
        <v>0</v>
      </c>
      <c r="M467" s="9">
        <v>0</v>
      </c>
      <c r="N467" s="9">
        <v>0</v>
      </c>
      <c r="O467" s="9">
        <v>0</v>
      </c>
      <c r="P467" s="5"/>
      <c r="Q467" s="5"/>
      <c r="R467" s="5"/>
    </row>
    <row r="468" spans="1:18" ht="12.75" customHeight="1" thickBot="1" x14ac:dyDescent="0.3">
      <c r="A468" s="39"/>
      <c r="B468" s="29" t="s">
        <v>4</v>
      </c>
      <c r="C468" s="16" t="s">
        <v>4</v>
      </c>
      <c r="D468" s="12">
        <f t="array" aca="1" ref="D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D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23188</v>
      </c>
      <c r="E468" s="12">
        <f t="array" aca="1" ref="E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E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18457</v>
      </c>
      <c r="F468" s="12">
        <f t="array" aca="1" ref="F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F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15342</v>
      </c>
      <c r="G468" s="12">
        <f t="array" aca="1" ref="G468" ca="1">SUM(NOT(ISERR(FIND(OFFSET(Sheet1!$B$2:$B$73,72*(MATCH($I$2,Sheet1!$Y$1:$Y$34,0)-1),),CHOOSE(COUNTIF($A$4:$A468,"?*"),$A$4,$A$36,$A$61,$A$86,$A$111,$A$136,$A$161,$A$186,$A$211,$A$261,$A$286,$A$311,$A$336,$A$387,$A$413,$A$439,$A$465,$A$491))))*(TEXT(YEAR(OFFSET(Sheet1!$D$2:$D$73,72*(MATCH($I$2,Sheet1!$Y$1:$Y$34,0)-1),)),"0")=G$3)*CHOOSE(MATCH($B468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12225</v>
      </c>
      <c r="H468" s="5">
        <f t="shared" ref="H468:H482" ca="1" si="469">(E468/D468)-1</f>
        <v>-0.20402794548904601</v>
      </c>
      <c r="I468" s="5">
        <f t="shared" ref="I468:I482" ca="1" si="470">(F468/E468)-1</f>
        <v>-0.16877065611962938</v>
      </c>
      <c r="J468" s="5">
        <f t="shared" ref="J468:J482" ca="1" si="471">(G468/F468)-1</f>
        <v>-0.20316777473601877</v>
      </c>
      <c r="K468" s="27"/>
      <c r="L468" s="12">
        <v>58078</v>
      </c>
      <c r="M468" s="12">
        <v>44259</v>
      </c>
      <c r="N468" s="12">
        <v>38240</v>
      </c>
      <c r="O468" s="12">
        <v>29110</v>
      </c>
      <c r="P468" s="5">
        <v>-0.23793863425049067</v>
      </c>
      <c r="Q468" s="5">
        <v>-0.13599493888248715</v>
      </c>
      <c r="R468" s="5">
        <v>-0.23875523012552302</v>
      </c>
    </row>
    <row r="469" spans="1:18" ht="12.75" customHeight="1" thickBot="1" x14ac:dyDescent="0.3">
      <c r="A469" s="39"/>
      <c r="B469" s="29" t="s">
        <v>5</v>
      </c>
      <c r="C469" s="16" t="s">
        <v>5</v>
      </c>
      <c r="D469" s="11">
        <f ca="1">D468/D465</f>
        <v>1.1365552396823841</v>
      </c>
      <c r="E469" s="11">
        <f t="shared" ref="E469:G469" ca="1" si="472">E468/E465</f>
        <v>1.1415053497433361</v>
      </c>
      <c r="F469" s="11">
        <f t="shared" ca="1" si="472"/>
        <v>1.1252750476749303</v>
      </c>
      <c r="G469" s="11">
        <f t="shared" ca="1" si="472"/>
        <v>1.1191980225212854</v>
      </c>
      <c r="H469" s="5">
        <f t="shared" ca="1" si="469"/>
        <v>4.3553624919587808E-3</v>
      </c>
      <c r="I469" s="5">
        <f t="shared" ca="1" si="470"/>
        <v>-1.4218332022758462E-2</v>
      </c>
      <c r="J469" s="5">
        <f t="shared" ca="1" si="471"/>
        <v>-5.400479790431123E-3</v>
      </c>
      <c r="K469" s="27"/>
      <c r="L469" s="11">
        <v>1.1358666953511569</v>
      </c>
      <c r="M469" s="11">
        <v>1.1339448130972816</v>
      </c>
      <c r="N469" s="11">
        <v>1.1198313224786225</v>
      </c>
      <c r="O469" s="11">
        <v>1.1102212051868803</v>
      </c>
      <c r="P469" s="5">
        <v>-1.691996307085275E-3</v>
      </c>
      <c r="Q469" s="5">
        <v>-1.2446364634015272E-2</v>
      </c>
      <c r="R469" s="5">
        <v>-8.5817543221342607E-3</v>
      </c>
    </row>
    <row r="470" spans="1:18" ht="12.75" customHeight="1" thickBot="1" x14ac:dyDescent="0.3">
      <c r="A470" s="39"/>
      <c r="B470" s="29" t="s">
        <v>6</v>
      </c>
      <c r="C470" s="16" t="s">
        <v>6</v>
      </c>
      <c r="D470" s="12">
        <f t="array" aca="1" ref="D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D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2873751.64</v>
      </c>
      <c r="E470" s="12">
        <f t="array" aca="1" ref="E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E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2255736.2200000002</v>
      </c>
      <c r="F470" s="12">
        <f t="array" aca="1" ref="F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F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2057735.96</v>
      </c>
      <c r="G470" s="12">
        <f t="array" aca="1" ref="G470" ca="1">SUM(NOT(ISERR(FIND(OFFSET(Sheet1!$B$2:$B$73,72*(MATCH($I$2,Sheet1!$Y$1:$Y$34,0)-1),),CHOOSE(COUNTIF($A$4:$A470,"?*"),$A$4,$A$36,$A$61,$A$86,$A$111,$A$136,$A$161,$A$186,$A$211,$A$261,$A$286,$A$311,$A$336,$A$387,$A$413,$A$439,$A$465,$A$491))))*(TEXT(YEAR(OFFSET(Sheet1!$D$2:$D$73,72*(MATCH($I$2,Sheet1!$Y$1:$Y$34,0)-1),)),"0")=G$3)*CHOOSE(MATCH($B470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1770708.86</v>
      </c>
      <c r="H470" s="5">
        <f t="shared" ca="1" si="469"/>
        <v>-0.21505526483144521</v>
      </c>
      <c r="I470" s="5">
        <f t="shared" ca="1" si="470"/>
        <v>-8.7776335834160668E-2</v>
      </c>
      <c r="J470" s="5">
        <f t="shared" ca="1" si="471"/>
        <v>-0.13948684650483523</v>
      </c>
      <c r="K470" s="27"/>
      <c r="L470" s="12">
        <v>7149362.9699999997</v>
      </c>
      <c r="M470" s="12">
        <v>5711783.5099999998</v>
      </c>
      <c r="N470" s="12">
        <v>5033208.63</v>
      </c>
      <c r="O470" s="12">
        <v>4280294.92</v>
      </c>
      <c r="P470" s="5">
        <v>-0.20107797939933103</v>
      </c>
      <c r="Q470" s="5">
        <v>-0.11880262597697788</v>
      </c>
      <c r="R470" s="5">
        <v>-0.14958921144502602</v>
      </c>
    </row>
    <row r="471" spans="1:18" ht="12.75" customHeight="1" thickBot="1" x14ac:dyDescent="0.3">
      <c r="A471" s="39"/>
      <c r="B471" s="29" t="s">
        <v>88</v>
      </c>
      <c r="C471" s="16" t="s">
        <v>89</v>
      </c>
      <c r="D471" s="31">
        <f t="array" aca="1" ref="D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D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0.25997500000000001</v>
      </c>
      <c r="E471" s="32">
        <f t="array" aca="1" ref="E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E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0.27840500000000001</v>
      </c>
      <c r="F471" s="32">
        <f t="array" aca="1" ref="F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F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0.28139900000000001</v>
      </c>
      <c r="G471" s="32">
        <f t="array" aca="1" ref="G471" ca="1">SUM(NOT(ISERR(FIND(OFFSET(Sheet1!$B$2:$B$73,72*(MATCH($I$2,Sheet1!$Y$1:$Y$34,0)-1),),CHOOSE(COUNTIF($A$4:$A471,"?*"),$A$4,$A$36,$A$61,$A$86,$A$111,$A$136,$A$161,$A$186,$A$211,$A$261,$A$286,$A$311,$A$336,$A$387,$A$413,$A$439,$A$465,$A$491))))*(TEXT(YEAR(OFFSET(Sheet1!$D$2:$D$73,72*(MATCH($I$2,Sheet1!$Y$1:$Y$34,0)-1),)),"0")=G$3)*CHOOSE(MATCH($B471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0.26121800000000001</v>
      </c>
      <c r="H471" s="5"/>
      <c r="I471" s="5"/>
      <c r="J471" s="5"/>
      <c r="K471" s="27"/>
      <c r="L471" s="31">
        <v>0.30735899999999999</v>
      </c>
      <c r="M471" s="32">
        <v>0.29942200000000002</v>
      </c>
      <c r="N471" s="32">
        <v>0.303531</v>
      </c>
      <c r="O471" s="32">
        <v>0.29250100000000001</v>
      </c>
      <c r="P471" s="5"/>
      <c r="Q471" s="5"/>
      <c r="R471" s="5"/>
    </row>
    <row r="472" spans="1:18" ht="12.75" customHeight="1" thickBot="1" x14ac:dyDescent="0.3">
      <c r="A472" s="39"/>
      <c r="B472" s="29" t="s">
        <v>50</v>
      </c>
      <c r="C472" s="16" t="s">
        <v>50</v>
      </c>
      <c r="D472" s="12">
        <f t="array" aca="1" ref="D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D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18187</v>
      </c>
      <c r="E472" s="12">
        <f t="array" aca="1" ref="E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E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14403</v>
      </c>
      <c r="F472" s="12">
        <f t="array" aca="1" ref="F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F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12262</v>
      </c>
      <c r="G472" s="12">
        <f t="array" aca="1" ref="G472" ca="1">SUM(NOT(ISERR(FIND(OFFSET(Sheet1!$B$2:$B$73,72*(MATCH($I$2,Sheet1!$Y$1:$Y$34,0)-1),),CHOOSE(COUNTIF($A$4:$A472,"?*"),$A$4,$A$36,$A$61,$A$86,$A$111,$A$136,$A$161,$A$186,$A$211,$A$261,$A$286,$A$311,$A$336,$A$387,$A$413,$A$439,$A$465,$A$491))))*(TEXT(YEAR(OFFSET(Sheet1!$D$2:$D$73,72*(MATCH($I$2,Sheet1!$Y$1:$Y$34,0)-1),)),"0")=G$3)*CHOOSE(MATCH($B472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9889</v>
      </c>
      <c r="H472" s="5">
        <f t="shared" ca="1" si="469"/>
        <v>-0.20806070269973054</v>
      </c>
      <c r="I472" s="5">
        <f t="shared" ca="1" si="470"/>
        <v>-0.14864958689161978</v>
      </c>
      <c r="J472" s="5">
        <f t="shared" ca="1" si="471"/>
        <v>-0.19352471048768549</v>
      </c>
      <c r="K472" s="27"/>
      <c r="L472" s="12">
        <v>45694</v>
      </c>
      <c r="M472" s="12">
        <v>35014</v>
      </c>
      <c r="N472" s="12">
        <v>30876</v>
      </c>
      <c r="O472" s="12">
        <v>23927</v>
      </c>
      <c r="P472" s="5">
        <v>-0.23372871711822119</v>
      </c>
      <c r="Q472" s="5">
        <v>-0.11818129890900786</v>
      </c>
      <c r="R472" s="5">
        <v>-0.2250615364684545</v>
      </c>
    </row>
    <row r="473" spans="1:18" ht="12.75" customHeight="1" thickBot="1" x14ac:dyDescent="0.3">
      <c r="A473" s="39"/>
      <c r="B473" s="29" t="s">
        <v>51</v>
      </c>
      <c r="C473" s="16" t="s">
        <v>51</v>
      </c>
      <c r="D473" s="12">
        <f t="array" aca="1" ref="D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D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2215</v>
      </c>
      <c r="E473" s="12">
        <f t="array" aca="1" ref="E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E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1766</v>
      </c>
      <c r="F473" s="12">
        <f t="array" aca="1" ref="F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F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1372</v>
      </c>
      <c r="G473" s="12">
        <f t="array" aca="1" ref="G473" ca="1">SUM(NOT(ISERR(FIND(OFFSET(Sheet1!$B$2:$B$73,72*(MATCH($I$2,Sheet1!$Y$1:$Y$34,0)-1),),CHOOSE(COUNTIF($A$4:$A473,"?*"),$A$4,$A$36,$A$61,$A$86,$A$111,$A$136,$A$161,$A$186,$A$211,$A$261,$A$286,$A$311,$A$336,$A$387,$A$413,$A$439,$A$465,$A$491))))*(TEXT(YEAR(OFFSET(Sheet1!$D$2:$D$73,72*(MATCH($I$2,Sheet1!$Y$1:$Y$34,0)-1),)),"0")=G$3)*CHOOSE(MATCH($B473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1034</v>
      </c>
      <c r="H473" s="5">
        <f t="shared" ca="1" si="469"/>
        <v>-0.20270880361173815</v>
      </c>
      <c r="I473" s="5">
        <f t="shared" ca="1" si="470"/>
        <v>-0.22310305775764439</v>
      </c>
      <c r="J473" s="5">
        <f t="shared" ca="1" si="471"/>
        <v>-0.24635568513119532</v>
      </c>
      <c r="K473" s="27"/>
      <c r="L473" s="12">
        <v>5437</v>
      </c>
      <c r="M473" s="12">
        <v>4017</v>
      </c>
      <c r="N473" s="12">
        <v>3272</v>
      </c>
      <c r="O473" s="12">
        <v>2293</v>
      </c>
      <c r="P473" s="5">
        <v>-0.26117344123597575</v>
      </c>
      <c r="Q473" s="5">
        <v>-0.18546178740353503</v>
      </c>
      <c r="R473" s="5">
        <v>-0.29920537897310517</v>
      </c>
    </row>
    <row r="474" spans="1:18" ht="12.75" customHeight="1" thickBot="1" x14ac:dyDescent="0.3">
      <c r="A474" s="39"/>
      <c r="B474" s="29" t="str">
        <f>IF(ISERR(SEARCH("AOV $",B475)),"",B475)</f>
        <v>Customers, AOV $0-$50</v>
      </c>
      <c r="C474" s="16"/>
      <c r="D474" s="12"/>
      <c r="E474" s="12"/>
      <c r="F474" s="12"/>
      <c r="G474" s="12"/>
      <c r="H474" s="5"/>
      <c r="I474" s="5"/>
      <c r="J474" s="5"/>
      <c r="K474" s="27"/>
      <c r="L474" s="12"/>
      <c r="M474" s="12"/>
      <c r="N474" s="12"/>
      <c r="O474" s="12"/>
      <c r="P474" s="5"/>
      <c r="Q474" s="5"/>
      <c r="R474" s="5"/>
    </row>
    <row r="475" spans="1:18" ht="12.75" customHeight="1" thickBot="1" x14ac:dyDescent="0.3">
      <c r="A475" s="39"/>
      <c r="B475" s="29" t="s">
        <v>77</v>
      </c>
      <c r="C475" s="16"/>
      <c r="D475" s="22">
        <f t="array" aca="1" ref="D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D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5553</v>
      </c>
      <c r="E475" s="12">
        <f t="array" aca="1" ref="E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E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4296</v>
      </c>
      <c r="F475" s="12">
        <f t="array" aca="1" ref="F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F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3290</v>
      </c>
      <c r="G475" s="12">
        <f t="array" aca="1" ref="G475" ca="1">SUM(NOT(ISERR(FIND(OFFSET(Sheet1!$B$2:$B$73,72*(MATCH($I$2,Sheet1!$Y$1:$Y$34,0)-1),),CHOOSE(COUNTIF($A$4:$A475,"?*"),$A$4,$A$36,$A$61,$A$86,$A$111,$A$136,$A$161,$A$186,$A$211,$A$261,$A$286,$A$311,$A$336,$A$387,$A$413,$A$439,$A$465,$A$491))))*(TEXT(YEAR(OFFSET(Sheet1!$D$2:$D$73,72*(MATCH($I$2,Sheet1!$Y$1:$Y$34,0)-1),)),"0")=G$3)*CHOOSE(MATCH($B475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2404</v>
      </c>
      <c r="H475" s="5">
        <f ca="1">(E475/D475)-1</f>
        <v>-0.22636412749864943</v>
      </c>
      <c r="I475" s="5">
        <f t="shared" ref="I475:I478" ca="1" si="473">(F475/E475)-1</f>
        <v>-0.23417132216014902</v>
      </c>
      <c r="J475" s="5">
        <f t="shared" ref="J475:J478" ca="1" si="474">(G475/F475)-1</f>
        <v>-0.26930091185410332</v>
      </c>
      <c r="K475" s="27"/>
      <c r="L475" s="12">
        <v>15133</v>
      </c>
      <c r="M475" s="12">
        <v>11859</v>
      </c>
      <c r="N475" s="12">
        <v>9970</v>
      </c>
      <c r="O475" s="12">
        <v>6375</v>
      </c>
      <c r="P475" s="5">
        <v>-0.21634837771757087</v>
      </c>
      <c r="Q475" s="5">
        <v>-0.15928830424150431</v>
      </c>
      <c r="R475" s="5">
        <v>-0.36058174523570707</v>
      </c>
    </row>
    <row r="476" spans="1:18" ht="12.75" customHeight="1" thickBot="1" x14ac:dyDescent="0.3">
      <c r="A476" s="39"/>
      <c r="B476" s="29" t="s">
        <v>78</v>
      </c>
      <c r="C476" s="16"/>
      <c r="D476" s="22">
        <f t="array" aca="1" ref="D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D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10312</v>
      </c>
      <c r="E476" s="12">
        <f t="array" aca="1" ref="E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E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8310</v>
      </c>
      <c r="F476" s="12">
        <f t="array" aca="1" ref="F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F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6953</v>
      </c>
      <c r="G476" s="12">
        <f t="array" aca="1" ref="G476" ca="1">SUM(NOT(ISERR(FIND(OFFSET(Sheet1!$B$2:$B$73,72*(MATCH($I$2,Sheet1!$Y$1:$Y$34,0)-1),),CHOOSE(COUNTIF($A$4:$A476,"?*"),$A$4,$A$36,$A$61,$A$86,$A$111,$A$136,$A$161,$A$186,$A$211,$A$261,$A$286,$A$311,$A$336,$A$387,$A$413,$A$439,$A$465,$A$491))))*(TEXT(YEAR(OFFSET(Sheet1!$D$2:$D$73,72*(MATCH($I$2,Sheet1!$Y$1:$Y$34,0)-1),)),"0")=G$3)*CHOOSE(MATCH($B476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5515</v>
      </c>
      <c r="H476" s="5">
        <f ca="1">(E476/D476)-1</f>
        <v>-0.19414274631497286</v>
      </c>
      <c r="I476" s="5">
        <f t="shared" ca="1" si="473"/>
        <v>-0.16329723225030079</v>
      </c>
      <c r="J476" s="5">
        <f t="shared" ca="1" si="474"/>
        <v>-0.20681720120811165</v>
      </c>
      <c r="K476" s="27"/>
      <c r="L476" s="12">
        <v>25489</v>
      </c>
      <c r="M476" s="12">
        <v>18327</v>
      </c>
      <c r="N476" s="12">
        <v>15246</v>
      </c>
      <c r="O476" s="12">
        <v>11797</v>
      </c>
      <c r="P476" s="5">
        <v>-0.28098395386245045</v>
      </c>
      <c r="Q476" s="5">
        <v>-0.16811262072352262</v>
      </c>
      <c r="R476" s="5">
        <v>-0.22622327167781708</v>
      </c>
    </row>
    <row r="477" spans="1:18" ht="12.75" customHeight="1" thickBot="1" x14ac:dyDescent="0.3">
      <c r="A477" s="39"/>
      <c r="B477" s="29" t="s">
        <v>79</v>
      </c>
      <c r="C477" s="16"/>
      <c r="D477" s="22">
        <f t="array" aca="1" ref="D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D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2440</v>
      </c>
      <c r="E477" s="12">
        <f t="array" aca="1" ref="E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E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2004</v>
      </c>
      <c r="F477" s="12">
        <f t="array" aca="1" ref="F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F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1834</v>
      </c>
      <c r="G477" s="12">
        <f t="array" aca="1" ref="G477" ca="1">SUM(NOT(ISERR(FIND(OFFSET(Sheet1!$B$2:$B$73,72*(MATCH($I$2,Sheet1!$Y$1:$Y$34,0)-1),),CHOOSE(COUNTIF($A$4:$A477,"?*"),$A$4,$A$36,$A$61,$A$86,$A$111,$A$136,$A$161,$A$186,$A$211,$A$261,$A$286,$A$311,$A$336,$A$387,$A$413,$A$439,$A$465,$A$491))))*(TEXT(YEAR(OFFSET(Sheet1!$D$2:$D$73,72*(MATCH($I$2,Sheet1!$Y$1:$Y$34,0)-1),)),"0")=G$3)*CHOOSE(MATCH($B477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1607</v>
      </c>
      <c r="H477" s="5">
        <f ca="1">(E477/D477)-1</f>
        <v>-0.17868852459016393</v>
      </c>
      <c r="I477" s="5">
        <f t="shared" ca="1" si="473"/>
        <v>-8.4830339321357306E-2</v>
      </c>
      <c r="J477" s="5">
        <f t="shared" ca="1" si="474"/>
        <v>-0.12377317339149396</v>
      </c>
      <c r="K477" s="27"/>
      <c r="L477" s="12">
        <v>5589</v>
      </c>
      <c r="M477" s="12">
        <v>4728</v>
      </c>
      <c r="N477" s="12">
        <v>5303</v>
      </c>
      <c r="O477" s="12">
        <v>4899</v>
      </c>
      <c r="P477" s="5">
        <v>-0.15405260332796566</v>
      </c>
      <c r="Q477" s="5">
        <v>0.12161590524534693</v>
      </c>
      <c r="R477" s="5">
        <v>-7.618329247595701E-2</v>
      </c>
    </row>
    <row r="478" spans="1:18" ht="12.75" customHeight="1" thickBot="1" x14ac:dyDescent="0.3">
      <c r="A478" s="39"/>
      <c r="B478" s="29" t="s">
        <v>80</v>
      </c>
      <c r="C478" s="16"/>
      <c r="D478" s="22">
        <f t="array" aca="1" ref="D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D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2097</v>
      </c>
      <c r="E478" s="12">
        <f t="array" aca="1" ref="E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E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1559</v>
      </c>
      <c r="F478" s="12">
        <f t="array" aca="1" ref="F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F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1557</v>
      </c>
      <c r="G478" s="12">
        <f t="array" aca="1" ref="G478" ca="1">SUM(NOT(ISERR(FIND(OFFSET(Sheet1!$B$2:$B$73,72*(MATCH($I$2,Sheet1!$Y$1:$Y$34,0)-1),),CHOOSE(COUNTIF($A$4:$A478,"?*"),$A$4,$A$36,$A$61,$A$86,$A$111,$A$136,$A$161,$A$186,$A$211,$A$261,$A$286,$A$311,$A$336,$A$387,$A$413,$A$439,$A$465,$A$491))))*(TEXT(YEAR(OFFSET(Sheet1!$D$2:$D$73,72*(MATCH($I$2,Sheet1!$Y$1:$Y$34,0)-1),)),"0")=G$3)*CHOOSE(MATCH($B478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1397</v>
      </c>
      <c r="H478" s="5">
        <f ca="1">(E478/D478)-1</f>
        <v>-0.25655698617072009</v>
      </c>
      <c r="I478" s="5">
        <f t="shared" ca="1" si="473"/>
        <v>-1.2828736369467908E-3</v>
      </c>
      <c r="J478" s="5">
        <f t="shared" ca="1" si="474"/>
        <v>-0.1027617212588311</v>
      </c>
      <c r="K478" s="27"/>
      <c r="L478" s="12">
        <v>4920</v>
      </c>
      <c r="M478" s="12">
        <v>4117</v>
      </c>
      <c r="N478" s="12">
        <v>3629</v>
      </c>
      <c r="O478" s="12">
        <v>3149</v>
      </c>
      <c r="P478" s="5">
        <v>-0.16321138211382114</v>
      </c>
      <c r="Q478" s="5">
        <v>-0.11853291231479235</v>
      </c>
      <c r="R478" s="5">
        <v>-0.13226784238082112</v>
      </c>
    </row>
    <row r="479" spans="1:18" ht="12.75" customHeight="1" thickBot="1" x14ac:dyDescent="0.3">
      <c r="A479" s="39"/>
      <c r="B479" s="29" t="s">
        <v>53</v>
      </c>
      <c r="C479" s="16" t="s">
        <v>53</v>
      </c>
      <c r="D479" s="13">
        <f ca="1">D472/D465</f>
        <v>0.8914322125281835</v>
      </c>
      <c r="E479" s="13">
        <f t="shared" ref="E479:G479" ca="1" si="475">E472/E465</f>
        <v>0.89077865050405092</v>
      </c>
      <c r="F479" s="13">
        <f t="shared" ca="1" si="475"/>
        <v>0.89936922399882646</v>
      </c>
      <c r="G479" s="13">
        <f t="shared" ca="1" si="475"/>
        <v>0.90533736153071498</v>
      </c>
      <c r="H479" s="5">
        <f t="shared" ca="1" si="469"/>
        <v>-7.3315953243269227E-4</v>
      </c>
      <c r="I479" s="5">
        <f t="shared" ca="1" si="470"/>
        <v>9.6438924416459848E-3</v>
      </c>
      <c r="J479" s="5">
        <f t="shared" ca="1" si="471"/>
        <v>6.6359147863128687E-3</v>
      </c>
      <c r="K479" s="27"/>
      <c r="L479" s="13">
        <v>0.89366529111497917</v>
      </c>
      <c r="M479" s="13">
        <v>0.89708180676897853</v>
      </c>
      <c r="N479" s="13">
        <v>0.90418179688415135</v>
      </c>
      <c r="O479" s="13">
        <v>0.91254767353165522</v>
      </c>
      <c r="P479" s="5">
        <v>3.8230372019223413E-3</v>
      </c>
      <c r="Q479" s="5">
        <v>7.9145403034588391E-3</v>
      </c>
      <c r="R479" s="5">
        <v>9.2524276382615067E-3</v>
      </c>
    </row>
    <row r="480" spans="1:18" ht="12.75" customHeight="1" thickBot="1" x14ac:dyDescent="0.3">
      <c r="A480" s="39"/>
      <c r="B480" s="29" t="s">
        <v>7</v>
      </c>
      <c r="C480" s="16" t="s">
        <v>7</v>
      </c>
      <c r="D480" s="10">
        <f ca="1">D470/D468</f>
        <v>123.93270829739521</v>
      </c>
      <c r="E480" s="10">
        <f t="shared" ref="E480:G480" ca="1" si="476">E470/E468</f>
        <v>122.2157566235033</v>
      </c>
      <c r="F480" s="10">
        <f t="shared" ca="1" si="476"/>
        <v>134.12436188241429</v>
      </c>
      <c r="G480" s="10">
        <f t="shared" ca="1" si="476"/>
        <v>144.84326053169735</v>
      </c>
      <c r="H480" s="5">
        <f t="shared" ca="1" si="469"/>
        <v>-1.3853902633773063E-2</v>
      </c>
      <c r="I480" s="5">
        <f t="shared" ca="1" si="470"/>
        <v>9.7439197595417415E-2</v>
      </c>
      <c r="J480" s="5">
        <f t="shared" ca="1" si="471"/>
        <v>7.9917611527428711E-2</v>
      </c>
      <c r="K480" s="27"/>
      <c r="L480" s="10">
        <v>123.09933141637109</v>
      </c>
      <c r="M480" s="10">
        <v>129.05360514245689</v>
      </c>
      <c r="N480" s="10">
        <v>131.62156459205022</v>
      </c>
      <c r="O480" s="10">
        <v>147.03864376502921</v>
      </c>
      <c r="P480" s="5">
        <v>4.8369667467535349E-2</v>
      </c>
      <c r="Q480" s="5">
        <v>1.9898393746991205E-2</v>
      </c>
      <c r="R480" s="5">
        <v>0.11713186376991414</v>
      </c>
    </row>
    <row r="481" spans="1:18" ht="12.75" customHeight="1" thickBot="1" x14ac:dyDescent="0.3">
      <c r="A481" s="39"/>
      <c r="B481" s="29" t="s">
        <v>8</v>
      </c>
      <c r="C481" s="16" t="s">
        <v>8</v>
      </c>
      <c r="D481" s="10">
        <f ca="1">D470/D465</f>
        <v>140.85636898343301</v>
      </c>
      <c r="E481" s="10">
        <f t="shared" ref="E481:G481" ca="1" si="477">E470/E465</f>
        <v>139.50994000865856</v>
      </c>
      <c r="F481" s="10">
        <f t="shared" ca="1" si="477"/>
        <v>150.92679771160334</v>
      </c>
      <c r="G481" s="10">
        <f t="shared" ca="1" si="477"/>
        <v>162.10829076261101</v>
      </c>
      <c r="H481" s="5">
        <f t="shared" ca="1" si="469"/>
        <v>-9.5588789097127425E-3</v>
      </c>
      <c r="I481" s="5">
        <f t="shared" ca="1" si="470"/>
        <v>8.1835442709216277E-2</v>
      </c>
      <c r="J481" s="5">
        <f t="shared" ca="1" si="471"/>
        <v>7.408553829104414E-2</v>
      </c>
      <c r="K481" s="27"/>
      <c r="L481" s="10">
        <v>139.82443077585026</v>
      </c>
      <c r="M481" s="10">
        <v>146.33966616279366</v>
      </c>
      <c r="N481" s="10">
        <v>147.39395074382102</v>
      </c>
      <c r="O481" s="10">
        <v>163.24542028985508</v>
      </c>
      <c r="P481" s="5">
        <v>4.6595829861720173E-2</v>
      </c>
      <c r="Q481" s="5">
        <v>7.2043664487695391E-3</v>
      </c>
      <c r="R481" s="5">
        <v>0.10754491256961285</v>
      </c>
    </row>
    <row r="482" spans="1:18" ht="12.75" customHeight="1" thickBot="1" x14ac:dyDescent="0.3">
      <c r="A482" s="39"/>
      <c r="B482" s="29" t="s">
        <v>9</v>
      </c>
      <c r="C482" s="16" t="s">
        <v>9</v>
      </c>
      <c r="D482" s="12">
        <f t="array" aca="1" ref="D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D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83544</v>
      </c>
      <c r="E482" s="12">
        <f t="array" aca="1" ref="E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E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83591</v>
      </c>
      <c r="F482" s="12">
        <f t="array" aca="1" ref="F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F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64865</v>
      </c>
      <c r="G482" s="12">
        <f t="array" aca="1" ref="G482" ca="1">SUM(NOT(ISERR(FIND(OFFSET(Sheet1!$B$2:$B$73,72*(MATCH($I$2,Sheet1!$Y$1:$Y$34,0)-1),),CHOOSE(COUNTIF($A$4:$A482,"?*"),$A$4,$A$36,$A$61,$A$86,$A$111,$A$136,$A$161,$A$186,$A$211,$A$261,$A$286,$A$311,$A$336,$A$387,$A$413,$A$439,$A$465,$A$491))))*(TEXT(YEAR(OFFSET(Sheet1!$D$2:$D$73,72*(MATCH($I$2,Sheet1!$Y$1:$Y$34,0)-1),)),"0")=G$3)*CHOOSE(MATCH($B482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54720</v>
      </c>
      <c r="H482" s="5">
        <f t="shared" ca="1" si="469"/>
        <v>5.6257780331314677E-4</v>
      </c>
      <c r="I482" s="5">
        <f t="shared" ca="1" si="470"/>
        <v>-0.224019332224761</v>
      </c>
      <c r="J482" s="5">
        <f t="shared" ca="1" si="471"/>
        <v>-0.15640175749633856</v>
      </c>
      <c r="K482" s="27"/>
      <c r="L482" s="12">
        <v>184041</v>
      </c>
      <c r="M482" s="12">
        <v>166339</v>
      </c>
      <c r="N482" s="12">
        <v>135396</v>
      </c>
      <c r="O482" s="12">
        <v>112326</v>
      </c>
      <c r="P482" s="5">
        <v>-9.618508919208224E-2</v>
      </c>
      <c r="Q482" s="5">
        <v>-0.1860237226387077</v>
      </c>
      <c r="R482" s="5">
        <v>-0.17038908091819549</v>
      </c>
    </row>
    <row r="483" spans="1:18" ht="12.75" customHeight="1" thickBot="1" x14ac:dyDescent="0.3">
      <c r="A483" s="39"/>
      <c r="B483" s="29" t="str">
        <f t="shared" ref="B483:B485" si="478">IF(ISERR(SEARCH("AOV $",B484)),"",B484)</f>
        <v/>
      </c>
      <c r="C483" s="16"/>
      <c r="D483" s="7"/>
      <c r="E483" s="7"/>
      <c r="F483" s="7"/>
      <c r="G483" s="7"/>
      <c r="H483" s="5"/>
      <c r="K483" s="27"/>
      <c r="L483" s="7"/>
      <c r="M483" s="7"/>
      <c r="N483" s="7"/>
      <c r="O483" s="7"/>
      <c r="P483" s="5"/>
    </row>
    <row r="484" spans="1:18" ht="12.75" customHeight="1" thickBot="1" x14ac:dyDescent="0.3">
      <c r="A484" s="39"/>
      <c r="B484" s="29" t="str">
        <f t="shared" si="478"/>
        <v/>
      </c>
      <c r="C484" s="16"/>
      <c r="D484" s="7"/>
      <c r="E484" s="7"/>
      <c r="F484" s="7"/>
      <c r="G484" s="7"/>
      <c r="H484" s="5"/>
      <c r="K484" s="27"/>
      <c r="L484" s="7"/>
      <c r="M484" s="7"/>
      <c r="N484" s="7"/>
      <c r="O484" s="7"/>
      <c r="P484" s="5"/>
    </row>
    <row r="485" spans="1:18" ht="12.75" customHeight="1" thickBot="1" x14ac:dyDescent="0.3">
      <c r="A485" s="39"/>
      <c r="B485" s="29" t="str">
        <f t="shared" si="478"/>
        <v/>
      </c>
      <c r="C485" s="16"/>
      <c r="D485" s="7"/>
      <c r="E485" s="7"/>
      <c r="F485" s="7"/>
      <c r="G485" s="7"/>
      <c r="H485" s="5"/>
      <c r="K485" s="27"/>
      <c r="L485" s="7"/>
      <c r="M485" s="7"/>
      <c r="N485" s="7"/>
      <c r="O485" s="7"/>
      <c r="P485" s="5"/>
    </row>
    <row r="486" spans="1:18" ht="12.75" customHeight="1" thickBot="1" x14ac:dyDescent="0.3">
      <c r="A486" s="39"/>
      <c r="B486" s="29" t="s">
        <v>10</v>
      </c>
      <c r="C486" s="16" t="s">
        <v>10</v>
      </c>
      <c r="D486" s="11">
        <f ca="1">D482/D468</f>
        <v>3.6028980507158876</v>
      </c>
      <c r="E486" s="11">
        <f t="shared" ref="E486:G486" ca="1" si="479">E482/E468</f>
        <v>4.5289592024706078</v>
      </c>
      <c r="F486" s="11">
        <f t="shared" ca="1" si="479"/>
        <v>4.2279363837830788</v>
      </c>
      <c r="G486" s="11">
        <f t="shared" ca="1" si="479"/>
        <v>4.4760736196319018</v>
      </c>
      <c r="H486" s="5">
        <f t="shared" ref="H486:H488" ca="1" si="480">(E486/D486)-1</f>
        <v>0.2570322942029164</v>
      </c>
      <c r="I486" s="5">
        <f t="shared" ref="I486:I488" ca="1" si="481">(F486/E486)-1</f>
        <v>-6.6466224408318175E-2</v>
      </c>
      <c r="J486" s="5">
        <f t="shared" ref="J486:J488" ca="1" si="482">(G486/F486)-1</f>
        <v>5.868991709539273E-2</v>
      </c>
      <c r="K486" s="27"/>
      <c r="L486" s="11">
        <v>3.16885912049313</v>
      </c>
      <c r="M486" s="11">
        <v>3.7583090444881266</v>
      </c>
      <c r="N486" s="11">
        <v>3.5406903765690378</v>
      </c>
      <c r="O486" s="11">
        <v>3.8586739951906561</v>
      </c>
      <c r="P486" s="5">
        <v>0.1860132942430297</v>
      </c>
      <c r="Q486" s="5">
        <v>-5.7903345718267829E-2</v>
      </c>
      <c r="R486" s="5">
        <v>8.9808366392586825E-2</v>
      </c>
    </row>
    <row r="487" spans="1:18" ht="12.75" customHeight="1" thickBot="1" x14ac:dyDescent="0.3">
      <c r="A487" s="39"/>
      <c r="B487" s="29" t="s">
        <v>11</v>
      </c>
      <c r="C487" s="16" t="s">
        <v>11</v>
      </c>
      <c r="D487" s="11">
        <f ca="1">D482/D465</f>
        <v>4.0948926575825899</v>
      </c>
      <c r="E487" s="11">
        <f t="shared" ref="E487:G487" ca="1" si="483">E482/E465</f>
        <v>5.1698311583895107</v>
      </c>
      <c r="F487" s="11">
        <f t="shared" ca="1" si="483"/>
        <v>4.7575913158280771</v>
      </c>
      <c r="G487" s="11">
        <f t="shared" ca="1" si="483"/>
        <v>5.0096127437517168</v>
      </c>
      <c r="H487" s="5">
        <f t="shared" ca="1" si="480"/>
        <v>0.26250712550826871</v>
      </c>
      <c r="I487" s="5">
        <f t="shared" ca="1" si="481"/>
        <v>-7.9739517584139663E-2</v>
      </c>
      <c r="J487" s="5">
        <f t="shared" ca="1" si="482"/>
        <v>5.2972483593785702E-2</v>
      </c>
      <c r="K487" s="27"/>
      <c r="L487" s="11">
        <v>3.5994015372279047</v>
      </c>
      <c r="M487" s="11">
        <v>4.2617150470139125</v>
      </c>
      <c r="N487" s="11">
        <v>3.9649759868806371</v>
      </c>
      <c r="O487" s="11">
        <v>4.2839816933638444</v>
      </c>
      <c r="P487" s="5">
        <v>0.18400656412901673</v>
      </c>
      <c r="Q487" s="5">
        <v>-6.9629024197944367E-2</v>
      </c>
      <c r="R487" s="5">
        <v>8.0455898733999165E-2</v>
      </c>
    </row>
    <row r="488" spans="1:18" ht="12.75" customHeight="1" thickBot="1" x14ac:dyDescent="0.3">
      <c r="A488" s="39"/>
      <c r="B488" s="29" t="s">
        <v>12</v>
      </c>
      <c r="C488" s="16" t="s">
        <v>12</v>
      </c>
      <c r="D488" s="10">
        <f ca="1">D470/D482</f>
        <v>34.398061380829262</v>
      </c>
      <c r="E488" s="10">
        <f t="shared" ref="E488:G488" ca="1" si="484">E470/E482</f>
        <v>26.985395796198159</v>
      </c>
      <c r="F488" s="10">
        <f t="shared" ca="1" si="484"/>
        <v>31.723363292993138</v>
      </c>
      <c r="G488" s="10">
        <f t="shared" ca="1" si="484"/>
        <v>32.359445540935674</v>
      </c>
      <c r="H488" s="5">
        <f t="shared" ca="1" si="480"/>
        <v>-0.21549660902583112</v>
      </c>
      <c r="I488" s="5">
        <f t="shared" ca="1" si="481"/>
        <v>0.1755752456839077</v>
      </c>
      <c r="J488" s="5">
        <f t="shared" ca="1" si="482"/>
        <v>2.0050908286985747E-2</v>
      </c>
      <c r="K488" s="27"/>
      <c r="L488" s="10">
        <v>38.846577501752328</v>
      </c>
      <c r="M488" s="10">
        <v>34.338209980822292</v>
      </c>
      <c r="N488" s="10">
        <v>37.173983204821411</v>
      </c>
      <c r="O488" s="10">
        <v>38.106003240567631</v>
      </c>
      <c r="P488" s="5">
        <v>-0.11605571998528486</v>
      </c>
      <c r="Q488" s="5">
        <v>8.2583606588196856E-2</v>
      </c>
      <c r="R488" s="5">
        <v>2.5071836682417636E-2</v>
      </c>
    </row>
    <row r="489" spans="1:18" ht="12.75" customHeight="1" thickBot="1" x14ac:dyDescent="0.3">
      <c r="A489" s="40"/>
      <c r="B489" s="6" t="s">
        <v>14</v>
      </c>
      <c r="C489" s="8"/>
      <c r="D489" s="8"/>
      <c r="E489" s="8"/>
      <c r="F489" s="2"/>
      <c r="G489" s="2"/>
      <c r="H489" s="2"/>
      <c r="K489" s="27"/>
      <c r="L489" s="8"/>
      <c r="M489" s="8"/>
      <c r="N489" s="2"/>
      <c r="O489" s="2"/>
      <c r="P489" s="2"/>
    </row>
    <row r="490" spans="1:18" ht="12.75" customHeight="1" thickBot="1" x14ac:dyDescent="0.3">
      <c r="B490" t="str">
        <f>IF(ISERR(SEARCH("AOV $",B491)),"",B491)</f>
        <v/>
      </c>
      <c r="C490" s="18"/>
      <c r="D490" s="14" t="s">
        <v>76</v>
      </c>
      <c r="E490" s="14" t="s">
        <v>81</v>
      </c>
      <c r="F490" s="14" t="s">
        <v>90</v>
      </c>
      <c r="G490" s="14" t="s">
        <v>92</v>
      </c>
      <c r="H490" s="1" t="s">
        <v>82</v>
      </c>
      <c r="I490" s="1" t="s">
        <v>91</v>
      </c>
      <c r="J490" s="1" t="s">
        <v>93</v>
      </c>
      <c r="K490" s="27"/>
      <c r="L490" s="14" t="s">
        <v>76</v>
      </c>
      <c r="M490" s="14" t="s">
        <v>81</v>
      </c>
      <c r="N490" s="14" t="s">
        <v>90</v>
      </c>
      <c r="O490" s="14" t="s">
        <v>92</v>
      </c>
      <c r="P490" s="1" t="s">
        <v>82</v>
      </c>
      <c r="Q490" s="1" t="s">
        <v>91</v>
      </c>
      <c r="R490" s="1" t="s">
        <v>93</v>
      </c>
    </row>
    <row r="491" spans="1:18" ht="12.75" customHeight="1" thickBot="1" x14ac:dyDescent="0.3">
      <c r="A491" s="38" t="s">
        <v>73</v>
      </c>
      <c r="B491" s="28" t="s">
        <v>1</v>
      </c>
      <c r="C491" s="15" t="s">
        <v>1</v>
      </c>
      <c r="D491" s="12">
        <f t="array" aca="1" ref="D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D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42824</v>
      </c>
      <c r="E491" s="12">
        <f t="array" aca="1" ref="E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E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36764</v>
      </c>
      <c r="F491" s="12">
        <f t="array" aca="1" ref="F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F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32354</v>
      </c>
      <c r="G491" s="12">
        <f t="array" aca="1" ref="G491" ca="1">SUM(NOT(ISERR(FIND(OFFSET(Sheet1!$B$2:$B$73,72*(MATCH($I$2,Sheet1!$Y$1:$Y$34,0)-1),),CHOOSE(COUNTIF($A$4:$A491,"?*"),$A$4,$A$36,$A$61,$A$86,$A$111,$A$136,$A$161,$A$186,$A$211,$A$261,$A$286,$A$311,$A$336,$A$387,$A$413,$A$439,$A$465,$A$491))))*(TEXT(YEAR(OFFSET(Sheet1!$D$2:$D$73,72*(MATCH($I$2,Sheet1!$Y$1:$Y$34,0)-1),)),"0")=G$3)*CHOOSE(MATCH($B491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23598</v>
      </c>
      <c r="H491" s="5">
        <f t="shared" ref="H491" ca="1" si="485">(E491/D491)-1</f>
        <v>-0.14150943396226412</v>
      </c>
      <c r="I491" s="5">
        <f t="shared" ref="I491" ca="1" si="486">(F491/E491)-1</f>
        <v>-0.11995430312262001</v>
      </c>
      <c r="J491" s="5">
        <f t="shared" ref="J491" ca="1" si="487">(G491/F491)-1</f>
        <v>-0.27063114298077517</v>
      </c>
      <c r="K491" s="27"/>
      <c r="L491" s="12">
        <v>108093</v>
      </c>
      <c r="M491" s="12">
        <v>87363</v>
      </c>
      <c r="N491" s="12">
        <v>80697</v>
      </c>
      <c r="O491" s="12">
        <v>59056</v>
      </c>
      <c r="P491" s="5">
        <v>-0.19177930115733677</v>
      </c>
      <c r="Q491" s="5">
        <v>-7.6302324782802744E-2</v>
      </c>
      <c r="R491" s="5">
        <v>-0.2681760164566217</v>
      </c>
    </row>
    <row r="492" spans="1:18" ht="12.75" customHeight="1" thickBot="1" x14ac:dyDescent="0.3">
      <c r="A492" s="39"/>
      <c r="B492" s="29" t="s">
        <v>2</v>
      </c>
      <c r="C492" s="16" t="s">
        <v>2</v>
      </c>
      <c r="D492" s="12">
        <f t="array" aca="1" ref="D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D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E492" s="12">
        <f t="array" aca="1" ref="E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E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F492" s="12">
        <f t="array" aca="1" ref="F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F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G492" s="12">
        <f t="array" aca="1" ref="G492" ca="1">SUM(NOT(ISERR(FIND(OFFSET(Sheet1!$B$2:$B$73,72*(MATCH($I$2,Sheet1!$Y$1:$Y$34,0)-1),),CHOOSE(COUNTIF($A$4:$A492,"?*"),$A$4,$A$36,$A$61,$A$86,$A$111,$A$136,$A$161,$A$186,$A$211,$A$261,$A$286,$A$311,$A$336,$A$387,$A$413,$A$439,$A$465,$A$491))))*(TEXT(YEAR(OFFSET(Sheet1!$D$2:$D$73,72*(MATCH($I$2,Sheet1!$Y$1:$Y$34,0)-1),)),"0")=G$3)*CHOOSE(MATCH($B492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</v>
      </c>
      <c r="H492" s="5"/>
      <c r="I492" s="5"/>
      <c r="J492" s="5"/>
      <c r="K492" s="27"/>
      <c r="L492" s="12">
        <v>0</v>
      </c>
      <c r="M492" s="12">
        <v>0</v>
      </c>
      <c r="N492" s="12">
        <v>0</v>
      </c>
      <c r="O492" s="12">
        <v>0</v>
      </c>
      <c r="P492" s="5"/>
      <c r="Q492" s="5"/>
      <c r="R492" s="5"/>
    </row>
    <row r="493" spans="1:18" ht="12.75" customHeight="1" thickBot="1" x14ac:dyDescent="0.3">
      <c r="A493" s="39"/>
      <c r="B493" s="29" t="s">
        <v>3</v>
      </c>
      <c r="C493" s="16" t="s">
        <v>3</v>
      </c>
      <c r="D493" s="9">
        <f ca="1">D492/D491</f>
        <v>0</v>
      </c>
      <c r="E493" s="9">
        <f t="shared" ref="E493:G493" ca="1" si="488">E492/E491</f>
        <v>0</v>
      </c>
      <c r="F493" s="9">
        <f t="shared" ca="1" si="488"/>
        <v>0</v>
      </c>
      <c r="G493" s="9">
        <f t="shared" ca="1" si="488"/>
        <v>0</v>
      </c>
      <c r="H493" s="5"/>
      <c r="I493" s="5"/>
      <c r="J493" s="5"/>
      <c r="K493" s="27"/>
      <c r="L493" s="9">
        <v>0</v>
      </c>
      <c r="M493" s="9">
        <v>0</v>
      </c>
      <c r="N493" s="9">
        <v>0</v>
      </c>
      <c r="O493" s="9">
        <v>0</v>
      </c>
      <c r="P493" s="5"/>
      <c r="Q493" s="5"/>
      <c r="R493" s="5"/>
    </row>
    <row r="494" spans="1:18" ht="12.75" customHeight="1" thickBot="1" x14ac:dyDescent="0.3">
      <c r="A494" s="39"/>
      <c r="B494" s="29" t="s">
        <v>4</v>
      </c>
      <c r="C494" s="16" t="s">
        <v>4</v>
      </c>
      <c r="D494" s="12">
        <f t="array" aca="1" ref="D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D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53487</v>
      </c>
      <c r="E494" s="12">
        <f t="array" aca="1" ref="E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E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47163</v>
      </c>
      <c r="F494" s="12">
        <f t="array" aca="1" ref="F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F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39931</v>
      </c>
      <c r="G494" s="12">
        <f t="array" aca="1" ref="G494" ca="1">SUM(NOT(ISERR(FIND(OFFSET(Sheet1!$B$2:$B$73,72*(MATCH($I$2,Sheet1!$Y$1:$Y$34,0)-1),),CHOOSE(COUNTIF($A$4:$A494,"?*"),$A$4,$A$36,$A$61,$A$86,$A$111,$A$136,$A$161,$A$186,$A$211,$A$261,$A$286,$A$311,$A$336,$A$387,$A$413,$A$439,$A$465,$A$491))))*(TEXT(YEAR(OFFSET(Sheet1!$D$2:$D$73,72*(MATCH($I$2,Sheet1!$Y$1:$Y$34,0)-1),)),"0")=G$3)*CHOOSE(MATCH($B494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29037</v>
      </c>
      <c r="H494" s="5">
        <f t="shared" ref="H494:H508" ca="1" si="489">(E494/D494)-1</f>
        <v>-0.11823433731560939</v>
      </c>
      <c r="I494" s="5">
        <f t="shared" ref="I494:I508" ca="1" si="490">(F494/E494)-1</f>
        <v>-0.15334054237431882</v>
      </c>
      <c r="J494" s="5">
        <f t="shared" ref="J494:J508" ca="1" si="491">(G494/F494)-1</f>
        <v>-0.27282061556184423</v>
      </c>
      <c r="K494" s="27"/>
      <c r="L494" s="12">
        <v>133549</v>
      </c>
      <c r="M494" s="12">
        <v>108646</v>
      </c>
      <c r="N494" s="12">
        <v>98110</v>
      </c>
      <c r="O494" s="12">
        <v>70659</v>
      </c>
      <c r="P494" s="5">
        <v>-0.18647088334618755</v>
      </c>
      <c r="Q494" s="5">
        <v>-9.6975498407672611E-2</v>
      </c>
      <c r="R494" s="5">
        <v>-0.27979818570991744</v>
      </c>
    </row>
    <row r="495" spans="1:18" ht="12.75" customHeight="1" thickBot="1" x14ac:dyDescent="0.3">
      <c r="A495" s="39"/>
      <c r="B495" s="29" t="s">
        <v>5</v>
      </c>
      <c r="C495" s="16" t="s">
        <v>5</v>
      </c>
      <c r="D495" s="11">
        <f ca="1">D494/D491</f>
        <v>1.2489958901550533</v>
      </c>
      <c r="E495" s="11">
        <f t="shared" ref="E495:G495" ca="1" si="492">E494/E491</f>
        <v>1.282858230878033</v>
      </c>
      <c r="F495" s="11">
        <f t="shared" ca="1" si="492"/>
        <v>1.2341905174012486</v>
      </c>
      <c r="G495" s="11">
        <f t="shared" ca="1" si="492"/>
        <v>1.2304856343757946</v>
      </c>
      <c r="H495" s="5">
        <f t="shared" ca="1" si="489"/>
        <v>2.7111651038960627E-2</v>
      </c>
      <c r="I495" s="5">
        <f t="shared" ca="1" si="490"/>
        <v>-3.7936938241004636E-2</v>
      </c>
      <c r="J495" s="5">
        <f t="shared" ca="1" si="491"/>
        <v>-3.0018728658320892E-3</v>
      </c>
      <c r="K495" s="27"/>
      <c r="L495" s="11">
        <v>1.2355009112523476</v>
      </c>
      <c r="M495" s="11">
        <v>1.2436157183246912</v>
      </c>
      <c r="N495" s="11">
        <v>1.2157824950122063</v>
      </c>
      <c r="O495" s="11">
        <v>1.1964745326469792</v>
      </c>
      <c r="P495" s="5">
        <v>6.5680300179771223E-3</v>
      </c>
      <c r="Q495" s="5">
        <v>-2.2380887361233892E-2</v>
      </c>
      <c r="R495" s="5">
        <v>-1.5881099164068102E-2</v>
      </c>
    </row>
    <row r="496" spans="1:18" ht="12.75" customHeight="1" thickBot="1" x14ac:dyDescent="0.3">
      <c r="A496" s="39"/>
      <c r="B496" s="29" t="s">
        <v>6</v>
      </c>
      <c r="C496" s="16" t="s">
        <v>6</v>
      </c>
      <c r="D496" s="12">
        <f t="array" aca="1" ref="D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D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6783611.8899999997</v>
      </c>
      <c r="E496" s="12">
        <f t="array" aca="1" ref="E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E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5780926.9400000004</v>
      </c>
      <c r="F496" s="12">
        <f t="array" aca="1" ref="F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F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5295155.96</v>
      </c>
      <c r="G496" s="12">
        <f t="array" aca="1" ref="G496" ca="1">SUM(NOT(ISERR(FIND(OFFSET(Sheet1!$B$2:$B$73,72*(MATCH($I$2,Sheet1!$Y$1:$Y$34,0)-1),),CHOOSE(COUNTIF($A$4:$A496,"?*"),$A$4,$A$36,$A$61,$A$86,$A$111,$A$136,$A$161,$A$186,$A$211,$A$261,$A$286,$A$311,$A$336,$A$387,$A$413,$A$439,$A$465,$A$491))))*(TEXT(YEAR(OFFSET(Sheet1!$D$2:$D$73,72*(MATCH($I$2,Sheet1!$Y$1:$Y$34,0)-1),)),"0")=G$3)*CHOOSE(MATCH($B496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4285974.28</v>
      </c>
      <c r="H496" s="5">
        <f t="shared" ca="1" si="489"/>
        <v>-0.14780989335166683</v>
      </c>
      <c r="I496" s="5">
        <f t="shared" ca="1" si="490"/>
        <v>-8.40299462424966E-2</v>
      </c>
      <c r="J496" s="5">
        <f t="shared" ca="1" si="491"/>
        <v>-0.19058582742858432</v>
      </c>
      <c r="K496" s="27"/>
      <c r="L496" s="12">
        <v>17085271</v>
      </c>
      <c r="M496" s="12">
        <v>14291589.18</v>
      </c>
      <c r="N496" s="12">
        <v>12859624.119999999</v>
      </c>
      <c r="O496" s="12">
        <v>10638954.49</v>
      </c>
      <c r="P496" s="5">
        <v>-0.16351404786028856</v>
      </c>
      <c r="Q496" s="5">
        <v>-0.10019634919284748</v>
      </c>
      <c r="R496" s="5">
        <v>-0.17268542293909594</v>
      </c>
    </row>
    <row r="497" spans="1:18" ht="12.75" customHeight="1" thickBot="1" x14ac:dyDescent="0.3">
      <c r="A497" s="39"/>
      <c r="B497" s="29" t="s">
        <v>88</v>
      </c>
      <c r="C497" s="16" t="s">
        <v>89</v>
      </c>
      <c r="D497" s="31">
        <f t="array" aca="1" ref="D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D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0.25696000000000002</v>
      </c>
      <c r="E497" s="32">
        <f t="array" aca="1" ref="E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E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0.28942499999999999</v>
      </c>
      <c r="F497" s="32">
        <f t="array" aca="1" ref="F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F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0.28009400000000001</v>
      </c>
      <c r="G497" s="32">
        <f t="array" aca="1" ref="G497" ca="1">SUM(NOT(ISERR(FIND(OFFSET(Sheet1!$B$2:$B$73,72*(MATCH($I$2,Sheet1!$Y$1:$Y$34,0)-1),),CHOOSE(COUNTIF($A$4:$A497,"?*"),$A$4,$A$36,$A$61,$A$86,$A$111,$A$136,$A$161,$A$186,$A$211,$A$261,$A$286,$A$311,$A$336,$A$387,$A$413,$A$439,$A$465,$A$491))))*(TEXT(YEAR(OFFSET(Sheet1!$D$2:$D$73,72*(MATCH($I$2,Sheet1!$Y$1:$Y$34,0)-1),)),"0")=G$3)*CHOOSE(MATCH($B497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0.27316099999999999</v>
      </c>
      <c r="H497" s="5"/>
      <c r="I497" s="5"/>
      <c r="J497" s="5"/>
      <c r="K497" s="27"/>
      <c r="L497" s="31">
        <v>0.30155300000000002</v>
      </c>
      <c r="M497" s="32">
        <v>0.304114</v>
      </c>
      <c r="N497" s="32">
        <v>0.29907</v>
      </c>
      <c r="O497" s="32">
        <v>0.29669800000000002</v>
      </c>
      <c r="P497" s="5"/>
      <c r="Q497" s="5"/>
      <c r="R497" s="5"/>
    </row>
    <row r="498" spans="1:18" ht="12.75" customHeight="1" thickBot="1" x14ac:dyDescent="0.3">
      <c r="A498" s="39"/>
      <c r="B498" s="29" t="s">
        <v>50</v>
      </c>
      <c r="C498" s="16" t="s">
        <v>50</v>
      </c>
      <c r="D498" s="12">
        <f t="array" aca="1" ref="D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D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35687</v>
      </c>
      <c r="E498" s="12">
        <f t="array" aca="1" ref="E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E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30198</v>
      </c>
      <c r="F498" s="12">
        <f t="array" aca="1" ref="F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F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27230</v>
      </c>
      <c r="G498" s="12">
        <f t="array" aca="1" ref="G498" ca="1">SUM(NOT(ISERR(FIND(OFFSET(Sheet1!$B$2:$B$73,72*(MATCH($I$2,Sheet1!$Y$1:$Y$34,0)-1),),CHOOSE(COUNTIF($A$4:$A498,"?*"),$A$4,$A$36,$A$61,$A$86,$A$111,$A$136,$A$161,$A$186,$A$211,$A$261,$A$286,$A$311,$A$336,$A$387,$A$413,$A$439,$A$465,$A$491))))*(TEXT(YEAR(OFFSET(Sheet1!$D$2:$D$73,72*(MATCH($I$2,Sheet1!$Y$1:$Y$34,0)-1),)),"0")=G$3)*CHOOSE(MATCH($B498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20014</v>
      </c>
      <c r="H498" s="5">
        <f t="shared" ca="1" si="489"/>
        <v>-0.153809510465996</v>
      </c>
      <c r="I498" s="5">
        <f t="shared" ca="1" si="490"/>
        <v>-9.8284654612888267E-2</v>
      </c>
      <c r="J498" s="5">
        <f t="shared" ca="1" si="491"/>
        <v>-0.26500183621006246</v>
      </c>
      <c r="K498" s="27"/>
      <c r="L498" s="12">
        <v>91028</v>
      </c>
      <c r="M498" s="12">
        <v>73556</v>
      </c>
      <c r="N498" s="12">
        <v>68766</v>
      </c>
      <c r="O498" s="12">
        <v>51124</v>
      </c>
      <c r="P498" s="5">
        <v>-0.19194094124884653</v>
      </c>
      <c r="Q498" s="5">
        <v>-6.5120452444396126E-2</v>
      </c>
      <c r="R498" s="5">
        <v>-0.25655120262920628</v>
      </c>
    </row>
    <row r="499" spans="1:18" ht="12.75" customHeight="1" thickBot="1" x14ac:dyDescent="0.3">
      <c r="A499" s="39"/>
      <c r="B499" s="29" t="s">
        <v>51</v>
      </c>
      <c r="C499" s="16" t="s">
        <v>51</v>
      </c>
      <c r="D499" s="12">
        <f t="array" aca="1" ref="D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D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7137</v>
      </c>
      <c r="E499" s="12">
        <f t="array" aca="1" ref="E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E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6566</v>
      </c>
      <c r="F499" s="12">
        <f t="array" aca="1" ref="F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F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5124</v>
      </c>
      <c r="G499" s="12">
        <f t="array" aca="1" ref="G499" ca="1">SUM(NOT(ISERR(FIND(OFFSET(Sheet1!$B$2:$B$73,72*(MATCH($I$2,Sheet1!$Y$1:$Y$34,0)-1),),CHOOSE(COUNTIF($A$4:$A499,"?*"),$A$4,$A$36,$A$61,$A$86,$A$111,$A$136,$A$161,$A$186,$A$211,$A$261,$A$286,$A$311,$A$336,$A$387,$A$413,$A$439,$A$465,$A$491))))*(TEXT(YEAR(OFFSET(Sheet1!$D$2:$D$73,72*(MATCH($I$2,Sheet1!$Y$1:$Y$34,0)-1),)),"0")=G$3)*CHOOSE(MATCH($B499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3584</v>
      </c>
      <c r="H499" s="5">
        <f t="shared" ca="1" si="489"/>
        <v>-8.0005604595768554E-2</v>
      </c>
      <c r="I499" s="5">
        <f t="shared" ca="1" si="490"/>
        <v>-0.21961620469083154</v>
      </c>
      <c r="J499" s="5">
        <f t="shared" ca="1" si="491"/>
        <v>-0.30054644808743169</v>
      </c>
      <c r="K499" s="27"/>
      <c r="L499" s="12">
        <v>17065</v>
      </c>
      <c r="M499" s="12">
        <v>13807</v>
      </c>
      <c r="N499" s="12">
        <v>11931</v>
      </c>
      <c r="O499" s="12">
        <v>7932</v>
      </c>
      <c r="P499" s="5">
        <v>-0.19091708174626432</v>
      </c>
      <c r="Q499" s="5">
        <v>-0.13587310784384732</v>
      </c>
      <c r="R499" s="5">
        <v>-0.33517726929846614</v>
      </c>
    </row>
    <row r="500" spans="1:18" ht="12.75" customHeight="1" thickBot="1" x14ac:dyDescent="0.3">
      <c r="A500" s="39"/>
      <c r="B500" s="29" t="str">
        <f>IF(ISERR(SEARCH("AOV $",B501)),"",B501)</f>
        <v>Customers, AOV $0-$50</v>
      </c>
      <c r="C500" s="16"/>
      <c r="D500" s="12"/>
      <c r="E500" s="12"/>
      <c r="F500" s="12"/>
      <c r="G500" s="12"/>
      <c r="H500" s="5"/>
      <c r="I500" s="5"/>
      <c r="J500" s="5"/>
      <c r="K500" s="27"/>
      <c r="L500" s="12"/>
      <c r="M500" s="12"/>
      <c r="N500" s="12"/>
      <c r="O500" s="12"/>
      <c r="P500" s="5"/>
      <c r="Q500" s="5"/>
      <c r="R500" s="5"/>
    </row>
    <row r="501" spans="1:18" ht="12.75" customHeight="1" thickBot="1" x14ac:dyDescent="0.3">
      <c r="A501" s="39"/>
      <c r="B501" s="29" t="s">
        <v>77</v>
      </c>
      <c r="C501" s="16"/>
      <c r="D501" s="22">
        <f t="array" aca="1" ref="D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D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11011</v>
      </c>
      <c r="E501" s="12">
        <f t="array" aca="1" ref="E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E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9499</v>
      </c>
      <c r="F501" s="12">
        <f t="array" aca="1" ref="F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F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7899</v>
      </c>
      <c r="G501" s="12">
        <f t="array" aca="1" ref="G501" ca="1">SUM(NOT(ISERR(FIND(OFFSET(Sheet1!$B$2:$B$73,72*(MATCH($I$2,Sheet1!$Y$1:$Y$34,0)-1),),CHOOSE(COUNTIF($A$4:$A501,"?*"),$A$4,$A$36,$A$61,$A$86,$A$111,$A$136,$A$161,$A$186,$A$211,$A$261,$A$286,$A$311,$A$336,$A$387,$A$413,$A$439,$A$465,$A$491))))*(TEXT(YEAR(OFFSET(Sheet1!$D$2:$D$73,72*(MATCH($I$2,Sheet1!$Y$1:$Y$34,0)-1),)),"0")=G$3)*CHOOSE(MATCH($B501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5011</v>
      </c>
      <c r="H501" s="5">
        <f ca="1">(E501/D501)-1</f>
        <v>-0.13731722822631909</v>
      </c>
      <c r="I501" s="5">
        <f t="shared" ref="I501:I504" ca="1" si="493">(F501/E501)-1</f>
        <v>-0.16843878302979265</v>
      </c>
      <c r="J501" s="5">
        <f t="shared" ref="J501:J504" ca="1" si="494">(G501/F501)-1</f>
        <v>-0.36561590074692996</v>
      </c>
      <c r="K501" s="27"/>
      <c r="L501" s="12">
        <v>30992</v>
      </c>
      <c r="M501" s="12">
        <v>25252</v>
      </c>
      <c r="N501" s="12">
        <v>23433</v>
      </c>
      <c r="O501" s="12">
        <v>13851</v>
      </c>
      <c r="P501" s="5">
        <v>-0.18520908621579768</v>
      </c>
      <c r="Q501" s="5">
        <v>-7.2033898305084776E-2</v>
      </c>
      <c r="R501" s="5">
        <v>-0.40891051081807706</v>
      </c>
    </row>
    <row r="502" spans="1:18" ht="12.75" customHeight="1" thickBot="1" x14ac:dyDescent="0.3">
      <c r="A502" s="39"/>
      <c r="B502" s="29" t="s">
        <v>78</v>
      </c>
      <c r="C502" s="16"/>
      <c r="D502" s="22">
        <f t="array" aca="1" ref="D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D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22011</v>
      </c>
      <c r="E502" s="12">
        <f t="array" aca="1" ref="E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E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19251</v>
      </c>
      <c r="F502" s="12">
        <f t="array" aca="1" ref="F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F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16490</v>
      </c>
      <c r="G502" s="12">
        <f t="array" aca="1" ref="G502" ca="1">SUM(NOT(ISERR(FIND(OFFSET(Sheet1!$B$2:$B$73,72*(MATCH($I$2,Sheet1!$Y$1:$Y$34,0)-1),),CHOOSE(COUNTIF($A$4:$A502,"?*"),$A$4,$A$36,$A$61,$A$86,$A$111,$A$136,$A$161,$A$186,$A$211,$A$261,$A$286,$A$311,$A$336,$A$387,$A$413,$A$439,$A$465,$A$491))))*(TEXT(YEAR(OFFSET(Sheet1!$D$2:$D$73,72*(MATCH($I$2,Sheet1!$Y$1:$Y$34,0)-1),)),"0")=G$3)*CHOOSE(MATCH($B502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11981</v>
      </c>
      <c r="H502" s="5">
        <f ca="1">(E502/D502)-1</f>
        <v>-0.12539184952978055</v>
      </c>
      <c r="I502" s="5">
        <f t="shared" ca="1" si="493"/>
        <v>-0.14342112098072823</v>
      </c>
      <c r="J502" s="5">
        <f t="shared" ca="1" si="494"/>
        <v>-0.27343844754396607</v>
      </c>
      <c r="K502" s="27"/>
      <c r="L502" s="12">
        <v>53963</v>
      </c>
      <c r="M502" s="12">
        <v>42065</v>
      </c>
      <c r="N502" s="12">
        <v>37247</v>
      </c>
      <c r="O502" s="12">
        <v>26077</v>
      </c>
      <c r="P502" s="5">
        <v>-0.22048440598187646</v>
      </c>
      <c r="Q502" s="5">
        <v>-0.11453702603114224</v>
      </c>
      <c r="R502" s="5">
        <v>-0.29988992402072645</v>
      </c>
    </row>
    <row r="503" spans="1:18" ht="12.75" customHeight="1" thickBot="1" x14ac:dyDescent="0.3">
      <c r="A503" s="39"/>
      <c r="B503" s="29" t="s">
        <v>79</v>
      </c>
      <c r="C503" s="16"/>
      <c r="D503" s="22">
        <f t="array" aca="1" ref="D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D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5460</v>
      </c>
      <c r="E503" s="12">
        <f t="array" aca="1" ref="E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E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4474</v>
      </c>
      <c r="F503" s="12">
        <f t="array" aca="1" ref="F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F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4326</v>
      </c>
      <c r="G503" s="12">
        <f t="array" aca="1" ref="G503" ca="1">SUM(NOT(ISERR(FIND(OFFSET(Sheet1!$B$2:$B$73,72*(MATCH($I$2,Sheet1!$Y$1:$Y$34,0)-1),),CHOOSE(COUNTIF($A$4:$A503,"?*"),$A$4,$A$36,$A$61,$A$86,$A$111,$A$136,$A$161,$A$186,$A$211,$A$261,$A$286,$A$311,$A$336,$A$387,$A$413,$A$439,$A$465,$A$491))))*(TEXT(YEAR(OFFSET(Sheet1!$D$2:$D$73,72*(MATCH($I$2,Sheet1!$Y$1:$Y$34,0)-1),)),"0")=G$3)*CHOOSE(MATCH($B503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3489</v>
      </c>
      <c r="H503" s="5">
        <f ca="1">(E503/D503)-1</f>
        <v>-0.18058608058608061</v>
      </c>
      <c r="I503" s="5">
        <f t="shared" ca="1" si="493"/>
        <v>-3.3080017881090718E-2</v>
      </c>
      <c r="J503" s="5">
        <f t="shared" ca="1" si="494"/>
        <v>-0.19348127600554788</v>
      </c>
      <c r="K503" s="27"/>
      <c r="L503" s="12">
        <v>12176</v>
      </c>
      <c r="M503" s="12">
        <v>10605</v>
      </c>
      <c r="N503" s="12">
        <v>11325</v>
      </c>
      <c r="O503" s="12">
        <v>11692</v>
      </c>
      <c r="P503" s="5">
        <v>-0.12902431011826543</v>
      </c>
      <c r="Q503" s="5">
        <v>6.7892503536067794E-2</v>
      </c>
      <c r="R503" s="5">
        <v>3.2406181015452562E-2</v>
      </c>
    </row>
    <row r="504" spans="1:18" ht="12.75" customHeight="1" thickBot="1" x14ac:dyDescent="0.3">
      <c r="A504" s="39"/>
      <c r="B504" s="29" t="s">
        <v>80</v>
      </c>
      <c r="C504" s="16"/>
      <c r="D504" s="22">
        <f t="array" aca="1" ref="D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D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4342</v>
      </c>
      <c r="E504" s="12">
        <f t="array" aca="1" ref="E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E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3540</v>
      </c>
      <c r="F504" s="12">
        <f t="array" aca="1" ref="F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F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3639</v>
      </c>
      <c r="G504" s="12">
        <f t="array" aca="1" ref="G504" ca="1">SUM(NOT(ISERR(FIND(OFFSET(Sheet1!$B$2:$B$73,72*(MATCH($I$2,Sheet1!$Y$1:$Y$34,0)-1),),CHOOSE(COUNTIF($A$4:$A504,"?*"),$A$4,$A$36,$A$61,$A$86,$A$111,$A$136,$A$161,$A$186,$A$211,$A$261,$A$286,$A$311,$A$336,$A$387,$A$413,$A$439,$A$465,$A$491))))*(TEXT(YEAR(OFFSET(Sheet1!$D$2:$D$73,72*(MATCH($I$2,Sheet1!$Y$1:$Y$34,0)-1),)),"0")=G$3)*CHOOSE(MATCH($B504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3117</v>
      </c>
      <c r="H504" s="5">
        <f ca="1">(E504/D504)-1</f>
        <v>-0.1847075080608015</v>
      </c>
      <c r="I504" s="5">
        <f t="shared" ca="1" si="493"/>
        <v>2.7966101694915313E-2</v>
      </c>
      <c r="J504" s="5">
        <f t="shared" ca="1" si="494"/>
        <v>-0.14344600164880461</v>
      </c>
      <c r="K504" s="27"/>
      <c r="L504" s="12">
        <v>10962</v>
      </c>
      <c r="M504" s="12">
        <v>9441</v>
      </c>
      <c r="N504" s="12">
        <v>8692</v>
      </c>
      <c r="O504" s="12">
        <v>7436</v>
      </c>
      <c r="P504" s="5">
        <v>-0.13875205254515599</v>
      </c>
      <c r="Q504" s="5">
        <v>-7.9334816227094596E-2</v>
      </c>
      <c r="R504" s="5">
        <v>-0.14450069028992174</v>
      </c>
    </row>
    <row r="505" spans="1:18" ht="12.75" customHeight="1" thickBot="1" x14ac:dyDescent="0.3">
      <c r="A505" s="39"/>
      <c r="B505" s="29" t="s">
        <v>53</v>
      </c>
      <c r="C505" s="16" t="s">
        <v>53</v>
      </c>
      <c r="D505" s="13">
        <f ca="1">D498/D491</f>
        <v>0.83334111713058101</v>
      </c>
      <c r="E505" s="13">
        <f t="shared" ref="E505:G505" ca="1" si="495">E498/E491</f>
        <v>0.82140137090632137</v>
      </c>
      <c r="F505" s="13">
        <f t="shared" ca="1" si="495"/>
        <v>0.84162700129813939</v>
      </c>
      <c r="G505" s="13">
        <f t="shared" ca="1" si="495"/>
        <v>0.84812272226459873</v>
      </c>
      <c r="H505" s="5">
        <f t="shared" ca="1" si="489"/>
        <v>-1.4327561641709674E-2</v>
      </c>
      <c r="I505" s="5">
        <f t="shared" ca="1" si="490"/>
        <v>2.4623321932737197E-2</v>
      </c>
      <c r="J505" s="5">
        <f t="shared" ca="1" si="491"/>
        <v>7.7180520069344283E-3</v>
      </c>
      <c r="K505" s="27"/>
      <c r="L505" s="13">
        <v>0.84212668720453687</v>
      </c>
      <c r="M505" s="13">
        <v>0.84195826608518476</v>
      </c>
      <c r="N505" s="13">
        <v>0.85215063757016984</v>
      </c>
      <c r="O505" s="13">
        <v>0.86568680574370094</v>
      </c>
      <c r="P505" s="5">
        <v>-1.9999499114697894E-4</v>
      </c>
      <c r="Q505" s="5">
        <v>1.2105554272156649E-2</v>
      </c>
      <c r="R505" s="5">
        <v>1.5884712839185688E-2</v>
      </c>
    </row>
    <row r="506" spans="1:18" ht="12.75" customHeight="1" thickBot="1" x14ac:dyDescent="0.3">
      <c r="A506" s="39"/>
      <c r="B506" s="29" t="s">
        <v>7</v>
      </c>
      <c r="C506" s="16" t="s">
        <v>7</v>
      </c>
      <c r="D506" s="10">
        <f ca="1">D496/D494</f>
        <v>126.82730177426289</v>
      </c>
      <c r="E506" s="10">
        <f t="shared" ref="E506:G506" ca="1" si="496">E496/E494</f>
        <v>122.57335071984396</v>
      </c>
      <c r="F506" s="10">
        <f t="shared" ca="1" si="496"/>
        <v>132.60764719140516</v>
      </c>
      <c r="G506" s="10">
        <f t="shared" ca="1" si="496"/>
        <v>147.60389434170199</v>
      </c>
      <c r="H506" s="5">
        <f t="shared" ca="1" si="489"/>
        <v>-3.3541287994839242E-2</v>
      </c>
      <c r="I506" s="5">
        <f t="shared" ca="1" si="490"/>
        <v>8.1863605854226806E-2</v>
      </c>
      <c r="J506" s="5">
        <f t="shared" ca="1" si="491"/>
        <v>0.11308734803695986</v>
      </c>
      <c r="K506" s="27"/>
      <c r="L506" s="10">
        <v>127.93260151704618</v>
      </c>
      <c r="M506" s="10">
        <v>131.54270916554682</v>
      </c>
      <c r="N506" s="10">
        <v>131.07353093466517</v>
      </c>
      <c r="O506" s="10">
        <v>150.56757794477704</v>
      </c>
      <c r="P506" s="5">
        <v>2.8218824644315799E-2</v>
      </c>
      <c r="Q506" s="5">
        <v>-3.5667368709214609E-3</v>
      </c>
      <c r="R506" s="5">
        <v>0.14872603851519695</v>
      </c>
    </row>
    <row r="507" spans="1:18" ht="12.75" customHeight="1" thickBot="1" x14ac:dyDescent="0.3">
      <c r="A507" s="39"/>
      <c r="B507" s="29" t="s">
        <v>8</v>
      </c>
      <c r="C507" s="16" t="s">
        <v>8</v>
      </c>
      <c r="D507" s="10">
        <f ca="1">D496/D491</f>
        <v>158.40677867550906</v>
      </c>
      <c r="E507" s="10">
        <f t="shared" ref="E507:G507" ca="1" si="497">E496/E491</f>
        <v>157.24423185725166</v>
      </c>
      <c r="F507" s="10">
        <f t="shared" ca="1" si="497"/>
        <v>163.66310069852258</v>
      </c>
      <c r="G507" s="10">
        <f t="shared" ca="1" si="497"/>
        <v>181.6244715653869</v>
      </c>
      <c r="H507" s="5">
        <f t="shared" ca="1" si="489"/>
        <v>-7.33899665139226E-3</v>
      </c>
      <c r="I507" s="5">
        <f t="shared" ca="1" si="490"/>
        <v>4.0821013053744748E-2</v>
      </c>
      <c r="J507" s="5">
        <f t="shared" ca="1" si="491"/>
        <v>0.10974600132958656</v>
      </c>
      <c r="K507" s="27"/>
      <c r="L507" s="10">
        <v>158.060845753194</v>
      </c>
      <c r="M507" s="10">
        <v>163.58858074928744</v>
      </c>
      <c r="N507" s="10">
        <v>159.35690446980681</v>
      </c>
      <c r="O507" s="10">
        <v>180.15027245326471</v>
      </c>
      <c r="P507" s="5">
        <v>3.4972196749628814E-2</v>
      </c>
      <c r="Q507" s="5">
        <v>-2.5867797496000211E-2</v>
      </c>
      <c r="R507" s="5">
        <v>0.13048300638518984</v>
      </c>
    </row>
    <row r="508" spans="1:18" ht="12.75" customHeight="1" thickBot="1" x14ac:dyDescent="0.3">
      <c r="A508" s="39"/>
      <c r="B508" s="29" t="s">
        <v>9</v>
      </c>
      <c r="C508" s="16" t="s">
        <v>9</v>
      </c>
      <c r="D508" s="12">
        <f t="array" aca="1" ref="D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D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186610</v>
      </c>
      <c r="E508" s="12">
        <f t="array" aca="1" ref="E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E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213584</v>
      </c>
      <c r="F508" s="12">
        <f t="array" aca="1" ref="F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F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167526</v>
      </c>
      <c r="G508" s="12">
        <f t="array" aca="1" ref="G508" ca="1">SUM(NOT(ISERR(FIND(OFFSET(Sheet1!$B$2:$B$73,72*(MATCH($I$2,Sheet1!$Y$1:$Y$34,0)-1),),CHOOSE(COUNTIF($A$4:$A508,"?*"),$A$4,$A$36,$A$61,$A$86,$A$111,$A$136,$A$161,$A$186,$A$211,$A$261,$A$286,$A$311,$A$336,$A$387,$A$413,$A$439,$A$465,$A$491))))*(TEXT(YEAR(OFFSET(Sheet1!$D$2:$D$73,72*(MATCH($I$2,Sheet1!$Y$1:$Y$34,0)-1),)),"0")=G$3)*CHOOSE(MATCH($B508,CHOOSE({1,2,3,4,5,6,7,8,9,10,11,12},$B$4,$B$5,$B$7,$B$9,$B$11,$B$12,$B$25,$B$17,$B$18,$B$19,$B$20,$B$10),0),OFFSET(Sheet1!$E$2:$E$73,72*(MATCH($I$2,Sheet1!$Y$1:$Y$34,0)-1),),OFFSET(Sheet1!$I$2:$I$73,72*(MATCH($I$2,Sheet1!$Y$1:$Y$34,0)-1),)+OFFSET(Sheet1!$J$2:$J$73,72*(MATCH($I$2,Sheet1!$Y$1:$Y$34,0)-1),)+OFFSET(Sheet1!$K$2:$K$73,72*(MATCH($I$2,Sheet1!$Y$1:$Y$34,0)-1),),OFFSET(Sheet1!$L$2:$L$73,72*(MATCH($I$2,Sheet1!$Y$1:$Y$34,0)-1),),OFFSET(Sheet1!$N$2:$N$73,72*(MATCH($I$2,Sheet1!$Y$1:$Y$34,0)-1),),OFFSET(Sheet1!$F$2:$F$73,72*(MATCH($I$2,Sheet1!$Y$1:$Y$34,0)-1),),OFFSET(Sheet1!$G$2:$G$73,72*(MATCH($I$2,Sheet1!$Y$1:$Y$34,0)-1),),OFFSET(Sheet1!$P$2:$P$73,72*(MATCH($I$2,Sheet1!$Y$1:$Y$34,0)-1),),OFFSET(Sheet1!$R$2:$R$73,72*(MATCH($I$2,Sheet1!$Y$1:$Y$34,0)-1),),OFFSET(Sheet1!$S$2:$S$73,72*(MATCH($I$2,Sheet1!$Y$1:$Y$34,0)-1),),OFFSET(Sheet1!$T$2:$T$73,72*(MATCH($I$2,Sheet1!$Y$1:$Y$34,0)-1),),OFFSET(Sheet1!$U$2:$U$73,72*(MATCH($I$2,Sheet1!$Y$1:$Y$34,0)-1),),OFFSET(Sheet1!$V$2:$V$73,72*(MATCH($I$2,Sheet1!$Y$1:$Y$34,0)-1),)))</f>
        <v>131642</v>
      </c>
      <c r="H508" s="5">
        <f t="shared" ca="1" si="489"/>
        <v>0.1445474519050427</v>
      </c>
      <c r="I508" s="5">
        <f t="shared" ca="1" si="490"/>
        <v>-0.21564349389467374</v>
      </c>
      <c r="J508" s="5">
        <f t="shared" ca="1" si="491"/>
        <v>-0.21419958692979002</v>
      </c>
      <c r="K508" s="27"/>
      <c r="L508" s="12">
        <v>424983</v>
      </c>
      <c r="M508" s="12">
        <v>417599</v>
      </c>
      <c r="N508" s="12">
        <v>359764</v>
      </c>
      <c r="O508" s="12">
        <v>281178</v>
      </c>
      <c r="P508" s="5">
        <v>-1.7374812639564419E-2</v>
      </c>
      <c r="Q508" s="5">
        <v>-0.13849410558933328</v>
      </c>
      <c r="R508" s="5">
        <v>-0.21843764245449793</v>
      </c>
    </row>
    <row r="509" spans="1:18" ht="12.75" customHeight="1" thickBot="1" x14ac:dyDescent="0.3">
      <c r="A509" s="39"/>
      <c r="B509" s="29" t="str">
        <f t="shared" ref="B509:B511" si="498">IF(ISERR(SEARCH("AOV $",B510)),"",B510)</f>
        <v/>
      </c>
      <c r="C509" s="16"/>
      <c r="D509" s="7"/>
      <c r="E509" s="7"/>
      <c r="F509" s="7"/>
      <c r="G509" s="7"/>
      <c r="H509" s="5"/>
      <c r="K509" s="27"/>
      <c r="L509" s="7"/>
      <c r="M509" s="7"/>
      <c r="N509" s="7"/>
      <c r="O509" s="7"/>
      <c r="P509" s="5"/>
    </row>
    <row r="510" spans="1:18" ht="12.75" customHeight="1" thickBot="1" x14ac:dyDescent="0.3">
      <c r="A510" s="39"/>
      <c r="B510" s="29" t="str">
        <f t="shared" si="498"/>
        <v/>
      </c>
      <c r="C510" s="16"/>
      <c r="D510" s="7"/>
      <c r="E510" s="7"/>
      <c r="F510" s="7"/>
      <c r="G510" s="7"/>
      <c r="H510" s="5"/>
      <c r="K510" s="27"/>
      <c r="L510" s="7"/>
      <c r="M510" s="7"/>
      <c r="N510" s="7"/>
      <c r="O510" s="7"/>
      <c r="P510" s="5"/>
    </row>
    <row r="511" spans="1:18" ht="12.75" customHeight="1" thickBot="1" x14ac:dyDescent="0.3">
      <c r="A511" s="39"/>
      <c r="B511" s="29" t="str">
        <f t="shared" si="498"/>
        <v/>
      </c>
      <c r="C511" s="16"/>
      <c r="D511" s="7"/>
      <c r="E511" s="7"/>
      <c r="F511" s="7"/>
      <c r="G511" s="7"/>
      <c r="H511" s="5"/>
      <c r="K511" s="27"/>
      <c r="L511" s="7"/>
      <c r="M511" s="7"/>
      <c r="N511" s="7"/>
      <c r="O511" s="7"/>
      <c r="P511" s="5"/>
    </row>
    <row r="512" spans="1:18" ht="12.75" customHeight="1" thickBot="1" x14ac:dyDescent="0.3">
      <c r="A512" s="39"/>
      <c r="B512" s="29" t="s">
        <v>10</v>
      </c>
      <c r="C512" s="16" t="s">
        <v>10</v>
      </c>
      <c r="D512" s="11">
        <f ca="1">D508/D494</f>
        <v>3.4888851496625346</v>
      </c>
      <c r="E512" s="11">
        <f t="shared" ref="E512:G512" ca="1" si="499">E508/E494</f>
        <v>4.5286347348557134</v>
      </c>
      <c r="F512" s="11">
        <f t="shared" ca="1" si="499"/>
        <v>4.1953870426485684</v>
      </c>
      <c r="G512" s="11">
        <f t="shared" ca="1" si="499"/>
        <v>4.5335950683610564</v>
      </c>
      <c r="H512" s="5">
        <f t="shared" ref="H512:H514" ca="1" si="500">(E512/D512)-1</f>
        <v>0.29801771643120722</v>
      </c>
      <c r="I512" s="5">
        <f t="shared" ref="I512:I514" ca="1" si="501">(F512/E512)-1</f>
        <v>-7.3586789776226569E-2</v>
      </c>
      <c r="J512" s="5">
        <f t="shared" ref="J512:J514" ca="1" si="502">(G512/F512)-1</f>
        <v>8.0614260919053438E-2</v>
      </c>
      <c r="K512" s="27"/>
      <c r="L512" s="11">
        <v>3.1822252506570621</v>
      </c>
      <c r="M512" s="11">
        <v>3.8436665868968944</v>
      </c>
      <c r="N512" s="11">
        <v>3.6669452655182959</v>
      </c>
      <c r="O512" s="11">
        <v>3.9793656858998854</v>
      </c>
      <c r="P512" s="5">
        <v>0.20785497070116543</v>
      </c>
      <c r="Q512" s="5">
        <v>-4.5977276484137186E-2</v>
      </c>
      <c r="R512" s="5">
        <v>8.5199095639468592E-2</v>
      </c>
    </row>
    <row r="513" spans="1:18" ht="12.75" customHeight="1" thickBot="1" x14ac:dyDescent="0.3">
      <c r="A513" s="39"/>
      <c r="B513" s="29" t="s">
        <v>11</v>
      </c>
      <c r="C513" s="16" t="s">
        <v>11</v>
      </c>
      <c r="D513" s="11">
        <f ca="1">D508/D491</f>
        <v>4.3576032131515037</v>
      </c>
      <c r="E513" s="11">
        <f t="shared" ref="E513:G513" ca="1" si="503">E508/E491</f>
        <v>5.80959634424981</v>
      </c>
      <c r="F513" s="11">
        <f t="shared" ca="1" si="503"/>
        <v>5.1779069048649315</v>
      </c>
      <c r="G513" s="11">
        <f t="shared" ca="1" si="503"/>
        <v>5.5785236036952286</v>
      </c>
      <c r="H513" s="5">
        <f t="shared" ca="1" si="500"/>
        <v>0.33320911980147838</v>
      </c>
      <c r="I513" s="5">
        <f t="shared" ca="1" si="501"/>
        <v>-0.10873207051813649</v>
      </c>
      <c r="J513" s="5">
        <f t="shared" ca="1" si="502"/>
        <v>7.7370394290769307E-2</v>
      </c>
      <c r="K513" s="27"/>
      <c r="L513" s="11">
        <v>3.9316421969970303</v>
      </c>
      <c r="M513" s="11">
        <v>4.7800441834643959</v>
      </c>
      <c r="N513" s="11">
        <v>4.45820786398503</v>
      </c>
      <c r="O513" s="11">
        <v>4.7612096992684911</v>
      </c>
      <c r="P513" s="5">
        <v>0.21578819840609365</v>
      </c>
      <c r="Q513" s="5">
        <v>-6.7329151599203607E-2</v>
      </c>
      <c r="R513" s="5">
        <v>6.7964941188861205E-2</v>
      </c>
    </row>
    <row r="514" spans="1:18" ht="12.75" customHeight="1" thickBot="1" x14ac:dyDescent="0.3">
      <c r="A514" s="39"/>
      <c r="B514" s="29" t="s">
        <v>12</v>
      </c>
      <c r="C514" s="16" t="s">
        <v>12</v>
      </c>
      <c r="D514" s="10">
        <f ca="1">D496/D508</f>
        <v>36.35181335405391</v>
      </c>
      <c r="E514" s="10">
        <f t="shared" ref="E514:G514" ca="1" si="504">E496/E508</f>
        <v>27.066292137987865</v>
      </c>
      <c r="F514" s="10">
        <f t="shared" ca="1" si="504"/>
        <v>31.607965091985722</v>
      </c>
      <c r="G514" s="10">
        <f t="shared" ca="1" si="504"/>
        <v>32.557802828884398</v>
      </c>
      <c r="H514" s="5">
        <f t="shared" ca="1" si="500"/>
        <v>-0.25543488369144962</v>
      </c>
      <c r="I514" s="5">
        <f t="shared" ca="1" si="501"/>
        <v>0.16779812066033095</v>
      </c>
      <c r="J514" s="5">
        <f t="shared" ca="1" si="502"/>
        <v>3.0050581685168609E-2</v>
      </c>
      <c r="K514" s="27"/>
      <c r="L514" s="10">
        <v>40.202245736888301</v>
      </c>
      <c r="M514" s="10">
        <v>34.223236118860434</v>
      </c>
      <c r="N514" s="10">
        <v>35.744610689229603</v>
      </c>
      <c r="O514" s="10">
        <v>37.837080034711107</v>
      </c>
      <c r="P514" s="5">
        <v>-0.14872327424588916</v>
      </c>
      <c r="Q514" s="5">
        <v>4.4454433388043668E-2</v>
      </c>
      <c r="R514" s="5">
        <v>5.8539435879546353E-2</v>
      </c>
    </row>
    <row r="515" spans="1:18" ht="12.75" customHeight="1" thickBot="1" x14ac:dyDescent="0.3">
      <c r="A515" s="40"/>
      <c r="B515" s="6" t="s">
        <v>14</v>
      </c>
      <c r="C515" s="8"/>
      <c r="D515" s="8"/>
      <c r="E515" s="8"/>
      <c r="F515" s="2"/>
      <c r="G515" s="2"/>
      <c r="H515" s="2"/>
    </row>
  </sheetData>
  <mergeCells count="23">
    <mergeCell ref="A387:A411"/>
    <mergeCell ref="A413:A437"/>
    <mergeCell ref="A439:A463"/>
    <mergeCell ref="A465:A489"/>
    <mergeCell ref="A491:A515"/>
    <mergeCell ref="A261:A285"/>
    <mergeCell ref="A286:A310"/>
    <mergeCell ref="A311:A335"/>
    <mergeCell ref="A336:A360"/>
    <mergeCell ref="A361:A385"/>
    <mergeCell ref="A211:A235"/>
    <mergeCell ref="A36:A59"/>
    <mergeCell ref="A236:A259"/>
    <mergeCell ref="A61:A85"/>
    <mergeCell ref="A86:A110"/>
    <mergeCell ref="A111:A135"/>
    <mergeCell ref="A136:A160"/>
    <mergeCell ref="A161:A185"/>
    <mergeCell ref="A2:H2"/>
    <mergeCell ref="L2:R2"/>
    <mergeCell ref="A1:H1"/>
    <mergeCell ref="A4:A35"/>
    <mergeCell ref="A186:A210"/>
  </mergeCells>
  <dataValidations count="1">
    <dataValidation type="list" showInputMessage="1" showErrorMessage="1" sqref="I2" xr:uid="{00000000-0002-0000-0000-000000000000}">
      <formula1>OFFSET(INDIRECT("Sheet1!R1C25",FALSE),0,0,COUNTIF(INDIRECT("Sheet1!R1C25:R1904C25",FALSE),"?*"))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89"/>
  <sheetViews>
    <sheetView workbookViewId="0"/>
  </sheetViews>
  <sheetFormatPr defaultRowHeight="12.5" x14ac:dyDescent="0.25"/>
  <cols>
    <col min="1" max="1" width="27.81640625" bestFit="1" customWidth="1"/>
    <col min="2" max="2" width="22" bestFit="1" customWidth="1"/>
    <col min="3" max="3" width="16.453125" bestFit="1" customWidth="1"/>
    <col min="4" max="4" width="15" bestFit="1" customWidth="1"/>
  </cols>
  <sheetData>
    <row r="1" spans="1:25" x14ac:dyDescent="0.25">
      <c r="A1" t="s">
        <v>74</v>
      </c>
      <c r="B1" t="s">
        <v>27</v>
      </c>
      <c r="C1" t="s">
        <v>28</v>
      </c>
      <c r="D1" t="s">
        <v>29</v>
      </c>
      <c r="E1" t="s">
        <v>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</v>
      </c>
      <c r="M1" t="s">
        <v>36</v>
      </c>
      <c r="N1" t="s">
        <v>6</v>
      </c>
      <c r="O1" t="s">
        <v>37</v>
      </c>
      <c r="P1" t="s">
        <v>9</v>
      </c>
      <c r="Q1" t="s">
        <v>38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Y1" t="s">
        <v>67</v>
      </c>
    </row>
    <row r="2" spans="1:25" x14ac:dyDescent="0.25">
      <c r="A2" t="s">
        <v>67</v>
      </c>
      <c r="B2" t="s">
        <v>39</v>
      </c>
      <c r="C2" s="26">
        <v>45231</v>
      </c>
      <c r="D2" s="26">
        <v>45596</v>
      </c>
      <c r="E2">
        <v>142220</v>
      </c>
      <c r="F2">
        <v>83880</v>
      </c>
      <c r="G2">
        <v>58340</v>
      </c>
      <c r="H2">
        <v>46233</v>
      </c>
      <c r="I2">
        <v>70307</v>
      </c>
      <c r="J2">
        <v>12124</v>
      </c>
      <c r="K2">
        <v>13556</v>
      </c>
      <c r="L2">
        <v>331766</v>
      </c>
      <c r="M2">
        <v>331766</v>
      </c>
      <c r="N2">
        <v>59203961.380000003</v>
      </c>
      <c r="O2">
        <v>59203961.380000003</v>
      </c>
      <c r="P2">
        <v>1433020</v>
      </c>
      <c r="Q2">
        <v>1433020</v>
      </c>
      <c r="R2">
        <v>18553</v>
      </c>
      <c r="S2">
        <v>70273</v>
      </c>
      <c r="T2">
        <v>27710</v>
      </c>
      <c r="U2">
        <v>25684</v>
      </c>
      <c r="V2">
        <v>0.27111000000000002</v>
      </c>
      <c r="Y2" t="s">
        <v>68</v>
      </c>
    </row>
    <row r="3" spans="1:25" x14ac:dyDescent="0.25">
      <c r="A3" t="s">
        <v>67</v>
      </c>
      <c r="B3" t="s">
        <v>39</v>
      </c>
      <c r="C3" s="26">
        <v>44866</v>
      </c>
      <c r="D3" s="26">
        <v>45230</v>
      </c>
      <c r="E3">
        <v>171257</v>
      </c>
      <c r="F3">
        <v>100677</v>
      </c>
      <c r="G3">
        <v>70580</v>
      </c>
      <c r="H3">
        <v>62768</v>
      </c>
      <c r="I3">
        <v>77901</v>
      </c>
      <c r="J3">
        <v>14877</v>
      </c>
      <c r="K3">
        <v>15711</v>
      </c>
      <c r="L3">
        <v>389208</v>
      </c>
      <c r="M3">
        <v>389208</v>
      </c>
      <c r="N3">
        <v>65047811.439999998</v>
      </c>
      <c r="O3">
        <v>65047811.439999998</v>
      </c>
      <c r="P3">
        <v>1718883</v>
      </c>
      <c r="Q3">
        <v>1718883</v>
      </c>
      <c r="R3">
        <v>26489</v>
      </c>
      <c r="S3">
        <v>86131</v>
      </c>
      <c r="T3">
        <v>31467</v>
      </c>
      <c r="U3">
        <v>27170</v>
      </c>
      <c r="V3">
        <v>0.267735</v>
      </c>
      <c r="Y3" t="s">
        <v>70</v>
      </c>
    </row>
    <row r="4" spans="1:25" x14ac:dyDescent="0.25">
      <c r="A4" t="s">
        <v>67</v>
      </c>
      <c r="B4" t="s">
        <v>39</v>
      </c>
      <c r="C4" s="26">
        <v>44501</v>
      </c>
      <c r="D4" s="26">
        <v>44865</v>
      </c>
      <c r="E4">
        <v>179743</v>
      </c>
      <c r="F4">
        <v>107273</v>
      </c>
      <c r="G4">
        <v>72470</v>
      </c>
      <c r="H4">
        <v>72439</v>
      </c>
      <c r="I4">
        <v>77948</v>
      </c>
      <c r="J4">
        <v>13429</v>
      </c>
      <c r="K4">
        <v>15927</v>
      </c>
      <c r="L4">
        <v>392163</v>
      </c>
      <c r="M4">
        <v>392163</v>
      </c>
      <c r="N4">
        <v>64604492.810000002</v>
      </c>
      <c r="O4">
        <v>64604492.810000002</v>
      </c>
      <c r="P4">
        <v>1576752</v>
      </c>
      <c r="Q4">
        <v>1576752</v>
      </c>
      <c r="R4">
        <v>29864</v>
      </c>
      <c r="S4">
        <v>91187</v>
      </c>
      <c r="T4">
        <v>31419</v>
      </c>
      <c r="U4">
        <v>27273</v>
      </c>
      <c r="V4">
        <v>0.26362200000000002</v>
      </c>
      <c r="Y4" t="s">
        <v>69</v>
      </c>
    </row>
    <row r="5" spans="1:25" x14ac:dyDescent="0.25">
      <c r="A5" t="s">
        <v>67</v>
      </c>
      <c r="B5" t="s">
        <v>39</v>
      </c>
      <c r="C5" s="26">
        <v>44136</v>
      </c>
      <c r="D5" s="26">
        <v>44500</v>
      </c>
      <c r="E5">
        <v>180869</v>
      </c>
      <c r="F5">
        <v>109245</v>
      </c>
      <c r="G5">
        <v>71624</v>
      </c>
      <c r="H5">
        <v>78705</v>
      </c>
      <c r="I5">
        <v>72477</v>
      </c>
      <c r="J5">
        <v>12811</v>
      </c>
      <c r="K5">
        <v>16876</v>
      </c>
      <c r="L5">
        <v>385945</v>
      </c>
      <c r="M5">
        <v>385945</v>
      </c>
      <c r="N5">
        <v>59571985</v>
      </c>
      <c r="O5">
        <v>59571985</v>
      </c>
      <c r="P5">
        <v>1437826</v>
      </c>
      <c r="Q5">
        <v>1437826</v>
      </c>
      <c r="R5">
        <v>34138</v>
      </c>
      <c r="S5">
        <v>91972</v>
      </c>
      <c r="T5">
        <v>30910</v>
      </c>
      <c r="U5">
        <v>23849</v>
      </c>
      <c r="V5">
        <v>0.218806</v>
      </c>
    </row>
    <row r="6" spans="1:25" x14ac:dyDescent="0.25">
      <c r="A6" t="s">
        <v>67</v>
      </c>
      <c r="B6" t="s">
        <v>40</v>
      </c>
      <c r="C6" s="26">
        <v>45231</v>
      </c>
      <c r="D6" s="26">
        <v>45596</v>
      </c>
      <c r="E6">
        <v>574684</v>
      </c>
      <c r="F6">
        <v>320929</v>
      </c>
      <c r="G6">
        <v>253755</v>
      </c>
      <c r="H6">
        <v>574684</v>
      </c>
      <c r="L6">
        <v>1691547</v>
      </c>
      <c r="M6">
        <v>1691547</v>
      </c>
      <c r="N6">
        <v>235873860.22999999</v>
      </c>
      <c r="O6">
        <v>235873860.22999999</v>
      </c>
      <c r="P6">
        <v>7032561</v>
      </c>
      <c r="Q6">
        <v>7032561</v>
      </c>
      <c r="R6">
        <v>146295</v>
      </c>
      <c r="S6">
        <v>297962</v>
      </c>
      <c r="T6">
        <v>80672</v>
      </c>
      <c r="U6">
        <v>49755</v>
      </c>
      <c r="V6">
        <v>0.24856800000000001</v>
      </c>
    </row>
    <row r="7" spans="1:25" x14ac:dyDescent="0.25">
      <c r="A7" t="s">
        <v>67</v>
      </c>
      <c r="B7" t="s">
        <v>40</v>
      </c>
      <c r="C7" s="26">
        <v>44866</v>
      </c>
      <c r="D7" s="26">
        <v>45230</v>
      </c>
      <c r="E7">
        <v>499414</v>
      </c>
      <c r="F7">
        <v>287396</v>
      </c>
      <c r="G7">
        <v>212018</v>
      </c>
      <c r="H7">
        <v>499414</v>
      </c>
      <c r="L7">
        <v>1351103</v>
      </c>
      <c r="M7">
        <v>1351103</v>
      </c>
      <c r="N7">
        <v>184826813.05000001</v>
      </c>
      <c r="O7">
        <v>184826813.05000001</v>
      </c>
      <c r="P7">
        <v>5569346</v>
      </c>
      <c r="Q7">
        <v>5569346</v>
      </c>
      <c r="R7">
        <v>132457</v>
      </c>
      <c r="S7">
        <v>256528</v>
      </c>
      <c r="T7">
        <v>68385</v>
      </c>
      <c r="U7">
        <v>42044</v>
      </c>
      <c r="V7">
        <v>0.246832</v>
      </c>
    </row>
    <row r="8" spans="1:25" x14ac:dyDescent="0.25">
      <c r="A8" t="s">
        <v>67</v>
      </c>
      <c r="B8" t="s">
        <v>40</v>
      </c>
      <c r="C8" s="26">
        <v>44501</v>
      </c>
      <c r="D8" s="26">
        <v>44865</v>
      </c>
      <c r="E8">
        <v>428160</v>
      </c>
      <c r="F8">
        <v>251799</v>
      </c>
      <c r="G8">
        <v>176361</v>
      </c>
      <c r="H8">
        <v>428160</v>
      </c>
      <c r="L8">
        <v>1087723</v>
      </c>
      <c r="M8">
        <v>1087723</v>
      </c>
      <c r="N8">
        <v>146148597.96000001</v>
      </c>
      <c r="O8">
        <v>146148597.96000001</v>
      </c>
      <c r="P8">
        <v>4501314</v>
      </c>
      <c r="Q8">
        <v>4501314</v>
      </c>
      <c r="R8">
        <v>117870</v>
      </c>
      <c r="S8">
        <v>217456</v>
      </c>
      <c r="T8">
        <v>57679</v>
      </c>
      <c r="U8">
        <v>35155</v>
      </c>
      <c r="V8">
        <v>0.24529500000000001</v>
      </c>
    </row>
    <row r="9" spans="1:25" x14ac:dyDescent="0.25">
      <c r="A9" t="s">
        <v>67</v>
      </c>
      <c r="B9" t="s">
        <v>40</v>
      </c>
      <c r="C9" s="26">
        <v>44136</v>
      </c>
      <c r="D9" s="26">
        <v>44500</v>
      </c>
      <c r="E9">
        <v>354595</v>
      </c>
      <c r="F9">
        <v>213227</v>
      </c>
      <c r="G9">
        <v>141368</v>
      </c>
      <c r="H9">
        <v>354595</v>
      </c>
      <c r="L9">
        <v>836670</v>
      </c>
      <c r="M9">
        <v>836670</v>
      </c>
      <c r="N9">
        <v>110865087.34</v>
      </c>
      <c r="O9">
        <v>110865087.34</v>
      </c>
      <c r="P9">
        <v>3507862</v>
      </c>
      <c r="Q9">
        <v>3507862</v>
      </c>
      <c r="R9">
        <v>100668</v>
      </c>
      <c r="S9">
        <v>178135</v>
      </c>
      <c r="T9">
        <v>47144</v>
      </c>
      <c r="U9">
        <v>28648</v>
      </c>
      <c r="V9">
        <v>0.25009999999999999</v>
      </c>
    </row>
    <row r="10" spans="1:25" x14ac:dyDescent="0.25">
      <c r="A10" t="s">
        <v>67</v>
      </c>
      <c r="B10" t="s">
        <v>66</v>
      </c>
      <c r="C10" s="26">
        <v>45231</v>
      </c>
      <c r="D10" s="26">
        <v>45596</v>
      </c>
      <c r="E10">
        <v>23130</v>
      </c>
      <c r="F10">
        <v>20549</v>
      </c>
      <c r="G10">
        <v>2581</v>
      </c>
      <c r="H10">
        <v>5655</v>
      </c>
      <c r="L10">
        <v>26383</v>
      </c>
      <c r="M10">
        <v>114374</v>
      </c>
      <c r="N10">
        <v>4737120.03</v>
      </c>
      <c r="O10">
        <v>21345097.609999999</v>
      </c>
      <c r="P10">
        <v>114079</v>
      </c>
      <c r="Q10">
        <v>428163</v>
      </c>
      <c r="R10">
        <v>2787</v>
      </c>
      <c r="S10">
        <v>11281</v>
      </c>
      <c r="T10">
        <v>4585</v>
      </c>
      <c r="U10">
        <v>4477</v>
      </c>
      <c r="V10">
        <v>-2.311461</v>
      </c>
    </row>
    <row r="11" spans="1:25" x14ac:dyDescent="0.25">
      <c r="A11" t="s">
        <v>67</v>
      </c>
      <c r="B11" t="s">
        <v>66</v>
      </c>
      <c r="C11" s="26">
        <v>44866</v>
      </c>
      <c r="D11" s="26">
        <v>45230</v>
      </c>
      <c r="E11">
        <v>25629</v>
      </c>
      <c r="F11">
        <v>22799</v>
      </c>
      <c r="G11">
        <v>2830</v>
      </c>
      <c r="H11">
        <v>7018</v>
      </c>
      <c r="L11">
        <v>29180</v>
      </c>
      <c r="M11">
        <v>123646</v>
      </c>
      <c r="N11">
        <v>5020166.72</v>
      </c>
      <c r="O11">
        <v>22158929.489999998</v>
      </c>
      <c r="P11">
        <v>124568</v>
      </c>
      <c r="Q11">
        <v>469168</v>
      </c>
      <c r="R11">
        <v>3075</v>
      </c>
      <c r="S11">
        <v>12850</v>
      </c>
      <c r="T11">
        <v>4996</v>
      </c>
      <c r="U11">
        <v>4708</v>
      </c>
      <c r="V11">
        <v>-2.2508379999999999</v>
      </c>
    </row>
    <row r="12" spans="1:25" x14ac:dyDescent="0.25">
      <c r="A12" t="s">
        <v>67</v>
      </c>
      <c r="B12" t="s">
        <v>66</v>
      </c>
      <c r="C12" s="26">
        <v>44501</v>
      </c>
      <c r="D12" s="26">
        <v>44865</v>
      </c>
      <c r="E12">
        <v>27463</v>
      </c>
      <c r="F12">
        <v>24517</v>
      </c>
      <c r="G12">
        <v>2946</v>
      </c>
      <c r="H12">
        <v>8777</v>
      </c>
      <c r="L12">
        <v>31026</v>
      </c>
      <c r="M12">
        <v>120775</v>
      </c>
      <c r="N12">
        <v>5087404.8099999996</v>
      </c>
      <c r="O12">
        <v>21466032.510000002</v>
      </c>
      <c r="P12">
        <v>138273</v>
      </c>
      <c r="Q12">
        <v>457616</v>
      </c>
      <c r="R12">
        <v>4047</v>
      </c>
      <c r="S12">
        <v>13533</v>
      </c>
      <c r="T12">
        <v>5128</v>
      </c>
      <c r="U12">
        <v>4755</v>
      </c>
      <c r="V12">
        <v>-2.1283919999999998</v>
      </c>
    </row>
    <row r="13" spans="1:25" x14ac:dyDescent="0.25">
      <c r="A13" t="s">
        <v>67</v>
      </c>
      <c r="B13" t="s">
        <v>66</v>
      </c>
      <c r="C13" s="26">
        <v>44136</v>
      </c>
      <c r="D13" s="26">
        <v>44500</v>
      </c>
      <c r="E13">
        <v>28294</v>
      </c>
      <c r="F13">
        <v>25355</v>
      </c>
      <c r="G13">
        <v>2939</v>
      </c>
      <c r="H13">
        <v>10565</v>
      </c>
      <c r="L13">
        <v>31869</v>
      </c>
      <c r="M13">
        <v>114893</v>
      </c>
      <c r="N13">
        <v>5156573.34</v>
      </c>
      <c r="O13">
        <v>19393896.27</v>
      </c>
      <c r="P13">
        <v>119425</v>
      </c>
      <c r="Q13">
        <v>412379</v>
      </c>
      <c r="R13">
        <v>4619</v>
      </c>
      <c r="S13">
        <v>13763</v>
      </c>
      <c r="T13">
        <v>5200</v>
      </c>
      <c r="U13">
        <v>4712</v>
      </c>
      <c r="V13">
        <v>-1.9713879999999999</v>
      </c>
    </row>
    <row r="14" spans="1:25" x14ac:dyDescent="0.25">
      <c r="A14" t="s">
        <v>67</v>
      </c>
      <c r="B14" t="s">
        <v>41</v>
      </c>
      <c r="C14" s="26">
        <v>45231</v>
      </c>
      <c r="D14" s="26">
        <v>45596</v>
      </c>
      <c r="E14">
        <v>55147</v>
      </c>
      <c r="F14">
        <v>39966</v>
      </c>
      <c r="G14">
        <v>15181</v>
      </c>
      <c r="H14">
        <v>15125</v>
      </c>
      <c r="L14">
        <v>81370</v>
      </c>
      <c r="M14">
        <v>205084</v>
      </c>
      <c r="N14">
        <v>14278682.02</v>
      </c>
      <c r="O14">
        <v>37640078.609999999</v>
      </c>
      <c r="P14">
        <v>345813</v>
      </c>
      <c r="Q14">
        <v>817353</v>
      </c>
      <c r="R14">
        <v>6668</v>
      </c>
      <c r="S14">
        <v>27439</v>
      </c>
      <c r="T14">
        <v>10895</v>
      </c>
      <c r="U14">
        <v>10145</v>
      </c>
      <c r="V14">
        <v>-0.93352500000000005</v>
      </c>
    </row>
    <row r="15" spans="1:25" x14ac:dyDescent="0.25">
      <c r="A15" t="s">
        <v>67</v>
      </c>
      <c r="B15" t="s">
        <v>41</v>
      </c>
      <c r="C15" s="26">
        <v>44866</v>
      </c>
      <c r="D15" s="26">
        <v>45230</v>
      </c>
      <c r="E15">
        <v>63559</v>
      </c>
      <c r="F15">
        <v>46362</v>
      </c>
      <c r="G15">
        <v>17197</v>
      </c>
      <c r="H15">
        <v>19713</v>
      </c>
      <c r="L15">
        <v>92696</v>
      </c>
      <c r="M15">
        <v>230626</v>
      </c>
      <c r="N15">
        <v>15227381.58</v>
      </c>
      <c r="O15">
        <v>40144823.039999999</v>
      </c>
      <c r="P15">
        <v>383949</v>
      </c>
      <c r="Q15">
        <v>935442</v>
      </c>
      <c r="R15">
        <v>8657</v>
      </c>
      <c r="S15">
        <v>32360</v>
      </c>
      <c r="T15">
        <v>11814</v>
      </c>
      <c r="U15">
        <v>10728</v>
      </c>
      <c r="V15">
        <v>-0.93430999999999997</v>
      </c>
    </row>
    <row r="16" spans="1:25" x14ac:dyDescent="0.25">
      <c r="A16" t="s">
        <v>67</v>
      </c>
      <c r="B16" t="s">
        <v>41</v>
      </c>
      <c r="C16" s="26">
        <v>44501</v>
      </c>
      <c r="D16" s="26">
        <v>44865</v>
      </c>
      <c r="E16">
        <v>68106</v>
      </c>
      <c r="F16">
        <v>50107</v>
      </c>
      <c r="G16">
        <v>17999</v>
      </c>
      <c r="H16">
        <v>23765</v>
      </c>
      <c r="L16">
        <v>98311</v>
      </c>
      <c r="M16">
        <v>231112</v>
      </c>
      <c r="N16">
        <v>15711868.199999999</v>
      </c>
      <c r="O16">
        <v>39859192.549999997</v>
      </c>
      <c r="P16">
        <v>431712</v>
      </c>
      <c r="Q16">
        <v>912095</v>
      </c>
      <c r="R16">
        <v>10539</v>
      </c>
      <c r="S16">
        <v>34391</v>
      </c>
      <c r="T16">
        <v>12089</v>
      </c>
      <c r="U16">
        <v>11087</v>
      </c>
      <c r="V16">
        <v>-0.87090900000000004</v>
      </c>
    </row>
    <row r="17" spans="1:22" x14ac:dyDescent="0.25">
      <c r="A17" t="s">
        <v>67</v>
      </c>
      <c r="B17" t="s">
        <v>41</v>
      </c>
      <c r="C17" s="26">
        <v>44136</v>
      </c>
      <c r="D17" s="26">
        <v>44500</v>
      </c>
      <c r="E17">
        <v>71118</v>
      </c>
      <c r="F17">
        <v>53625</v>
      </c>
      <c r="G17">
        <v>17493</v>
      </c>
      <c r="H17">
        <v>28126</v>
      </c>
      <c r="L17">
        <v>99576</v>
      </c>
      <c r="M17">
        <v>227173</v>
      </c>
      <c r="N17">
        <v>15568405.619999999</v>
      </c>
      <c r="O17">
        <v>36870948.369999997</v>
      </c>
      <c r="P17">
        <v>362721</v>
      </c>
      <c r="Q17">
        <v>823396</v>
      </c>
      <c r="R17">
        <v>11810</v>
      </c>
      <c r="S17">
        <v>36295</v>
      </c>
      <c r="T17">
        <v>12258</v>
      </c>
      <c r="U17">
        <v>10755</v>
      </c>
      <c r="V17">
        <v>-0.85608600000000001</v>
      </c>
    </row>
    <row r="18" spans="1:22" x14ac:dyDescent="0.25">
      <c r="A18" t="s">
        <v>67</v>
      </c>
      <c r="B18" t="s">
        <v>42</v>
      </c>
      <c r="C18" s="26">
        <v>45231</v>
      </c>
      <c r="D18" s="26">
        <v>45596</v>
      </c>
      <c r="E18">
        <v>37062</v>
      </c>
      <c r="F18">
        <v>31919</v>
      </c>
      <c r="G18">
        <v>5143</v>
      </c>
      <c r="H18">
        <v>12633</v>
      </c>
      <c r="L18">
        <v>43562</v>
      </c>
      <c r="M18">
        <v>64618</v>
      </c>
      <c r="N18">
        <v>7333573.6299999999</v>
      </c>
      <c r="O18">
        <v>11190105.65</v>
      </c>
      <c r="P18">
        <v>222370</v>
      </c>
      <c r="Q18">
        <v>313747</v>
      </c>
      <c r="R18">
        <v>5579</v>
      </c>
      <c r="S18">
        <v>18332</v>
      </c>
      <c r="T18">
        <v>6480</v>
      </c>
      <c r="U18">
        <v>6671</v>
      </c>
      <c r="V18">
        <v>-0.102156</v>
      </c>
    </row>
    <row r="19" spans="1:22" x14ac:dyDescent="0.25">
      <c r="A19" t="s">
        <v>67</v>
      </c>
      <c r="B19" t="s">
        <v>42</v>
      </c>
      <c r="C19" s="26">
        <v>44866</v>
      </c>
      <c r="D19" s="26">
        <v>45230</v>
      </c>
      <c r="E19">
        <v>31739</v>
      </c>
      <c r="F19">
        <v>28236</v>
      </c>
      <c r="G19">
        <v>3503</v>
      </c>
      <c r="H19">
        <v>15385</v>
      </c>
      <c r="L19">
        <v>35968</v>
      </c>
      <c r="M19">
        <v>47357</v>
      </c>
      <c r="N19">
        <v>4919631.38</v>
      </c>
      <c r="O19">
        <v>6611909.0700000003</v>
      </c>
      <c r="P19">
        <v>165377</v>
      </c>
      <c r="Q19">
        <v>214684</v>
      </c>
      <c r="R19">
        <v>7013</v>
      </c>
      <c r="S19">
        <v>16288</v>
      </c>
      <c r="T19">
        <v>4593</v>
      </c>
      <c r="U19">
        <v>3845</v>
      </c>
      <c r="V19">
        <v>2.9971000000000001E-2</v>
      </c>
    </row>
    <row r="20" spans="1:22" x14ac:dyDescent="0.25">
      <c r="A20" t="s">
        <v>67</v>
      </c>
      <c r="B20" t="s">
        <v>42</v>
      </c>
      <c r="C20" s="26">
        <v>44501</v>
      </c>
      <c r="D20" s="26">
        <v>44865</v>
      </c>
      <c r="E20">
        <v>49836</v>
      </c>
      <c r="F20">
        <v>42515</v>
      </c>
      <c r="G20">
        <v>7321</v>
      </c>
      <c r="H20">
        <v>20489</v>
      </c>
      <c r="L20">
        <v>59122</v>
      </c>
      <c r="M20">
        <v>85225</v>
      </c>
      <c r="N20">
        <v>8557238.6799999997</v>
      </c>
      <c r="O20">
        <v>13068004.01</v>
      </c>
      <c r="P20">
        <v>261094</v>
      </c>
      <c r="Q20">
        <v>360827</v>
      </c>
      <c r="R20">
        <v>9629</v>
      </c>
      <c r="S20">
        <v>25383</v>
      </c>
      <c r="T20">
        <v>7559</v>
      </c>
      <c r="U20">
        <v>7265</v>
      </c>
      <c r="V20">
        <v>-0.10781200000000001</v>
      </c>
    </row>
    <row r="21" spans="1:22" x14ac:dyDescent="0.25">
      <c r="A21" t="s">
        <v>67</v>
      </c>
      <c r="B21" t="s">
        <v>42</v>
      </c>
      <c r="C21" s="26">
        <v>44136</v>
      </c>
      <c r="D21" s="26">
        <v>44500</v>
      </c>
      <c r="E21">
        <v>30471</v>
      </c>
      <c r="F21">
        <v>27138</v>
      </c>
      <c r="G21">
        <v>3333</v>
      </c>
      <c r="H21">
        <v>17291</v>
      </c>
      <c r="L21">
        <v>34603</v>
      </c>
      <c r="M21">
        <v>44465</v>
      </c>
      <c r="N21">
        <v>4426507.4400000004</v>
      </c>
      <c r="O21">
        <v>5798913.8899999997</v>
      </c>
      <c r="P21">
        <v>122388</v>
      </c>
      <c r="Q21">
        <v>155637</v>
      </c>
      <c r="R21">
        <v>7205</v>
      </c>
      <c r="S21">
        <v>15947</v>
      </c>
      <c r="T21">
        <v>4130</v>
      </c>
      <c r="U21">
        <v>3189</v>
      </c>
      <c r="V21">
        <v>1.0485E-2</v>
      </c>
    </row>
    <row r="22" spans="1:22" x14ac:dyDescent="0.25">
      <c r="A22" t="s">
        <v>67</v>
      </c>
      <c r="B22" t="s">
        <v>43</v>
      </c>
      <c r="C22" s="26">
        <v>45231</v>
      </c>
      <c r="D22" s="26">
        <v>45596</v>
      </c>
      <c r="E22">
        <v>29426</v>
      </c>
      <c r="F22">
        <v>26642</v>
      </c>
      <c r="G22">
        <v>2784</v>
      </c>
      <c r="H22">
        <v>10331</v>
      </c>
      <c r="L22">
        <v>32814</v>
      </c>
      <c r="M22">
        <v>39043</v>
      </c>
      <c r="N22">
        <v>5890960.3499999996</v>
      </c>
      <c r="O22">
        <v>6902041.1100000003</v>
      </c>
      <c r="P22">
        <v>179603</v>
      </c>
      <c r="Q22">
        <v>203967</v>
      </c>
      <c r="R22">
        <v>4465</v>
      </c>
      <c r="S22">
        <v>13903</v>
      </c>
      <c r="T22">
        <v>5112</v>
      </c>
      <c r="U22">
        <v>5946</v>
      </c>
      <c r="V22">
        <v>0.154616</v>
      </c>
    </row>
    <row r="23" spans="1:22" x14ac:dyDescent="0.25">
      <c r="A23" t="s">
        <v>67</v>
      </c>
      <c r="B23" t="s">
        <v>43</v>
      </c>
      <c r="C23" s="26">
        <v>44866</v>
      </c>
      <c r="D23" s="26">
        <v>45230</v>
      </c>
      <c r="E23">
        <v>24486</v>
      </c>
      <c r="F23">
        <v>22265</v>
      </c>
      <c r="G23">
        <v>2221</v>
      </c>
      <c r="H23">
        <v>11618</v>
      </c>
      <c r="L23">
        <v>27116</v>
      </c>
      <c r="M23">
        <v>31475</v>
      </c>
      <c r="N23">
        <v>4023014.09</v>
      </c>
      <c r="O23">
        <v>4644161.96</v>
      </c>
      <c r="P23">
        <v>135493</v>
      </c>
      <c r="Q23">
        <v>153826</v>
      </c>
      <c r="R23">
        <v>4986</v>
      </c>
      <c r="S23">
        <v>12062</v>
      </c>
      <c r="T23">
        <v>3959</v>
      </c>
      <c r="U23">
        <v>3479</v>
      </c>
      <c r="V23">
        <v>0.16125300000000001</v>
      </c>
    </row>
    <row r="24" spans="1:22" x14ac:dyDescent="0.25">
      <c r="A24" t="s">
        <v>67</v>
      </c>
      <c r="B24" t="s">
        <v>43</v>
      </c>
      <c r="C24" s="26">
        <v>44501</v>
      </c>
      <c r="D24" s="26">
        <v>44865</v>
      </c>
      <c r="E24">
        <v>35109</v>
      </c>
      <c r="F24">
        <v>31378</v>
      </c>
      <c r="G24">
        <v>3731</v>
      </c>
      <c r="H24">
        <v>15057</v>
      </c>
      <c r="L24">
        <v>39597</v>
      </c>
      <c r="M24">
        <v>46430</v>
      </c>
      <c r="N24">
        <v>6549968.6799999997</v>
      </c>
      <c r="O24">
        <v>7631142.1500000004</v>
      </c>
      <c r="P24">
        <v>171402</v>
      </c>
      <c r="Q24">
        <v>196820</v>
      </c>
      <c r="R24">
        <v>6201</v>
      </c>
      <c r="S24">
        <v>16863</v>
      </c>
      <c r="T24">
        <v>5633</v>
      </c>
      <c r="U24">
        <v>6412</v>
      </c>
      <c r="V24">
        <v>0.13864199999999999</v>
      </c>
    </row>
    <row r="25" spans="1:22" x14ac:dyDescent="0.25">
      <c r="A25" t="s">
        <v>67</v>
      </c>
      <c r="B25" t="s">
        <v>43</v>
      </c>
      <c r="C25" s="26">
        <v>44136</v>
      </c>
      <c r="D25" s="26">
        <v>44500</v>
      </c>
      <c r="E25">
        <v>23954</v>
      </c>
      <c r="F25">
        <v>21801</v>
      </c>
      <c r="G25">
        <v>2153</v>
      </c>
      <c r="H25">
        <v>12913</v>
      </c>
      <c r="L25">
        <v>26489</v>
      </c>
      <c r="M25">
        <v>30208</v>
      </c>
      <c r="N25">
        <v>3714329.61</v>
      </c>
      <c r="O25">
        <v>4183521.97</v>
      </c>
      <c r="P25">
        <v>97546</v>
      </c>
      <c r="Q25">
        <v>109351</v>
      </c>
      <c r="R25">
        <v>5228</v>
      </c>
      <c r="S25">
        <v>12021</v>
      </c>
      <c r="T25">
        <v>3657</v>
      </c>
      <c r="U25">
        <v>3048</v>
      </c>
      <c r="V25">
        <v>0.14408599999999999</v>
      </c>
    </row>
    <row r="26" spans="1:22" x14ac:dyDescent="0.25">
      <c r="A26" t="s">
        <v>67</v>
      </c>
      <c r="B26" t="s">
        <v>44</v>
      </c>
      <c r="C26" s="26">
        <v>45231</v>
      </c>
      <c r="D26" s="26">
        <v>45596</v>
      </c>
      <c r="E26">
        <v>20585</v>
      </c>
      <c r="F26">
        <v>18616</v>
      </c>
      <c r="G26">
        <v>1969</v>
      </c>
      <c r="H26">
        <v>8144</v>
      </c>
      <c r="L26">
        <v>23021</v>
      </c>
      <c r="M26">
        <v>23021</v>
      </c>
      <c r="N26">
        <v>3471736.01</v>
      </c>
      <c r="O26">
        <v>3471736.01</v>
      </c>
      <c r="P26">
        <v>97953</v>
      </c>
      <c r="Q26">
        <v>97953</v>
      </c>
      <c r="R26">
        <v>3775</v>
      </c>
      <c r="S26">
        <v>10556</v>
      </c>
      <c r="T26">
        <v>3323</v>
      </c>
      <c r="U26">
        <v>2931</v>
      </c>
      <c r="V26">
        <v>0.28506199999999998</v>
      </c>
    </row>
    <row r="27" spans="1:22" x14ac:dyDescent="0.25">
      <c r="A27" t="s">
        <v>67</v>
      </c>
      <c r="B27" t="s">
        <v>44</v>
      </c>
      <c r="C27" s="26">
        <v>44866</v>
      </c>
      <c r="D27" s="26">
        <v>45230</v>
      </c>
      <c r="E27">
        <v>19476</v>
      </c>
      <c r="F27">
        <v>17934</v>
      </c>
      <c r="G27">
        <v>1542</v>
      </c>
      <c r="H27">
        <v>9647</v>
      </c>
      <c r="L27">
        <v>21326</v>
      </c>
      <c r="M27">
        <v>21326</v>
      </c>
      <c r="N27">
        <v>2791985.86</v>
      </c>
      <c r="O27">
        <v>2791985.86</v>
      </c>
      <c r="P27">
        <v>94692</v>
      </c>
      <c r="Q27">
        <v>94692</v>
      </c>
      <c r="R27">
        <v>4614</v>
      </c>
      <c r="S27">
        <v>9924</v>
      </c>
      <c r="T27">
        <v>2685</v>
      </c>
      <c r="U27">
        <v>2253</v>
      </c>
      <c r="V27">
        <v>0.276088</v>
      </c>
    </row>
    <row r="28" spans="1:22" x14ac:dyDescent="0.25">
      <c r="A28" t="s">
        <v>67</v>
      </c>
      <c r="B28" t="s">
        <v>44</v>
      </c>
      <c r="C28" s="26">
        <v>44501</v>
      </c>
      <c r="D28" s="26">
        <v>44865</v>
      </c>
      <c r="E28">
        <v>26692</v>
      </c>
      <c r="F28">
        <v>24417</v>
      </c>
      <c r="G28">
        <v>2275</v>
      </c>
      <c r="H28">
        <v>13128</v>
      </c>
      <c r="L28">
        <v>29396</v>
      </c>
      <c r="M28">
        <v>29396</v>
      </c>
      <c r="N28">
        <v>4046154.1</v>
      </c>
      <c r="O28">
        <v>4046154.1</v>
      </c>
      <c r="P28">
        <v>107010</v>
      </c>
      <c r="Q28">
        <v>107010</v>
      </c>
      <c r="R28">
        <v>6277</v>
      </c>
      <c r="S28">
        <v>13499</v>
      </c>
      <c r="T28">
        <v>3760</v>
      </c>
      <c r="U28">
        <v>3156</v>
      </c>
      <c r="V28">
        <v>0.244675</v>
      </c>
    </row>
    <row r="29" spans="1:22" x14ac:dyDescent="0.25">
      <c r="A29" t="s">
        <v>67</v>
      </c>
      <c r="B29" t="s">
        <v>44</v>
      </c>
      <c r="C29" s="26">
        <v>44136</v>
      </c>
      <c r="D29" s="26">
        <v>44500</v>
      </c>
      <c r="E29">
        <v>19358</v>
      </c>
      <c r="F29">
        <v>17787</v>
      </c>
      <c r="G29">
        <v>1571</v>
      </c>
      <c r="H29">
        <v>11031</v>
      </c>
      <c r="L29">
        <v>21254</v>
      </c>
      <c r="M29">
        <v>21254</v>
      </c>
      <c r="N29">
        <v>2299790.89</v>
      </c>
      <c r="O29">
        <v>2299790.89</v>
      </c>
      <c r="P29">
        <v>75549</v>
      </c>
      <c r="Q29">
        <v>75549</v>
      </c>
      <c r="R29">
        <v>6900</v>
      </c>
      <c r="S29">
        <v>8680</v>
      </c>
      <c r="T29">
        <v>2222</v>
      </c>
      <c r="U29">
        <v>1556</v>
      </c>
      <c r="V29">
        <v>0.16736100000000001</v>
      </c>
    </row>
    <row r="30" spans="1:22" x14ac:dyDescent="0.25">
      <c r="A30" t="s">
        <v>67</v>
      </c>
      <c r="B30" t="s">
        <v>46</v>
      </c>
      <c r="C30" s="26">
        <v>45231</v>
      </c>
      <c r="D30" s="26">
        <v>45596</v>
      </c>
      <c r="E30">
        <v>384016</v>
      </c>
      <c r="F30">
        <v>236101</v>
      </c>
      <c r="G30">
        <v>147915</v>
      </c>
      <c r="H30">
        <v>384016</v>
      </c>
      <c r="L30">
        <v>906043</v>
      </c>
      <c r="M30">
        <v>906043</v>
      </c>
      <c r="N30">
        <v>118991861.65000001</v>
      </c>
      <c r="O30">
        <v>118991861.65000001</v>
      </c>
      <c r="P30">
        <v>3663397</v>
      </c>
      <c r="Q30">
        <v>3663397</v>
      </c>
      <c r="R30">
        <v>110708</v>
      </c>
      <c r="S30">
        <v>193248</v>
      </c>
      <c r="T30">
        <v>49668</v>
      </c>
      <c r="U30">
        <v>30392</v>
      </c>
      <c r="V30">
        <v>0.24693899999999999</v>
      </c>
    </row>
    <row r="31" spans="1:22" x14ac:dyDescent="0.25">
      <c r="A31" t="s">
        <v>67</v>
      </c>
      <c r="B31" t="s">
        <v>46</v>
      </c>
      <c r="C31" s="26">
        <v>44866</v>
      </c>
      <c r="D31" s="26">
        <v>45230</v>
      </c>
      <c r="E31">
        <v>301602</v>
      </c>
      <c r="F31">
        <v>192315</v>
      </c>
      <c r="G31">
        <v>109287</v>
      </c>
      <c r="H31">
        <v>301602</v>
      </c>
      <c r="L31">
        <v>650281</v>
      </c>
      <c r="M31">
        <v>650281</v>
      </c>
      <c r="N31">
        <v>83508244.319999993</v>
      </c>
      <c r="O31">
        <v>83508244.319999993</v>
      </c>
      <c r="P31">
        <v>2641386</v>
      </c>
      <c r="Q31">
        <v>2641386</v>
      </c>
      <c r="R31">
        <v>90916</v>
      </c>
      <c r="S31">
        <v>149332</v>
      </c>
      <c r="T31">
        <v>38050</v>
      </c>
      <c r="U31">
        <v>23304</v>
      </c>
      <c r="V31">
        <v>0.25235299999999999</v>
      </c>
    </row>
    <row r="32" spans="1:22" x14ac:dyDescent="0.25">
      <c r="A32" t="s">
        <v>67</v>
      </c>
      <c r="B32" t="s">
        <v>46</v>
      </c>
      <c r="C32" s="26">
        <v>44501</v>
      </c>
      <c r="D32" s="26">
        <v>44865</v>
      </c>
      <c r="E32">
        <v>252160</v>
      </c>
      <c r="F32">
        <v>164178</v>
      </c>
      <c r="G32">
        <v>87982</v>
      </c>
      <c r="H32">
        <v>252160</v>
      </c>
      <c r="L32">
        <v>503852</v>
      </c>
      <c r="M32">
        <v>503852</v>
      </c>
      <c r="N32">
        <v>64550296.039999999</v>
      </c>
      <c r="O32">
        <v>64550296.039999999</v>
      </c>
      <c r="P32">
        <v>2063817</v>
      </c>
      <c r="Q32">
        <v>2063817</v>
      </c>
      <c r="R32">
        <v>74993</v>
      </c>
      <c r="S32">
        <v>124542</v>
      </c>
      <c r="T32">
        <v>32258</v>
      </c>
      <c r="U32">
        <v>20367</v>
      </c>
      <c r="V32">
        <v>0.25740000000000002</v>
      </c>
    </row>
    <row r="33" spans="1:25" x14ac:dyDescent="0.25">
      <c r="A33" t="s">
        <v>67</v>
      </c>
      <c r="B33" t="s">
        <v>46</v>
      </c>
      <c r="C33" s="26">
        <v>44136</v>
      </c>
      <c r="D33" s="26">
        <v>44500</v>
      </c>
      <c r="E33">
        <v>199802</v>
      </c>
      <c r="F33">
        <v>135686</v>
      </c>
      <c r="G33">
        <v>64116</v>
      </c>
      <c r="H33">
        <v>199802</v>
      </c>
      <c r="L33">
        <v>361557</v>
      </c>
      <c r="M33">
        <v>361557</v>
      </c>
      <c r="N33">
        <v>44980886.719999999</v>
      </c>
      <c r="O33">
        <v>44980886.719999999</v>
      </c>
      <c r="P33">
        <v>1483318</v>
      </c>
      <c r="Q33">
        <v>1483318</v>
      </c>
      <c r="R33">
        <v>60900</v>
      </c>
      <c r="S33">
        <v>98148</v>
      </c>
      <c r="T33">
        <v>24948</v>
      </c>
      <c r="U33">
        <v>15806</v>
      </c>
      <c r="V33">
        <v>0.25753399999999999</v>
      </c>
    </row>
    <row r="34" spans="1:25" x14ac:dyDescent="0.25">
      <c r="A34" t="s">
        <v>67</v>
      </c>
      <c r="B34" t="s">
        <v>25</v>
      </c>
      <c r="C34" s="26">
        <v>45231</v>
      </c>
      <c r="D34" s="26">
        <v>45596</v>
      </c>
      <c r="E34">
        <v>70671</v>
      </c>
      <c r="F34">
        <v>33940</v>
      </c>
      <c r="G34">
        <v>36731</v>
      </c>
      <c r="H34">
        <v>0</v>
      </c>
      <c r="L34">
        <v>205265</v>
      </c>
      <c r="M34">
        <v>205265</v>
      </c>
      <c r="N34">
        <v>39350976.609999999</v>
      </c>
      <c r="O34">
        <v>39350976.609999999</v>
      </c>
      <c r="P34">
        <v>867632</v>
      </c>
      <c r="Q34">
        <v>867632</v>
      </c>
      <c r="R34">
        <v>6013</v>
      </c>
      <c r="S34">
        <v>33655</v>
      </c>
      <c r="T34">
        <v>15780</v>
      </c>
      <c r="U34">
        <v>15223</v>
      </c>
      <c r="V34">
        <v>0.26916600000000002</v>
      </c>
    </row>
    <row r="35" spans="1:25" x14ac:dyDescent="0.25">
      <c r="A35" t="s">
        <v>67</v>
      </c>
      <c r="B35" t="s">
        <v>25</v>
      </c>
      <c r="C35" s="26">
        <v>44866</v>
      </c>
      <c r="D35" s="26">
        <v>45230</v>
      </c>
      <c r="E35">
        <v>75788</v>
      </c>
      <c r="F35">
        <v>35621</v>
      </c>
      <c r="G35">
        <v>40167</v>
      </c>
      <c r="H35">
        <v>0</v>
      </c>
      <c r="L35">
        <v>216310</v>
      </c>
      <c r="M35">
        <v>216310</v>
      </c>
      <c r="N35">
        <v>39601446.130000003</v>
      </c>
      <c r="O35">
        <v>39601446.130000003</v>
      </c>
      <c r="P35">
        <v>937227</v>
      </c>
      <c r="Q35">
        <v>937227</v>
      </c>
      <c r="R35">
        <v>7477</v>
      </c>
      <c r="S35">
        <v>36961</v>
      </c>
      <c r="T35">
        <v>16461</v>
      </c>
      <c r="U35">
        <v>14889</v>
      </c>
      <c r="V35">
        <v>0.26335399999999998</v>
      </c>
    </row>
    <row r="36" spans="1:25" x14ac:dyDescent="0.25">
      <c r="A36" t="s">
        <v>67</v>
      </c>
      <c r="B36" t="s">
        <v>25</v>
      </c>
      <c r="C36" s="26">
        <v>44501</v>
      </c>
      <c r="D36" s="26">
        <v>44865</v>
      </c>
      <c r="E36">
        <v>73818</v>
      </c>
      <c r="F36">
        <v>34536</v>
      </c>
      <c r="G36">
        <v>39282</v>
      </c>
      <c r="H36">
        <v>0</v>
      </c>
      <c r="L36">
        <v>205374</v>
      </c>
      <c r="M36">
        <v>205374</v>
      </c>
      <c r="N36">
        <v>37412769.460000001</v>
      </c>
      <c r="O36">
        <v>37412769.460000001</v>
      </c>
      <c r="P36">
        <v>842192</v>
      </c>
      <c r="Q36">
        <v>842192</v>
      </c>
      <c r="R36">
        <v>7780</v>
      </c>
      <c r="S36">
        <v>36267</v>
      </c>
      <c r="T36">
        <v>15653</v>
      </c>
      <c r="U36">
        <v>14118</v>
      </c>
      <c r="V36">
        <v>0.25857599999999997</v>
      </c>
      <c r="Y36" t="s">
        <v>52</v>
      </c>
    </row>
    <row r="37" spans="1:25" x14ac:dyDescent="0.25">
      <c r="A37" t="s">
        <v>67</v>
      </c>
      <c r="B37" t="s">
        <v>25</v>
      </c>
      <c r="C37" s="26">
        <v>44136</v>
      </c>
      <c r="D37" s="26">
        <v>44500</v>
      </c>
      <c r="E37">
        <v>73453</v>
      </c>
      <c r="F37">
        <v>33818</v>
      </c>
      <c r="G37">
        <v>39635</v>
      </c>
      <c r="H37">
        <v>0</v>
      </c>
      <c r="L37">
        <v>203347</v>
      </c>
      <c r="M37">
        <v>203347</v>
      </c>
      <c r="N37">
        <v>34611891.18</v>
      </c>
      <c r="O37">
        <v>34611891.18</v>
      </c>
      <c r="P37">
        <v>827615</v>
      </c>
      <c r="Q37">
        <v>827615</v>
      </c>
      <c r="R37">
        <v>8818</v>
      </c>
      <c r="S37">
        <v>37266</v>
      </c>
      <c r="T37">
        <v>15319</v>
      </c>
      <c r="U37">
        <v>12050</v>
      </c>
      <c r="V37">
        <v>0.21190200000000001</v>
      </c>
      <c r="Y37" t="s">
        <v>52</v>
      </c>
    </row>
    <row r="38" spans="1:25" x14ac:dyDescent="0.25">
      <c r="A38" t="s">
        <v>67</v>
      </c>
      <c r="B38" t="s">
        <v>26</v>
      </c>
      <c r="C38" s="26">
        <v>45231</v>
      </c>
      <c r="D38" s="26">
        <v>45596</v>
      </c>
      <c r="E38">
        <v>46233</v>
      </c>
      <c r="F38">
        <v>36879</v>
      </c>
      <c r="G38">
        <v>9354</v>
      </c>
      <c r="H38">
        <v>46233</v>
      </c>
      <c r="L38">
        <v>63992</v>
      </c>
      <c r="M38">
        <v>63992</v>
      </c>
      <c r="N38">
        <v>9695000.25</v>
      </c>
      <c r="O38">
        <v>9695000.25</v>
      </c>
      <c r="P38">
        <v>280827</v>
      </c>
      <c r="Q38">
        <v>280827</v>
      </c>
      <c r="R38">
        <v>9597</v>
      </c>
      <c r="S38">
        <v>23296</v>
      </c>
      <c r="T38">
        <v>7045</v>
      </c>
      <c r="U38">
        <v>6295</v>
      </c>
      <c r="V38">
        <v>0.27789599999999998</v>
      </c>
      <c r="Y38" t="s">
        <v>52</v>
      </c>
    </row>
    <row r="39" spans="1:25" x14ac:dyDescent="0.25">
      <c r="A39" t="s">
        <v>67</v>
      </c>
      <c r="B39" t="s">
        <v>26</v>
      </c>
      <c r="C39" s="26">
        <v>44866</v>
      </c>
      <c r="D39" s="26">
        <v>45230</v>
      </c>
      <c r="E39">
        <v>62768</v>
      </c>
      <c r="F39">
        <v>48795</v>
      </c>
      <c r="G39">
        <v>13973</v>
      </c>
      <c r="H39">
        <v>62768</v>
      </c>
      <c r="L39">
        <v>89386</v>
      </c>
      <c r="M39">
        <v>89386</v>
      </c>
      <c r="N39">
        <v>12149788.09</v>
      </c>
      <c r="O39">
        <v>12149788.09</v>
      </c>
      <c r="P39">
        <v>402727</v>
      </c>
      <c r="Q39">
        <v>402727</v>
      </c>
      <c r="R39">
        <v>14871</v>
      </c>
      <c r="S39">
        <v>32112</v>
      </c>
      <c r="T39">
        <v>8707</v>
      </c>
      <c r="U39">
        <v>7078</v>
      </c>
      <c r="V39">
        <v>0.27862799999999999</v>
      </c>
      <c r="Y39" t="s">
        <v>52</v>
      </c>
    </row>
    <row r="40" spans="1:25" x14ac:dyDescent="0.25">
      <c r="A40" t="s">
        <v>67</v>
      </c>
      <c r="B40" t="s">
        <v>26</v>
      </c>
      <c r="C40" s="26">
        <v>44501</v>
      </c>
      <c r="D40" s="26">
        <v>44865</v>
      </c>
      <c r="E40">
        <v>72439</v>
      </c>
      <c r="F40">
        <v>55597</v>
      </c>
      <c r="G40">
        <v>16842</v>
      </c>
      <c r="H40">
        <v>72439</v>
      </c>
      <c r="L40">
        <v>104873</v>
      </c>
      <c r="M40">
        <v>104873</v>
      </c>
      <c r="N40">
        <v>13761611.02</v>
      </c>
      <c r="O40">
        <v>13761611.02</v>
      </c>
      <c r="P40">
        <v>440029</v>
      </c>
      <c r="Q40">
        <v>440029</v>
      </c>
      <c r="R40">
        <v>17609</v>
      </c>
      <c r="S40">
        <v>37771</v>
      </c>
      <c r="T40">
        <v>9495</v>
      </c>
      <c r="U40">
        <v>7564</v>
      </c>
      <c r="V40">
        <v>0.27893400000000002</v>
      </c>
      <c r="Y40" t="s">
        <v>52</v>
      </c>
    </row>
    <row r="41" spans="1:25" x14ac:dyDescent="0.25">
      <c r="A41" t="s">
        <v>67</v>
      </c>
      <c r="B41" t="s">
        <v>26</v>
      </c>
      <c r="C41" s="26">
        <v>44136</v>
      </c>
      <c r="D41" s="26">
        <v>44500</v>
      </c>
      <c r="E41">
        <v>78705</v>
      </c>
      <c r="F41">
        <v>60788</v>
      </c>
      <c r="G41">
        <v>17917</v>
      </c>
      <c r="H41">
        <v>78705</v>
      </c>
      <c r="L41">
        <v>112310</v>
      </c>
      <c r="M41">
        <v>112310</v>
      </c>
      <c r="N41">
        <v>14592675.5</v>
      </c>
      <c r="O41">
        <v>14592675.5</v>
      </c>
      <c r="P41">
        <v>381114</v>
      </c>
      <c r="Q41">
        <v>381114</v>
      </c>
      <c r="R41">
        <v>20719</v>
      </c>
      <c r="S41">
        <v>39655</v>
      </c>
      <c r="T41">
        <v>10413</v>
      </c>
      <c r="U41">
        <v>7918</v>
      </c>
      <c r="V41">
        <v>0.237201</v>
      </c>
      <c r="Y41" t="s">
        <v>52</v>
      </c>
    </row>
    <row r="42" spans="1:25" x14ac:dyDescent="0.25">
      <c r="A42" t="s">
        <v>67</v>
      </c>
      <c r="B42" t="s">
        <v>71</v>
      </c>
      <c r="C42" s="26">
        <v>45231</v>
      </c>
      <c r="D42" s="26">
        <v>45596</v>
      </c>
      <c r="E42">
        <v>3478</v>
      </c>
      <c r="F42">
        <v>3329</v>
      </c>
      <c r="G42">
        <v>149</v>
      </c>
      <c r="H42">
        <v>3478</v>
      </c>
      <c r="L42">
        <v>3645</v>
      </c>
      <c r="M42">
        <v>3645</v>
      </c>
      <c r="N42">
        <v>548766.68999999994</v>
      </c>
      <c r="O42">
        <v>548766.68999999994</v>
      </c>
      <c r="P42">
        <v>16846</v>
      </c>
      <c r="Q42">
        <v>16846</v>
      </c>
      <c r="R42">
        <v>744</v>
      </c>
      <c r="S42">
        <v>1747</v>
      </c>
      <c r="T42">
        <v>494</v>
      </c>
      <c r="U42">
        <v>493</v>
      </c>
      <c r="V42">
        <v>0.25811499999999998</v>
      </c>
      <c r="Y42" t="s">
        <v>52</v>
      </c>
    </row>
    <row r="43" spans="1:25" x14ac:dyDescent="0.25">
      <c r="A43" t="s">
        <v>67</v>
      </c>
      <c r="B43" t="s">
        <v>71</v>
      </c>
      <c r="C43" s="26">
        <v>44866</v>
      </c>
      <c r="D43" s="26">
        <v>45230</v>
      </c>
      <c r="E43">
        <v>4011</v>
      </c>
      <c r="F43">
        <v>3858</v>
      </c>
      <c r="G43">
        <v>153</v>
      </c>
      <c r="H43">
        <v>4011</v>
      </c>
      <c r="L43">
        <v>4170</v>
      </c>
      <c r="M43">
        <v>4170</v>
      </c>
      <c r="N43">
        <v>593907.73</v>
      </c>
      <c r="O43">
        <v>593907.73</v>
      </c>
      <c r="P43">
        <v>18611</v>
      </c>
      <c r="Q43">
        <v>18611</v>
      </c>
      <c r="R43">
        <v>862</v>
      </c>
      <c r="S43">
        <v>2057</v>
      </c>
      <c r="T43">
        <v>576</v>
      </c>
      <c r="U43">
        <v>516</v>
      </c>
      <c r="V43">
        <v>0.275646</v>
      </c>
      <c r="Y43" t="s">
        <v>52</v>
      </c>
    </row>
    <row r="44" spans="1:25" x14ac:dyDescent="0.25">
      <c r="A44" t="s">
        <v>67</v>
      </c>
      <c r="B44" t="s">
        <v>71</v>
      </c>
      <c r="C44" s="26">
        <v>44501</v>
      </c>
      <c r="D44" s="26">
        <v>44865</v>
      </c>
      <c r="E44">
        <v>5005</v>
      </c>
      <c r="F44">
        <v>4787</v>
      </c>
      <c r="G44">
        <v>218</v>
      </c>
      <c r="H44">
        <v>5005</v>
      </c>
      <c r="L44">
        <v>5240</v>
      </c>
      <c r="M44">
        <v>5240</v>
      </c>
      <c r="N44">
        <v>659138.80000000005</v>
      </c>
      <c r="O44">
        <v>659138.80000000005</v>
      </c>
      <c r="P44">
        <v>21991</v>
      </c>
      <c r="Q44">
        <v>21991</v>
      </c>
      <c r="R44">
        <v>1285</v>
      </c>
      <c r="S44">
        <v>2495</v>
      </c>
      <c r="T44">
        <v>697</v>
      </c>
      <c r="U44">
        <v>528</v>
      </c>
      <c r="V44">
        <v>0.27036900000000003</v>
      </c>
      <c r="Y44" t="s">
        <v>52</v>
      </c>
    </row>
    <row r="45" spans="1:25" x14ac:dyDescent="0.25">
      <c r="A45" t="s">
        <v>67</v>
      </c>
      <c r="B45" t="s">
        <v>71</v>
      </c>
      <c r="C45" s="26">
        <v>44136</v>
      </c>
      <c r="D45" s="26">
        <v>44500</v>
      </c>
      <c r="E45">
        <v>6663</v>
      </c>
      <c r="F45">
        <v>6336</v>
      </c>
      <c r="G45">
        <v>327</v>
      </c>
      <c r="H45">
        <v>6663</v>
      </c>
      <c r="L45">
        <v>7026</v>
      </c>
      <c r="M45">
        <v>7026</v>
      </c>
      <c r="N45">
        <v>868016.02</v>
      </c>
      <c r="O45">
        <v>868016.02</v>
      </c>
      <c r="P45">
        <v>26985</v>
      </c>
      <c r="Q45">
        <v>26985</v>
      </c>
      <c r="R45">
        <v>1823</v>
      </c>
      <c r="S45">
        <v>3246</v>
      </c>
      <c r="T45">
        <v>846</v>
      </c>
      <c r="U45">
        <v>748</v>
      </c>
      <c r="V45">
        <v>0.28498400000000002</v>
      </c>
      <c r="Y45" t="s">
        <v>52</v>
      </c>
    </row>
    <row r="46" spans="1:25" x14ac:dyDescent="0.25">
      <c r="A46" t="s">
        <v>67</v>
      </c>
      <c r="B46" t="s">
        <v>72</v>
      </c>
      <c r="C46" s="26">
        <v>45231</v>
      </c>
      <c r="D46" s="26">
        <v>45596</v>
      </c>
      <c r="E46">
        <v>10923</v>
      </c>
      <c r="F46">
        <v>9889</v>
      </c>
      <c r="G46">
        <v>1034</v>
      </c>
      <c r="H46">
        <v>10923</v>
      </c>
      <c r="L46">
        <v>12225</v>
      </c>
      <c r="M46">
        <v>12225</v>
      </c>
      <c r="N46">
        <v>1770708.86</v>
      </c>
      <c r="O46">
        <v>1770708.86</v>
      </c>
      <c r="P46">
        <v>54720</v>
      </c>
      <c r="Q46">
        <v>54720</v>
      </c>
      <c r="R46">
        <v>2404</v>
      </c>
      <c r="S46">
        <v>5515</v>
      </c>
      <c r="T46">
        <v>1607</v>
      </c>
      <c r="U46">
        <v>1397</v>
      </c>
      <c r="V46">
        <v>0.26121800000000001</v>
      </c>
      <c r="Y46" t="s">
        <v>52</v>
      </c>
    </row>
    <row r="47" spans="1:25" x14ac:dyDescent="0.25">
      <c r="A47" t="s">
        <v>67</v>
      </c>
      <c r="B47" t="s">
        <v>72</v>
      </c>
      <c r="C47" s="26">
        <v>44866</v>
      </c>
      <c r="D47" s="26">
        <v>45230</v>
      </c>
      <c r="E47">
        <v>13634</v>
      </c>
      <c r="F47">
        <v>12262</v>
      </c>
      <c r="G47">
        <v>1372</v>
      </c>
      <c r="H47">
        <v>13634</v>
      </c>
      <c r="L47">
        <v>15342</v>
      </c>
      <c r="M47">
        <v>15342</v>
      </c>
      <c r="N47">
        <v>2057735.96</v>
      </c>
      <c r="O47">
        <v>2057735.96</v>
      </c>
      <c r="P47">
        <v>64865</v>
      </c>
      <c r="Q47">
        <v>64865</v>
      </c>
      <c r="R47">
        <v>3290</v>
      </c>
      <c r="S47">
        <v>6953</v>
      </c>
      <c r="T47">
        <v>1834</v>
      </c>
      <c r="U47">
        <v>1557</v>
      </c>
      <c r="V47">
        <v>0.28139900000000001</v>
      </c>
      <c r="Y47" t="s">
        <v>52</v>
      </c>
    </row>
    <row r="48" spans="1:25" x14ac:dyDescent="0.25">
      <c r="A48" t="s">
        <v>67</v>
      </c>
      <c r="B48" t="s">
        <v>72</v>
      </c>
      <c r="C48" s="26">
        <v>44501</v>
      </c>
      <c r="D48" s="26">
        <v>44865</v>
      </c>
      <c r="E48">
        <v>16169</v>
      </c>
      <c r="F48">
        <v>14403</v>
      </c>
      <c r="G48">
        <v>1766</v>
      </c>
      <c r="H48">
        <v>16169</v>
      </c>
      <c r="L48">
        <v>18457</v>
      </c>
      <c r="M48">
        <v>18457</v>
      </c>
      <c r="N48">
        <v>2255736.2200000002</v>
      </c>
      <c r="O48">
        <v>2255736.2200000002</v>
      </c>
      <c r="P48">
        <v>83591</v>
      </c>
      <c r="Q48">
        <v>83591</v>
      </c>
      <c r="R48">
        <v>4296</v>
      </c>
      <c r="S48">
        <v>8310</v>
      </c>
      <c r="T48">
        <v>2004</v>
      </c>
      <c r="U48">
        <v>1559</v>
      </c>
      <c r="V48">
        <v>0.27840500000000001</v>
      </c>
      <c r="Y48" t="s">
        <v>52</v>
      </c>
    </row>
    <row r="49" spans="1:25" x14ac:dyDescent="0.25">
      <c r="A49" t="s">
        <v>67</v>
      </c>
      <c r="B49" t="s">
        <v>72</v>
      </c>
      <c r="C49" s="26">
        <v>44136</v>
      </c>
      <c r="D49" s="26">
        <v>44500</v>
      </c>
      <c r="E49">
        <v>20402</v>
      </c>
      <c r="F49">
        <v>18187</v>
      </c>
      <c r="G49">
        <v>2215</v>
      </c>
      <c r="H49">
        <v>20402</v>
      </c>
      <c r="L49">
        <v>23188</v>
      </c>
      <c r="M49">
        <v>23188</v>
      </c>
      <c r="N49">
        <v>2873751.64</v>
      </c>
      <c r="O49">
        <v>2873751.64</v>
      </c>
      <c r="P49">
        <v>83544</v>
      </c>
      <c r="Q49">
        <v>83544</v>
      </c>
      <c r="R49">
        <v>5553</v>
      </c>
      <c r="S49">
        <v>10312</v>
      </c>
      <c r="T49">
        <v>2440</v>
      </c>
      <c r="U49">
        <v>2097</v>
      </c>
      <c r="V49">
        <v>0.25997500000000001</v>
      </c>
      <c r="Y49" t="s">
        <v>52</v>
      </c>
    </row>
    <row r="50" spans="1:25" x14ac:dyDescent="0.25">
      <c r="A50" t="s">
        <v>67</v>
      </c>
      <c r="B50" t="s">
        <v>73</v>
      </c>
      <c r="C50" s="26">
        <v>45231</v>
      </c>
      <c r="D50" s="26">
        <v>45596</v>
      </c>
      <c r="E50">
        <v>23598</v>
      </c>
      <c r="F50">
        <v>20014</v>
      </c>
      <c r="G50">
        <v>3584</v>
      </c>
      <c r="H50">
        <v>23598</v>
      </c>
      <c r="L50">
        <v>29037</v>
      </c>
      <c r="M50">
        <v>29037</v>
      </c>
      <c r="N50">
        <v>4285974.28</v>
      </c>
      <c r="O50">
        <v>4285974.28</v>
      </c>
      <c r="P50">
        <v>131642</v>
      </c>
      <c r="Q50">
        <v>131642</v>
      </c>
      <c r="R50">
        <v>5011</v>
      </c>
      <c r="S50">
        <v>11981</v>
      </c>
      <c r="T50">
        <v>3489</v>
      </c>
      <c r="U50">
        <v>3117</v>
      </c>
      <c r="V50">
        <v>0.27316099999999999</v>
      </c>
      <c r="Y50" t="s">
        <v>52</v>
      </c>
    </row>
    <row r="51" spans="1:25" x14ac:dyDescent="0.25">
      <c r="A51" t="s">
        <v>67</v>
      </c>
      <c r="B51" t="s">
        <v>73</v>
      </c>
      <c r="C51" s="26">
        <v>44866</v>
      </c>
      <c r="D51" s="26">
        <v>45230</v>
      </c>
      <c r="E51">
        <v>32354</v>
      </c>
      <c r="F51">
        <v>27230</v>
      </c>
      <c r="G51">
        <v>5124</v>
      </c>
      <c r="H51">
        <v>32354</v>
      </c>
      <c r="L51">
        <v>39931</v>
      </c>
      <c r="M51">
        <v>39931</v>
      </c>
      <c r="N51">
        <v>5295155.96</v>
      </c>
      <c r="O51">
        <v>5295155.96</v>
      </c>
      <c r="P51">
        <v>167526</v>
      </c>
      <c r="Q51">
        <v>167526</v>
      </c>
      <c r="R51">
        <v>7899</v>
      </c>
      <c r="S51">
        <v>16490</v>
      </c>
      <c r="T51">
        <v>4326</v>
      </c>
      <c r="U51">
        <v>3639</v>
      </c>
      <c r="V51">
        <v>0.28009400000000001</v>
      </c>
      <c r="Y51" t="s">
        <v>52</v>
      </c>
    </row>
    <row r="52" spans="1:25" x14ac:dyDescent="0.25">
      <c r="A52" t="s">
        <v>67</v>
      </c>
      <c r="B52" t="s">
        <v>73</v>
      </c>
      <c r="C52" s="26">
        <v>44501</v>
      </c>
      <c r="D52" s="26">
        <v>44865</v>
      </c>
      <c r="E52">
        <v>36764</v>
      </c>
      <c r="F52">
        <v>30198</v>
      </c>
      <c r="G52">
        <v>6566</v>
      </c>
      <c r="H52">
        <v>36764</v>
      </c>
      <c r="L52">
        <v>47163</v>
      </c>
      <c r="M52">
        <v>47163</v>
      </c>
      <c r="N52">
        <v>5780926.9400000004</v>
      </c>
      <c r="O52">
        <v>5780926.9400000004</v>
      </c>
      <c r="P52">
        <v>213584</v>
      </c>
      <c r="Q52">
        <v>213584</v>
      </c>
      <c r="R52">
        <v>9499</v>
      </c>
      <c r="S52">
        <v>19251</v>
      </c>
      <c r="T52">
        <v>4474</v>
      </c>
      <c r="U52">
        <v>3540</v>
      </c>
      <c r="V52">
        <v>0.28942499999999999</v>
      </c>
      <c r="Y52" t="s">
        <v>52</v>
      </c>
    </row>
    <row r="53" spans="1:25" x14ac:dyDescent="0.25">
      <c r="A53" t="s">
        <v>67</v>
      </c>
      <c r="B53" t="s">
        <v>73</v>
      </c>
      <c r="C53" s="26">
        <v>44136</v>
      </c>
      <c r="D53" s="26">
        <v>44500</v>
      </c>
      <c r="E53">
        <v>42824</v>
      </c>
      <c r="F53">
        <v>35687</v>
      </c>
      <c r="G53">
        <v>7137</v>
      </c>
      <c r="H53">
        <v>42824</v>
      </c>
      <c r="L53">
        <v>53487</v>
      </c>
      <c r="M53">
        <v>53487</v>
      </c>
      <c r="N53">
        <v>6783611.8899999997</v>
      </c>
      <c r="O53">
        <v>6783611.8899999997</v>
      </c>
      <c r="P53">
        <v>186610</v>
      </c>
      <c r="Q53">
        <v>186610</v>
      </c>
      <c r="R53">
        <v>11011</v>
      </c>
      <c r="S53">
        <v>22011</v>
      </c>
      <c r="T53">
        <v>5460</v>
      </c>
      <c r="U53">
        <v>4342</v>
      </c>
      <c r="V53">
        <v>0.25696000000000002</v>
      </c>
      <c r="Y53" t="s">
        <v>52</v>
      </c>
    </row>
    <row r="54" spans="1:25" x14ac:dyDescent="0.25">
      <c r="A54" t="s">
        <v>67</v>
      </c>
      <c r="B54" t="s">
        <v>45</v>
      </c>
      <c r="C54" s="26">
        <v>45231</v>
      </c>
      <c r="D54" s="26">
        <v>45596</v>
      </c>
      <c r="E54">
        <v>190668</v>
      </c>
      <c r="F54">
        <v>127245</v>
      </c>
      <c r="G54">
        <v>63423</v>
      </c>
      <c r="H54">
        <v>190668</v>
      </c>
      <c r="L54">
        <v>342342</v>
      </c>
      <c r="M54">
        <v>785504</v>
      </c>
      <c r="N54">
        <v>48842483.060000002</v>
      </c>
      <c r="O54">
        <v>116881998.58</v>
      </c>
      <c r="P54">
        <v>1433931</v>
      </c>
      <c r="Q54">
        <v>3369164</v>
      </c>
      <c r="R54">
        <v>40152</v>
      </c>
      <c r="S54">
        <v>99841</v>
      </c>
      <c r="T54">
        <v>28605</v>
      </c>
      <c r="U54">
        <v>22070</v>
      </c>
      <c r="V54">
        <v>-0.79423699999999997</v>
      </c>
      <c r="Y54" t="s">
        <v>52</v>
      </c>
    </row>
    <row r="55" spans="1:25" x14ac:dyDescent="0.25">
      <c r="A55" t="s">
        <v>67</v>
      </c>
      <c r="B55" t="s">
        <v>45</v>
      </c>
      <c r="C55" s="26">
        <v>44866</v>
      </c>
      <c r="D55" s="26">
        <v>45230</v>
      </c>
      <c r="E55">
        <v>172132</v>
      </c>
      <c r="F55">
        <v>120843</v>
      </c>
      <c r="G55">
        <v>51289</v>
      </c>
      <c r="H55">
        <v>172132</v>
      </c>
      <c r="L55">
        <v>286607</v>
      </c>
      <c r="M55">
        <v>575063</v>
      </c>
      <c r="N55">
        <v>38113678.020000003</v>
      </c>
      <c r="O55">
        <v>81546435.019999996</v>
      </c>
      <c r="P55">
        <v>1044772</v>
      </c>
      <c r="Q55">
        <v>2322204</v>
      </c>
      <c r="R55">
        <v>41867</v>
      </c>
      <c r="S55">
        <v>89297</v>
      </c>
      <c r="T55">
        <v>23765</v>
      </c>
      <c r="U55">
        <v>17203</v>
      </c>
      <c r="V55">
        <v>-0.62158199999999997</v>
      </c>
      <c r="Y55" t="s">
        <v>52</v>
      </c>
    </row>
    <row r="56" spans="1:25" x14ac:dyDescent="0.25">
      <c r="A56" t="s">
        <v>67</v>
      </c>
      <c r="B56" t="s">
        <v>45</v>
      </c>
      <c r="C56" s="26">
        <v>44501</v>
      </c>
      <c r="D56" s="26">
        <v>44865</v>
      </c>
      <c r="E56">
        <v>176000</v>
      </c>
      <c r="F56">
        <v>121003</v>
      </c>
      <c r="G56">
        <v>54997</v>
      </c>
      <c r="H56">
        <v>176000</v>
      </c>
      <c r="L56">
        <v>298984</v>
      </c>
      <c r="M56">
        <v>583871</v>
      </c>
      <c r="N56">
        <v>37072547.590000004</v>
      </c>
      <c r="O56">
        <v>81598301.920000002</v>
      </c>
      <c r="P56">
        <v>1096184</v>
      </c>
      <c r="Q56">
        <v>2437497</v>
      </c>
      <c r="R56">
        <v>48439</v>
      </c>
      <c r="S56">
        <v>88892</v>
      </c>
      <c r="T56">
        <v>23108</v>
      </c>
      <c r="U56">
        <v>15561</v>
      </c>
      <c r="V56">
        <v>-0.68221399999999999</v>
      </c>
      <c r="Y56" t="s">
        <v>52</v>
      </c>
    </row>
    <row r="57" spans="1:25" x14ac:dyDescent="0.25">
      <c r="A57" t="s">
        <v>67</v>
      </c>
      <c r="B57" t="s">
        <v>45</v>
      </c>
      <c r="C57" s="26">
        <v>44136</v>
      </c>
      <c r="D57" s="26">
        <v>44500</v>
      </c>
      <c r="E57">
        <v>125437</v>
      </c>
      <c r="F57">
        <v>91248</v>
      </c>
      <c r="G57">
        <v>34189</v>
      </c>
      <c r="H57">
        <v>125437</v>
      </c>
      <c r="L57">
        <v>197637</v>
      </c>
      <c r="M57">
        <v>364470</v>
      </c>
      <c r="N57">
        <v>23969972.93</v>
      </c>
      <c r="O57">
        <v>49633728.219999999</v>
      </c>
      <c r="P57">
        <v>730908</v>
      </c>
      <c r="Q57">
        <v>1510351</v>
      </c>
      <c r="R57">
        <v>38018</v>
      </c>
      <c r="S57">
        <v>61222</v>
      </c>
      <c r="T57">
        <v>15790</v>
      </c>
      <c r="U57">
        <v>10407</v>
      </c>
      <c r="V57">
        <v>-0.56253600000000004</v>
      </c>
      <c r="Y57" t="s">
        <v>52</v>
      </c>
    </row>
    <row r="58" spans="1:25" x14ac:dyDescent="0.25">
      <c r="A58" t="s">
        <v>67</v>
      </c>
      <c r="B58" t="s">
        <v>48</v>
      </c>
      <c r="C58" s="26">
        <v>45231</v>
      </c>
      <c r="D58" s="26">
        <v>45596</v>
      </c>
      <c r="E58">
        <v>7071</v>
      </c>
      <c r="F58">
        <v>7071</v>
      </c>
      <c r="G58">
        <v>0</v>
      </c>
      <c r="H58">
        <v>0</v>
      </c>
      <c r="L58">
        <v>7071</v>
      </c>
      <c r="M58">
        <v>7071</v>
      </c>
      <c r="N58">
        <v>1138877.8700000001</v>
      </c>
      <c r="O58">
        <v>1138877.8700000001</v>
      </c>
      <c r="P58">
        <v>39463</v>
      </c>
      <c r="Q58">
        <v>39463</v>
      </c>
      <c r="R58">
        <v>1121</v>
      </c>
      <c r="S58">
        <v>3633</v>
      </c>
      <c r="T58">
        <v>1154</v>
      </c>
      <c r="U58">
        <v>1163</v>
      </c>
      <c r="V58">
        <v>0.27958</v>
      </c>
      <c r="Y58" t="s">
        <v>52</v>
      </c>
    </row>
    <row r="59" spans="1:25" x14ac:dyDescent="0.25">
      <c r="A59" t="s">
        <v>67</v>
      </c>
      <c r="B59" t="s">
        <v>48</v>
      </c>
      <c r="C59" s="26">
        <v>44866</v>
      </c>
      <c r="D59" s="26">
        <v>45230</v>
      </c>
      <c r="E59">
        <v>8868</v>
      </c>
      <c r="F59">
        <v>8868</v>
      </c>
      <c r="G59">
        <v>0</v>
      </c>
      <c r="H59">
        <v>0</v>
      </c>
      <c r="L59">
        <v>8868</v>
      </c>
      <c r="M59">
        <v>8868</v>
      </c>
      <c r="N59">
        <v>1337671.2</v>
      </c>
      <c r="O59">
        <v>1337671.2</v>
      </c>
      <c r="P59">
        <v>51616</v>
      </c>
      <c r="Q59">
        <v>51616</v>
      </c>
      <c r="R59">
        <v>1610</v>
      </c>
      <c r="S59">
        <v>4521</v>
      </c>
      <c r="T59">
        <v>1402</v>
      </c>
      <c r="U59">
        <v>1335</v>
      </c>
      <c r="V59">
        <v>0.27696700000000002</v>
      </c>
      <c r="Y59" t="s">
        <v>52</v>
      </c>
    </row>
    <row r="60" spans="1:25" x14ac:dyDescent="0.25">
      <c r="A60" t="s">
        <v>67</v>
      </c>
      <c r="B60" t="s">
        <v>48</v>
      </c>
      <c r="C60" s="26">
        <v>44501</v>
      </c>
      <c r="D60" s="26">
        <v>44865</v>
      </c>
      <c r="E60">
        <v>10276</v>
      </c>
      <c r="F60">
        <v>10276</v>
      </c>
      <c r="G60">
        <v>0</v>
      </c>
      <c r="H60">
        <v>0</v>
      </c>
      <c r="L60">
        <v>10276</v>
      </c>
      <c r="M60">
        <v>10276</v>
      </c>
      <c r="N60">
        <v>1540108.53</v>
      </c>
      <c r="O60">
        <v>1540108.53</v>
      </c>
      <c r="P60">
        <v>43741</v>
      </c>
      <c r="Q60">
        <v>43741</v>
      </c>
      <c r="R60">
        <v>1958</v>
      </c>
      <c r="S60">
        <v>5154</v>
      </c>
      <c r="T60">
        <v>1531</v>
      </c>
      <c r="U60">
        <v>1633</v>
      </c>
      <c r="V60">
        <v>0.27316200000000002</v>
      </c>
      <c r="Y60" t="s">
        <v>52</v>
      </c>
    </row>
    <row r="61" spans="1:25" x14ac:dyDescent="0.25">
      <c r="A61" t="s">
        <v>67</v>
      </c>
      <c r="B61" t="s">
        <v>48</v>
      </c>
      <c r="C61" s="26">
        <v>44136</v>
      </c>
      <c r="D61" s="26">
        <v>44500</v>
      </c>
      <c r="E61">
        <v>9100</v>
      </c>
      <c r="F61">
        <v>9100</v>
      </c>
      <c r="G61">
        <v>0</v>
      </c>
      <c r="H61">
        <v>0</v>
      </c>
      <c r="L61">
        <v>9100</v>
      </c>
      <c r="M61">
        <v>9100</v>
      </c>
      <c r="N61">
        <v>1228881.3700000001</v>
      </c>
      <c r="O61">
        <v>1228881.3700000001</v>
      </c>
      <c r="P61">
        <v>35346</v>
      </c>
      <c r="Q61">
        <v>35346</v>
      </c>
      <c r="R61">
        <v>1997</v>
      </c>
      <c r="S61">
        <v>4617</v>
      </c>
      <c r="T61">
        <v>1343</v>
      </c>
      <c r="U61">
        <v>1143</v>
      </c>
      <c r="V61">
        <v>0.23259299999999999</v>
      </c>
      <c r="Y61" t="s">
        <v>52</v>
      </c>
    </row>
    <row r="62" spans="1:25" x14ac:dyDescent="0.25">
      <c r="A62" t="s">
        <v>67</v>
      </c>
      <c r="B62" t="s">
        <v>49</v>
      </c>
      <c r="C62" s="26">
        <v>45231</v>
      </c>
      <c r="D62" s="26">
        <v>45596</v>
      </c>
      <c r="E62">
        <v>6625</v>
      </c>
      <c r="F62">
        <v>0</v>
      </c>
      <c r="G62">
        <v>6625</v>
      </c>
      <c r="H62">
        <v>0</v>
      </c>
      <c r="L62">
        <v>26082</v>
      </c>
      <c r="M62">
        <v>26082</v>
      </c>
      <c r="N62">
        <v>4134715.63</v>
      </c>
      <c r="O62">
        <v>4134715.63</v>
      </c>
      <c r="P62">
        <v>104848</v>
      </c>
      <c r="Q62">
        <v>104848</v>
      </c>
      <c r="R62">
        <v>530</v>
      </c>
      <c r="S62">
        <v>3600</v>
      </c>
      <c r="T62">
        <v>1418</v>
      </c>
      <c r="U62">
        <v>1077</v>
      </c>
      <c r="V62">
        <v>0.27141300000000002</v>
      </c>
      <c r="Y62" t="s">
        <v>52</v>
      </c>
    </row>
    <row r="63" spans="1:25" x14ac:dyDescent="0.25">
      <c r="A63" t="s">
        <v>67</v>
      </c>
      <c r="B63" t="s">
        <v>49</v>
      </c>
      <c r="C63" s="26">
        <v>44866</v>
      </c>
      <c r="D63" s="26">
        <v>45230</v>
      </c>
      <c r="E63">
        <v>9134</v>
      </c>
      <c r="F63">
        <v>0</v>
      </c>
      <c r="G63">
        <v>9134</v>
      </c>
      <c r="H63">
        <v>0</v>
      </c>
      <c r="L63">
        <v>36569</v>
      </c>
      <c r="M63">
        <v>36569</v>
      </c>
      <c r="N63">
        <v>5566740.7400000002</v>
      </c>
      <c r="O63">
        <v>5566740.7400000002</v>
      </c>
      <c r="P63">
        <v>176893</v>
      </c>
      <c r="Q63">
        <v>176893</v>
      </c>
      <c r="R63">
        <v>752</v>
      </c>
      <c r="S63">
        <v>5126</v>
      </c>
      <c r="T63">
        <v>1938</v>
      </c>
      <c r="U63">
        <v>1318</v>
      </c>
      <c r="V63">
        <v>0.27545399999999998</v>
      </c>
      <c r="Y63" t="s">
        <v>52</v>
      </c>
    </row>
    <row r="64" spans="1:25" x14ac:dyDescent="0.25">
      <c r="A64" t="s">
        <v>67</v>
      </c>
      <c r="B64" t="s">
        <v>49</v>
      </c>
      <c r="C64" s="26">
        <v>44501</v>
      </c>
      <c r="D64" s="26">
        <v>44865</v>
      </c>
      <c r="E64">
        <v>9814</v>
      </c>
      <c r="F64">
        <v>0</v>
      </c>
      <c r="G64">
        <v>9814</v>
      </c>
      <c r="H64">
        <v>0</v>
      </c>
      <c r="L64">
        <v>38072</v>
      </c>
      <c r="M64">
        <v>38072</v>
      </c>
      <c r="N64">
        <v>6383048.9900000002</v>
      </c>
      <c r="O64">
        <v>6383048.9900000002</v>
      </c>
      <c r="P64">
        <v>135702</v>
      </c>
      <c r="Q64">
        <v>135702</v>
      </c>
      <c r="R64">
        <v>787</v>
      </c>
      <c r="S64">
        <v>5101</v>
      </c>
      <c r="T64">
        <v>2165</v>
      </c>
      <c r="U64">
        <v>1761</v>
      </c>
      <c r="V64">
        <v>0.261152</v>
      </c>
      <c r="Y64" t="s">
        <v>52</v>
      </c>
    </row>
    <row r="65" spans="1:25" x14ac:dyDescent="0.25">
      <c r="A65" t="s">
        <v>67</v>
      </c>
      <c r="B65" t="s">
        <v>49</v>
      </c>
      <c r="C65" s="26">
        <v>44136</v>
      </c>
      <c r="D65" s="26">
        <v>44500</v>
      </c>
      <c r="E65">
        <v>8900</v>
      </c>
      <c r="F65">
        <v>0</v>
      </c>
      <c r="G65">
        <v>8900</v>
      </c>
      <c r="H65">
        <v>0</v>
      </c>
      <c r="L65">
        <v>35007</v>
      </c>
      <c r="M65">
        <v>35007</v>
      </c>
      <c r="N65">
        <v>5143330.4000000004</v>
      </c>
      <c r="O65">
        <v>5143330.4000000004</v>
      </c>
      <c r="P65">
        <v>107521</v>
      </c>
      <c r="Q65">
        <v>107521</v>
      </c>
      <c r="R65">
        <v>960</v>
      </c>
      <c r="S65">
        <v>4959</v>
      </c>
      <c r="T65">
        <v>1843</v>
      </c>
      <c r="U65">
        <v>1138</v>
      </c>
      <c r="V65">
        <v>0.21684800000000001</v>
      </c>
      <c r="Y65" t="s">
        <v>52</v>
      </c>
    </row>
    <row r="66" spans="1:25" x14ac:dyDescent="0.25">
      <c r="A66" t="s">
        <v>67</v>
      </c>
      <c r="B66" t="s">
        <v>47</v>
      </c>
      <c r="C66" s="26">
        <v>45231</v>
      </c>
      <c r="D66" s="26">
        <v>45596</v>
      </c>
      <c r="E66">
        <v>39930</v>
      </c>
      <c r="F66">
        <v>39930</v>
      </c>
      <c r="G66">
        <v>0</v>
      </c>
      <c r="H66">
        <v>0</v>
      </c>
      <c r="L66">
        <v>39930</v>
      </c>
      <c r="M66">
        <v>39930</v>
      </c>
      <c r="N66">
        <v>7086479.2800000003</v>
      </c>
      <c r="O66">
        <v>7086479.2800000003</v>
      </c>
      <c r="P66">
        <v>230683</v>
      </c>
      <c r="Q66">
        <v>230683</v>
      </c>
      <c r="R66">
        <v>5453</v>
      </c>
      <c r="S66">
        <v>19586</v>
      </c>
      <c r="T66">
        <v>7051</v>
      </c>
      <c r="U66">
        <v>7840</v>
      </c>
      <c r="V66">
        <v>0.276229</v>
      </c>
      <c r="Y66" t="s">
        <v>52</v>
      </c>
    </row>
    <row r="67" spans="1:25" x14ac:dyDescent="0.25">
      <c r="A67" t="s">
        <v>67</v>
      </c>
      <c r="B67" t="s">
        <v>47</v>
      </c>
      <c r="C67" s="26">
        <v>44866</v>
      </c>
      <c r="D67" s="26">
        <v>45230</v>
      </c>
      <c r="E67">
        <v>43014</v>
      </c>
      <c r="F67">
        <v>43014</v>
      </c>
      <c r="G67">
        <v>0</v>
      </c>
      <c r="H67">
        <v>0</v>
      </c>
      <c r="L67">
        <v>43014</v>
      </c>
      <c r="M67">
        <v>43014</v>
      </c>
      <c r="N67">
        <v>7167337.3499999996</v>
      </c>
      <c r="O67">
        <v>7167337.3499999996</v>
      </c>
      <c r="P67">
        <v>237992</v>
      </c>
      <c r="Q67">
        <v>237992</v>
      </c>
      <c r="R67">
        <v>6676</v>
      </c>
      <c r="S67">
        <v>21187</v>
      </c>
      <c r="T67">
        <v>7263</v>
      </c>
      <c r="U67">
        <v>7888</v>
      </c>
      <c r="V67">
        <v>0.27042100000000002</v>
      </c>
      <c r="Y67" t="s">
        <v>52</v>
      </c>
    </row>
    <row r="68" spans="1:25" x14ac:dyDescent="0.25">
      <c r="A68" t="s">
        <v>67</v>
      </c>
      <c r="B68" t="s">
        <v>47</v>
      </c>
      <c r="C68" s="26">
        <v>44501</v>
      </c>
      <c r="D68" s="26">
        <v>44865</v>
      </c>
      <c r="E68">
        <v>41400</v>
      </c>
      <c r="F68">
        <v>41400</v>
      </c>
      <c r="G68">
        <v>0</v>
      </c>
      <c r="H68">
        <v>0</v>
      </c>
      <c r="L68">
        <v>41400</v>
      </c>
      <c r="M68">
        <v>41400</v>
      </c>
      <c r="N68">
        <v>6685135.0199999996</v>
      </c>
      <c r="O68">
        <v>6685135.0199999996</v>
      </c>
      <c r="P68">
        <v>201326</v>
      </c>
      <c r="Q68">
        <v>201326</v>
      </c>
      <c r="R68">
        <v>6900</v>
      </c>
      <c r="S68">
        <v>20612</v>
      </c>
      <c r="T68">
        <v>6694</v>
      </c>
      <c r="U68">
        <v>7194</v>
      </c>
      <c r="V68">
        <v>0.26224199999999998</v>
      </c>
      <c r="Y68" t="s">
        <v>52</v>
      </c>
    </row>
    <row r="69" spans="1:25" x14ac:dyDescent="0.25">
      <c r="A69" t="s">
        <v>67</v>
      </c>
      <c r="B69" t="s">
        <v>47</v>
      </c>
      <c r="C69" s="26">
        <v>44136</v>
      </c>
      <c r="D69" s="26">
        <v>44500</v>
      </c>
      <c r="E69">
        <v>39357</v>
      </c>
      <c r="F69">
        <v>39357</v>
      </c>
      <c r="G69">
        <v>0</v>
      </c>
      <c r="H69">
        <v>0</v>
      </c>
      <c r="L69">
        <v>39357</v>
      </c>
      <c r="M69">
        <v>39357</v>
      </c>
      <c r="N69">
        <v>6033579.1299999999</v>
      </c>
      <c r="O69">
        <v>6033579.1299999999</v>
      </c>
      <c r="P69">
        <v>181749</v>
      </c>
      <c r="Q69">
        <v>181749</v>
      </c>
      <c r="R69">
        <v>7243</v>
      </c>
      <c r="S69">
        <v>19528</v>
      </c>
      <c r="T69">
        <v>6459</v>
      </c>
      <c r="U69">
        <v>6127</v>
      </c>
      <c r="V69">
        <v>0.227275</v>
      </c>
      <c r="Y69" t="s">
        <v>52</v>
      </c>
    </row>
    <row r="70" spans="1:25" x14ac:dyDescent="0.25">
      <c r="A70" t="s">
        <v>67</v>
      </c>
      <c r="B70" t="s">
        <v>22</v>
      </c>
      <c r="C70" s="26">
        <v>45231</v>
      </c>
      <c r="D70" s="26">
        <v>45596</v>
      </c>
      <c r="E70">
        <v>42361</v>
      </c>
      <c r="F70">
        <v>0</v>
      </c>
      <c r="G70">
        <v>42361</v>
      </c>
      <c r="H70">
        <v>0</v>
      </c>
      <c r="L70">
        <v>194691</v>
      </c>
      <c r="M70">
        <v>194691</v>
      </c>
      <c r="N70">
        <v>37148888.350000001</v>
      </c>
      <c r="O70">
        <v>37148888.350000001</v>
      </c>
      <c r="P70">
        <v>777199</v>
      </c>
      <c r="Q70">
        <v>777199</v>
      </c>
      <c r="R70">
        <v>1852</v>
      </c>
      <c r="S70">
        <v>20158</v>
      </c>
      <c r="T70">
        <v>11042</v>
      </c>
      <c r="U70">
        <v>9309</v>
      </c>
      <c r="V70">
        <v>0.268069</v>
      </c>
      <c r="Y70" t="s">
        <v>52</v>
      </c>
    </row>
    <row r="71" spans="1:25" x14ac:dyDescent="0.25">
      <c r="A71" t="s">
        <v>67</v>
      </c>
      <c r="B71" t="s">
        <v>22</v>
      </c>
      <c r="C71" s="26">
        <v>44866</v>
      </c>
      <c r="D71" s="26">
        <v>45230</v>
      </c>
      <c r="E71">
        <v>47473</v>
      </c>
      <c r="F71">
        <v>0</v>
      </c>
      <c r="G71">
        <v>47473</v>
      </c>
      <c r="H71">
        <v>0</v>
      </c>
      <c r="L71">
        <v>211371</v>
      </c>
      <c r="M71">
        <v>211371</v>
      </c>
      <c r="N71">
        <v>38826274.060000002</v>
      </c>
      <c r="O71">
        <v>38826274.060000002</v>
      </c>
      <c r="P71">
        <v>849655</v>
      </c>
      <c r="Q71">
        <v>849655</v>
      </c>
      <c r="R71">
        <v>2580</v>
      </c>
      <c r="S71">
        <v>23185</v>
      </c>
      <c r="T71">
        <v>12157</v>
      </c>
      <c r="U71">
        <v>9551</v>
      </c>
      <c r="V71">
        <v>0.26240599999999997</v>
      </c>
      <c r="Y71" t="s">
        <v>52</v>
      </c>
    </row>
    <row r="72" spans="1:25" x14ac:dyDescent="0.25">
      <c r="A72" t="s">
        <v>67</v>
      </c>
      <c r="B72" t="s">
        <v>22</v>
      </c>
      <c r="C72" s="26">
        <v>44501</v>
      </c>
      <c r="D72" s="26">
        <v>44865</v>
      </c>
      <c r="E72">
        <v>45814</v>
      </c>
      <c r="F72">
        <v>0</v>
      </c>
      <c r="G72">
        <v>45814</v>
      </c>
      <c r="H72">
        <v>0</v>
      </c>
      <c r="L72">
        <v>197542</v>
      </c>
      <c r="M72">
        <v>197542</v>
      </c>
      <c r="N72">
        <v>36234589.25</v>
      </c>
      <c r="O72">
        <v>36234589.25</v>
      </c>
      <c r="P72">
        <v>755954</v>
      </c>
      <c r="Q72">
        <v>755954</v>
      </c>
      <c r="R72">
        <v>2610</v>
      </c>
      <c r="S72">
        <v>22549</v>
      </c>
      <c r="T72">
        <v>11534</v>
      </c>
      <c r="U72">
        <v>9121</v>
      </c>
      <c r="V72">
        <v>0.25808999999999999</v>
      </c>
      <c r="Y72" t="s">
        <v>52</v>
      </c>
    </row>
    <row r="73" spans="1:25" x14ac:dyDescent="0.25">
      <c r="A73" t="s">
        <v>67</v>
      </c>
      <c r="B73" t="s">
        <v>22</v>
      </c>
      <c r="C73" s="26">
        <v>44136</v>
      </c>
      <c r="D73" s="26">
        <v>44500</v>
      </c>
      <c r="E73">
        <v>44807</v>
      </c>
      <c r="F73">
        <v>0</v>
      </c>
      <c r="G73">
        <v>44807</v>
      </c>
      <c r="H73">
        <v>0</v>
      </c>
      <c r="L73">
        <v>190171</v>
      </c>
      <c r="M73">
        <v>190171</v>
      </c>
      <c r="N73">
        <v>32573518.600000001</v>
      </c>
      <c r="O73">
        <v>32573518.600000001</v>
      </c>
      <c r="P73">
        <v>732096</v>
      </c>
      <c r="Q73">
        <v>732096</v>
      </c>
      <c r="R73">
        <v>3219</v>
      </c>
      <c r="S73">
        <v>23213</v>
      </c>
      <c r="T73">
        <v>10852</v>
      </c>
      <c r="U73">
        <v>7523</v>
      </c>
      <c r="V73">
        <v>0.208785</v>
      </c>
      <c r="Y73" t="s">
        <v>52</v>
      </c>
    </row>
    <row r="74" spans="1:25" x14ac:dyDescent="0.25">
      <c r="A74" t="s">
        <v>68</v>
      </c>
      <c r="B74" t="s">
        <v>39</v>
      </c>
      <c r="C74" s="26">
        <v>45231</v>
      </c>
      <c r="D74" s="26">
        <v>45596</v>
      </c>
      <c r="E74">
        <v>145619</v>
      </c>
      <c r="F74">
        <v>101382</v>
      </c>
      <c r="G74">
        <v>44237</v>
      </c>
      <c r="H74">
        <v>65240</v>
      </c>
      <c r="I74">
        <v>55340</v>
      </c>
      <c r="J74">
        <v>12087</v>
      </c>
      <c r="K74">
        <v>12952</v>
      </c>
      <c r="L74">
        <v>238600</v>
      </c>
      <c r="M74">
        <v>238600</v>
      </c>
      <c r="N74">
        <v>54551872.590000004</v>
      </c>
      <c r="O74">
        <v>54551872.590000004</v>
      </c>
      <c r="P74">
        <v>1376332</v>
      </c>
      <c r="Q74">
        <v>1376332</v>
      </c>
      <c r="R74">
        <v>24719</v>
      </c>
      <c r="S74">
        <v>62637</v>
      </c>
      <c r="T74">
        <v>26171</v>
      </c>
      <c r="U74">
        <v>32092</v>
      </c>
      <c r="V74">
        <v>0.27491399999999999</v>
      </c>
      <c r="Y74" t="s">
        <v>52</v>
      </c>
    </row>
    <row r="75" spans="1:25" x14ac:dyDescent="0.25">
      <c r="A75" t="s">
        <v>68</v>
      </c>
      <c r="B75" t="s">
        <v>39</v>
      </c>
      <c r="C75" s="26">
        <v>44866</v>
      </c>
      <c r="D75" s="26">
        <v>45230</v>
      </c>
      <c r="E75">
        <v>158056</v>
      </c>
      <c r="F75">
        <v>110116</v>
      </c>
      <c r="G75">
        <v>47940</v>
      </c>
      <c r="H75">
        <v>77475</v>
      </c>
      <c r="I75">
        <v>53910</v>
      </c>
      <c r="J75">
        <v>13663</v>
      </c>
      <c r="K75">
        <v>13008</v>
      </c>
      <c r="L75">
        <v>258529</v>
      </c>
      <c r="M75">
        <v>258529</v>
      </c>
      <c r="N75">
        <v>55169491.619999997</v>
      </c>
      <c r="O75">
        <v>55169491.619999997</v>
      </c>
      <c r="P75">
        <v>1435513</v>
      </c>
      <c r="Q75">
        <v>1435513</v>
      </c>
      <c r="R75">
        <v>31195</v>
      </c>
      <c r="S75">
        <v>68076</v>
      </c>
      <c r="T75">
        <v>26808</v>
      </c>
      <c r="U75">
        <v>31977</v>
      </c>
      <c r="V75">
        <v>0.26640799999999998</v>
      </c>
      <c r="Y75" t="s">
        <v>52</v>
      </c>
    </row>
    <row r="76" spans="1:25" x14ac:dyDescent="0.25">
      <c r="A76" t="s">
        <v>68</v>
      </c>
      <c r="B76" t="s">
        <v>39</v>
      </c>
      <c r="C76" s="26">
        <v>44501</v>
      </c>
      <c r="D76" s="26">
        <v>44865</v>
      </c>
      <c r="E76">
        <v>146206</v>
      </c>
      <c r="F76">
        <v>101742</v>
      </c>
      <c r="G76">
        <v>44464</v>
      </c>
      <c r="H76">
        <v>71725</v>
      </c>
      <c r="I76">
        <v>52825</v>
      </c>
      <c r="J76">
        <v>10851</v>
      </c>
      <c r="K76">
        <v>10805</v>
      </c>
      <c r="L76">
        <v>240237</v>
      </c>
      <c r="M76">
        <v>240237</v>
      </c>
      <c r="N76">
        <v>50620688.200000003</v>
      </c>
      <c r="O76">
        <v>50620688.200000003</v>
      </c>
      <c r="P76">
        <v>1277201</v>
      </c>
      <c r="Q76">
        <v>1277201</v>
      </c>
      <c r="R76">
        <v>32093</v>
      </c>
      <c r="S76">
        <v>63179</v>
      </c>
      <c r="T76">
        <v>22557</v>
      </c>
      <c r="U76">
        <v>28377</v>
      </c>
      <c r="V76">
        <v>0.26566800000000002</v>
      </c>
      <c r="Y76" t="s">
        <v>52</v>
      </c>
    </row>
    <row r="77" spans="1:25" x14ac:dyDescent="0.25">
      <c r="A77" t="s">
        <v>68</v>
      </c>
      <c r="B77" t="s">
        <v>39</v>
      </c>
      <c r="C77" s="26">
        <v>44136</v>
      </c>
      <c r="D77" s="26">
        <v>44500</v>
      </c>
      <c r="E77">
        <v>149767</v>
      </c>
      <c r="F77">
        <v>104919</v>
      </c>
      <c r="G77">
        <v>44848</v>
      </c>
      <c r="H77">
        <v>80324</v>
      </c>
      <c r="I77">
        <v>48276</v>
      </c>
      <c r="J77">
        <v>10348</v>
      </c>
      <c r="K77">
        <v>10819</v>
      </c>
      <c r="L77">
        <v>244989</v>
      </c>
      <c r="M77">
        <v>244989</v>
      </c>
      <c r="N77">
        <v>48485294.68</v>
      </c>
      <c r="O77">
        <v>48485294.68</v>
      </c>
      <c r="P77">
        <v>1332158</v>
      </c>
      <c r="Q77">
        <v>1332158</v>
      </c>
      <c r="R77">
        <v>37561</v>
      </c>
      <c r="S77">
        <v>64257</v>
      </c>
      <c r="T77">
        <v>21382</v>
      </c>
      <c r="U77">
        <v>26567</v>
      </c>
      <c r="V77">
        <v>0.247978</v>
      </c>
      <c r="Y77" t="s">
        <v>52</v>
      </c>
    </row>
    <row r="78" spans="1:25" x14ac:dyDescent="0.25">
      <c r="A78" t="s">
        <v>68</v>
      </c>
      <c r="B78" t="s">
        <v>40</v>
      </c>
      <c r="C78" s="26">
        <v>45231</v>
      </c>
      <c r="D78" s="26">
        <v>45596</v>
      </c>
      <c r="E78">
        <v>522497</v>
      </c>
      <c r="F78">
        <v>344541</v>
      </c>
      <c r="G78">
        <v>177956</v>
      </c>
      <c r="H78">
        <v>522497</v>
      </c>
      <c r="L78">
        <v>1087411</v>
      </c>
      <c r="M78">
        <v>1087411</v>
      </c>
      <c r="N78">
        <v>180009506.06999999</v>
      </c>
      <c r="O78">
        <v>180009506.06999999</v>
      </c>
      <c r="P78">
        <v>5266195</v>
      </c>
      <c r="Q78">
        <v>5266195</v>
      </c>
      <c r="R78">
        <v>169804</v>
      </c>
      <c r="S78">
        <v>224209</v>
      </c>
      <c r="T78">
        <v>65790</v>
      </c>
      <c r="U78">
        <v>62694</v>
      </c>
      <c r="V78">
        <v>0.26088800000000001</v>
      </c>
      <c r="Y78" t="s">
        <v>52</v>
      </c>
    </row>
    <row r="79" spans="1:25" x14ac:dyDescent="0.25">
      <c r="A79" t="s">
        <v>68</v>
      </c>
      <c r="B79" t="s">
        <v>40</v>
      </c>
      <c r="C79" s="26">
        <v>44866</v>
      </c>
      <c r="D79" s="26">
        <v>45230</v>
      </c>
      <c r="E79">
        <v>444820</v>
      </c>
      <c r="F79">
        <v>299162</v>
      </c>
      <c r="G79">
        <v>145658</v>
      </c>
      <c r="H79">
        <v>444820</v>
      </c>
      <c r="L79">
        <v>882252</v>
      </c>
      <c r="M79">
        <v>882252</v>
      </c>
      <c r="N79">
        <v>141742214.49000001</v>
      </c>
      <c r="O79">
        <v>141742214.49000001</v>
      </c>
      <c r="P79">
        <v>4222045</v>
      </c>
      <c r="Q79">
        <v>4222045</v>
      </c>
      <c r="R79">
        <v>151281</v>
      </c>
      <c r="S79">
        <v>188093</v>
      </c>
      <c r="T79">
        <v>53445</v>
      </c>
      <c r="U79">
        <v>52001</v>
      </c>
      <c r="V79">
        <v>0.26007400000000003</v>
      </c>
      <c r="Y79" t="s">
        <v>52</v>
      </c>
    </row>
    <row r="80" spans="1:25" x14ac:dyDescent="0.25">
      <c r="A80" t="s">
        <v>68</v>
      </c>
      <c r="B80" t="s">
        <v>40</v>
      </c>
      <c r="C80" s="26">
        <v>44501</v>
      </c>
      <c r="D80" s="26">
        <v>44865</v>
      </c>
      <c r="E80">
        <v>379195</v>
      </c>
      <c r="F80">
        <v>259754</v>
      </c>
      <c r="G80">
        <v>119441</v>
      </c>
      <c r="H80">
        <v>379195</v>
      </c>
      <c r="L80">
        <v>719653</v>
      </c>
      <c r="M80">
        <v>719653</v>
      </c>
      <c r="N80">
        <v>112872462.31</v>
      </c>
      <c r="O80">
        <v>112872462.31</v>
      </c>
      <c r="P80">
        <v>3434805</v>
      </c>
      <c r="Q80">
        <v>3434805</v>
      </c>
      <c r="R80">
        <v>133557</v>
      </c>
      <c r="S80">
        <v>157634</v>
      </c>
      <c r="T80">
        <v>44528</v>
      </c>
      <c r="U80">
        <v>43476</v>
      </c>
      <c r="V80">
        <v>0.25872800000000001</v>
      </c>
      <c r="Y80" t="s">
        <v>52</v>
      </c>
    </row>
    <row r="81" spans="1:25" x14ac:dyDescent="0.25">
      <c r="A81" t="s">
        <v>68</v>
      </c>
      <c r="B81" t="s">
        <v>40</v>
      </c>
      <c r="C81" s="26">
        <v>44136</v>
      </c>
      <c r="D81" s="26">
        <v>44500</v>
      </c>
      <c r="E81">
        <v>303909</v>
      </c>
      <c r="F81">
        <v>212611</v>
      </c>
      <c r="G81">
        <v>91298</v>
      </c>
      <c r="H81">
        <v>303909</v>
      </c>
      <c r="L81">
        <v>544808</v>
      </c>
      <c r="M81">
        <v>544808</v>
      </c>
      <c r="N81">
        <v>83588244.900000006</v>
      </c>
      <c r="O81">
        <v>83588244.900000006</v>
      </c>
      <c r="P81">
        <v>2576072</v>
      </c>
      <c r="Q81">
        <v>2576072</v>
      </c>
      <c r="R81">
        <v>110252</v>
      </c>
      <c r="S81">
        <v>123452</v>
      </c>
      <c r="T81">
        <v>35337</v>
      </c>
      <c r="U81">
        <v>34868</v>
      </c>
      <c r="V81">
        <v>0.26110800000000001</v>
      </c>
      <c r="Y81" t="s">
        <v>52</v>
      </c>
    </row>
    <row r="82" spans="1:25" x14ac:dyDescent="0.25">
      <c r="A82" t="s">
        <v>68</v>
      </c>
      <c r="B82" t="s">
        <v>66</v>
      </c>
      <c r="C82" s="26">
        <v>45231</v>
      </c>
      <c r="D82" s="26">
        <v>45596</v>
      </c>
      <c r="E82">
        <v>15842</v>
      </c>
      <c r="F82">
        <v>14517</v>
      </c>
      <c r="G82">
        <v>1325</v>
      </c>
      <c r="H82">
        <v>6071</v>
      </c>
      <c r="L82">
        <v>17414</v>
      </c>
      <c r="M82">
        <v>43023</v>
      </c>
      <c r="N82">
        <v>4514876.21</v>
      </c>
      <c r="O82">
        <v>13137214.42</v>
      </c>
      <c r="P82">
        <v>101404</v>
      </c>
      <c r="Q82">
        <v>313522</v>
      </c>
      <c r="R82">
        <v>2471</v>
      </c>
      <c r="S82">
        <v>6324</v>
      </c>
      <c r="T82">
        <v>2648</v>
      </c>
      <c r="U82">
        <v>4399</v>
      </c>
      <c r="V82">
        <v>-1.1495919999999999</v>
      </c>
      <c r="Y82" t="s">
        <v>52</v>
      </c>
    </row>
    <row r="83" spans="1:25" x14ac:dyDescent="0.25">
      <c r="A83" t="s">
        <v>68</v>
      </c>
      <c r="B83" t="s">
        <v>66</v>
      </c>
      <c r="C83" s="26">
        <v>44866</v>
      </c>
      <c r="D83" s="26">
        <v>45230</v>
      </c>
      <c r="E83">
        <v>17317</v>
      </c>
      <c r="F83">
        <v>15932</v>
      </c>
      <c r="G83">
        <v>1385</v>
      </c>
      <c r="H83">
        <v>7599</v>
      </c>
      <c r="L83">
        <v>18988</v>
      </c>
      <c r="M83">
        <v>45439</v>
      </c>
      <c r="N83">
        <v>4610439.07</v>
      </c>
      <c r="O83">
        <v>12879894.380000001</v>
      </c>
      <c r="P83">
        <v>110191</v>
      </c>
      <c r="Q83">
        <v>315697</v>
      </c>
      <c r="R83">
        <v>2917</v>
      </c>
      <c r="S83">
        <v>7061</v>
      </c>
      <c r="T83">
        <v>2817</v>
      </c>
      <c r="U83">
        <v>4522</v>
      </c>
      <c r="V83">
        <v>-1.064308</v>
      </c>
      <c r="Y83" t="s">
        <v>52</v>
      </c>
    </row>
    <row r="84" spans="1:25" x14ac:dyDescent="0.25">
      <c r="A84" t="s">
        <v>68</v>
      </c>
      <c r="B84" t="s">
        <v>66</v>
      </c>
      <c r="C84" s="26">
        <v>44501</v>
      </c>
      <c r="D84" s="26">
        <v>44865</v>
      </c>
      <c r="E84">
        <v>15850</v>
      </c>
      <c r="F84">
        <v>14499</v>
      </c>
      <c r="G84">
        <v>1351</v>
      </c>
      <c r="H84">
        <v>6841</v>
      </c>
      <c r="L84">
        <v>17479</v>
      </c>
      <c r="M84">
        <v>42674</v>
      </c>
      <c r="N84">
        <v>4207679.03</v>
      </c>
      <c r="O84">
        <v>12125698.83</v>
      </c>
      <c r="P84">
        <v>100488</v>
      </c>
      <c r="Q84">
        <v>285998</v>
      </c>
      <c r="R84">
        <v>3202</v>
      </c>
      <c r="S84">
        <v>6080</v>
      </c>
      <c r="T84">
        <v>2427</v>
      </c>
      <c r="U84">
        <v>4141</v>
      </c>
      <c r="V84">
        <v>-1.1474709999999999</v>
      </c>
      <c r="Y84" t="s">
        <v>52</v>
      </c>
    </row>
    <row r="85" spans="1:25" x14ac:dyDescent="0.25">
      <c r="A85" t="s">
        <v>68</v>
      </c>
      <c r="B85" t="s">
        <v>66</v>
      </c>
      <c r="C85" s="26">
        <v>44136</v>
      </c>
      <c r="D85" s="26">
        <v>44500</v>
      </c>
      <c r="E85">
        <v>15557</v>
      </c>
      <c r="F85">
        <v>14322</v>
      </c>
      <c r="G85">
        <v>1235</v>
      </c>
      <c r="H85">
        <v>7155</v>
      </c>
      <c r="L85">
        <v>17055</v>
      </c>
      <c r="M85">
        <v>42812</v>
      </c>
      <c r="N85">
        <v>3991275.79</v>
      </c>
      <c r="O85">
        <v>11727322.130000001</v>
      </c>
      <c r="P85">
        <v>92581</v>
      </c>
      <c r="Q85">
        <v>287416</v>
      </c>
      <c r="R85">
        <v>3402</v>
      </c>
      <c r="S85">
        <v>6070</v>
      </c>
      <c r="T85">
        <v>2224</v>
      </c>
      <c r="U85">
        <v>3861</v>
      </c>
      <c r="V85">
        <v>-1.222396</v>
      </c>
      <c r="Y85" t="s">
        <v>52</v>
      </c>
    </row>
    <row r="86" spans="1:25" x14ac:dyDescent="0.25">
      <c r="A86" t="s">
        <v>68</v>
      </c>
      <c r="B86" t="s">
        <v>41</v>
      </c>
      <c r="C86" s="26">
        <v>45231</v>
      </c>
      <c r="D86" s="26">
        <v>45596</v>
      </c>
      <c r="E86">
        <v>42557</v>
      </c>
      <c r="F86">
        <v>35656</v>
      </c>
      <c r="G86">
        <v>6901</v>
      </c>
      <c r="H86">
        <v>17200</v>
      </c>
      <c r="L86">
        <v>52484</v>
      </c>
      <c r="M86">
        <v>98703</v>
      </c>
      <c r="N86">
        <v>12573315.119999999</v>
      </c>
      <c r="O86">
        <v>26427332.129999999</v>
      </c>
      <c r="P86">
        <v>301527</v>
      </c>
      <c r="Q86">
        <v>646284</v>
      </c>
      <c r="R86">
        <v>6935</v>
      </c>
      <c r="S86">
        <v>17858</v>
      </c>
      <c r="T86">
        <v>7408</v>
      </c>
      <c r="U86">
        <v>10356</v>
      </c>
      <c r="V86">
        <v>-0.54216600000000004</v>
      </c>
      <c r="Y86" t="s">
        <v>52</v>
      </c>
    </row>
    <row r="87" spans="1:25" x14ac:dyDescent="0.25">
      <c r="A87" t="s">
        <v>68</v>
      </c>
      <c r="B87" t="s">
        <v>41</v>
      </c>
      <c r="C87" s="26">
        <v>44866</v>
      </c>
      <c r="D87" s="26">
        <v>45230</v>
      </c>
      <c r="E87">
        <v>47093</v>
      </c>
      <c r="F87">
        <v>39638</v>
      </c>
      <c r="G87">
        <v>7455</v>
      </c>
      <c r="H87">
        <v>21645</v>
      </c>
      <c r="L87">
        <v>57709</v>
      </c>
      <c r="M87">
        <v>107145</v>
      </c>
      <c r="N87">
        <v>12723470.02</v>
      </c>
      <c r="O87">
        <v>26827439.18</v>
      </c>
      <c r="P87">
        <v>317155</v>
      </c>
      <c r="Q87">
        <v>671439</v>
      </c>
      <c r="R87">
        <v>8504</v>
      </c>
      <c r="S87">
        <v>19804</v>
      </c>
      <c r="T87">
        <v>8162</v>
      </c>
      <c r="U87">
        <v>10623</v>
      </c>
      <c r="V87">
        <v>-0.5474</v>
      </c>
      <c r="Y87" t="s">
        <v>52</v>
      </c>
    </row>
    <row r="88" spans="1:25" x14ac:dyDescent="0.25">
      <c r="A88" t="s">
        <v>68</v>
      </c>
      <c r="B88" t="s">
        <v>41</v>
      </c>
      <c r="C88" s="26">
        <v>44501</v>
      </c>
      <c r="D88" s="26">
        <v>44865</v>
      </c>
      <c r="E88">
        <v>43593</v>
      </c>
      <c r="F88">
        <v>36348</v>
      </c>
      <c r="G88">
        <v>7245</v>
      </c>
      <c r="H88">
        <v>19516</v>
      </c>
      <c r="L88">
        <v>53933</v>
      </c>
      <c r="M88">
        <v>101122</v>
      </c>
      <c r="N88">
        <v>11803743.960000001</v>
      </c>
      <c r="O88">
        <v>25344100.27</v>
      </c>
      <c r="P88">
        <v>290830</v>
      </c>
      <c r="Q88">
        <v>614142</v>
      </c>
      <c r="R88">
        <v>9266</v>
      </c>
      <c r="S88">
        <v>17873</v>
      </c>
      <c r="T88">
        <v>6746</v>
      </c>
      <c r="U88">
        <v>9708</v>
      </c>
      <c r="V88">
        <v>-0.58801800000000004</v>
      </c>
      <c r="Y88" t="s">
        <v>52</v>
      </c>
    </row>
    <row r="89" spans="1:25" x14ac:dyDescent="0.25">
      <c r="A89" t="s">
        <v>68</v>
      </c>
      <c r="B89" t="s">
        <v>41</v>
      </c>
      <c r="C89" s="26">
        <v>44136</v>
      </c>
      <c r="D89" s="26">
        <v>44500</v>
      </c>
      <c r="E89">
        <v>45786</v>
      </c>
      <c r="F89">
        <v>38567</v>
      </c>
      <c r="G89">
        <v>7219</v>
      </c>
      <c r="H89">
        <v>23706</v>
      </c>
      <c r="L89">
        <v>56023</v>
      </c>
      <c r="M89">
        <v>103262</v>
      </c>
      <c r="N89">
        <v>11484673.16</v>
      </c>
      <c r="O89">
        <v>24312502.18</v>
      </c>
      <c r="P89">
        <v>285475</v>
      </c>
      <c r="Q89">
        <v>624804</v>
      </c>
      <c r="R89">
        <v>10253</v>
      </c>
      <c r="S89">
        <v>19871</v>
      </c>
      <c r="T89">
        <v>6505</v>
      </c>
      <c r="U89">
        <v>9157</v>
      </c>
      <c r="V89">
        <v>-0.58843400000000001</v>
      </c>
      <c r="Y89" t="s">
        <v>52</v>
      </c>
    </row>
    <row r="90" spans="1:25" x14ac:dyDescent="0.25">
      <c r="A90" t="s">
        <v>68</v>
      </c>
      <c r="B90" t="s">
        <v>42</v>
      </c>
      <c r="C90" s="26">
        <v>45231</v>
      </c>
      <c r="D90" s="26">
        <v>45596</v>
      </c>
      <c r="E90">
        <v>38793</v>
      </c>
      <c r="F90">
        <v>33663</v>
      </c>
      <c r="G90">
        <v>5130</v>
      </c>
      <c r="H90">
        <v>17716</v>
      </c>
      <c r="L90">
        <v>45473</v>
      </c>
      <c r="M90">
        <v>61839</v>
      </c>
      <c r="N90">
        <v>8630026.9900000002</v>
      </c>
      <c r="O90">
        <v>12720813.1</v>
      </c>
      <c r="P90">
        <v>225732</v>
      </c>
      <c r="Q90">
        <v>329352</v>
      </c>
      <c r="R90">
        <v>7555</v>
      </c>
      <c r="S90">
        <v>16616</v>
      </c>
      <c r="T90">
        <v>6685</v>
      </c>
      <c r="U90">
        <v>7937</v>
      </c>
      <c r="V90">
        <v>-5.6579999999999998E-2</v>
      </c>
      <c r="Y90" t="s">
        <v>52</v>
      </c>
    </row>
    <row r="91" spans="1:25" x14ac:dyDescent="0.25">
      <c r="A91" t="s">
        <v>68</v>
      </c>
      <c r="B91" t="s">
        <v>42</v>
      </c>
      <c r="C91" s="26">
        <v>44866</v>
      </c>
      <c r="D91" s="26">
        <v>45230</v>
      </c>
      <c r="E91">
        <v>30644</v>
      </c>
      <c r="F91">
        <v>27915</v>
      </c>
      <c r="G91">
        <v>2729</v>
      </c>
      <c r="H91">
        <v>19005</v>
      </c>
      <c r="L91">
        <v>33897</v>
      </c>
      <c r="M91">
        <v>40109</v>
      </c>
      <c r="N91">
        <v>5122963.09</v>
      </c>
      <c r="O91">
        <v>6325067.3700000001</v>
      </c>
      <c r="P91">
        <v>139577</v>
      </c>
      <c r="Q91">
        <v>172139</v>
      </c>
      <c r="R91">
        <v>8041</v>
      </c>
      <c r="S91">
        <v>13728</v>
      </c>
      <c r="T91">
        <v>4369</v>
      </c>
      <c r="U91">
        <v>4506</v>
      </c>
      <c r="V91">
        <v>0.101787</v>
      </c>
      <c r="Y91" t="s">
        <v>52</v>
      </c>
    </row>
    <row r="92" spans="1:25" x14ac:dyDescent="0.25">
      <c r="A92" t="s">
        <v>68</v>
      </c>
      <c r="B92" t="s">
        <v>42</v>
      </c>
      <c r="C92" s="26">
        <v>44501</v>
      </c>
      <c r="D92" s="26">
        <v>44865</v>
      </c>
      <c r="E92">
        <v>39841</v>
      </c>
      <c r="F92">
        <v>34679</v>
      </c>
      <c r="G92">
        <v>5162</v>
      </c>
      <c r="H92">
        <v>20040</v>
      </c>
      <c r="L92">
        <v>46444</v>
      </c>
      <c r="M92">
        <v>62425</v>
      </c>
      <c r="N92">
        <v>7871436.0800000001</v>
      </c>
      <c r="O92">
        <v>11611605.91</v>
      </c>
      <c r="P92">
        <v>208248</v>
      </c>
      <c r="Q92">
        <v>303013</v>
      </c>
      <c r="R92">
        <v>9697</v>
      </c>
      <c r="S92">
        <v>17584</v>
      </c>
      <c r="T92">
        <v>5556</v>
      </c>
      <c r="U92">
        <v>7004</v>
      </c>
      <c r="V92">
        <v>-7.1243000000000001E-2</v>
      </c>
      <c r="Y92" t="s">
        <v>52</v>
      </c>
    </row>
    <row r="93" spans="1:25" x14ac:dyDescent="0.25">
      <c r="A93" t="s">
        <v>68</v>
      </c>
      <c r="B93" t="s">
        <v>42</v>
      </c>
      <c r="C93" s="26">
        <v>44136</v>
      </c>
      <c r="D93" s="26">
        <v>44500</v>
      </c>
      <c r="E93">
        <v>26100</v>
      </c>
      <c r="F93">
        <v>23852</v>
      </c>
      <c r="G93">
        <v>2248</v>
      </c>
      <c r="H93">
        <v>17549</v>
      </c>
      <c r="L93">
        <v>28773</v>
      </c>
      <c r="M93">
        <v>33928</v>
      </c>
      <c r="N93">
        <v>4019627.3</v>
      </c>
      <c r="O93">
        <v>4920909.4800000004</v>
      </c>
      <c r="P93">
        <v>111968</v>
      </c>
      <c r="Q93">
        <v>137993</v>
      </c>
      <c r="R93">
        <v>8507</v>
      </c>
      <c r="S93">
        <v>11124</v>
      </c>
      <c r="T93">
        <v>2910</v>
      </c>
      <c r="U93">
        <v>3559</v>
      </c>
      <c r="V93">
        <v>9.9135000000000001E-2</v>
      </c>
      <c r="Y93" t="s">
        <v>52</v>
      </c>
    </row>
    <row r="94" spans="1:25" x14ac:dyDescent="0.25">
      <c r="A94" t="s">
        <v>68</v>
      </c>
      <c r="B94" t="s">
        <v>43</v>
      </c>
      <c r="C94" s="26">
        <v>45231</v>
      </c>
      <c r="D94" s="26">
        <v>45596</v>
      </c>
      <c r="E94">
        <v>39208</v>
      </c>
      <c r="F94">
        <v>34822</v>
      </c>
      <c r="G94">
        <v>4386</v>
      </c>
      <c r="H94">
        <v>17896</v>
      </c>
      <c r="L94">
        <v>44591</v>
      </c>
      <c r="M94">
        <v>50608</v>
      </c>
      <c r="N94">
        <v>8929078.8000000007</v>
      </c>
      <c r="O94">
        <v>10421168.17</v>
      </c>
      <c r="P94">
        <v>229282</v>
      </c>
      <c r="Q94">
        <v>268951</v>
      </c>
      <c r="R94">
        <v>7211</v>
      </c>
      <c r="S94">
        <v>16970</v>
      </c>
      <c r="T94">
        <v>6517</v>
      </c>
      <c r="U94">
        <v>8510</v>
      </c>
      <c r="V94">
        <v>0.16172</v>
      </c>
      <c r="Y94" t="s">
        <v>52</v>
      </c>
    </row>
    <row r="95" spans="1:25" x14ac:dyDescent="0.25">
      <c r="A95" t="s">
        <v>68</v>
      </c>
      <c r="B95" t="s">
        <v>43</v>
      </c>
      <c r="C95" s="26">
        <v>44866</v>
      </c>
      <c r="D95" s="26">
        <v>45230</v>
      </c>
      <c r="E95">
        <v>28669</v>
      </c>
      <c r="F95">
        <v>26294</v>
      </c>
      <c r="G95">
        <v>2375</v>
      </c>
      <c r="H95">
        <v>17129</v>
      </c>
      <c r="L95">
        <v>31440</v>
      </c>
      <c r="M95">
        <v>34035</v>
      </c>
      <c r="N95">
        <v>4944656.33</v>
      </c>
      <c r="O95">
        <v>5489876.3799999999</v>
      </c>
      <c r="P95">
        <v>138993</v>
      </c>
      <c r="Q95">
        <v>153133</v>
      </c>
      <c r="R95">
        <v>7167</v>
      </c>
      <c r="S95">
        <v>12856</v>
      </c>
      <c r="T95">
        <v>4123</v>
      </c>
      <c r="U95">
        <v>4523</v>
      </c>
      <c r="V95">
        <v>0.190966</v>
      </c>
      <c r="Y95" t="s">
        <v>52</v>
      </c>
    </row>
    <row r="96" spans="1:25" x14ac:dyDescent="0.25">
      <c r="A96" t="s">
        <v>68</v>
      </c>
      <c r="B96" t="s">
        <v>43</v>
      </c>
      <c r="C96" s="26">
        <v>44501</v>
      </c>
      <c r="D96" s="26">
        <v>44865</v>
      </c>
      <c r="E96">
        <v>36591</v>
      </c>
      <c r="F96">
        <v>32297</v>
      </c>
      <c r="G96">
        <v>4294</v>
      </c>
      <c r="H96">
        <v>18123</v>
      </c>
      <c r="L96">
        <v>41878</v>
      </c>
      <c r="M96">
        <v>47734</v>
      </c>
      <c r="N96">
        <v>7471163.2999999998</v>
      </c>
      <c r="O96">
        <v>8838167.1999999993</v>
      </c>
      <c r="P96">
        <v>199081</v>
      </c>
      <c r="Q96">
        <v>235035</v>
      </c>
      <c r="R96">
        <v>8812</v>
      </c>
      <c r="S96">
        <v>15957</v>
      </c>
      <c r="T96">
        <v>5081</v>
      </c>
      <c r="U96">
        <v>6741</v>
      </c>
      <c r="V96">
        <v>0.13447000000000001</v>
      </c>
      <c r="Y96" t="s">
        <v>52</v>
      </c>
    </row>
    <row r="97" spans="1:25" x14ac:dyDescent="0.25">
      <c r="A97" t="s">
        <v>68</v>
      </c>
      <c r="B97" t="s">
        <v>43</v>
      </c>
      <c r="C97" s="26">
        <v>44136</v>
      </c>
      <c r="D97" s="26">
        <v>44500</v>
      </c>
      <c r="E97">
        <v>27453</v>
      </c>
      <c r="F97">
        <v>25154</v>
      </c>
      <c r="G97">
        <v>2299</v>
      </c>
      <c r="H97">
        <v>17411</v>
      </c>
      <c r="L97">
        <v>30139</v>
      </c>
      <c r="M97">
        <v>32677</v>
      </c>
      <c r="N97">
        <v>4324397.5</v>
      </c>
      <c r="O97">
        <v>4738682.58</v>
      </c>
      <c r="P97">
        <v>136498</v>
      </c>
      <c r="Q97">
        <v>149670</v>
      </c>
      <c r="R97">
        <v>8261</v>
      </c>
      <c r="S97">
        <v>12185</v>
      </c>
      <c r="T97">
        <v>3235</v>
      </c>
      <c r="U97">
        <v>3772</v>
      </c>
      <c r="V97">
        <v>0.19775499999999999</v>
      </c>
      <c r="Y97" t="s">
        <v>52</v>
      </c>
    </row>
    <row r="98" spans="1:25" x14ac:dyDescent="0.25">
      <c r="A98" t="s">
        <v>68</v>
      </c>
      <c r="B98" t="s">
        <v>44</v>
      </c>
      <c r="C98" s="26">
        <v>45231</v>
      </c>
      <c r="D98" s="26">
        <v>45596</v>
      </c>
      <c r="E98">
        <v>25061</v>
      </c>
      <c r="F98">
        <v>23033</v>
      </c>
      <c r="G98">
        <v>2028</v>
      </c>
      <c r="H98">
        <v>12428</v>
      </c>
      <c r="L98">
        <v>27450</v>
      </c>
      <c r="M98">
        <v>27450</v>
      </c>
      <c r="N98">
        <v>4982559.1900000004</v>
      </c>
      <c r="O98">
        <v>4982559.1900000004</v>
      </c>
      <c r="P98">
        <v>131745</v>
      </c>
      <c r="Q98">
        <v>131745</v>
      </c>
      <c r="R98">
        <v>5001</v>
      </c>
      <c r="S98">
        <v>11561</v>
      </c>
      <c r="T98">
        <v>3865</v>
      </c>
      <c r="U98">
        <v>4634</v>
      </c>
      <c r="V98">
        <v>0.28525899999999998</v>
      </c>
      <c r="Y98" t="s">
        <v>52</v>
      </c>
    </row>
    <row r="99" spans="1:25" x14ac:dyDescent="0.25">
      <c r="A99" t="s">
        <v>68</v>
      </c>
      <c r="B99" t="s">
        <v>44</v>
      </c>
      <c r="C99" s="26">
        <v>44866</v>
      </c>
      <c r="D99" s="26">
        <v>45230</v>
      </c>
      <c r="E99">
        <v>18499</v>
      </c>
      <c r="F99">
        <v>17245</v>
      </c>
      <c r="G99">
        <v>1254</v>
      </c>
      <c r="H99">
        <v>10990</v>
      </c>
      <c r="L99">
        <v>19945</v>
      </c>
      <c r="M99">
        <v>19945</v>
      </c>
      <c r="N99">
        <v>3086806.79</v>
      </c>
      <c r="O99">
        <v>3086806.79</v>
      </c>
      <c r="P99">
        <v>84851</v>
      </c>
      <c r="Q99">
        <v>84851</v>
      </c>
      <c r="R99">
        <v>5117</v>
      </c>
      <c r="S99">
        <v>8204</v>
      </c>
      <c r="T99">
        <v>2395</v>
      </c>
      <c r="U99">
        <v>2783</v>
      </c>
      <c r="V99">
        <v>0.27648699999999998</v>
      </c>
      <c r="Y99" t="s">
        <v>52</v>
      </c>
    </row>
    <row r="100" spans="1:25" x14ac:dyDescent="0.25">
      <c r="A100" t="s">
        <v>68</v>
      </c>
      <c r="B100" t="s">
        <v>44</v>
      </c>
      <c r="C100" s="26">
        <v>44501</v>
      </c>
      <c r="D100" s="26">
        <v>44865</v>
      </c>
      <c r="E100">
        <v>26181</v>
      </c>
      <c r="F100">
        <v>23886</v>
      </c>
      <c r="G100">
        <v>2295</v>
      </c>
      <c r="H100">
        <v>14046</v>
      </c>
      <c r="L100">
        <v>28956</v>
      </c>
      <c r="M100">
        <v>28956</v>
      </c>
      <c r="N100">
        <v>4826814.82</v>
      </c>
      <c r="O100">
        <v>4826814.82</v>
      </c>
      <c r="P100">
        <v>125011</v>
      </c>
      <c r="Q100">
        <v>125011</v>
      </c>
      <c r="R100">
        <v>6539</v>
      </c>
      <c r="S100">
        <v>11938</v>
      </c>
      <c r="T100">
        <v>3382</v>
      </c>
      <c r="U100">
        <v>4322</v>
      </c>
      <c r="V100">
        <v>0.26886700000000002</v>
      </c>
      <c r="Y100" t="s">
        <v>52</v>
      </c>
    </row>
    <row r="101" spans="1:25" x14ac:dyDescent="0.25">
      <c r="A101" t="s">
        <v>68</v>
      </c>
      <c r="B101" t="s">
        <v>44</v>
      </c>
      <c r="C101" s="26">
        <v>44136</v>
      </c>
      <c r="D101" s="26">
        <v>44500</v>
      </c>
      <c r="E101">
        <v>18593</v>
      </c>
      <c r="F101">
        <v>17260</v>
      </c>
      <c r="G101">
        <v>1333</v>
      </c>
      <c r="H101">
        <v>12004</v>
      </c>
      <c r="L101">
        <v>20122</v>
      </c>
      <c r="M101">
        <v>20122</v>
      </c>
      <c r="N101">
        <v>2476890.52</v>
      </c>
      <c r="O101">
        <v>2476890.52</v>
      </c>
      <c r="P101">
        <v>78356</v>
      </c>
      <c r="Q101">
        <v>78356</v>
      </c>
      <c r="R101">
        <v>6941</v>
      </c>
      <c r="S101">
        <v>7712</v>
      </c>
      <c r="T101">
        <v>1914</v>
      </c>
      <c r="U101">
        <v>2026</v>
      </c>
      <c r="V101">
        <v>0.19062200000000001</v>
      </c>
      <c r="Y101" t="s">
        <v>52</v>
      </c>
    </row>
    <row r="102" spans="1:25" x14ac:dyDescent="0.25">
      <c r="A102" t="s">
        <v>68</v>
      </c>
      <c r="B102" t="s">
        <v>46</v>
      </c>
      <c r="C102" s="26">
        <v>45231</v>
      </c>
      <c r="D102" s="26">
        <v>45596</v>
      </c>
      <c r="E102">
        <v>339572</v>
      </c>
      <c r="F102">
        <v>242660</v>
      </c>
      <c r="G102">
        <v>96912</v>
      </c>
      <c r="H102">
        <v>339572</v>
      </c>
      <c r="L102">
        <v>594733</v>
      </c>
      <c r="M102">
        <v>594733</v>
      </c>
      <c r="N102">
        <v>89304059.480000004</v>
      </c>
      <c r="O102">
        <v>89304059.480000004</v>
      </c>
      <c r="P102">
        <v>2728829</v>
      </c>
      <c r="Q102">
        <v>2728829</v>
      </c>
      <c r="R102">
        <v>125120</v>
      </c>
      <c r="S102">
        <v>139311</v>
      </c>
      <c r="T102">
        <v>37793</v>
      </c>
      <c r="U102">
        <v>37348</v>
      </c>
      <c r="V102">
        <v>0.25995800000000002</v>
      </c>
      <c r="Y102" t="s">
        <v>52</v>
      </c>
    </row>
    <row r="103" spans="1:25" x14ac:dyDescent="0.25">
      <c r="A103" t="s">
        <v>68</v>
      </c>
      <c r="B103" t="s">
        <v>46</v>
      </c>
      <c r="C103" s="26">
        <v>44866</v>
      </c>
      <c r="D103" s="26">
        <v>45230</v>
      </c>
      <c r="E103">
        <v>261937</v>
      </c>
      <c r="F103">
        <v>192881</v>
      </c>
      <c r="G103">
        <v>69056</v>
      </c>
      <c r="H103">
        <v>261937</v>
      </c>
      <c r="L103">
        <v>428610</v>
      </c>
      <c r="M103">
        <v>428610</v>
      </c>
      <c r="N103">
        <v>62162774.329999998</v>
      </c>
      <c r="O103">
        <v>62162774.329999998</v>
      </c>
      <c r="P103">
        <v>1921591</v>
      </c>
      <c r="Q103">
        <v>1921591</v>
      </c>
      <c r="R103">
        <v>100603</v>
      </c>
      <c r="S103">
        <v>104295</v>
      </c>
      <c r="T103">
        <v>28475</v>
      </c>
      <c r="U103">
        <v>28564</v>
      </c>
      <c r="V103">
        <v>0.26309399999999999</v>
      </c>
      <c r="Y103" t="s">
        <v>52</v>
      </c>
    </row>
    <row r="104" spans="1:25" x14ac:dyDescent="0.25">
      <c r="A104" t="s">
        <v>68</v>
      </c>
      <c r="B104" t="s">
        <v>46</v>
      </c>
      <c r="C104" s="26">
        <v>44501</v>
      </c>
      <c r="D104" s="26">
        <v>44865</v>
      </c>
      <c r="E104">
        <v>212909</v>
      </c>
      <c r="F104">
        <v>159036</v>
      </c>
      <c r="G104">
        <v>53873</v>
      </c>
      <c r="H104">
        <v>212909</v>
      </c>
      <c r="L104">
        <v>331487</v>
      </c>
      <c r="M104">
        <v>331487</v>
      </c>
      <c r="N104">
        <v>47409461.119999997</v>
      </c>
      <c r="O104">
        <v>47409461.119999997</v>
      </c>
      <c r="P104">
        <v>1480510</v>
      </c>
      <c r="Q104">
        <v>1480510</v>
      </c>
      <c r="R104">
        <v>81182</v>
      </c>
      <c r="S104">
        <v>84686</v>
      </c>
      <c r="T104">
        <v>23429</v>
      </c>
      <c r="U104">
        <v>23612</v>
      </c>
      <c r="V104">
        <v>0.27029300000000001</v>
      </c>
      <c r="Y104" t="s">
        <v>52</v>
      </c>
    </row>
    <row r="105" spans="1:25" x14ac:dyDescent="0.25">
      <c r="A105" t="s">
        <v>68</v>
      </c>
      <c r="B105" t="s">
        <v>46</v>
      </c>
      <c r="C105" s="26">
        <v>44136</v>
      </c>
      <c r="D105" s="26">
        <v>44500</v>
      </c>
      <c r="E105">
        <v>163082</v>
      </c>
      <c r="F105">
        <v>126483</v>
      </c>
      <c r="G105">
        <v>36599</v>
      </c>
      <c r="H105">
        <v>163082</v>
      </c>
      <c r="L105">
        <v>234558</v>
      </c>
      <c r="M105">
        <v>234558</v>
      </c>
      <c r="N105">
        <v>31793272.600000001</v>
      </c>
      <c r="O105">
        <v>31793272.600000001</v>
      </c>
      <c r="P105">
        <v>1025501</v>
      </c>
      <c r="Q105">
        <v>1025501</v>
      </c>
      <c r="R105">
        <v>64220</v>
      </c>
      <c r="S105">
        <v>63877</v>
      </c>
      <c r="T105">
        <v>17511</v>
      </c>
      <c r="U105">
        <v>17474</v>
      </c>
      <c r="V105">
        <v>0.26733000000000001</v>
      </c>
      <c r="Y105" t="s">
        <v>52</v>
      </c>
    </row>
    <row r="106" spans="1:25" x14ac:dyDescent="0.25">
      <c r="A106" t="s">
        <v>68</v>
      </c>
      <c r="B106" t="s">
        <v>25</v>
      </c>
      <c r="C106" s="26">
        <v>45231</v>
      </c>
      <c r="D106" s="26">
        <v>45596</v>
      </c>
      <c r="E106">
        <v>55417</v>
      </c>
      <c r="F106">
        <v>30866</v>
      </c>
      <c r="G106">
        <v>24551</v>
      </c>
      <c r="H106">
        <v>0</v>
      </c>
      <c r="L106">
        <v>113583</v>
      </c>
      <c r="M106">
        <v>113583</v>
      </c>
      <c r="N106">
        <v>31691391.600000001</v>
      </c>
      <c r="O106">
        <v>31691391.600000001</v>
      </c>
      <c r="P106">
        <v>771654</v>
      </c>
      <c r="Q106">
        <v>771654</v>
      </c>
      <c r="R106">
        <v>5834</v>
      </c>
      <c r="S106">
        <v>21787</v>
      </c>
      <c r="T106">
        <v>11337</v>
      </c>
      <c r="U106">
        <v>16459</v>
      </c>
      <c r="V106">
        <v>0.26872699999999999</v>
      </c>
      <c r="Y106" t="s">
        <v>52</v>
      </c>
    </row>
    <row r="107" spans="1:25" x14ac:dyDescent="0.25">
      <c r="A107" t="s">
        <v>68</v>
      </c>
      <c r="B107" t="s">
        <v>25</v>
      </c>
      <c r="C107" s="26">
        <v>44866</v>
      </c>
      <c r="D107" s="26">
        <v>45230</v>
      </c>
      <c r="E107">
        <v>53427</v>
      </c>
      <c r="F107">
        <v>29266</v>
      </c>
      <c r="G107">
        <v>24161</v>
      </c>
      <c r="H107">
        <v>0</v>
      </c>
      <c r="L107">
        <v>111369</v>
      </c>
      <c r="M107">
        <v>111369</v>
      </c>
      <c r="N107">
        <v>29975334.469999999</v>
      </c>
      <c r="O107">
        <v>29975334.469999999</v>
      </c>
      <c r="P107">
        <v>753823</v>
      </c>
      <c r="Q107">
        <v>753823</v>
      </c>
      <c r="R107">
        <v>6061</v>
      </c>
      <c r="S107">
        <v>21289</v>
      </c>
      <c r="T107">
        <v>10729</v>
      </c>
      <c r="U107">
        <v>15348</v>
      </c>
      <c r="V107">
        <v>0.25960100000000003</v>
      </c>
      <c r="Y107" t="s">
        <v>52</v>
      </c>
    </row>
    <row r="108" spans="1:25" x14ac:dyDescent="0.25">
      <c r="A108" t="s">
        <v>68</v>
      </c>
      <c r="B108" t="s">
        <v>25</v>
      </c>
      <c r="C108" s="26">
        <v>44501</v>
      </c>
      <c r="D108" s="26">
        <v>44865</v>
      </c>
      <c r="E108">
        <v>47795</v>
      </c>
      <c r="F108">
        <v>25570</v>
      </c>
      <c r="G108">
        <v>22225</v>
      </c>
      <c r="H108">
        <v>0</v>
      </c>
      <c r="L108">
        <v>101981</v>
      </c>
      <c r="M108">
        <v>101981</v>
      </c>
      <c r="N108">
        <v>27750245.300000001</v>
      </c>
      <c r="O108">
        <v>27750245.300000001</v>
      </c>
      <c r="P108">
        <v>681316</v>
      </c>
      <c r="Q108">
        <v>681316</v>
      </c>
      <c r="R108">
        <v>5863</v>
      </c>
      <c r="S108">
        <v>18965</v>
      </c>
      <c r="T108">
        <v>9391</v>
      </c>
      <c r="U108">
        <v>13576</v>
      </c>
      <c r="V108">
        <v>0.25746200000000002</v>
      </c>
      <c r="Y108" t="s">
        <v>52</v>
      </c>
    </row>
    <row r="109" spans="1:25" x14ac:dyDescent="0.25">
      <c r="A109" t="s">
        <v>68</v>
      </c>
      <c r="B109" t="s">
        <v>25</v>
      </c>
      <c r="C109" s="26">
        <v>44136</v>
      </c>
      <c r="D109" s="26">
        <v>44500</v>
      </c>
      <c r="E109">
        <v>46438</v>
      </c>
      <c r="F109">
        <v>24215</v>
      </c>
      <c r="G109">
        <v>22223</v>
      </c>
      <c r="H109">
        <v>0</v>
      </c>
      <c r="L109">
        <v>101631</v>
      </c>
      <c r="M109">
        <v>101631</v>
      </c>
      <c r="N109">
        <v>26671538.640000001</v>
      </c>
      <c r="O109">
        <v>26671538.640000001</v>
      </c>
      <c r="P109">
        <v>712883</v>
      </c>
      <c r="Q109">
        <v>712883</v>
      </c>
      <c r="R109">
        <v>6214</v>
      </c>
      <c r="S109">
        <v>18666</v>
      </c>
      <c r="T109">
        <v>8760</v>
      </c>
      <c r="U109">
        <v>12798</v>
      </c>
      <c r="V109">
        <v>0.24143000000000001</v>
      </c>
      <c r="Y109" t="s">
        <v>52</v>
      </c>
    </row>
    <row r="110" spans="1:25" x14ac:dyDescent="0.25">
      <c r="A110" t="s">
        <v>68</v>
      </c>
      <c r="B110" t="s">
        <v>26</v>
      </c>
      <c r="C110" s="26">
        <v>45231</v>
      </c>
      <c r="D110" s="26">
        <v>45596</v>
      </c>
      <c r="E110">
        <v>65240</v>
      </c>
      <c r="F110">
        <v>54801</v>
      </c>
      <c r="G110">
        <v>10439</v>
      </c>
      <c r="H110">
        <v>65240</v>
      </c>
      <c r="L110">
        <v>81070</v>
      </c>
      <c r="M110">
        <v>81070</v>
      </c>
      <c r="N110">
        <v>13556690.710000001</v>
      </c>
      <c r="O110">
        <v>13556690.710000001</v>
      </c>
      <c r="P110">
        <v>353545</v>
      </c>
      <c r="Q110">
        <v>353545</v>
      </c>
      <c r="R110">
        <v>15305</v>
      </c>
      <c r="S110">
        <v>29630</v>
      </c>
      <c r="T110">
        <v>9907</v>
      </c>
      <c r="U110">
        <v>10398</v>
      </c>
      <c r="V110">
        <v>0.28520099999999998</v>
      </c>
      <c r="Y110" t="s">
        <v>52</v>
      </c>
    </row>
    <row r="111" spans="1:25" x14ac:dyDescent="0.25">
      <c r="A111" t="s">
        <v>68</v>
      </c>
      <c r="B111" t="s">
        <v>26</v>
      </c>
      <c r="C111" s="26">
        <v>44866</v>
      </c>
      <c r="D111" s="26">
        <v>45230</v>
      </c>
      <c r="E111">
        <v>77475</v>
      </c>
      <c r="F111">
        <v>64295</v>
      </c>
      <c r="G111">
        <v>13180</v>
      </c>
      <c r="H111">
        <v>77475</v>
      </c>
      <c r="L111">
        <v>97551</v>
      </c>
      <c r="M111">
        <v>97551</v>
      </c>
      <c r="N111">
        <v>15109265.029999999</v>
      </c>
      <c r="O111">
        <v>15109265.029999999</v>
      </c>
      <c r="P111">
        <v>415950</v>
      </c>
      <c r="Q111">
        <v>415950</v>
      </c>
      <c r="R111">
        <v>20757</v>
      </c>
      <c r="S111">
        <v>34482</v>
      </c>
      <c r="T111">
        <v>11087</v>
      </c>
      <c r="U111">
        <v>11149</v>
      </c>
      <c r="V111">
        <v>0.27637200000000001</v>
      </c>
      <c r="Y111" t="s">
        <v>52</v>
      </c>
    </row>
    <row r="112" spans="1:25" x14ac:dyDescent="0.25">
      <c r="A112" t="s">
        <v>68</v>
      </c>
      <c r="B112" t="s">
        <v>26</v>
      </c>
      <c r="C112" s="26">
        <v>44501</v>
      </c>
      <c r="D112" s="26">
        <v>44865</v>
      </c>
      <c r="E112">
        <v>71725</v>
      </c>
      <c r="F112">
        <v>59734</v>
      </c>
      <c r="G112">
        <v>11991</v>
      </c>
      <c r="H112">
        <v>71725</v>
      </c>
      <c r="L112">
        <v>89915</v>
      </c>
      <c r="M112">
        <v>89915</v>
      </c>
      <c r="N112">
        <v>13351777.08</v>
      </c>
      <c r="O112">
        <v>13351777.08</v>
      </c>
      <c r="P112">
        <v>348926</v>
      </c>
      <c r="Q112">
        <v>348926</v>
      </c>
      <c r="R112">
        <v>21360</v>
      </c>
      <c r="S112">
        <v>31945</v>
      </c>
      <c r="T112">
        <v>8693</v>
      </c>
      <c r="U112">
        <v>9727</v>
      </c>
      <c r="V112">
        <v>0.27845799999999998</v>
      </c>
      <c r="Y112" t="s">
        <v>52</v>
      </c>
    </row>
    <row r="113" spans="1:25" x14ac:dyDescent="0.25">
      <c r="A113" t="s">
        <v>68</v>
      </c>
      <c r="B113" t="s">
        <v>26</v>
      </c>
      <c r="C113" s="26">
        <v>44136</v>
      </c>
      <c r="D113" s="26">
        <v>44500</v>
      </c>
      <c r="E113">
        <v>80324</v>
      </c>
      <c r="F113">
        <v>66729</v>
      </c>
      <c r="G113">
        <v>13595</v>
      </c>
      <c r="H113">
        <v>80324</v>
      </c>
      <c r="L113">
        <v>101359</v>
      </c>
      <c r="M113">
        <v>101359</v>
      </c>
      <c r="N113">
        <v>13947578.82</v>
      </c>
      <c r="O113">
        <v>13947578.82</v>
      </c>
      <c r="P113">
        <v>401436</v>
      </c>
      <c r="Q113">
        <v>401436</v>
      </c>
      <c r="R113">
        <v>26420</v>
      </c>
      <c r="S113">
        <v>35395</v>
      </c>
      <c r="T113">
        <v>8901</v>
      </c>
      <c r="U113">
        <v>9608</v>
      </c>
      <c r="V113">
        <v>0.26002500000000001</v>
      </c>
      <c r="Y113" t="s">
        <v>52</v>
      </c>
    </row>
    <row r="114" spans="1:25" x14ac:dyDescent="0.25">
      <c r="A114" t="s">
        <v>68</v>
      </c>
      <c r="B114" t="s">
        <v>71</v>
      </c>
      <c r="C114" s="26">
        <v>45231</v>
      </c>
      <c r="D114" s="26">
        <v>45596</v>
      </c>
      <c r="E114">
        <v>4443</v>
      </c>
      <c r="F114">
        <v>4265</v>
      </c>
      <c r="G114">
        <v>178</v>
      </c>
      <c r="H114">
        <v>4443</v>
      </c>
      <c r="L114">
        <v>4634</v>
      </c>
      <c r="M114">
        <v>4634</v>
      </c>
      <c r="N114">
        <v>756130.45</v>
      </c>
      <c r="O114">
        <v>756130.45</v>
      </c>
      <c r="P114">
        <v>19292</v>
      </c>
      <c r="Q114">
        <v>19292</v>
      </c>
      <c r="R114">
        <v>1060</v>
      </c>
      <c r="S114">
        <v>2010</v>
      </c>
      <c r="T114">
        <v>659</v>
      </c>
      <c r="U114">
        <v>714</v>
      </c>
      <c r="V114">
        <v>0.28026299999999998</v>
      </c>
      <c r="Y114" t="s">
        <v>52</v>
      </c>
    </row>
    <row r="115" spans="1:25" x14ac:dyDescent="0.25">
      <c r="A115" t="s">
        <v>68</v>
      </c>
      <c r="B115" t="s">
        <v>71</v>
      </c>
      <c r="C115" s="26">
        <v>44866</v>
      </c>
      <c r="D115" s="26">
        <v>45230</v>
      </c>
      <c r="E115">
        <v>5579</v>
      </c>
      <c r="F115">
        <v>5370</v>
      </c>
      <c r="G115">
        <v>209</v>
      </c>
      <c r="H115">
        <v>5579</v>
      </c>
      <c r="L115">
        <v>5799</v>
      </c>
      <c r="M115">
        <v>5799</v>
      </c>
      <c r="N115">
        <v>941092.01</v>
      </c>
      <c r="O115">
        <v>941092.01</v>
      </c>
      <c r="P115">
        <v>24342</v>
      </c>
      <c r="Q115">
        <v>24342</v>
      </c>
      <c r="R115">
        <v>1374</v>
      </c>
      <c r="S115">
        <v>2494</v>
      </c>
      <c r="T115">
        <v>780</v>
      </c>
      <c r="U115">
        <v>931</v>
      </c>
      <c r="V115">
        <v>0.283196</v>
      </c>
      <c r="Y115" t="s">
        <v>52</v>
      </c>
    </row>
    <row r="116" spans="1:25" x14ac:dyDescent="0.25">
      <c r="A116" t="s">
        <v>68</v>
      </c>
      <c r="B116" t="s">
        <v>71</v>
      </c>
      <c r="C116" s="26">
        <v>44501</v>
      </c>
      <c r="D116" s="26">
        <v>44865</v>
      </c>
      <c r="E116">
        <v>5047</v>
      </c>
      <c r="F116">
        <v>4843</v>
      </c>
      <c r="G116">
        <v>204</v>
      </c>
      <c r="H116">
        <v>5047</v>
      </c>
      <c r="L116">
        <v>5271</v>
      </c>
      <c r="M116">
        <v>5271</v>
      </c>
      <c r="N116">
        <v>810761.23</v>
      </c>
      <c r="O116">
        <v>810761.23</v>
      </c>
      <c r="P116">
        <v>20724</v>
      </c>
      <c r="Q116">
        <v>20724</v>
      </c>
      <c r="R116">
        <v>1628</v>
      </c>
      <c r="S116">
        <v>2006</v>
      </c>
      <c r="T116">
        <v>648</v>
      </c>
      <c r="U116">
        <v>765</v>
      </c>
      <c r="V116">
        <v>0.27128200000000002</v>
      </c>
      <c r="Y116" t="s">
        <v>52</v>
      </c>
    </row>
    <row r="117" spans="1:25" x14ac:dyDescent="0.25">
      <c r="A117" t="s">
        <v>68</v>
      </c>
      <c r="B117" t="s">
        <v>71</v>
      </c>
      <c r="C117" s="26">
        <v>44136</v>
      </c>
      <c r="D117" s="26">
        <v>44500</v>
      </c>
      <c r="E117">
        <v>5209</v>
      </c>
      <c r="F117">
        <v>4997</v>
      </c>
      <c r="G117">
        <v>212</v>
      </c>
      <c r="H117">
        <v>5209</v>
      </c>
      <c r="L117">
        <v>5441</v>
      </c>
      <c r="M117">
        <v>5441</v>
      </c>
      <c r="N117">
        <v>796844.42</v>
      </c>
      <c r="O117">
        <v>796844.42</v>
      </c>
      <c r="P117">
        <v>20146</v>
      </c>
      <c r="Q117">
        <v>20146</v>
      </c>
      <c r="R117">
        <v>1757</v>
      </c>
      <c r="S117">
        <v>2125</v>
      </c>
      <c r="T117">
        <v>602</v>
      </c>
      <c r="U117">
        <v>725</v>
      </c>
      <c r="V117">
        <v>0.26655800000000002</v>
      </c>
      <c r="Y117" t="s">
        <v>52</v>
      </c>
    </row>
    <row r="118" spans="1:25" x14ac:dyDescent="0.25">
      <c r="A118" t="s">
        <v>68</v>
      </c>
      <c r="B118" t="s">
        <v>72</v>
      </c>
      <c r="C118" s="26">
        <v>45231</v>
      </c>
      <c r="D118" s="26">
        <v>45596</v>
      </c>
      <c r="E118">
        <v>13637</v>
      </c>
      <c r="F118">
        <v>12695</v>
      </c>
      <c r="G118">
        <v>942</v>
      </c>
      <c r="H118">
        <v>13637</v>
      </c>
      <c r="L118">
        <v>14757</v>
      </c>
      <c r="M118">
        <v>14757</v>
      </c>
      <c r="N118">
        <v>2350601.79</v>
      </c>
      <c r="O118">
        <v>2350601.79</v>
      </c>
      <c r="P118">
        <v>59619</v>
      </c>
      <c r="Q118">
        <v>59619</v>
      </c>
      <c r="R118">
        <v>3349</v>
      </c>
      <c r="S118">
        <v>6245</v>
      </c>
      <c r="T118">
        <v>1976</v>
      </c>
      <c r="U118">
        <v>2067</v>
      </c>
      <c r="V118">
        <v>0.27841500000000002</v>
      </c>
      <c r="Y118" t="s">
        <v>52</v>
      </c>
    </row>
    <row r="119" spans="1:25" x14ac:dyDescent="0.25">
      <c r="A119" t="s">
        <v>68</v>
      </c>
      <c r="B119" t="s">
        <v>72</v>
      </c>
      <c r="C119" s="26">
        <v>44866</v>
      </c>
      <c r="D119" s="26">
        <v>45230</v>
      </c>
      <c r="E119">
        <v>17089</v>
      </c>
      <c r="F119">
        <v>15803</v>
      </c>
      <c r="G119">
        <v>1286</v>
      </c>
      <c r="H119">
        <v>17089</v>
      </c>
      <c r="L119">
        <v>18573</v>
      </c>
      <c r="M119">
        <v>18573</v>
      </c>
      <c r="N119">
        <v>2851629.96</v>
      </c>
      <c r="O119">
        <v>2851629.96</v>
      </c>
      <c r="P119">
        <v>75440</v>
      </c>
      <c r="Q119">
        <v>75440</v>
      </c>
      <c r="R119">
        <v>4432</v>
      </c>
      <c r="S119">
        <v>7579</v>
      </c>
      <c r="T119">
        <v>2545</v>
      </c>
      <c r="U119">
        <v>2533</v>
      </c>
      <c r="V119">
        <v>0.28186800000000001</v>
      </c>
      <c r="Y119" t="s">
        <v>52</v>
      </c>
    </row>
    <row r="120" spans="1:25" x14ac:dyDescent="0.25">
      <c r="A120" t="s">
        <v>68</v>
      </c>
      <c r="B120" t="s">
        <v>72</v>
      </c>
      <c r="C120" s="26">
        <v>44501</v>
      </c>
      <c r="D120" s="26">
        <v>44865</v>
      </c>
      <c r="E120">
        <v>15523</v>
      </c>
      <c r="F120">
        <v>14265</v>
      </c>
      <c r="G120">
        <v>1258</v>
      </c>
      <c r="H120">
        <v>15523</v>
      </c>
      <c r="L120">
        <v>17026</v>
      </c>
      <c r="M120">
        <v>17026</v>
      </c>
      <c r="N120">
        <v>2462227.63</v>
      </c>
      <c r="O120">
        <v>2462227.63</v>
      </c>
      <c r="P120">
        <v>65179</v>
      </c>
      <c r="Q120">
        <v>65179</v>
      </c>
      <c r="R120">
        <v>5020</v>
      </c>
      <c r="S120">
        <v>6466</v>
      </c>
      <c r="T120">
        <v>1893</v>
      </c>
      <c r="U120">
        <v>2144</v>
      </c>
      <c r="V120">
        <v>0.27522600000000003</v>
      </c>
      <c r="Y120" t="s">
        <v>52</v>
      </c>
    </row>
    <row r="121" spans="1:25" x14ac:dyDescent="0.25">
      <c r="A121" t="s">
        <v>68</v>
      </c>
      <c r="B121" t="s">
        <v>72</v>
      </c>
      <c r="C121" s="26">
        <v>44136</v>
      </c>
      <c r="D121" s="26">
        <v>44500</v>
      </c>
      <c r="E121">
        <v>19125</v>
      </c>
      <c r="F121">
        <v>17616</v>
      </c>
      <c r="G121">
        <v>1509</v>
      </c>
      <c r="H121">
        <v>19125</v>
      </c>
      <c r="L121">
        <v>20907</v>
      </c>
      <c r="M121">
        <v>20907</v>
      </c>
      <c r="N121">
        <v>2822810.18</v>
      </c>
      <c r="O121">
        <v>2822810.18</v>
      </c>
      <c r="P121">
        <v>72092</v>
      </c>
      <c r="Q121">
        <v>72092</v>
      </c>
      <c r="R121">
        <v>5965</v>
      </c>
      <c r="S121">
        <v>8820</v>
      </c>
      <c r="T121">
        <v>2096</v>
      </c>
      <c r="U121">
        <v>2244</v>
      </c>
      <c r="V121">
        <v>0.28009899999999999</v>
      </c>
      <c r="Y121" t="s">
        <v>52</v>
      </c>
    </row>
    <row r="122" spans="1:25" x14ac:dyDescent="0.25">
      <c r="A122" t="s">
        <v>68</v>
      </c>
      <c r="B122" t="s">
        <v>73</v>
      </c>
      <c r="C122" s="26">
        <v>45231</v>
      </c>
      <c r="D122" s="26">
        <v>45596</v>
      </c>
      <c r="E122">
        <v>30590</v>
      </c>
      <c r="F122">
        <v>27186</v>
      </c>
      <c r="G122">
        <v>3404</v>
      </c>
      <c r="H122">
        <v>30590</v>
      </c>
      <c r="L122">
        <v>35051</v>
      </c>
      <c r="M122">
        <v>35051</v>
      </c>
      <c r="N122">
        <v>5650004.04</v>
      </c>
      <c r="O122">
        <v>5650004.04</v>
      </c>
      <c r="P122">
        <v>147666</v>
      </c>
      <c r="Q122">
        <v>147666</v>
      </c>
      <c r="R122">
        <v>7564</v>
      </c>
      <c r="S122">
        <v>13705</v>
      </c>
      <c r="T122">
        <v>4557</v>
      </c>
      <c r="U122">
        <v>4764</v>
      </c>
      <c r="V122">
        <v>0.28400399999999998</v>
      </c>
      <c r="Y122" t="s">
        <v>52</v>
      </c>
    </row>
    <row r="123" spans="1:25" x14ac:dyDescent="0.25">
      <c r="A123" t="s">
        <v>68</v>
      </c>
      <c r="B123" t="s">
        <v>73</v>
      </c>
      <c r="C123" s="26">
        <v>44866</v>
      </c>
      <c r="D123" s="26">
        <v>45230</v>
      </c>
      <c r="E123">
        <v>39665</v>
      </c>
      <c r="F123">
        <v>34883</v>
      </c>
      <c r="G123">
        <v>4782</v>
      </c>
      <c r="H123">
        <v>39665</v>
      </c>
      <c r="L123">
        <v>45879</v>
      </c>
      <c r="M123">
        <v>45879</v>
      </c>
      <c r="N123">
        <v>6843203.7199999997</v>
      </c>
      <c r="O123">
        <v>6843203.7199999997</v>
      </c>
      <c r="P123">
        <v>185354</v>
      </c>
      <c r="Q123">
        <v>185354</v>
      </c>
      <c r="R123">
        <v>10747</v>
      </c>
      <c r="S123">
        <v>17581</v>
      </c>
      <c r="T123">
        <v>5674</v>
      </c>
      <c r="U123">
        <v>5663</v>
      </c>
      <c r="V123">
        <v>0.27816400000000002</v>
      </c>
      <c r="Y123" t="s">
        <v>52</v>
      </c>
    </row>
    <row r="124" spans="1:25" x14ac:dyDescent="0.25">
      <c r="A124" t="s">
        <v>68</v>
      </c>
      <c r="B124" t="s">
        <v>73</v>
      </c>
      <c r="C124" s="26">
        <v>44501</v>
      </c>
      <c r="D124" s="26">
        <v>44865</v>
      </c>
      <c r="E124">
        <v>34834</v>
      </c>
      <c r="F124">
        <v>30601</v>
      </c>
      <c r="G124">
        <v>4233</v>
      </c>
      <c r="H124">
        <v>34834</v>
      </c>
      <c r="L124">
        <v>40443</v>
      </c>
      <c r="M124">
        <v>40443</v>
      </c>
      <c r="N124">
        <v>5792636.75</v>
      </c>
      <c r="O124">
        <v>5792636.75</v>
      </c>
      <c r="P124">
        <v>154307</v>
      </c>
      <c r="Q124">
        <v>154307</v>
      </c>
      <c r="R124">
        <v>10921</v>
      </c>
      <c r="S124">
        <v>15066</v>
      </c>
      <c r="T124">
        <v>4138</v>
      </c>
      <c r="U124">
        <v>4709</v>
      </c>
      <c r="V124">
        <v>0.27958</v>
      </c>
      <c r="Y124" t="s">
        <v>52</v>
      </c>
    </row>
    <row r="125" spans="1:25" x14ac:dyDescent="0.25">
      <c r="A125" t="s">
        <v>68</v>
      </c>
      <c r="B125" t="s">
        <v>73</v>
      </c>
      <c r="C125" s="26">
        <v>44136</v>
      </c>
      <c r="D125" s="26">
        <v>44500</v>
      </c>
      <c r="E125">
        <v>40515</v>
      </c>
      <c r="F125">
        <v>35733</v>
      </c>
      <c r="G125">
        <v>4782</v>
      </c>
      <c r="H125">
        <v>40515</v>
      </c>
      <c r="L125">
        <v>46911</v>
      </c>
      <c r="M125">
        <v>46911</v>
      </c>
      <c r="N125">
        <v>6446048.8799999999</v>
      </c>
      <c r="O125">
        <v>6446048.8799999999</v>
      </c>
      <c r="P125">
        <v>171274</v>
      </c>
      <c r="Q125">
        <v>171274</v>
      </c>
      <c r="R125">
        <v>13224</v>
      </c>
      <c r="S125">
        <v>17870</v>
      </c>
      <c r="T125">
        <v>4420</v>
      </c>
      <c r="U125">
        <v>5001</v>
      </c>
      <c r="V125">
        <v>0.273341</v>
      </c>
      <c r="Y125" t="s">
        <v>52</v>
      </c>
    </row>
    <row r="126" spans="1:25" x14ac:dyDescent="0.25">
      <c r="A126" t="s">
        <v>68</v>
      </c>
      <c r="B126" t="s">
        <v>45</v>
      </c>
      <c r="C126" s="26">
        <v>45231</v>
      </c>
      <c r="D126" s="26">
        <v>45596</v>
      </c>
      <c r="E126">
        <v>182925</v>
      </c>
      <c r="F126">
        <v>136879</v>
      </c>
      <c r="G126">
        <v>46046</v>
      </c>
      <c r="H126">
        <v>182925</v>
      </c>
      <c r="L126">
        <v>265733</v>
      </c>
      <c r="M126">
        <v>492678</v>
      </c>
      <c r="N126">
        <v>43377340.560000002</v>
      </c>
      <c r="O126">
        <v>90705446.590000004</v>
      </c>
      <c r="P126">
        <v>1154514</v>
      </c>
      <c r="Q126">
        <v>2537366</v>
      </c>
      <c r="R126">
        <v>47940</v>
      </c>
      <c r="S126">
        <v>82805</v>
      </c>
      <c r="T126">
        <v>25677</v>
      </c>
      <c r="U126">
        <v>26503</v>
      </c>
      <c r="V126">
        <v>-0.54362600000000005</v>
      </c>
      <c r="Y126" t="s">
        <v>52</v>
      </c>
    </row>
    <row r="127" spans="1:25" x14ac:dyDescent="0.25">
      <c r="A127" t="s">
        <v>68</v>
      </c>
      <c r="B127" t="s">
        <v>45</v>
      </c>
      <c r="C127" s="26">
        <v>44866</v>
      </c>
      <c r="D127" s="26">
        <v>45230</v>
      </c>
      <c r="E127">
        <v>157844</v>
      </c>
      <c r="F127">
        <v>122767</v>
      </c>
      <c r="G127">
        <v>35077</v>
      </c>
      <c r="H127">
        <v>157844</v>
      </c>
      <c r="L127">
        <v>217418</v>
      </c>
      <c r="M127">
        <v>360354</v>
      </c>
      <c r="N127">
        <v>31774120.120000001</v>
      </c>
      <c r="O127">
        <v>61046869.289999999</v>
      </c>
      <c r="P127">
        <v>886756</v>
      </c>
      <c r="Q127">
        <v>1759897</v>
      </c>
      <c r="R127">
        <v>48780</v>
      </c>
      <c r="S127">
        <v>70594</v>
      </c>
      <c r="T127">
        <v>18717</v>
      </c>
      <c r="U127">
        <v>19753</v>
      </c>
      <c r="V127">
        <v>-0.42538999999999999</v>
      </c>
      <c r="Y127" t="s">
        <v>52</v>
      </c>
    </row>
    <row r="128" spans="1:25" x14ac:dyDescent="0.25">
      <c r="A128" t="s">
        <v>68</v>
      </c>
      <c r="B128" t="s">
        <v>45</v>
      </c>
      <c r="C128" s="26">
        <v>44501</v>
      </c>
      <c r="D128" s="26">
        <v>44865</v>
      </c>
      <c r="E128">
        <v>166286</v>
      </c>
      <c r="F128">
        <v>126775</v>
      </c>
      <c r="G128">
        <v>39511</v>
      </c>
      <c r="H128">
        <v>166286</v>
      </c>
      <c r="L128">
        <v>236133</v>
      </c>
      <c r="M128">
        <v>388166</v>
      </c>
      <c r="N128">
        <v>33735700.859999999</v>
      </c>
      <c r="O128">
        <v>65463001.189999998</v>
      </c>
      <c r="P128">
        <v>1001579</v>
      </c>
      <c r="Q128">
        <v>1954295</v>
      </c>
      <c r="R128">
        <v>56091</v>
      </c>
      <c r="S128">
        <v>70984</v>
      </c>
      <c r="T128">
        <v>19031</v>
      </c>
      <c r="U128">
        <v>20180</v>
      </c>
      <c r="V128">
        <v>-0.45466400000000001</v>
      </c>
      <c r="Y128" t="s">
        <v>52</v>
      </c>
    </row>
    <row r="129" spans="1:25" x14ac:dyDescent="0.25">
      <c r="A129" t="s">
        <v>68</v>
      </c>
      <c r="B129" t="s">
        <v>45</v>
      </c>
      <c r="C129" s="26">
        <v>44136</v>
      </c>
      <c r="D129" s="26">
        <v>44500</v>
      </c>
      <c r="E129">
        <v>119171</v>
      </c>
      <c r="F129">
        <v>95230</v>
      </c>
      <c r="G129">
        <v>23941</v>
      </c>
      <c r="H129">
        <v>119171</v>
      </c>
      <c r="L129">
        <v>159276</v>
      </c>
      <c r="M129">
        <v>243961</v>
      </c>
      <c r="N129">
        <v>22271550.02</v>
      </c>
      <c r="O129">
        <v>39144866.380000003</v>
      </c>
      <c r="P129">
        <v>643535</v>
      </c>
      <c r="Q129">
        <v>1163649</v>
      </c>
      <c r="R129">
        <v>43728</v>
      </c>
      <c r="S129">
        <v>48541</v>
      </c>
      <c r="T129">
        <v>12776</v>
      </c>
      <c r="U129">
        <v>14126</v>
      </c>
      <c r="V129">
        <v>-0.30392400000000003</v>
      </c>
      <c r="Y129" t="s">
        <v>52</v>
      </c>
    </row>
    <row r="130" spans="1:25" x14ac:dyDescent="0.25">
      <c r="A130" t="s">
        <v>68</v>
      </c>
      <c r="B130" t="s">
        <v>48</v>
      </c>
      <c r="C130" s="26">
        <v>45231</v>
      </c>
      <c r="D130" s="26">
        <v>45596</v>
      </c>
      <c r="E130">
        <v>9342</v>
      </c>
      <c r="F130">
        <v>9342</v>
      </c>
      <c r="G130">
        <v>0</v>
      </c>
      <c r="H130">
        <v>0</v>
      </c>
      <c r="L130">
        <v>9342</v>
      </c>
      <c r="M130">
        <v>9342</v>
      </c>
      <c r="N130">
        <v>1702409.43</v>
      </c>
      <c r="O130">
        <v>1702409.43</v>
      </c>
      <c r="P130">
        <v>44673</v>
      </c>
      <c r="Q130">
        <v>44673</v>
      </c>
      <c r="R130">
        <v>1687</v>
      </c>
      <c r="S130">
        <v>4284</v>
      </c>
      <c r="T130">
        <v>1585</v>
      </c>
      <c r="U130">
        <v>1786</v>
      </c>
      <c r="V130">
        <v>0.28733599999999998</v>
      </c>
      <c r="Y130" t="s">
        <v>52</v>
      </c>
    </row>
    <row r="131" spans="1:25" x14ac:dyDescent="0.25">
      <c r="A131" t="s">
        <v>68</v>
      </c>
      <c r="B131" t="s">
        <v>48</v>
      </c>
      <c r="C131" s="26">
        <v>44866</v>
      </c>
      <c r="D131" s="26">
        <v>45230</v>
      </c>
      <c r="E131">
        <v>8745</v>
      </c>
      <c r="F131">
        <v>8745</v>
      </c>
      <c r="G131">
        <v>0</v>
      </c>
      <c r="H131">
        <v>0</v>
      </c>
      <c r="L131">
        <v>8745</v>
      </c>
      <c r="M131">
        <v>8745</v>
      </c>
      <c r="N131">
        <v>1452671.5</v>
      </c>
      <c r="O131">
        <v>1452671.5</v>
      </c>
      <c r="P131">
        <v>40524</v>
      </c>
      <c r="Q131">
        <v>40524</v>
      </c>
      <c r="R131">
        <v>1839</v>
      </c>
      <c r="S131">
        <v>4058</v>
      </c>
      <c r="T131">
        <v>1322</v>
      </c>
      <c r="U131">
        <v>1526</v>
      </c>
      <c r="V131">
        <v>0.27937099999999998</v>
      </c>
      <c r="Y131" t="s">
        <v>52</v>
      </c>
    </row>
    <row r="132" spans="1:25" x14ac:dyDescent="0.25">
      <c r="A132" t="s">
        <v>68</v>
      </c>
      <c r="B132" t="s">
        <v>48</v>
      </c>
      <c r="C132" s="26">
        <v>44501</v>
      </c>
      <c r="D132" s="26">
        <v>44865</v>
      </c>
      <c r="E132">
        <v>9864</v>
      </c>
      <c r="F132">
        <v>9864</v>
      </c>
      <c r="G132">
        <v>0</v>
      </c>
      <c r="H132">
        <v>0</v>
      </c>
      <c r="L132">
        <v>9864</v>
      </c>
      <c r="M132">
        <v>9864</v>
      </c>
      <c r="N132">
        <v>1589993.14</v>
      </c>
      <c r="O132">
        <v>1589993.14</v>
      </c>
      <c r="P132">
        <v>42573</v>
      </c>
      <c r="Q132">
        <v>42573</v>
      </c>
      <c r="R132">
        <v>2318</v>
      </c>
      <c r="S132">
        <v>4644</v>
      </c>
      <c r="T132">
        <v>1316</v>
      </c>
      <c r="U132">
        <v>1586</v>
      </c>
      <c r="V132">
        <v>0.27940999999999999</v>
      </c>
      <c r="Y132" t="s">
        <v>52</v>
      </c>
    </row>
    <row r="133" spans="1:25" x14ac:dyDescent="0.25">
      <c r="A133" t="s">
        <v>68</v>
      </c>
      <c r="B133" t="s">
        <v>48</v>
      </c>
      <c r="C133" s="26">
        <v>44136</v>
      </c>
      <c r="D133" s="26">
        <v>44500</v>
      </c>
      <c r="E133">
        <v>8568</v>
      </c>
      <c r="F133">
        <v>8568</v>
      </c>
      <c r="G133">
        <v>0</v>
      </c>
      <c r="H133">
        <v>0</v>
      </c>
      <c r="L133">
        <v>8568</v>
      </c>
      <c r="M133">
        <v>8568</v>
      </c>
      <c r="N133">
        <v>1320014.95</v>
      </c>
      <c r="O133">
        <v>1320014.95</v>
      </c>
      <c r="P133">
        <v>38539</v>
      </c>
      <c r="Q133">
        <v>38539</v>
      </c>
      <c r="R133">
        <v>2340</v>
      </c>
      <c r="S133">
        <v>3792</v>
      </c>
      <c r="T133">
        <v>1102</v>
      </c>
      <c r="U133">
        <v>1334</v>
      </c>
      <c r="V133">
        <v>0.257544</v>
      </c>
      <c r="Y133" t="s">
        <v>52</v>
      </c>
    </row>
    <row r="134" spans="1:25" x14ac:dyDescent="0.25">
      <c r="A134" t="s">
        <v>68</v>
      </c>
      <c r="B134" t="s">
        <v>49</v>
      </c>
      <c r="C134" s="26">
        <v>45231</v>
      </c>
      <c r="D134" s="26">
        <v>45596</v>
      </c>
      <c r="E134">
        <v>5356</v>
      </c>
      <c r="F134">
        <v>0</v>
      </c>
      <c r="G134">
        <v>5356</v>
      </c>
      <c r="H134">
        <v>0</v>
      </c>
      <c r="L134">
        <v>16145</v>
      </c>
      <c r="M134">
        <v>16145</v>
      </c>
      <c r="N134">
        <v>3549187.3</v>
      </c>
      <c r="O134">
        <v>3549187.3</v>
      </c>
      <c r="P134">
        <v>104223</v>
      </c>
      <c r="Q134">
        <v>104223</v>
      </c>
      <c r="R134">
        <v>410</v>
      </c>
      <c r="S134">
        <v>2415</v>
      </c>
      <c r="T134">
        <v>1304</v>
      </c>
      <c r="U134">
        <v>1227</v>
      </c>
      <c r="V134">
        <v>0.28251599999999999</v>
      </c>
      <c r="Y134" t="s">
        <v>52</v>
      </c>
    </row>
    <row r="135" spans="1:25" x14ac:dyDescent="0.25">
      <c r="A135" t="s">
        <v>68</v>
      </c>
      <c r="B135" t="s">
        <v>49</v>
      </c>
      <c r="C135" s="26">
        <v>44866</v>
      </c>
      <c r="D135" s="26">
        <v>45230</v>
      </c>
      <c r="E135">
        <v>5532</v>
      </c>
      <c r="F135">
        <v>0</v>
      </c>
      <c r="G135">
        <v>5532</v>
      </c>
      <c r="H135">
        <v>0</v>
      </c>
      <c r="L135">
        <v>16937</v>
      </c>
      <c r="M135">
        <v>16937</v>
      </c>
      <c r="N135">
        <v>3623575.74</v>
      </c>
      <c r="O135">
        <v>3623575.74</v>
      </c>
      <c r="P135">
        <v>93088</v>
      </c>
      <c r="Q135">
        <v>93088</v>
      </c>
      <c r="R135">
        <v>507</v>
      </c>
      <c r="S135">
        <v>2540</v>
      </c>
      <c r="T135">
        <v>1236</v>
      </c>
      <c r="U135">
        <v>1249</v>
      </c>
      <c r="V135">
        <v>0.27112199999999997</v>
      </c>
      <c r="Y135" t="s">
        <v>52</v>
      </c>
    </row>
    <row r="136" spans="1:25" x14ac:dyDescent="0.25">
      <c r="A136" t="s">
        <v>68</v>
      </c>
      <c r="B136" t="s">
        <v>49</v>
      </c>
      <c r="C136" s="26">
        <v>44501</v>
      </c>
      <c r="D136" s="26">
        <v>44865</v>
      </c>
      <c r="E136">
        <v>6103</v>
      </c>
      <c r="F136">
        <v>0</v>
      </c>
      <c r="G136">
        <v>6103</v>
      </c>
      <c r="H136">
        <v>0</v>
      </c>
      <c r="L136">
        <v>18914</v>
      </c>
      <c r="M136">
        <v>18914</v>
      </c>
      <c r="N136">
        <v>3927538.06</v>
      </c>
      <c r="O136">
        <v>3927538.06</v>
      </c>
      <c r="P136">
        <v>100850</v>
      </c>
      <c r="Q136">
        <v>100850</v>
      </c>
      <c r="R136">
        <v>617</v>
      </c>
      <c r="S136">
        <v>2811</v>
      </c>
      <c r="T136">
        <v>1320</v>
      </c>
      <c r="U136">
        <v>1355</v>
      </c>
      <c r="V136">
        <v>0.271208</v>
      </c>
      <c r="Y136" t="s">
        <v>52</v>
      </c>
    </row>
    <row r="137" spans="1:25" x14ac:dyDescent="0.25">
      <c r="A137" t="s">
        <v>68</v>
      </c>
      <c r="B137" t="s">
        <v>49</v>
      </c>
      <c r="C137" s="26">
        <v>44136</v>
      </c>
      <c r="D137" s="26">
        <v>44500</v>
      </c>
      <c r="E137">
        <v>5379</v>
      </c>
      <c r="F137">
        <v>0</v>
      </c>
      <c r="G137">
        <v>5379</v>
      </c>
      <c r="H137">
        <v>0</v>
      </c>
      <c r="L137">
        <v>16598</v>
      </c>
      <c r="M137">
        <v>16598</v>
      </c>
      <c r="N137">
        <v>3369909.63</v>
      </c>
      <c r="O137">
        <v>3369909.63</v>
      </c>
      <c r="P137">
        <v>90367</v>
      </c>
      <c r="Q137">
        <v>90367</v>
      </c>
      <c r="R137">
        <v>719</v>
      </c>
      <c r="S137">
        <v>2488</v>
      </c>
      <c r="T137">
        <v>1071</v>
      </c>
      <c r="U137">
        <v>1101</v>
      </c>
      <c r="V137">
        <v>0.245756</v>
      </c>
      <c r="Y137" t="s">
        <v>52</v>
      </c>
    </row>
    <row r="138" spans="1:25" x14ac:dyDescent="0.25">
      <c r="A138" t="s">
        <v>68</v>
      </c>
      <c r="B138" t="s">
        <v>47</v>
      </c>
      <c r="C138" s="26">
        <v>45231</v>
      </c>
      <c r="D138" s="26">
        <v>45596</v>
      </c>
      <c r="E138">
        <v>37239</v>
      </c>
      <c r="F138">
        <v>37239</v>
      </c>
      <c r="G138">
        <v>0</v>
      </c>
      <c r="H138">
        <v>0</v>
      </c>
      <c r="L138">
        <v>37239</v>
      </c>
      <c r="M138">
        <v>37239</v>
      </c>
      <c r="N138">
        <v>7826863.9900000002</v>
      </c>
      <c r="O138">
        <v>7826863.9900000002</v>
      </c>
      <c r="P138">
        <v>207843</v>
      </c>
      <c r="Q138">
        <v>207843</v>
      </c>
      <c r="R138">
        <v>5963</v>
      </c>
      <c r="S138">
        <v>16148</v>
      </c>
      <c r="T138">
        <v>6310</v>
      </c>
      <c r="U138">
        <v>8818</v>
      </c>
      <c r="V138">
        <v>0.28212300000000001</v>
      </c>
      <c r="Y138" t="s">
        <v>52</v>
      </c>
    </row>
    <row r="139" spans="1:25" x14ac:dyDescent="0.25">
      <c r="A139" t="s">
        <v>68</v>
      </c>
      <c r="B139" t="s">
        <v>47</v>
      </c>
      <c r="C139" s="26">
        <v>44866</v>
      </c>
      <c r="D139" s="26">
        <v>45230</v>
      </c>
      <c r="E139">
        <v>37076</v>
      </c>
      <c r="F139">
        <v>37076</v>
      </c>
      <c r="G139">
        <v>0</v>
      </c>
      <c r="H139">
        <v>0</v>
      </c>
      <c r="L139">
        <v>37076</v>
      </c>
      <c r="M139">
        <v>37076</v>
      </c>
      <c r="N139">
        <v>7493216.6900000004</v>
      </c>
      <c r="O139">
        <v>7493216.6900000004</v>
      </c>
      <c r="P139">
        <v>205412</v>
      </c>
      <c r="Q139">
        <v>205412</v>
      </c>
      <c r="R139">
        <v>6437</v>
      </c>
      <c r="S139">
        <v>16213</v>
      </c>
      <c r="T139">
        <v>6044</v>
      </c>
      <c r="U139">
        <v>8382</v>
      </c>
      <c r="V139">
        <v>0.269787</v>
      </c>
      <c r="Y139" t="s">
        <v>52</v>
      </c>
    </row>
    <row r="140" spans="1:25" x14ac:dyDescent="0.25">
      <c r="A140" t="s">
        <v>68</v>
      </c>
      <c r="B140" t="s">
        <v>47</v>
      </c>
      <c r="C140" s="26">
        <v>44501</v>
      </c>
      <c r="D140" s="26">
        <v>44865</v>
      </c>
      <c r="E140">
        <v>32144</v>
      </c>
      <c r="F140">
        <v>32144</v>
      </c>
      <c r="G140">
        <v>0</v>
      </c>
      <c r="H140">
        <v>0</v>
      </c>
      <c r="L140">
        <v>32144</v>
      </c>
      <c r="M140">
        <v>32144</v>
      </c>
      <c r="N140">
        <v>6364299.2199999997</v>
      </c>
      <c r="O140">
        <v>6364299.2199999997</v>
      </c>
      <c r="P140">
        <v>170873</v>
      </c>
      <c r="Q140">
        <v>170873</v>
      </c>
      <c r="R140">
        <v>6175</v>
      </c>
      <c r="S140">
        <v>14020</v>
      </c>
      <c r="T140">
        <v>4980</v>
      </c>
      <c r="U140">
        <v>6969</v>
      </c>
      <c r="V140">
        <v>0.27055699999999999</v>
      </c>
      <c r="Y140" t="s">
        <v>52</v>
      </c>
    </row>
    <row r="141" spans="1:25" x14ac:dyDescent="0.25">
      <c r="A141" t="s">
        <v>68</v>
      </c>
      <c r="B141" t="s">
        <v>47</v>
      </c>
      <c r="C141" s="26">
        <v>44136</v>
      </c>
      <c r="D141" s="26">
        <v>44500</v>
      </c>
      <c r="E141">
        <v>29622</v>
      </c>
      <c r="F141">
        <v>29622</v>
      </c>
      <c r="G141">
        <v>0</v>
      </c>
      <c r="H141">
        <v>0</v>
      </c>
      <c r="L141">
        <v>29622</v>
      </c>
      <c r="M141">
        <v>29622</v>
      </c>
      <c r="N141">
        <v>5715691.75</v>
      </c>
      <c r="O141">
        <v>5715691.75</v>
      </c>
      <c r="P141">
        <v>166346</v>
      </c>
      <c r="Q141">
        <v>166346</v>
      </c>
      <c r="R141">
        <v>6300</v>
      </c>
      <c r="S141">
        <v>12573</v>
      </c>
      <c r="T141">
        <v>4417</v>
      </c>
      <c r="U141">
        <v>6332</v>
      </c>
      <c r="V141">
        <v>0.25135400000000002</v>
      </c>
      <c r="Y141" t="s">
        <v>52</v>
      </c>
    </row>
    <row r="142" spans="1:25" x14ac:dyDescent="0.25">
      <c r="A142" t="s">
        <v>68</v>
      </c>
      <c r="B142" t="s">
        <v>22</v>
      </c>
      <c r="C142" s="26">
        <v>45231</v>
      </c>
      <c r="D142" s="26">
        <v>45596</v>
      </c>
      <c r="E142">
        <v>28442</v>
      </c>
      <c r="F142">
        <v>0</v>
      </c>
      <c r="G142">
        <v>28442</v>
      </c>
      <c r="H142">
        <v>0</v>
      </c>
      <c r="L142">
        <v>94804</v>
      </c>
      <c r="M142">
        <v>94804</v>
      </c>
      <c r="N142">
        <v>27916721.16</v>
      </c>
      <c r="O142">
        <v>27916721.16</v>
      </c>
      <c r="P142">
        <v>666048</v>
      </c>
      <c r="Q142">
        <v>666048</v>
      </c>
      <c r="R142">
        <v>1354</v>
      </c>
      <c r="S142">
        <v>10160</v>
      </c>
      <c r="T142">
        <v>7065</v>
      </c>
      <c r="U142">
        <v>9863</v>
      </c>
      <c r="V142">
        <v>0.26617299999999999</v>
      </c>
      <c r="Y142" t="s">
        <v>52</v>
      </c>
    </row>
    <row r="143" spans="1:25" x14ac:dyDescent="0.25">
      <c r="A143" t="s">
        <v>68</v>
      </c>
      <c r="B143" t="s">
        <v>22</v>
      </c>
      <c r="C143" s="26">
        <v>44866</v>
      </c>
      <c r="D143" s="26">
        <v>45230</v>
      </c>
      <c r="E143">
        <v>29228</v>
      </c>
      <c r="F143">
        <v>0</v>
      </c>
      <c r="G143">
        <v>29228</v>
      </c>
      <c r="H143">
        <v>0</v>
      </c>
      <c r="L143">
        <v>98220</v>
      </c>
      <c r="M143">
        <v>98220</v>
      </c>
      <c r="N143">
        <v>27490762.66</v>
      </c>
      <c r="O143">
        <v>27490762.66</v>
      </c>
      <c r="P143">
        <v>680539</v>
      </c>
      <c r="Q143">
        <v>680539</v>
      </c>
      <c r="R143">
        <v>1655</v>
      </c>
      <c r="S143">
        <v>10783</v>
      </c>
      <c r="T143">
        <v>7119</v>
      </c>
      <c r="U143">
        <v>9671</v>
      </c>
      <c r="V143">
        <v>0.25870500000000002</v>
      </c>
      <c r="Y143" t="s">
        <v>52</v>
      </c>
    </row>
    <row r="144" spans="1:25" x14ac:dyDescent="0.25">
      <c r="A144" t="s">
        <v>68</v>
      </c>
      <c r="B144" t="s">
        <v>22</v>
      </c>
      <c r="C144" s="26">
        <v>44501</v>
      </c>
      <c r="D144" s="26">
        <v>44865</v>
      </c>
      <c r="E144">
        <v>26370</v>
      </c>
      <c r="F144">
        <v>0</v>
      </c>
      <c r="G144">
        <v>26370</v>
      </c>
      <c r="H144">
        <v>0</v>
      </c>
      <c r="L144">
        <v>89400</v>
      </c>
      <c r="M144">
        <v>89400</v>
      </c>
      <c r="N144">
        <v>25387080.699999999</v>
      </c>
      <c r="O144">
        <v>25387080.699999999</v>
      </c>
      <c r="P144">
        <v>613979</v>
      </c>
      <c r="Q144">
        <v>613979</v>
      </c>
      <c r="R144">
        <v>1623</v>
      </c>
      <c r="S144">
        <v>9759</v>
      </c>
      <c r="T144">
        <v>6248</v>
      </c>
      <c r="U144">
        <v>8740</v>
      </c>
      <c r="V144">
        <v>0.25599899999999998</v>
      </c>
      <c r="Y144" t="s">
        <v>52</v>
      </c>
    </row>
    <row r="145" spans="1:25" x14ac:dyDescent="0.25">
      <c r="A145" t="s">
        <v>68</v>
      </c>
      <c r="B145" t="s">
        <v>22</v>
      </c>
      <c r="C145" s="26">
        <v>44136</v>
      </c>
      <c r="D145" s="26">
        <v>44500</v>
      </c>
      <c r="E145">
        <v>25874</v>
      </c>
      <c r="F145">
        <v>0</v>
      </c>
      <c r="G145">
        <v>25874</v>
      </c>
      <c r="H145">
        <v>0</v>
      </c>
      <c r="L145">
        <v>88842</v>
      </c>
      <c r="M145">
        <v>88842</v>
      </c>
      <c r="N145">
        <v>24132099.530000001</v>
      </c>
      <c r="O145">
        <v>24132099.530000001</v>
      </c>
      <c r="P145">
        <v>635470</v>
      </c>
      <c r="Q145">
        <v>635470</v>
      </c>
      <c r="R145">
        <v>1782</v>
      </c>
      <c r="S145">
        <v>10009</v>
      </c>
      <c r="T145">
        <v>5891</v>
      </c>
      <c r="U145">
        <v>8192</v>
      </c>
      <c r="V145">
        <v>0.240004</v>
      </c>
      <c r="Y145" t="s">
        <v>52</v>
      </c>
    </row>
    <row r="146" spans="1:25" x14ac:dyDescent="0.25">
      <c r="A146" t="s">
        <v>70</v>
      </c>
      <c r="B146" t="s">
        <v>39</v>
      </c>
      <c r="C146" s="26">
        <v>45231</v>
      </c>
      <c r="D146" s="26">
        <v>45596</v>
      </c>
      <c r="E146">
        <v>45062</v>
      </c>
      <c r="F146">
        <v>38640</v>
      </c>
      <c r="G146">
        <v>6422</v>
      </c>
      <c r="H146">
        <v>28314</v>
      </c>
      <c r="I146">
        <v>9258</v>
      </c>
      <c r="J146">
        <v>3158</v>
      </c>
      <c r="K146">
        <v>4332</v>
      </c>
      <c r="L146">
        <v>63727</v>
      </c>
      <c r="M146">
        <v>63727</v>
      </c>
      <c r="N146">
        <v>9483124.7799999993</v>
      </c>
      <c r="O146">
        <v>9483124.7799999993</v>
      </c>
      <c r="P146">
        <v>269324</v>
      </c>
      <c r="Q146">
        <v>269324</v>
      </c>
      <c r="R146">
        <v>10233</v>
      </c>
      <c r="S146">
        <v>20817</v>
      </c>
      <c r="T146">
        <v>9493</v>
      </c>
      <c r="U146">
        <v>4519</v>
      </c>
      <c r="V146">
        <v>0.289516</v>
      </c>
      <c r="Y146" t="s">
        <v>52</v>
      </c>
    </row>
    <row r="147" spans="1:25" x14ac:dyDescent="0.25">
      <c r="A147" t="s">
        <v>70</v>
      </c>
      <c r="B147" t="s">
        <v>39</v>
      </c>
      <c r="C147" s="26">
        <v>44866</v>
      </c>
      <c r="D147" s="26">
        <v>45230</v>
      </c>
      <c r="E147">
        <v>59213</v>
      </c>
      <c r="F147">
        <v>50360</v>
      </c>
      <c r="G147">
        <v>8853</v>
      </c>
      <c r="H147">
        <v>39258</v>
      </c>
      <c r="I147">
        <v>11060</v>
      </c>
      <c r="J147">
        <v>4007</v>
      </c>
      <c r="K147">
        <v>4888</v>
      </c>
      <c r="L147">
        <v>81772</v>
      </c>
      <c r="M147">
        <v>81772</v>
      </c>
      <c r="N147">
        <v>11923557.84</v>
      </c>
      <c r="O147">
        <v>11923557.84</v>
      </c>
      <c r="P147">
        <v>352595</v>
      </c>
      <c r="Q147">
        <v>352595</v>
      </c>
      <c r="R147">
        <v>14039</v>
      </c>
      <c r="S147">
        <v>29850</v>
      </c>
      <c r="T147">
        <v>8383</v>
      </c>
      <c r="U147">
        <v>6941</v>
      </c>
      <c r="V147">
        <v>0.27664100000000003</v>
      </c>
      <c r="Y147" t="s">
        <v>52</v>
      </c>
    </row>
    <row r="148" spans="1:25" x14ac:dyDescent="0.25">
      <c r="A148" t="s">
        <v>70</v>
      </c>
      <c r="B148" t="s">
        <v>39</v>
      </c>
      <c r="C148" s="26">
        <v>44501</v>
      </c>
      <c r="D148" s="26">
        <v>44865</v>
      </c>
      <c r="E148">
        <v>68586</v>
      </c>
      <c r="F148">
        <v>57704</v>
      </c>
      <c r="G148">
        <v>10882</v>
      </c>
      <c r="H148">
        <v>46961</v>
      </c>
      <c r="I148">
        <v>12848</v>
      </c>
      <c r="J148">
        <v>3836</v>
      </c>
      <c r="K148">
        <v>4941</v>
      </c>
      <c r="L148">
        <v>94377</v>
      </c>
      <c r="M148">
        <v>94377</v>
      </c>
      <c r="N148">
        <v>13865975.550000001</v>
      </c>
      <c r="O148">
        <v>13865975.550000001</v>
      </c>
      <c r="P148">
        <v>386931</v>
      </c>
      <c r="Q148">
        <v>386931</v>
      </c>
      <c r="R148">
        <v>17319</v>
      </c>
      <c r="S148">
        <v>34556</v>
      </c>
      <c r="T148">
        <v>8488</v>
      </c>
      <c r="U148">
        <v>8223</v>
      </c>
      <c r="V148">
        <v>0.29567599999999999</v>
      </c>
      <c r="Y148" t="s">
        <v>52</v>
      </c>
    </row>
    <row r="149" spans="1:25" x14ac:dyDescent="0.25">
      <c r="A149" t="s">
        <v>70</v>
      </c>
      <c r="B149" t="s">
        <v>39</v>
      </c>
      <c r="C149" s="26">
        <v>44136</v>
      </c>
      <c r="D149" s="26">
        <v>44500</v>
      </c>
      <c r="E149">
        <v>73484</v>
      </c>
      <c r="F149">
        <v>62026</v>
      </c>
      <c r="G149">
        <v>11458</v>
      </c>
      <c r="H149">
        <v>52749</v>
      </c>
      <c r="I149">
        <v>12424</v>
      </c>
      <c r="J149">
        <v>3362</v>
      </c>
      <c r="K149">
        <v>4949</v>
      </c>
      <c r="L149">
        <v>100990</v>
      </c>
      <c r="M149">
        <v>100990</v>
      </c>
      <c r="N149">
        <v>13547668.26</v>
      </c>
      <c r="O149">
        <v>13547668.26</v>
      </c>
      <c r="P149">
        <v>353462</v>
      </c>
      <c r="Q149">
        <v>353462</v>
      </c>
      <c r="R149">
        <v>19978</v>
      </c>
      <c r="S149">
        <v>37504</v>
      </c>
      <c r="T149">
        <v>7988</v>
      </c>
      <c r="U149">
        <v>8014</v>
      </c>
      <c r="V149">
        <v>0.29778399999999999</v>
      </c>
      <c r="Y149" t="s">
        <v>52</v>
      </c>
    </row>
    <row r="150" spans="1:25" x14ac:dyDescent="0.25">
      <c r="A150" t="s">
        <v>70</v>
      </c>
      <c r="B150" t="s">
        <v>40</v>
      </c>
      <c r="C150" s="26">
        <v>45231</v>
      </c>
      <c r="D150" s="26">
        <v>45596</v>
      </c>
      <c r="E150">
        <v>376927</v>
      </c>
      <c r="F150">
        <v>286574</v>
      </c>
      <c r="G150">
        <v>90353</v>
      </c>
      <c r="H150">
        <v>376927</v>
      </c>
      <c r="L150">
        <v>617908</v>
      </c>
      <c r="M150">
        <v>617908</v>
      </c>
      <c r="N150">
        <v>73123741.879999995</v>
      </c>
      <c r="O150">
        <v>73123741.879999995</v>
      </c>
      <c r="P150">
        <v>2388887</v>
      </c>
      <c r="Q150">
        <v>2388887</v>
      </c>
      <c r="R150">
        <v>126448</v>
      </c>
      <c r="S150">
        <v>182348</v>
      </c>
      <c r="T150">
        <v>39033</v>
      </c>
      <c r="U150">
        <v>29098</v>
      </c>
      <c r="V150">
        <v>0.29435299999999998</v>
      </c>
      <c r="Y150" t="s">
        <v>52</v>
      </c>
    </row>
    <row r="151" spans="1:25" x14ac:dyDescent="0.25">
      <c r="A151" t="s">
        <v>70</v>
      </c>
      <c r="B151" t="s">
        <v>40</v>
      </c>
      <c r="C151" s="26">
        <v>44866</v>
      </c>
      <c r="D151" s="26">
        <v>45230</v>
      </c>
      <c r="E151">
        <v>334462</v>
      </c>
      <c r="F151">
        <v>256414</v>
      </c>
      <c r="G151">
        <v>78048</v>
      </c>
      <c r="H151">
        <v>334462</v>
      </c>
      <c r="L151">
        <v>536522</v>
      </c>
      <c r="M151">
        <v>536522</v>
      </c>
      <c r="N151">
        <v>61367188.789999999</v>
      </c>
      <c r="O151">
        <v>61367188.789999999</v>
      </c>
      <c r="P151">
        <v>2048177</v>
      </c>
      <c r="Q151">
        <v>2048177</v>
      </c>
      <c r="R151">
        <v>116938</v>
      </c>
      <c r="S151">
        <v>160248</v>
      </c>
      <c r="T151">
        <v>32943</v>
      </c>
      <c r="U151">
        <v>24333</v>
      </c>
      <c r="V151">
        <v>0.29660599999999998</v>
      </c>
      <c r="Y151" t="s">
        <v>52</v>
      </c>
    </row>
    <row r="152" spans="1:25" x14ac:dyDescent="0.25">
      <c r="A152" t="s">
        <v>70</v>
      </c>
      <c r="B152" t="s">
        <v>40</v>
      </c>
      <c r="C152" s="26">
        <v>44501</v>
      </c>
      <c r="D152" s="26">
        <v>44865</v>
      </c>
      <c r="E152">
        <v>285831</v>
      </c>
      <c r="F152">
        <v>221184</v>
      </c>
      <c r="G152">
        <v>64647</v>
      </c>
      <c r="H152">
        <v>285831</v>
      </c>
      <c r="L152">
        <v>450430</v>
      </c>
      <c r="M152">
        <v>450430</v>
      </c>
      <c r="N152">
        <v>48743132.619999997</v>
      </c>
      <c r="O152">
        <v>48743132.619999997</v>
      </c>
      <c r="P152">
        <v>1702170</v>
      </c>
      <c r="Q152">
        <v>1702170</v>
      </c>
      <c r="R152">
        <v>104784</v>
      </c>
      <c r="S152">
        <v>135067</v>
      </c>
      <c r="T152">
        <v>27001</v>
      </c>
      <c r="U152">
        <v>18979</v>
      </c>
      <c r="V152">
        <v>0.29745100000000002</v>
      </c>
      <c r="Y152" t="s">
        <v>52</v>
      </c>
    </row>
    <row r="153" spans="1:25" x14ac:dyDescent="0.25">
      <c r="A153" t="s">
        <v>70</v>
      </c>
      <c r="B153" t="s">
        <v>40</v>
      </c>
      <c r="C153" s="26">
        <v>44136</v>
      </c>
      <c r="D153" s="26">
        <v>44500</v>
      </c>
      <c r="E153">
        <v>233972</v>
      </c>
      <c r="F153">
        <v>181634</v>
      </c>
      <c r="G153">
        <v>52338</v>
      </c>
      <c r="H153">
        <v>233972</v>
      </c>
      <c r="L153">
        <v>363812</v>
      </c>
      <c r="M153">
        <v>363812</v>
      </c>
      <c r="N153">
        <v>37599537.329999998</v>
      </c>
      <c r="O153">
        <v>37599537.329999998</v>
      </c>
      <c r="P153">
        <v>1405703</v>
      </c>
      <c r="Q153">
        <v>1405703</v>
      </c>
      <c r="R153">
        <v>90737</v>
      </c>
      <c r="S153">
        <v>107620</v>
      </c>
      <c r="T153">
        <v>21664</v>
      </c>
      <c r="U153">
        <v>13951</v>
      </c>
      <c r="V153">
        <v>0.29743000000000003</v>
      </c>
      <c r="Y153" t="s">
        <v>52</v>
      </c>
    </row>
    <row r="154" spans="1:25" x14ac:dyDescent="0.25">
      <c r="A154" t="s">
        <v>70</v>
      </c>
      <c r="B154" t="s">
        <v>66</v>
      </c>
      <c r="C154" s="26">
        <v>45231</v>
      </c>
      <c r="D154" s="26">
        <v>45596</v>
      </c>
      <c r="E154">
        <v>3440</v>
      </c>
      <c r="F154">
        <v>3201</v>
      </c>
      <c r="G154">
        <v>239</v>
      </c>
      <c r="H154">
        <v>1811</v>
      </c>
      <c r="L154">
        <v>3968</v>
      </c>
      <c r="M154">
        <v>11848</v>
      </c>
      <c r="N154">
        <v>630982.68999999994</v>
      </c>
      <c r="O154">
        <v>1782171.98</v>
      </c>
      <c r="P154">
        <v>17406</v>
      </c>
      <c r="Q154">
        <v>52094</v>
      </c>
      <c r="R154">
        <v>959</v>
      </c>
      <c r="S154">
        <v>1404</v>
      </c>
      <c r="T154">
        <v>679</v>
      </c>
      <c r="U154">
        <v>398</v>
      </c>
      <c r="V154">
        <v>-1.028883</v>
      </c>
      <c r="Y154" t="s">
        <v>52</v>
      </c>
    </row>
    <row r="155" spans="1:25" x14ac:dyDescent="0.25">
      <c r="A155" t="s">
        <v>70</v>
      </c>
      <c r="B155" t="s">
        <v>66</v>
      </c>
      <c r="C155" s="26">
        <v>44866</v>
      </c>
      <c r="D155" s="26">
        <v>45230</v>
      </c>
      <c r="E155">
        <v>4254</v>
      </c>
      <c r="F155">
        <v>3969</v>
      </c>
      <c r="G155">
        <v>285</v>
      </c>
      <c r="H155">
        <v>2482</v>
      </c>
      <c r="L155">
        <v>4797</v>
      </c>
      <c r="M155">
        <v>13125</v>
      </c>
      <c r="N155">
        <v>727439.32</v>
      </c>
      <c r="O155">
        <v>1926816.93</v>
      </c>
      <c r="P155">
        <v>18996</v>
      </c>
      <c r="Q155">
        <v>53037</v>
      </c>
      <c r="R155">
        <v>1019</v>
      </c>
      <c r="S155">
        <v>1972</v>
      </c>
      <c r="T155">
        <v>820</v>
      </c>
      <c r="U155">
        <v>443</v>
      </c>
      <c r="V155">
        <v>-0.91868700000000003</v>
      </c>
      <c r="Y155" t="s">
        <v>52</v>
      </c>
    </row>
    <row r="156" spans="1:25" x14ac:dyDescent="0.25">
      <c r="A156" t="s">
        <v>70</v>
      </c>
      <c r="B156" t="s">
        <v>66</v>
      </c>
      <c r="C156" s="26">
        <v>44501</v>
      </c>
      <c r="D156" s="26">
        <v>44865</v>
      </c>
      <c r="E156">
        <v>5657</v>
      </c>
      <c r="F156">
        <v>5300</v>
      </c>
      <c r="G156">
        <v>357</v>
      </c>
      <c r="H156">
        <v>3509</v>
      </c>
      <c r="L156">
        <v>6281</v>
      </c>
      <c r="M156">
        <v>15779</v>
      </c>
      <c r="N156">
        <v>943508.73</v>
      </c>
      <c r="O156">
        <v>2287222.83</v>
      </c>
      <c r="P156">
        <v>27140</v>
      </c>
      <c r="Q156">
        <v>67579</v>
      </c>
      <c r="R156">
        <v>1463</v>
      </c>
      <c r="S156">
        <v>2766</v>
      </c>
      <c r="T156">
        <v>727</v>
      </c>
      <c r="U156">
        <v>701</v>
      </c>
      <c r="V156">
        <v>-0.72457000000000005</v>
      </c>
      <c r="Y156" t="s">
        <v>52</v>
      </c>
    </row>
    <row r="157" spans="1:25" x14ac:dyDescent="0.25">
      <c r="A157" t="s">
        <v>70</v>
      </c>
      <c r="B157" t="s">
        <v>66</v>
      </c>
      <c r="C157" s="26">
        <v>44136</v>
      </c>
      <c r="D157" s="26">
        <v>44500</v>
      </c>
      <c r="E157">
        <v>5732</v>
      </c>
      <c r="F157">
        <v>5354</v>
      </c>
      <c r="G157">
        <v>378</v>
      </c>
      <c r="H157">
        <v>3732</v>
      </c>
      <c r="L157">
        <v>6436</v>
      </c>
      <c r="M157">
        <v>15985</v>
      </c>
      <c r="N157">
        <v>849023.83</v>
      </c>
      <c r="O157">
        <v>2060377.64</v>
      </c>
      <c r="P157">
        <v>22715</v>
      </c>
      <c r="Q157">
        <v>58826</v>
      </c>
      <c r="R157">
        <v>1697</v>
      </c>
      <c r="S157">
        <v>2797</v>
      </c>
      <c r="T157">
        <v>642</v>
      </c>
      <c r="U157">
        <v>596</v>
      </c>
      <c r="V157">
        <v>-0.72622200000000003</v>
      </c>
      <c r="Y157" t="s">
        <v>52</v>
      </c>
    </row>
    <row r="158" spans="1:25" x14ac:dyDescent="0.25">
      <c r="A158" t="s">
        <v>70</v>
      </c>
      <c r="B158" t="s">
        <v>41</v>
      </c>
      <c r="C158" s="26">
        <v>45231</v>
      </c>
      <c r="D158" s="26">
        <v>45596</v>
      </c>
      <c r="E158">
        <v>11000</v>
      </c>
      <c r="F158">
        <v>9927</v>
      </c>
      <c r="G158">
        <v>1073</v>
      </c>
      <c r="H158">
        <v>6303</v>
      </c>
      <c r="L158">
        <v>13556</v>
      </c>
      <c r="M158">
        <v>24224</v>
      </c>
      <c r="N158">
        <v>2061571.2</v>
      </c>
      <c r="O158">
        <v>3705670.1</v>
      </c>
      <c r="P158">
        <v>59538</v>
      </c>
      <c r="Q158">
        <v>113332</v>
      </c>
      <c r="R158">
        <v>2680</v>
      </c>
      <c r="S158">
        <v>4725</v>
      </c>
      <c r="T158">
        <v>2461</v>
      </c>
      <c r="U158">
        <v>1134</v>
      </c>
      <c r="V158">
        <v>-0.27444000000000002</v>
      </c>
      <c r="Y158" t="s">
        <v>52</v>
      </c>
    </row>
    <row r="159" spans="1:25" x14ac:dyDescent="0.25">
      <c r="A159" t="s">
        <v>70</v>
      </c>
      <c r="B159" t="s">
        <v>41</v>
      </c>
      <c r="C159" s="26">
        <v>44866</v>
      </c>
      <c r="D159" s="26">
        <v>45230</v>
      </c>
      <c r="E159">
        <v>13283</v>
      </c>
      <c r="F159">
        <v>11906</v>
      </c>
      <c r="G159">
        <v>1377</v>
      </c>
      <c r="H159">
        <v>8069</v>
      </c>
      <c r="L159">
        <v>16428</v>
      </c>
      <c r="M159">
        <v>28364</v>
      </c>
      <c r="N159">
        <v>2428859.25</v>
      </c>
      <c r="O159">
        <v>4180569.97</v>
      </c>
      <c r="P159">
        <v>70931</v>
      </c>
      <c r="Q159">
        <v>127701</v>
      </c>
      <c r="R159">
        <v>3112</v>
      </c>
      <c r="S159">
        <v>6193</v>
      </c>
      <c r="T159">
        <v>2452</v>
      </c>
      <c r="U159">
        <v>1526</v>
      </c>
      <c r="V159">
        <v>-0.22825500000000001</v>
      </c>
      <c r="Y159" t="s">
        <v>52</v>
      </c>
    </row>
    <row r="160" spans="1:25" x14ac:dyDescent="0.25">
      <c r="A160" t="s">
        <v>70</v>
      </c>
      <c r="B160" t="s">
        <v>41</v>
      </c>
      <c r="C160" s="26">
        <v>44501</v>
      </c>
      <c r="D160" s="26">
        <v>44865</v>
      </c>
      <c r="E160">
        <v>17298</v>
      </c>
      <c r="F160">
        <v>15431</v>
      </c>
      <c r="G160">
        <v>1867</v>
      </c>
      <c r="H160">
        <v>11059</v>
      </c>
      <c r="L160">
        <v>20820</v>
      </c>
      <c r="M160">
        <v>34478</v>
      </c>
      <c r="N160">
        <v>3095790.01</v>
      </c>
      <c r="O160">
        <v>5112751.1900000004</v>
      </c>
      <c r="P160">
        <v>95113</v>
      </c>
      <c r="Q160">
        <v>161288</v>
      </c>
      <c r="R160">
        <v>4324</v>
      </c>
      <c r="S160">
        <v>8532</v>
      </c>
      <c r="T160">
        <v>2290</v>
      </c>
      <c r="U160">
        <v>2152</v>
      </c>
      <c r="V160">
        <v>-0.16896900000000001</v>
      </c>
      <c r="Y160" t="s">
        <v>52</v>
      </c>
    </row>
    <row r="161" spans="1:25" x14ac:dyDescent="0.25">
      <c r="A161" t="s">
        <v>70</v>
      </c>
      <c r="B161" t="s">
        <v>41</v>
      </c>
      <c r="C161" s="26">
        <v>44136</v>
      </c>
      <c r="D161" s="26">
        <v>44500</v>
      </c>
      <c r="E161">
        <v>18434</v>
      </c>
      <c r="F161">
        <v>16608</v>
      </c>
      <c r="G161">
        <v>1826</v>
      </c>
      <c r="H161">
        <v>12438</v>
      </c>
      <c r="L161">
        <v>22061</v>
      </c>
      <c r="M161">
        <v>36465</v>
      </c>
      <c r="N161">
        <v>2948995.94</v>
      </c>
      <c r="O161">
        <v>4917132.33</v>
      </c>
      <c r="P161">
        <v>80879</v>
      </c>
      <c r="Q161">
        <v>139551</v>
      </c>
      <c r="R161">
        <v>5063</v>
      </c>
      <c r="S161">
        <v>9461</v>
      </c>
      <c r="T161">
        <v>1954</v>
      </c>
      <c r="U161">
        <v>1956</v>
      </c>
      <c r="V161">
        <v>-0.17011399999999999</v>
      </c>
      <c r="Y161" t="s">
        <v>52</v>
      </c>
    </row>
    <row r="162" spans="1:25" x14ac:dyDescent="0.25">
      <c r="A162" t="s">
        <v>70</v>
      </c>
      <c r="B162" t="s">
        <v>42</v>
      </c>
      <c r="C162" s="26">
        <v>45231</v>
      </c>
      <c r="D162" s="26">
        <v>45596</v>
      </c>
      <c r="E162">
        <v>14648</v>
      </c>
      <c r="F162">
        <v>13701</v>
      </c>
      <c r="G162">
        <v>947</v>
      </c>
      <c r="H162">
        <v>9242</v>
      </c>
      <c r="L162">
        <v>15892</v>
      </c>
      <c r="M162">
        <v>18195</v>
      </c>
      <c r="N162">
        <v>2333655.2400000002</v>
      </c>
      <c r="O162">
        <v>2706468.09</v>
      </c>
      <c r="P162">
        <v>69910</v>
      </c>
      <c r="Q162">
        <v>81971</v>
      </c>
      <c r="R162">
        <v>3157</v>
      </c>
      <c r="S162">
        <v>6768</v>
      </c>
      <c r="T162">
        <v>3331</v>
      </c>
      <c r="U162">
        <v>1392</v>
      </c>
      <c r="V162">
        <v>0.181587</v>
      </c>
      <c r="Y162" t="s">
        <v>52</v>
      </c>
    </row>
    <row r="163" spans="1:25" x14ac:dyDescent="0.25">
      <c r="A163" t="s">
        <v>70</v>
      </c>
      <c r="B163" t="s">
        <v>42</v>
      </c>
      <c r="C163" s="26">
        <v>44866</v>
      </c>
      <c r="D163" s="26">
        <v>45230</v>
      </c>
      <c r="E163">
        <v>17446</v>
      </c>
      <c r="F163">
        <v>16423</v>
      </c>
      <c r="G163">
        <v>1023</v>
      </c>
      <c r="H163">
        <v>12645</v>
      </c>
      <c r="L163">
        <v>18622</v>
      </c>
      <c r="M163">
        <v>19989</v>
      </c>
      <c r="N163">
        <v>2751598.19</v>
      </c>
      <c r="O163">
        <v>2977123.32</v>
      </c>
      <c r="P163">
        <v>78411</v>
      </c>
      <c r="Q163">
        <v>85701</v>
      </c>
      <c r="R163">
        <v>4138</v>
      </c>
      <c r="S163">
        <v>8762</v>
      </c>
      <c r="T163">
        <v>2330</v>
      </c>
      <c r="U163">
        <v>2216</v>
      </c>
      <c r="V163">
        <v>0.19572200000000001</v>
      </c>
      <c r="Y163" t="s">
        <v>52</v>
      </c>
    </row>
    <row r="164" spans="1:25" x14ac:dyDescent="0.25">
      <c r="A164" t="s">
        <v>70</v>
      </c>
      <c r="B164" t="s">
        <v>42</v>
      </c>
      <c r="C164" s="26">
        <v>44501</v>
      </c>
      <c r="D164" s="26">
        <v>44865</v>
      </c>
      <c r="E164">
        <v>22321</v>
      </c>
      <c r="F164">
        <v>20730</v>
      </c>
      <c r="G164">
        <v>1591</v>
      </c>
      <c r="H164">
        <v>15193</v>
      </c>
      <c r="L164">
        <v>24308</v>
      </c>
      <c r="M164">
        <v>27920</v>
      </c>
      <c r="N164">
        <v>3898617.92</v>
      </c>
      <c r="O164">
        <v>4458755.03</v>
      </c>
      <c r="P164">
        <v>107229</v>
      </c>
      <c r="Q164">
        <v>122507</v>
      </c>
      <c r="R164">
        <v>5146</v>
      </c>
      <c r="S164">
        <v>11119</v>
      </c>
      <c r="T164">
        <v>2897</v>
      </c>
      <c r="U164">
        <v>3159</v>
      </c>
      <c r="V164">
        <v>0.193271</v>
      </c>
      <c r="Y164" t="s">
        <v>52</v>
      </c>
    </row>
    <row r="165" spans="1:25" x14ac:dyDescent="0.25">
      <c r="A165" t="s">
        <v>70</v>
      </c>
      <c r="B165" t="s">
        <v>42</v>
      </c>
      <c r="C165" s="26">
        <v>44136</v>
      </c>
      <c r="D165" s="26">
        <v>44500</v>
      </c>
      <c r="E165">
        <v>20997</v>
      </c>
      <c r="F165">
        <v>19867</v>
      </c>
      <c r="G165">
        <v>1130</v>
      </c>
      <c r="H165">
        <v>16634</v>
      </c>
      <c r="L165">
        <v>22277</v>
      </c>
      <c r="M165">
        <v>24058</v>
      </c>
      <c r="N165">
        <v>3049303.95</v>
      </c>
      <c r="O165">
        <v>3293096.6</v>
      </c>
      <c r="P165">
        <v>68245</v>
      </c>
      <c r="Q165">
        <v>75277</v>
      </c>
      <c r="R165">
        <v>5354</v>
      </c>
      <c r="S165">
        <v>11057</v>
      </c>
      <c r="T165">
        <v>2095</v>
      </c>
      <c r="U165">
        <v>2491</v>
      </c>
      <c r="V165">
        <v>0.23269799999999999</v>
      </c>
      <c r="Y165" t="s">
        <v>52</v>
      </c>
    </row>
    <row r="166" spans="1:25" x14ac:dyDescent="0.25">
      <c r="A166" t="s">
        <v>70</v>
      </c>
      <c r="B166" t="s">
        <v>43</v>
      </c>
      <c r="C166" s="26">
        <v>45231</v>
      </c>
      <c r="D166" s="26">
        <v>45596</v>
      </c>
      <c r="E166">
        <v>10691</v>
      </c>
      <c r="F166">
        <v>10166</v>
      </c>
      <c r="G166">
        <v>525</v>
      </c>
      <c r="H166">
        <v>6936</v>
      </c>
      <c r="L166">
        <v>11354</v>
      </c>
      <c r="M166">
        <v>12036</v>
      </c>
      <c r="N166">
        <v>1706964.47</v>
      </c>
      <c r="O166">
        <v>1814628.09</v>
      </c>
      <c r="P166">
        <v>44308</v>
      </c>
      <c r="Q166">
        <v>46766</v>
      </c>
      <c r="R166">
        <v>2629</v>
      </c>
      <c r="S166">
        <v>4799</v>
      </c>
      <c r="T166">
        <v>2107</v>
      </c>
      <c r="U166">
        <v>1156</v>
      </c>
      <c r="V166">
        <v>0.24798400000000001</v>
      </c>
      <c r="Y166" t="s">
        <v>52</v>
      </c>
    </row>
    <row r="167" spans="1:25" x14ac:dyDescent="0.25">
      <c r="A167" t="s">
        <v>70</v>
      </c>
      <c r="B167" t="s">
        <v>43</v>
      </c>
      <c r="C167" s="26">
        <v>44866</v>
      </c>
      <c r="D167" s="26">
        <v>45230</v>
      </c>
      <c r="E167">
        <v>12193</v>
      </c>
      <c r="F167">
        <v>11668</v>
      </c>
      <c r="G167">
        <v>525</v>
      </c>
      <c r="H167">
        <v>9103</v>
      </c>
      <c r="L167">
        <v>12842</v>
      </c>
      <c r="M167">
        <v>13334</v>
      </c>
      <c r="N167">
        <v>1799218.37</v>
      </c>
      <c r="O167">
        <v>1866537.51</v>
      </c>
      <c r="P167">
        <v>49024</v>
      </c>
      <c r="Q167">
        <v>51082</v>
      </c>
      <c r="R167">
        <v>3190</v>
      </c>
      <c r="S167">
        <v>6299</v>
      </c>
      <c r="T167">
        <v>1378</v>
      </c>
      <c r="U167">
        <v>1326</v>
      </c>
      <c r="V167">
        <v>0.248166</v>
      </c>
      <c r="Y167" t="s">
        <v>52</v>
      </c>
    </row>
    <row r="168" spans="1:25" x14ac:dyDescent="0.25">
      <c r="A168" t="s">
        <v>70</v>
      </c>
      <c r="B168" t="s">
        <v>43</v>
      </c>
      <c r="C168" s="26">
        <v>44501</v>
      </c>
      <c r="D168" s="26">
        <v>44865</v>
      </c>
      <c r="E168">
        <v>16758</v>
      </c>
      <c r="F168">
        <v>15896</v>
      </c>
      <c r="G168">
        <v>862</v>
      </c>
      <c r="H168">
        <v>11891</v>
      </c>
      <c r="L168">
        <v>17836</v>
      </c>
      <c r="M168">
        <v>18945</v>
      </c>
      <c r="N168">
        <v>2575912.34</v>
      </c>
      <c r="O168">
        <v>2725006.5</v>
      </c>
      <c r="P168">
        <v>59771</v>
      </c>
      <c r="Q168">
        <v>64120</v>
      </c>
      <c r="R168">
        <v>4719</v>
      </c>
      <c r="S168">
        <v>8275</v>
      </c>
      <c r="T168">
        <v>1923</v>
      </c>
      <c r="U168">
        <v>1841</v>
      </c>
      <c r="V168">
        <v>0.25942199999999999</v>
      </c>
      <c r="Y168" t="s">
        <v>52</v>
      </c>
    </row>
    <row r="169" spans="1:25" x14ac:dyDescent="0.25">
      <c r="A169" t="s">
        <v>70</v>
      </c>
      <c r="B169" t="s">
        <v>43</v>
      </c>
      <c r="C169" s="26">
        <v>44136</v>
      </c>
      <c r="D169" s="26">
        <v>44500</v>
      </c>
      <c r="E169">
        <v>15085</v>
      </c>
      <c r="F169">
        <v>14477</v>
      </c>
      <c r="G169">
        <v>608</v>
      </c>
      <c r="H169">
        <v>11874</v>
      </c>
      <c r="L169">
        <v>15818</v>
      </c>
      <c r="M169">
        <v>16620</v>
      </c>
      <c r="N169">
        <v>2033639.56</v>
      </c>
      <c r="O169">
        <v>2119588.31</v>
      </c>
      <c r="P169">
        <v>50781</v>
      </c>
      <c r="Q169">
        <v>53901</v>
      </c>
      <c r="R169">
        <v>4409</v>
      </c>
      <c r="S169">
        <v>7648</v>
      </c>
      <c r="T169">
        <v>1472</v>
      </c>
      <c r="U169">
        <v>1556</v>
      </c>
      <c r="V169">
        <v>0.274148</v>
      </c>
      <c r="Y169" t="s">
        <v>52</v>
      </c>
    </row>
    <row r="170" spans="1:25" x14ac:dyDescent="0.25">
      <c r="A170" t="s">
        <v>70</v>
      </c>
      <c r="B170" t="s">
        <v>44</v>
      </c>
      <c r="C170" s="26">
        <v>45231</v>
      </c>
      <c r="D170" s="26">
        <v>45596</v>
      </c>
      <c r="E170">
        <v>8723</v>
      </c>
      <c r="F170">
        <v>8322</v>
      </c>
      <c r="G170">
        <v>401</v>
      </c>
      <c r="H170">
        <v>5833</v>
      </c>
      <c r="L170">
        <v>9272</v>
      </c>
      <c r="M170">
        <v>9272</v>
      </c>
      <c r="N170">
        <v>1256358.5</v>
      </c>
      <c r="O170">
        <v>1256358.5</v>
      </c>
      <c r="P170">
        <v>27255</v>
      </c>
      <c r="Q170">
        <v>27255</v>
      </c>
      <c r="R170">
        <v>2108</v>
      </c>
      <c r="S170">
        <v>4259</v>
      </c>
      <c r="T170">
        <v>1539</v>
      </c>
      <c r="U170">
        <v>817</v>
      </c>
      <c r="V170">
        <v>0.27034799999999998</v>
      </c>
      <c r="Y170" t="s">
        <v>52</v>
      </c>
    </row>
    <row r="171" spans="1:25" x14ac:dyDescent="0.25">
      <c r="A171" t="s">
        <v>70</v>
      </c>
      <c r="B171" t="s">
        <v>44</v>
      </c>
      <c r="C171" s="26">
        <v>44866</v>
      </c>
      <c r="D171" s="26">
        <v>45230</v>
      </c>
      <c r="E171">
        <v>10519</v>
      </c>
      <c r="F171">
        <v>10041</v>
      </c>
      <c r="G171">
        <v>478</v>
      </c>
      <c r="H171">
        <v>7454</v>
      </c>
      <c r="L171">
        <v>11122</v>
      </c>
      <c r="M171">
        <v>11122</v>
      </c>
      <c r="N171">
        <v>1459199.74</v>
      </c>
      <c r="O171">
        <v>1459199.74</v>
      </c>
      <c r="P171">
        <v>37182</v>
      </c>
      <c r="Q171">
        <v>37182</v>
      </c>
      <c r="R171">
        <v>2858</v>
      </c>
      <c r="S171">
        <v>5420</v>
      </c>
      <c r="T171">
        <v>1145</v>
      </c>
      <c r="U171">
        <v>1096</v>
      </c>
      <c r="V171">
        <v>0.27768599999999999</v>
      </c>
      <c r="Y171" t="s">
        <v>52</v>
      </c>
    </row>
    <row r="172" spans="1:25" x14ac:dyDescent="0.25">
      <c r="A172" t="s">
        <v>70</v>
      </c>
      <c r="B172" t="s">
        <v>44</v>
      </c>
      <c r="C172" s="26">
        <v>44501</v>
      </c>
      <c r="D172" s="26">
        <v>44865</v>
      </c>
      <c r="E172">
        <v>12209</v>
      </c>
      <c r="F172">
        <v>11582</v>
      </c>
      <c r="G172">
        <v>627</v>
      </c>
      <c r="H172">
        <v>8818</v>
      </c>
      <c r="L172">
        <v>13034</v>
      </c>
      <c r="M172">
        <v>13034</v>
      </c>
      <c r="N172">
        <v>1569462.83</v>
      </c>
      <c r="O172">
        <v>1569462.83</v>
      </c>
      <c r="P172">
        <v>39016</v>
      </c>
      <c r="Q172">
        <v>39016</v>
      </c>
      <c r="R172">
        <v>3642</v>
      </c>
      <c r="S172">
        <v>6255</v>
      </c>
      <c r="T172">
        <v>1213</v>
      </c>
      <c r="U172">
        <v>1099</v>
      </c>
      <c r="V172">
        <v>0.30265599999999998</v>
      </c>
      <c r="Y172" t="s">
        <v>52</v>
      </c>
    </row>
    <row r="173" spans="1:25" x14ac:dyDescent="0.25">
      <c r="A173" t="s">
        <v>70</v>
      </c>
      <c r="B173" t="s">
        <v>44</v>
      </c>
      <c r="C173" s="26">
        <v>44136</v>
      </c>
      <c r="D173" s="26">
        <v>44500</v>
      </c>
      <c r="E173">
        <v>11062</v>
      </c>
      <c r="F173">
        <v>10544</v>
      </c>
      <c r="G173">
        <v>518</v>
      </c>
      <c r="H173">
        <v>8564</v>
      </c>
      <c r="L173">
        <v>11808</v>
      </c>
      <c r="M173">
        <v>11808</v>
      </c>
      <c r="N173">
        <v>1350007.46</v>
      </c>
      <c r="O173">
        <v>1350007.46</v>
      </c>
      <c r="P173">
        <v>34679</v>
      </c>
      <c r="Q173">
        <v>34679</v>
      </c>
      <c r="R173">
        <v>3798</v>
      </c>
      <c r="S173">
        <v>5197</v>
      </c>
      <c r="T173">
        <v>1175</v>
      </c>
      <c r="U173">
        <v>892</v>
      </c>
      <c r="V173">
        <v>0.28813</v>
      </c>
      <c r="Y173" t="s">
        <v>52</v>
      </c>
    </row>
    <row r="174" spans="1:25" x14ac:dyDescent="0.25">
      <c r="A174" t="s">
        <v>70</v>
      </c>
      <c r="B174" t="s">
        <v>46</v>
      </c>
      <c r="C174" s="26">
        <v>45231</v>
      </c>
      <c r="D174" s="26">
        <v>45596</v>
      </c>
      <c r="E174">
        <v>272604</v>
      </c>
      <c r="F174">
        <v>214203</v>
      </c>
      <c r="G174">
        <v>58401</v>
      </c>
      <c r="H174">
        <v>272604</v>
      </c>
      <c r="L174">
        <v>416434</v>
      </c>
      <c r="M174">
        <v>416434</v>
      </c>
      <c r="N174">
        <v>44165478.789999999</v>
      </c>
      <c r="O174">
        <v>44165478.789999999</v>
      </c>
      <c r="P174">
        <v>1559458</v>
      </c>
      <c r="Q174">
        <v>1559458</v>
      </c>
      <c r="R174">
        <v>101608</v>
      </c>
      <c r="S174">
        <v>128101</v>
      </c>
      <c r="T174">
        <v>25205</v>
      </c>
      <c r="U174">
        <v>17690</v>
      </c>
      <c r="V174">
        <v>0.296292</v>
      </c>
      <c r="Y174" t="s">
        <v>52</v>
      </c>
    </row>
    <row r="175" spans="1:25" x14ac:dyDescent="0.25">
      <c r="A175" t="s">
        <v>70</v>
      </c>
      <c r="B175" t="s">
        <v>46</v>
      </c>
      <c r="C175" s="26">
        <v>44866</v>
      </c>
      <c r="D175" s="26">
        <v>45230</v>
      </c>
      <c r="E175">
        <v>217712</v>
      </c>
      <c r="F175">
        <v>172514</v>
      </c>
      <c r="G175">
        <v>45198</v>
      </c>
      <c r="H175">
        <v>217712</v>
      </c>
      <c r="L175">
        <v>326585</v>
      </c>
      <c r="M175">
        <v>326585</v>
      </c>
      <c r="N175">
        <v>32697003.98</v>
      </c>
      <c r="O175">
        <v>32697003.98</v>
      </c>
      <c r="P175">
        <v>1247217</v>
      </c>
      <c r="Q175">
        <v>1247217</v>
      </c>
      <c r="R175">
        <v>86335</v>
      </c>
      <c r="S175">
        <v>99414</v>
      </c>
      <c r="T175">
        <v>19521</v>
      </c>
      <c r="U175">
        <v>12442</v>
      </c>
      <c r="V175">
        <v>0.296657</v>
      </c>
      <c r="Y175" t="s">
        <v>52</v>
      </c>
    </row>
    <row r="176" spans="1:25" x14ac:dyDescent="0.25">
      <c r="A176" t="s">
        <v>70</v>
      </c>
      <c r="B176" t="s">
        <v>46</v>
      </c>
      <c r="C176" s="26">
        <v>44501</v>
      </c>
      <c r="D176" s="26">
        <v>44865</v>
      </c>
      <c r="E176">
        <v>176895</v>
      </c>
      <c r="F176">
        <v>140083</v>
      </c>
      <c r="G176">
        <v>36812</v>
      </c>
      <c r="H176">
        <v>176895</v>
      </c>
      <c r="L176">
        <v>266426</v>
      </c>
      <c r="M176">
        <v>266426</v>
      </c>
      <c r="N176">
        <v>26295872.359999999</v>
      </c>
      <c r="O176">
        <v>26295872.359999999</v>
      </c>
      <c r="P176">
        <v>1038590</v>
      </c>
      <c r="Q176">
        <v>1038590</v>
      </c>
      <c r="R176">
        <v>69700</v>
      </c>
      <c r="S176">
        <v>81708</v>
      </c>
      <c r="T176">
        <v>15814</v>
      </c>
      <c r="U176">
        <v>9673</v>
      </c>
      <c r="V176">
        <v>0.30360799999999999</v>
      </c>
      <c r="Y176" t="s">
        <v>52</v>
      </c>
    </row>
    <row r="177" spans="1:25" x14ac:dyDescent="0.25">
      <c r="A177" t="s">
        <v>70</v>
      </c>
      <c r="B177" t="s">
        <v>46</v>
      </c>
      <c r="C177" s="26">
        <v>44136</v>
      </c>
      <c r="D177" s="26">
        <v>44500</v>
      </c>
      <c r="E177">
        <v>145195</v>
      </c>
      <c r="F177">
        <v>115643</v>
      </c>
      <c r="G177">
        <v>29552</v>
      </c>
      <c r="H177">
        <v>145195</v>
      </c>
      <c r="L177">
        <v>217887</v>
      </c>
      <c r="M177">
        <v>217887</v>
      </c>
      <c r="N177">
        <v>20946558.010000002</v>
      </c>
      <c r="O177">
        <v>20946558.010000002</v>
      </c>
      <c r="P177">
        <v>861584</v>
      </c>
      <c r="Q177">
        <v>861584</v>
      </c>
      <c r="R177">
        <v>57404</v>
      </c>
      <c r="S177">
        <v>67525</v>
      </c>
      <c r="T177">
        <v>12806</v>
      </c>
      <c r="U177">
        <v>7460</v>
      </c>
      <c r="V177">
        <v>0.30023</v>
      </c>
      <c r="Y177" t="s">
        <v>52</v>
      </c>
    </row>
    <row r="178" spans="1:25" x14ac:dyDescent="0.25">
      <c r="A178" t="s">
        <v>70</v>
      </c>
      <c r="B178" t="s">
        <v>25</v>
      </c>
      <c r="C178" s="26">
        <v>45231</v>
      </c>
      <c r="D178" s="26">
        <v>45596</v>
      </c>
      <c r="E178">
        <v>11419</v>
      </c>
      <c r="F178">
        <v>7920</v>
      </c>
      <c r="G178">
        <v>3499</v>
      </c>
      <c r="H178">
        <v>0</v>
      </c>
      <c r="L178">
        <v>25222</v>
      </c>
      <c r="M178">
        <v>25222</v>
      </c>
      <c r="N178">
        <v>3874480.89</v>
      </c>
      <c r="O178">
        <v>3874480.89</v>
      </c>
      <c r="P178">
        <v>123128</v>
      </c>
      <c r="Q178">
        <v>123128</v>
      </c>
      <c r="R178">
        <v>2427</v>
      </c>
      <c r="S178">
        <v>5574</v>
      </c>
      <c r="T178">
        <v>2002</v>
      </c>
      <c r="U178">
        <v>1416</v>
      </c>
      <c r="V178">
        <v>0.29529</v>
      </c>
      <c r="Y178" t="s">
        <v>52</v>
      </c>
    </row>
    <row r="179" spans="1:25" x14ac:dyDescent="0.25">
      <c r="A179" t="s">
        <v>70</v>
      </c>
      <c r="B179" t="s">
        <v>25</v>
      </c>
      <c r="C179" s="26">
        <v>44866</v>
      </c>
      <c r="D179" s="26">
        <v>45230</v>
      </c>
      <c r="E179">
        <v>12745</v>
      </c>
      <c r="F179">
        <v>8754</v>
      </c>
      <c r="G179">
        <v>3991</v>
      </c>
      <c r="H179">
        <v>0</v>
      </c>
      <c r="L179">
        <v>27507</v>
      </c>
      <c r="M179">
        <v>27507</v>
      </c>
      <c r="N179">
        <v>4145633.08</v>
      </c>
      <c r="O179">
        <v>4145633.08</v>
      </c>
      <c r="P179">
        <v>135691</v>
      </c>
      <c r="Q179">
        <v>135691</v>
      </c>
      <c r="R179">
        <v>2680</v>
      </c>
      <c r="S179">
        <v>6229</v>
      </c>
      <c r="T179">
        <v>2110</v>
      </c>
      <c r="U179">
        <v>1726</v>
      </c>
      <c r="V179">
        <v>0.28779500000000002</v>
      </c>
      <c r="Y179" t="s">
        <v>52</v>
      </c>
    </row>
    <row r="180" spans="1:25" x14ac:dyDescent="0.25">
      <c r="A180" t="s">
        <v>70</v>
      </c>
      <c r="B180" t="s">
        <v>25</v>
      </c>
      <c r="C180" s="26">
        <v>44501</v>
      </c>
      <c r="D180" s="26">
        <v>44865</v>
      </c>
      <c r="E180">
        <v>13094</v>
      </c>
      <c r="F180">
        <v>8716</v>
      </c>
      <c r="G180">
        <v>4378</v>
      </c>
      <c r="H180">
        <v>0</v>
      </c>
      <c r="L180">
        <v>28208</v>
      </c>
      <c r="M180">
        <v>28208</v>
      </c>
      <c r="N180">
        <v>4349108.55</v>
      </c>
      <c r="O180">
        <v>4349108.55</v>
      </c>
      <c r="P180">
        <v>134029</v>
      </c>
      <c r="Q180">
        <v>134029</v>
      </c>
      <c r="R180">
        <v>2688</v>
      </c>
      <c r="S180">
        <v>6430</v>
      </c>
      <c r="T180">
        <v>2085</v>
      </c>
      <c r="U180">
        <v>1891</v>
      </c>
      <c r="V180">
        <v>0.30320999999999998</v>
      </c>
      <c r="Y180" t="s">
        <v>52</v>
      </c>
    </row>
    <row r="181" spans="1:25" x14ac:dyDescent="0.25">
      <c r="A181" t="s">
        <v>70</v>
      </c>
      <c r="B181" t="s">
        <v>25</v>
      </c>
      <c r="C181" s="26">
        <v>44136</v>
      </c>
      <c r="D181" s="26">
        <v>44500</v>
      </c>
      <c r="E181">
        <v>12908</v>
      </c>
      <c r="F181">
        <v>8405</v>
      </c>
      <c r="G181">
        <v>4503</v>
      </c>
      <c r="H181">
        <v>0</v>
      </c>
      <c r="L181">
        <v>29181</v>
      </c>
      <c r="M181">
        <v>29181</v>
      </c>
      <c r="N181">
        <v>4178394.01</v>
      </c>
      <c r="O181">
        <v>4178394.01</v>
      </c>
      <c r="P181">
        <v>121292</v>
      </c>
      <c r="Q181">
        <v>121292</v>
      </c>
      <c r="R181">
        <v>2831</v>
      </c>
      <c r="S181">
        <v>6420</v>
      </c>
      <c r="T181">
        <v>1870</v>
      </c>
      <c r="U181">
        <v>1787</v>
      </c>
      <c r="V181">
        <v>0.30300199999999999</v>
      </c>
      <c r="Y181" t="s">
        <v>52</v>
      </c>
    </row>
    <row r="182" spans="1:25" x14ac:dyDescent="0.25">
      <c r="A182" t="s">
        <v>70</v>
      </c>
      <c r="B182" t="s">
        <v>26</v>
      </c>
      <c r="C182" s="26">
        <v>45231</v>
      </c>
      <c r="D182" s="26">
        <v>45596</v>
      </c>
      <c r="E182">
        <v>28314</v>
      </c>
      <c r="F182">
        <v>26587</v>
      </c>
      <c r="G182">
        <v>1727</v>
      </c>
      <c r="H182">
        <v>28314</v>
      </c>
      <c r="L182">
        <v>30713</v>
      </c>
      <c r="M182">
        <v>30713</v>
      </c>
      <c r="N182">
        <v>4402794.97</v>
      </c>
      <c r="O182">
        <v>4402794.97</v>
      </c>
      <c r="P182">
        <v>102222</v>
      </c>
      <c r="Q182">
        <v>102222</v>
      </c>
      <c r="R182">
        <v>6742</v>
      </c>
      <c r="S182">
        <v>12548</v>
      </c>
      <c r="T182">
        <v>6567</v>
      </c>
      <c r="U182">
        <v>2457</v>
      </c>
      <c r="V182">
        <v>0.28001700000000002</v>
      </c>
      <c r="Y182" t="s">
        <v>52</v>
      </c>
    </row>
    <row r="183" spans="1:25" x14ac:dyDescent="0.25">
      <c r="A183" t="s">
        <v>70</v>
      </c>
      <c r="B183" t="s">
        <v>26</v>
      </c>
      <c r="C183" s="26">
        <v>44866</v>
      </c>
      <c r="D183" s="26">
        <v>45230</v>
      </c>
      <c r="E183">
        <v>39258</v>
      </c>
      <c r="F183">
        <v>36020</v>
      </c>
      <c r="G183">
        <v>3238</v>
      </c>
      <c r="H183">
        <v>39258</v>
      </c>
      <c r="L183">
        <v>43659</v>
      </c>
      <c r="M183">
        <v>43659</v>
      </c>
      <c r="N183">
        <v>6175852.1500000004</v>
      </c>
      <c r="O183">
        <v>6175852.1500000004</v>
      </c>
      <c r="P183">
        <v>161360</v>
      </c>
      <c r="Q183">
        <v>161360</v>
      </c>
      <c r="R183">
        <v>9721</v>
      </c>
      <c r="S183">
        <v>19965</v>
      </c>
      <c r="T183">
        <v>5211</v>
      </c>
      <c r="U183">
        <v>4361</v>
      </c>
      <c r="V183">
        <v>0.26600000000000001</v>
      </c>
      <c r="Y183" t="s">
        <v>52</v>
      </c>
    </row>
    <row r="184" spans="1:25" x14ac:dyDescent="0.25">
      <c r="A184" t="s">
        <v>70</v>
      </c>
      <c r="B184" t="s">
        <v>26</v>
      </c>
      <c r="C184" s="26">
        <v>44501</v>
      </c>
      <c r="D184" s="26">
        <v>44865</v>
      </c>
      <c r="E184">
        <v>46961</v>
      </c>
      <c r="F184">
        <v>42709</v>
      </c>
      <c r="G184">
        <v>4252</v>
      </c>
      <c r="H184">
        <v>46961</v>
      </c>
      <c r="L184">
        <v>52914</v>
      </c>
      <c r="M184">
        <v>52914</v>
      </c>
      <c r="N184">
        <v>7517513.8499999996</v>
      </c>
      <c r="O184">
        <v>7517513.8499999996</v>
      </c>
      <c r="P184">
        <v>185103</v>
      </c>
      <c r="Q184">
        <v>185103</v>
      </c>
      <c r="R184">
        <v>12613</v>
      </c>
      <c r="S184">
        <v>23913</v>
      </c>
      <c r="T184">
        <v>5213</v>
      </c>
      <c r="U184">
        <v>5222</v>
      </c>
      <c r="V184">
        <v>0.28629599999999999</v>
      </c>
      <c r="Y184" t="s">
        <v>52</v>
      </c>
    </row>
    <row r="185" spans="1:25" x14ac:dyDescent="0.25">
      <c r="A185" t="s">
        <v>70</v>
      </c>
      <c r="B185" t="s">
        <v>26</v>
      </c>
      <c r="C185" s="26">
        <v>44136</v>
      </c>
      <c r="D185" s="26">
        <v>44500</v>
      </c>
      <c r="E185">
        <v>52749</v>
      </c>
      <c r="F185">
        <v>47969</v>
      </c>
      <c r="G185">
        <v>4780</v>
      </c>
      <c r="H185">
        <v>52749</v>
      </c>
      <c r="L185">
        <v>59442</v>
      </c>
      <c r="M185">
        <v>59442</v>
      </c>
      <c r="N185">
        <v>7666742.2199999997</v>
      </c>
      <c r="O185">
        <v>7666742.2199999997</v>
      </c>
      <c r="P185">
        <v>181302</v>
      </c>
      <c r="Q185">
        <v>181302</v>
      </c>
      <c r="R185">
        <v>15047</v>
      </c>
      <c r="S185">
        <v>27259</v>
      </c>
      <c r="T185">
        <v>5144</v>
      </c>
      <c r="U185">
        <v>5299</v>
      </c>
      <c r="V185">
        <v>0.29047299999999998</v>
      </c>
      <c r="Y185" t="s">
        <v>52</v>
      </c>
    </row>
    <row r="186" spans="1:25" x14ac:dyDescent="0.25">
      <c r="A186" t="s">
        <v>70</v>
      </c>
      <c r="B186" t="s">
        <v>71</v>
      </c>
      <c r="C186" s="26">
        <v>45231</v>
      </c>
      <c r="D186" s="26">
        <v>45596</v>
      </c>
      <c r="E186">
        <v>1621</v>
      </c>
      <c r="F186">
        <v>1602</v>
      </c>
      <c r="G186">
        <v>19</v>
      </c>
      <c r="H186">
        <v>1621</v>
      </c>
      <c r="L186">
        <v>1642</v>
      </c>
      <c r="M186">
        <v>1642</v>
      </c>
      <c r="N186">
        <v>224852.27</v>
      </c>
      <c r="O186">
        <v>224852.27</v>
      </c>
      <c r="P186">
        <v>5446</v>
      </c>
      <c r="Q186">
        <v>5446</v>
      </c>
      <c r="R186">
        <v>449</v>
      </c>
      <c r="S186">
        <v>641</v>
      </c>
      <c r="T186">
        <v>399</v>
      </c>
      <c r="U186">
        <v>132</v>
      </c>
      <c r="V186">
        <v>0.29553400000000002</v>
      </c>
      <c r="Y186" t="s">
        <v>52</v>
      </c>
    </row>
    <row r="187" spans="1:25" x14ac:dyDescent="0.25">
      <c r="A187" t="s">
        <v>70</v>
      </c>
      <c r="B187" t="s">
        <v>71</v>
      </c>
      <c r="C187" s="26">
        <v>44866</v>
      </c>
      <c r="D187" s="26">
        <v>45230</v>
      </c>
      <c r="E187">
        <v>2168</v>
      </c>
      <c r="F187">
        <v>2127</v>
      </c>
      <c r="G187">
        <v>41</v>
      </c>
      <c r="H187">
        <v>2168</v>
      </c>
      <c r="L187">
        <v>2213</v>
      </c>
      <c r="M187">
        <v>2213</v>
      </c>
      <c r="N187">
        <v>325944.84999999998</v>
      </c>
      <c r="O187">
        <v>325944.84999999998</v>
      </c>
      <c r="P187">
        <v>6821</v>
      </c>
      <c r="Q187">
        <v>6821</v>
      </c>
      <c r="R187">
        <v>481</v>
      </c>
      <c r="S187">
        <v>992</v>
      </c>
      <c r="T187">
        <v>515</v>
      </c>
      <c r="U187">
        <v>180</v>
      </c>
      <c r="V187">
        <v>0.27555400000000002</v>
      </c>
      <c r="Y187" t="s">
        <v>52</v>
      </c>
    </row>
    <row r="188" spans="1:25" x14ac:dyDescent="0.25">
      <c r="A188" t="s">
        <v>70</v>
      </c>
      <c r="B188" t="s">
        <v>71</v>
      </c>
      <c r="C188" s="26">
        <v>44501</v>
      </c>
      <c r="D188" s="26">
        <v>44865</v>
      </c>
      <c r="E188">
        <v>2908</v>
      </c>
      <c r="F188">
        <v>2835</v>
      </c>
      <c r="G188">
        <v>73</v>
      </c>
      <c r="H188">
        <v>2908</v>
      </c>
      <c r="L188">
        <v>2986</v>
      </c>
      <c r="M188">
        <v>2986</v>
      </c>
      <c r="N188">
        <v>426609.63</v>
      </c>
      <c r="O188">
        <v>426609.63</v>
      </c>
      <c r="P188">
        <v>10575</v>
      </c>
      <c r="Q188">
        <v>10575</v>
      </c>
      <c r="R188">
        <v>716</v>
      </c>
      <c r="S188">
        <v>1553</v>
      </c>
      <c r="T188">
        <v>338</v>
      </c>
      <c r="U188">
        <v>301</v>
      </c>
      <c r="V188">
        <v>0.266212</v>
      </c>
      <c r="Y188" t="s">
        <v>52</v>
      </c>
    </row>
    <row r="189" spans="1:25" x14ac:dyDescent="0.25">
      <c r="A189" t="s">
        <v>70</v>
      </c>
      <c r="B189" t="s">
        <v>71</v>
      </c>
      <c r="C189" s="26">
        <v>44136</v>
      </c>
      <c r="D189" s="26">
        <v>44500</v>
      </c>
      <c r="E189">
        <v>3207</v>
      </c>
      <c r="F189">
        <v>3128</v>
      </c>
      <c r="G189">
        <v>79</v>
      </c>
      <c r="H189">
        <v>3207</v>
      </c>
      <c r="L189">
        <v>3293</v>
      </c>
      <c r="M189">
        <v>3293</v>
      </c>
      <c r="N189">
        <v>411141.76</v>
      </c>
      <c r="O189">
        <v>411141.76</v>
      </c>
      <c r="P189">
        <v>9946</v>
      </c>
      <c r="Q189">
        <v>9946</v>
      </c>
      <c r="R189">
        <v>941</v>
      </c>
      <c r="S189">
        <v>1686</v>
      </c>
      <c r="T189">
        <v>297</v>
      </c>
      <c r="U189">
        <v>283</v>
      </c>
      <c r="V189">
        <v>0.28838000000000003</v>
      </c>
      <c r="Y189" t="s">
        <v>52</v>
      </c>
    </row>
    <row r="190" spans="1:25" x14ac:dyDescent="0.25">
      <c r="A190" t="s">
        <v>70</v>
      </c>
      <c r="B190" t="s">
        <v>72</v>
      </c>
      <c r="C190" s="26">
        <v>45231</v>
      </c>
      <c r="D190" s="26">
        <v>45596</v>
      </c>
      <c r="E190">
        <v>5762</v>
      </c>
      <c r="F190">
        <v>5615</v>
      </c>
      <c r="G190">
        <v>147</v>
      </c>
      <c r="H190">
        <v>5762</v>
      </c>
      <c r="L190">
        <v>5957</v>
      </c>
      <c r="M190">
        <v>5957</v>
      </c>
      <c r="N190">
        <v>851367.44</v>
      </c>
      <c r="O190">
        <v>851367.44</v>
      </c>
      <c r="P190">
        <v>20027</v>
      </c>
      <c r="Q190">
        <v>20027</v>
      </c>
      <c r="R190">
        <v>1449</v>
      </c>
      <c r="S190">
        <v>2323</v>
      </c>
      <c r="T190">
        <v>1540</v>
      </c>
      <c r="U190">
        <v>450</v>
      </c>
      <c r="V190">
        <v>0.28597499999999998</v>
      </c>
      <c r="Y190" t="s">
        <v>52</v>
      </c>
    </row>
    <row r="191" spans="1:25" x14ac:dyDescent="0.25">
      <c r="A191" t="s">
        <v>70</v>
      </c>
      <c r="B191" t="s">
        <v>72</v>
      </c>
      <c r="C191" s="26">
        <v>44866</v>
      </c>
      <c r="D191" s="26">
        <v>45230</v>
      </c>
      <c r="E191">
        <v>7171</v>
      </c>
      <c r="F191">
        <v>6917</v>
      </c>
      <c r="G191">
        <v>254</v>
      </c>
      <c r="H191">
        <v>7171</v>
      </c>
      <c r="L191">
        <v>7496</v>
      </c>
      <c r="M191">
        <v>7496</v>
      </c>
      <c r="N191">
        <v>1104925.43</v>
      </c>
      <c r="O191">
        <v>1104925.43</v>
      </c>
      <c r="P191">
        <v>26229</v>
      </c>
      <c r="Q191">
        <v>26229</v>
      </c>
      <c r="R191">
        <v>1644</v>
      </c>
      <c r="S191">
        <v>3278</v>
      </c>
      <c r="T191">
        <v>1478</v>
      </c>
      <c r="U191">
        <v>771</v>
      </c>
      <c r="V191">
        <v>0.28037400000000001</v>
      </c>
      <c r="Y191" t="s">
        <v>52</v>
      </c>
    </row>
    <row r="192" spans="1:25" x14ac:dyDescent="0.25">
      <c r="A192" t="s">
        <v>70</v>
      </c>
      <c r="B192" t="s">
        <v>72</v>
      </c>
      <c r="C192" s="26">
        <v>44501</v>
      </c>
      <c r="D192" s="26">
        <v>44865</v>
      </c>
      <c r="E192">
        <v>9716</v>
      </c>
      <c r="F192">
        <v>9232</v>
      </c>
      <c r="G192">
        <v>484</v>
      </c>
      <c r="H192">
        <v>9716</v>
      </c>
      <c r="L192">
        <v>10281</v>
      </c>
      <c r="M192">
        <v>10281</v>
      </c>
      <c r="N192">
        <v>1474931.11</v>
      </c>
      <c r="O192">
        <v>1474931.11</v>
      </c>
      <c r="P192">
        <v>40085</v>
      </c>
      <c r="Q192">
        <v>40085</v>
      </c>
      <c r="R192">
        <v>2556</v>
      </c>
      <c r="S192">
        <v>4943</v>
      </c>
      <c r="T192">
        <v>1126</v>
      </c>
      <c r="U192">
        <v>1091</v>
      </c>
      <c r="V192">
        <v>0.27400099999999999</v>
      </c>
      <c r="Y192" t="s">
        <v>52</v>
      </c>
    </row>
    <row r="193" spans="1:25" x14ac:dyDescent="0.25">
      <c r="A193" t="s">
        <v>70</v>
      </c>
      <c r="B193" t="s">
        <v>72</v>
      </c>
      <c r="C193" s="26">
        <v>44136</v>
      </c>
      <c r="D193" s="26">
        <v>44500</v>
      </c>
      <c r="E193">
        <v>10896</v>
      </c>
      <c r="F193">
        <v>10438</v>
      </c>
      <c r="G193">
        <v>458</v>
      </c>
      <c r="H193">
        <v>10896</v>
      </c>
      <c r="L193">
        <v>11474</v>
      </c>
      <c r="M193">
        <v>11474</v>
      </c>
      <c r="N193">
        <v>1438137.79</v>
      </c>
      <c r="O193">
        <v>1438137.79</v>
      </c>
      <c r="P193">
        <v>36160</v>
      </c>
      <c r="Q193">
        <v>36160</v>
      </c>
      <c r="R193">
        <v>3170</v>
      </c>
      <c r="S193">
        <v>5787</v>
      </c>
      <c r="T193">
        <v>928</v>
      </c>
      <c r="U193">
        <v>1011</v>
      </c>
      <c r="V193">
        <v>0.28813499999999997</v>
      </c>
      <c r="Y193" t="s">
        <v>52</v>
      </c>
    </row>
    <row r="194" spans="1:25" x14ac:dyDescent="0.25">
      <c r="A194" t="s">
        <v>70</v>
      </c>
      <c r="B194" t="s">
        <v>73</v>
      </c>
      <c r="C194" s="26">
        <v>45231</v>
      </c>
      <c r="D194" s="26">
        <v>45596</v>
      </c>
      <c r="E194">
        <v>14969</v>
      </c>
      <c r="F194">
        <v>14289</v>
      </c>
      <c r="G194">
        <v>680</v>
      </c>
      <c r="H194">
        <v>14969</v>
      </c>
      <c r="L194">
        <v>15858</v>
      </c>
      <c r="M194">
        <v>15858</v>
      </c>
      <c r="N194">
        <v>2267891.6800000002</v>
      </c>
      <c r="O194">
        <v>2267891.6800000002</v>
      </c>
      <c r="P194">
        <v>53888</v>
      </c>
      <c r="Q194">
        <v>53888</v>
      </c>
      <c r="R194">
        <v>3512</v>
      </c>
      <c r="S194">
        <v>6433</v>
      </c>
      <c r="T194">
        <v>3845</v>
      </c>
      <c r="U194">
        <v>1179</v>
      </c>
      <c r="V194">
        <v>0.28539100000000001</v>
      </c>
      <c r="Y194" t="s">
        <v>52</v>
      </c>
    </row>
    <row r="195" spans="1:25" x14ac:dyDescent="0.25">
      <c r="A195" t="s">
        <v>70</v>
      </c>
      <c r="B195" t="s">
        <v>73</v>
      </c>
      <c r="C195" s="26">
        <v>44866</v>
      </c>
      <c r="D195" s="26">
        <v>45230</v>
      </c>
      <c r="E195">
        <v>20690</v>
      </c>
      <c r="F195">
        <v>19361</v>
      </c>
      <c r="G195">
        <v>1329</v>
      </c>
      <c r="H195">
        <v>20690</v>
      </c>
      <c r="L195">
        <v>22374</v>
      </c>
      <c r="M195">
        <v>22374</v>
      </c>
      <c r="N195">
        <v>3242336.51</v>
      </c>
      <c r="O195">
        <v>3242336.51</v>
      </c>
      <c r="P195">
        <v>84406</v>
      </c>
      <c r="Q195">
        <v>84406</v>
      </c>
      <c r="R195">
        <v>4922</v>
      </c>
      <c r="S195">
        <v>10195</v>
      </c>
      <c r="T195">
        <v>3162</v>
      </c>
      <c r="U195">
        <v>2411</v>
      </c>
      <c r="V195">
        <v>0.25940800000000003</v>
      </c>
      <c r="Y195" t="s">
        <v>52</v>
      </c>
    </row>
    <row r="196" spans="1:25" x14ac:dyDescent="0.25">
      <c r="A196" t="s">
        <v>70</v>
      </c>
      <c r="B196" t="s">
        <v>73</v>
      </c>
      <c r="C196" s="26">
        <v>44501</v>
      </c>
      <c r="D196" s="26">
        <v>44865</v>
      </c>
      <c r="E196">
        <v>24743</v>
      </c>
      <c r="F196">
        <v>22977</v>
      </c>
      <c r="G196">
        <v>1766</v>
      </c>
      <c r="H196">
        <v>24743</v>
      </c>
      <c r="L196">
        <v>26981</v>
      </c>
      <c r="M196">
        <v>26981</v>
      </c>
      <c r="N196">
        <v>4092343.07</v>
      </c>
      <c r="O196">
        <v>4092343.07</v>
      </c>
      <c r="P196">
        <v>105259</v>
      </c>
      <c r="Q196">
        <v>105259</v>
      </c>
      <c r="R196">
        <v>6213</v>
      </c>
      <c r="S196">
        <v>12528</v>
      </c>
      <c r="T196">
        <v>2941</v>
      </c>
      <c r="U196">
        <v>3061</v>
      </c>
      <c r="V196">
        <v>0.28081699999999998</v>
      </c>
      <c r="Y196" t="s">
        <v>52</v>
      </c>
    </row>
    <row r="197" spans="1:25" x14ac:dyDescent="0.25">
      <c r="A197" t="s">
        <v>70</v>
      </c>
      <c r="B197" t="s">
        <v>73</v>
      </c>
      <c r="C197" s="26">
        <v>44136</v>
      </c>
      <c r="D197" s="26">
        <v>44500</v>
      </c>
      <c r="E197">
        <v>29235</v>
      </c>
      <c r="F197">
        <v>27096</v>
      </c>
      <c r="G197">
        <v>2139</v>
      </c>
      <c r="H197">
        <v>29235</v>
      </c>
      <c r="L197">
        <v>31959</v>
      </c>
      <c r="M197">
        <v>31959</v>
      </c>
      <c r="N197">
        <v>4250251.17</v>
      </c>
      <c r="O197">
        <v>4250251.17</v>
      </c>
      <c r="P197">
        <v>96287</v>
      </c>
      <c r="Q197">
        <v>96287</v>
      </c>
      <c r="R197">
        <v>7833</v>
      </c>
      <c r="S197">
        <v>15573</v>
      </c>
      <c r="T197">
        <v>2718</v>
      </c>
      <c r="U197">
        <v>3111</v>
      </c>
      <c r="V197">
        <v>0.28642499999999999</v>
      </c>
      <c r="Y197" t="s">
        <v>52</v>
      </c>
    </row>
    <row r="198" spans="1:25" x14ac:dyDescent="0.25">
      <c r="A198" t="s">
        <v>70</v>
      </c>
      <c r="B198" t="s">
        <v>45</v>
      </c>
      <c r="C198" s="26">
        <v>45231</v>
      </c>
      <c r="D198" s="26">
        <v>45596</v>
      </c>
      <c r="E198">
        <v>104323</v>
      </c>
      <c r="F198">
        <v>88864</v>
      </c>
      <c r="G198">
        <v>15459</v>
      </c>
      <c r="H198">
        <v>104323</v>
      </c>
      <c r="L198">
        <v>129452</v>
      </c>
      <c r="M198">
        <v>201474</v>
      </c>
      <c r="N198">
        <v>18690260.690000001</v>
      </c>
      <c r="O198">
        <v>28958263.09</v>
      </c>
      <c r="P198">
        <v>510188</v>
      </c>
      <c r="Q198">
        <v>829429</v>
      </c>
      <c r="R198">
        <v>26320</v>
      </c>
      <c r="S198">
        <v>52696</v>
      </c>
      <c r="T198">
        <v>13382</v>
      </c>
      <c r="U198">
        <v>11925</v>
      </c>
      <c r="V198">
        <v>-9.7893999999999995E-2</v>
      </c>
      <c r="Y198" t="s">
        <v>52</v>
      </c>
    </row>
    <row r="199" spans="1:25" x14ac:dyDescent="0.25">
      <c r="A199" t="s">
        <v>70</v>
      </c>
      <c r="B199" t="s">
        <v>45</v>
      </c>
      <c r="C199" s="26">
        <v>44866</v>
      </c>
      <c r="D199" s="26">
        <v>45230</v>
      </c>
      <c r="E199">
        <v>109260</v>
      </c>
      <c r="F199">
        <v>93986</v>
      </c>
      <c r="G199">
        <v>15274</v>
      </c>
      <c r="H199">
        <v>109260</v>
      </c>
      <c r="L199">
        <v>133767</v>
      </c>
      <c r="M199">
        <v>187982</v>
      </c>
      <c r="N199">
        <v>18231035.940000001</v>
      </c>
      <c r="O199">
        <v>25487193.02</v>
      </c>
      <c r="P199">
        <v>461642</v>
      </c>
      <c r="Q199">
        <v>704177</v>
      </c>
      <c r="R199">
        <v>30072</v>
      </c>
      <c r="S199">
        <v>55666</v>
      </c>
      <c r="T199">
        <v>11901</v>
      </c>
      <c r="U199">
        <v>11621</v>
      </c>
      <c r="V199">
        <v>1.4108000000000001E-2</v>
      </c>
      <c r="Y199" t="s">
        <v>52</v>
      </c>
    </row>
    <row r="200" spans="1:25" x14ac:dyDescent="0.25">
      <c r="A200" t="s">
        <v>70</v>
      </c>
      <c r="B200" t="s">
        <v>45</v>
      </c>
      <c r="C200" s="26">
        <v>44501</v>
      </c>
      <c r="D200" s="26">
        <v>44865</v>
      </c>
      <c r="E200">
        <v>108936</v>
      </c>
      <c r="F200">
        <v>93404</v>
      </c>
      <c r="G200">
        <v>15532</v>
      </c>
      <c r="H200">
        <v>108936</v>
      </c>
      <c r="L200">
        <v>134710</v>
      </c>
      <c r="M200">
        <v>184004</v>
      </c>
      <c r="N200">
        <v>15779866.380000001</v>
      </c>
      <c r="O200">
        <v>22447260.260000002</v>
      </c>
      <c r="P200">
        <v>443739</v>
      </c>
      <c r="Q200">
        <v>663580</v>
      </c>
      <c r="R200">
        <v>36571</v>
      </c>
      <c r="S200">
        <v>52050</v>
      </c>
      <c r="T200">
        <v>10761</v>
      </c>
      <c r="U200">
        <v>9554</v>
      </c>
      <c r="V200">
        <v>-9.6530000000000001E-3</v>
      </c>
      <c r="Y200" t="s">
        <v>52</v>
      </c>
    </row>
    <row r="201" spans="1:25" x14ac:dyDescent="0.25">
      <c r="A201" t="s">
        <v>70</v>
      </c>
      <c r="B201" t="s">
        <v>45</v>
      </c>
      <c r="C201" s="26">
        <v>44136</v>
      </c>
      <c r="D201" s="26">
        <v>44500</v>
      </c>
      <c r="E201">
        <v>80000</v>
      </c>
      <c r="F201">
        <v>70104</v>
      </c>
      <c r="G201">
        <v>9896</v>
      </c>
      <c r="H201">
        <v>80000</v>
      </c>
      <c r="L201">
        <v>95296</v>
      </c>
      <c r="M201">
        <v>124396</v>
      </c>
      <c r="N201">
        <v>9908276.0600000005</v>
      </c>
      <c r="O201">
        <v>13784033.369999999</v>
      </c>
      <c r="P201">
        <v>318514</v>
      </c>
      <c r="Q201">
        <v>451986</v>
      </c>
      <c r="R201">
        <v>31969</v>
      </c>
      <c r="S201">
        <v>34814</v>
      </c>
      <c r="T201">
        <v>7451</v>
      </c>
      <c r="U201">
        <v>5766</v>
      </c>
      <c r="V201">
        <v>1.5317000000000001E-2</v>
      </c>
      <c r="Y201" t="s">
        <v>52</v>
      </c>
    </row>
    <row r="202" spans="1:25" x14ac:dyDescent="0.25">
      <c r="A202" t="s">
        <v>70</v>
      </c>
      <c r="B202" t="s">
        <v>48</v>
      </c>
      <c r="C202" s="26">
        <v>45231</v>
      </c>
      <c r="D202" s="26">
        <v>45596</v>
      </c>
      <c r="E202">
        <v>2317</v>
      </c>
      <c r="F202">
        <v>2317</v>
      </c>
      <c r="G202">
        <v>0</v>
      </c>
      <c r="H202">
        <v>0</v>
      </c>
      <c r="L202">
        <v>2317</v>
      </c>
      <c r="M202">
        <v>2317</v>
      </c>
      <c r="N202">
        <v>343647.09</v>
      </c>
      <c r="O202">
        <v>343647.09</v>
      </c>
      <c r="P202">
        <v>11451</v>
      </c>
      <c r="Q202">
        <v>11451</v>
      </c>
      <c r="R202">
        <v>482</v>
      </c>
      <c r="S202">
        <v>1183</v>
      </c>
      <c r="T202">
        <v>389</v>
      </c>
      <c r="U202">
        <v>263</v>
      </c>
      <c r="V202">
        <v>0.30229800000000001</v>
      </c>
      <c r="Y202" t="s">
        <v>52</v>
      </c>
    </row>
    <row r="203" spans="1:25" x14ac:dyDescent="0.25">
      <c r="A203" t="s">
        <v>70</v>
      </c>
      <c r="B203" t="s">
        <v>48</v>
      </c>
      <c r="C203" s="26">
        <v>44866</v>
      </c>
      <c r="D203" s="26">
        <v>45230</v>
      </c>
      <c r="E203">
        <v>3087</v>
      </c>
      <c r="F203">
        <v>3087</v>
      </c>
      <c r="G203">
        <v>0</v>
      </c>
      <c r="H203">
        <v>0</v>
      </c>
      <c r="L203">
        <v>3087</v>
      </c>
      <c r="M203">
        <v>3087</v>
      </c>
      <c r="N203">
        <v>430807.91</v>
      </c>
      <c r="O203">
        <v>430807.91</v>
      </c>
      <c r="P203">
        <v>14556</v>
      </c>
      <c r="Q203">
        <v>14556</v>
      </c>
      <c r="R203">
        <v>752</v>
      </c>
      <c r="S203">
        <v>1583</v>
      </c>
      <c r="T203">
        <v>411</v>
      </c>
      <c r="U203">
        <v>341</v>
      </c>
      <c r="V203">
        <v>0.27817199999999997</v>
      </c>
      <c r="Y203" t="s">
        <v>52</v>
      </c>
    </row>
    <row r="204" spans="1:25" x14ac:dyDescent="0.25">
      <c r="A204" t="s">
        <v>70</v>
      </c>
      <c r="B204" t="s">
        <v>48</v>
      </c>
      <c r="C204" s="26">
        <v>44501</v>
      </c>
      <c r="D204" s="26">
        <v>44865</v>
      </c>
      <c r="E204">
        <v>3746</v>
      </c>
      <c r="F204">
        <v>3746</v>
      </c>
      <c r="G204">
        <v>0</v>
      </c>
      <c r="H204">
        <v>0</v>
      </c>
      <c r="L204">
        <v>3746</v>
      </c>
      <c r="M204">
        <v>3746</v>
      </c>
      <c r="N204">
        <v>555624.81999999995</v>
      </c>
      <c r="O204">
        <v>555624.81999999995</v>
      </c>
      <c r="P204">
        <v>15921</v>
      </c>
      <c r="Q204">
        <v>15921</v>
      </c>
      <c r="R204">
        <v>933</v>
      </c>
      <c r="S204">
        <v>1851</v>
      </c>
      <c r="T204">
        <v>493</v>
      </c>
      <c r="U204">
        <v>469</v>
      </c>
      <c r="V204">
        <v>0.31015599999999999</v>
      </c>
      <c r="Y204" t="s">
        <v>52</v>
      </c>
    </row>
    <row r="205" spans="1:25" x14ac:dyDescent="0.25">
      <c r="A205" t="s">
        <v>70</v>
      </c>
      <c r="B205" t="s">
        <v>48</v>
      </c>
      <c r="C205" s="26">
        <v>44136</v>
      </c>
      <c r="D205" s="26">
        <v>44500</v>
      </c>
      <c r="E205">
        <v>3564</v>
      </c>
      <c r="F205">
        <v>3564</v>
      </c>
      <c r="G205">
        <v>0</v>
      </c>
      <c r="H205">
        <v>0</v>
      </c>
      <c r="L205">
        <v>3564</v>
      </c>
      <c r="M205">
        <v>3564</v>
      </c>
      <c r="N205">
        <v>468634.43</v>
      </c>
      <c r="O205">
        <v>468634.43</v>
      </c>
      <c r="P205">
        <v>14598</v>
      </c>
      <c r="Q205">
        <v>14598</v>
      </c>
      <c r="R205">
        <v>1043</v>
      </c>
      <c r="S205">
        <v>1718</v>
      </c>
      <c r="T205">
        <v>387</v>
      </c>
      <c r="U205">
        <v>416</v>
      </c>
      <c r="V205">
        <v>0.30848500000000001</v>
      </c>
      <c r="Y205" t="s">
        <v>52</v>
      </c>
    </row>
    <row r="206" spans="1:25" x14ac:dyDescent="0.25">
      <c r="A206" t="s">
        <v>70</v>
      </c>
      <c r="B206" t="s">
        <v>49</v>
      </c>
      <c r="C206" s="26">
        <v>45231</v>
      </c>
      <c r="D206" s="26">
        <v>45596</v>
      </c>
      <c r="E206">
        <v>713</v>
      </c>
      <c r="F206">
        <v>0</v>
      </c>
      <c r="G206">
        <v>713</v>
      </c>
      <c r="H206">
        <v>0</v>
      </c>
      <c r="L206">
        <v>2178</v>
      </c>
      <c r="M206">
        <v>2178</v>
      </c>
      <c r="N206">
        <v>370792.2</v>
      </c>
      <c r="O206">
        <v>370792.2</v>
      </c>
      <c r="P206">
        <v>15077</v>
      </c>
      <c r="Q206">
        <v>15077</v>
      </c>
      <c r="R206">
        <v>119</v>
      </c>
      <c r="S206">
        <v>355</v>
      </c>
      <c r="T206">
        <v>123</v>
      </c>
      <c r="U206">
        <v>116</v>
      </c>
      <c r="V206">
        <v>0.31357299999999999</v>
      </c>
      <c r="Y206" t="s">
        <v>52</v>
      </c>
    </row>
    <row r="207" spans="1:25" x14ac:dyDescent="0.25">
      <c r="A207" t="s">
        <v>70</v>
      </c>
      <c r="B207" t="s">
        <v>49</v>
      </c>
      <c r="C207" s="26">
        <v>44866</v>
      </c>
      <c r="D207" s="26">
        <v>45230</v>
      </c>
      <c r="E207">
        <v>877</v>
      </c>
      <c r="F207">
        <v>0</v>
      </c>
      <c r="G207">
        <v>877</v>
      </c>
      <c r="H207">
        <v>0</v>
      </c>
      <c r="L207">
        <v>2687</v>
      </c>
      <c r="M207">
        <v>2687</v>
      </c>
      <c r="N207">
        <v>399897.06</v>
      </c>
      <c r="O207">
        <v>399897.06</v>
      </c>
      <c r="P207">
        <v>14362</v>
      </c>
      <c r="Q207">
        <v>14362</v>
      </c>
      <c r="R207">
        <v>192</v>
      </c>
      <c r="S207">
        <v>435</v>
      </c>
      <c r="T207">
        <v>135</v>
      </c>
      <c r="U207">
        <v>115</v>
      </c>
      <c r="V207">
        <v>0.29567300000000002</v>
      </c>
      <c r="Y207" t="s">
        <v>52</v>
      </c>
    </row>
    <row r="208" spans="1:25" x14ac:dyDescent="0.25">
      <c r="A208" t="s">
        <v>70</v>
      </c>
      <c r="B208" t="s">
        <v>49</v>
      </c>
      <c r="C208" s="26">
        <v>44501</v>
      </c>
      <c r="D208" s="26">
        <v>44865</v>
      </c>
      <c r="E208">
        <v>1367</v>
      </c>
      <c r="F208">
        <v>0</v>
      </c>
      <c r="G208">
        <v>1367</v>
      </c>
      <c r="H208">
        <v>0</v>
      </c>
      <c r="L208">
        <v>4186</v>
      </c>
      <c r="M208">
        <v>4186</v>
      </c>
      <c r="N208">
        <v>668079.52</v>
      </c>
      <c r="O208">
        <v>668079.52</v>
      </c>
      <c r="P208">
        <v>22517</v>
      </c>
      <c r="Q208">
        <v>22517</v>
      </c>
      <c r="R208">
        <v>264</v>
      </c>
      <c r="S208">
        <v>662</v>
      </c>
      <c r="T208">
        <v>228</v>
      </c>
      <c r="U208">
        <v>213</v>
      </c>
      <c r="V208">
        <v>0.318666</v>
      </c>
      <c r="Y208" t="s">
        <v>52</v>
      </c>
    </row>
    <row r="209" spans="1:25" x14ac:dyDescent="0.25">
      <c r="A209" t="s">
        <v>70</v>
      </c>
      <c r="B209" t="s">
        <v>49</v>
      </c>
      <c r="C209" s="26">
        <v>44136</v>
      </c>
      <c r="D209" s="26">
        <v>44500</v>
      </c>
      <c r="E209">
        <v>1377</v>
      </c>
      <c r="F209">
        <v>0</v>
      </c>
      <c r="G209">
        <v>1377</v>
      </c>
      <c r="H209">
        <v>0</v>
      </c>
      <c r="L209">
        <v>4318</v>
      </c>
      <c r="M209">
        <v>4318</v>
      </c>
      <c r="N209">
        <v>612695.81999999995</v>
      </c>
      <c r="O209">
        <v>612695.81999999995</v>
      </c>
      <c r="P209">
        <v>18455</v>
      </c>
      <c r="Q209">
        <v>18455</v>
      </c>
      <c r="R209">
        <v>293</v>
      </c>
      <c r="S209">
        <v>689</v>
      </c>
      <c r="T209">
        <v>221</v>
      </c>
      <c r="U209">
        <v>174</v>
      </c>
      <c r="V209">
        <v>0.32894600000000002</v>
      </c>
      <c r="Y209" t="s">
        <v>52</v>
      </c>
    </row>
    <row r="210" spans="1:25" x14ac:dyDescent="0.25">
      <c r="A210" t="s">
        <v>70</v>
      </c>
      <c r="B210" t="s">
        <v>47</v>
      </c>
      <c r="C210" s="26">
        <v>45231</v>
      </c>
      <c r="D210" s="26">
        <v>45596</v>
      </c>
      <c r="E210">
        <v>9736</v>
      </c>
      <c r="F210">
        <v>9736</v>
      </c>
      <c r="G210">
        <v>0</v>
      </c>
      <c r="H210">
        <v>0</v>
      </c>
      <c r="L210">
        <v>9736</v>
      </c>
      <c r="M210">
        <v>9736</v>
      </c>
      <c r="N210">
        <v>1446715.5</v>
      </c>
      <c r="O210">
        <v>1446715.5</v>
      </c>
      <c r="P210">
        <v>47985</v>
      </c>
      <c r="Q210">
        <v>47985</v>
      </c>
      <c r="R210">
        <v>2281</v>
      </c>
      <c r="S210">
        <v>4691</v>
      </c>
      <c r="T210">
        <v>1628</v>
      </c>
      <c r="U210">
        <v>1136</v>
      </c>
      <c r="V210">
        <v>0.31096000000000001</v>
      </c>
      <c r="Y210" t="s">
        <v>52</v>
      </c>
    </row>
    <row r="211" spans="1:25" x14ac:dyDescent="0.25">
      <c r="A211" t="s">
        <v>70</v>
      </c>
      <c r="B211" t="s">
        <v>47</v>
      </c>
      <c r="C211" s="26">
        <v>44866</v>
      </c>
      <c r="D211" s="26">
        <v>45230</v>
      </c>
      <c r="E211">
        <v>11253</v>
      </c>
      <c r="F211">
        <v>11253</v>
      </c>
      <c r="G211">
        <v>0</v>
      </c>
      <c r="H211">
        <v>0</v>
      </c>
      <c r="L211">
        <v>11253</v>
      </c>
      <c r="M211">
        <v>11253</v>
      </c>
      <c r="N211">
        <v>1726053.05</v>
      </c>
      <c r="O211">
        <v>1726053.05</v>
      </c>
      <c r="P211">
        <v>56040</v>
      </c>
      <c r="Q211">
        <v>56040</v>
      </c>
      <c r="R211">
        <v>2606</v>
      </c>
      <c r="S211">
        <v>5442</v>
      </c>
      <c r="T211">
        <v>1753</v>
      </c>
      <c r="U211">
        <v>1452</v>
      </c>
      <c r="V211">
        <v>0.28954999999999997</v>
      </c>
      <c r="Y211" t="s">
        <v>52</v>
      </c>
    </row>
    <row r="212" spans="1:25" x14ac:dyDescent="0.25">
      <c r="A212" t="s">
        <v>70</v>
      </c>
      <c r="B212" t="s">
        <v>47</v>
      </c>
      <c r="C212" s="26">
        <v>44501</v>
      </c>
      <c r="D212" s="26">
        <v>44865</v>
      </c>
      <c r="E212">
        <v>11249</v>
      </c>
      <c r="F212">
        <v>11249</v>
      </c>
      <c r="G212">
        <v>0</v>
      </c>
      <c r="H212">
        <v>0</v>
      </c>
      <c r="L212">
        <v>11249</v>
      </c>
      <c r="M212">
        <v>11249</v>
      </c>
      <c r="N212">
        <v>1726470.41</v>
      </c>
      <c r="O212">
        <v>1726470.41</v>
      </c>
      <c r="P212">
        <v>52748</v>
      </c>
      <c r="Q212">
        <v>52748</v>
      </c>
      <c r="R212">
        <v>2728</v>
      </c>
      <c r="S212">
        <v>5445</v>
      </c>
      <c r="T212">
        <v>1592</v>
      </c>
      <c r="U212">
        <v>1484</v>
      </c>
      <c r="V212">
        <v>0.30903399999999998</v>
      </c>
      <c r="Y212" t="s">
        <v>52</v>
      </c>
    </row>
    <row r="213" spans="1:25" x14ac:dyDescent="0.25">
      <c r="A213" t="s">
        <v>70</v>
      </c>
      <c r="B213" t="s">
        <v>47</v>
      </c>
      <c r="C213" s="26">
        <v>44136</v>
      </c>
      <c r="D213" s="26">
        <v>44500</v>
      </c>
      <c r="E213">
        <v>10493</v>
      </c>
      <c r="F213">
        <v>10493</v>
      </c>
      <c r="G213">
        <v>0</v>
      </c>
      <c r="H213">
        <v>0</v>
      </c>
      <c r="L213">
        <v>10493</v>
      </c>
      <c r="M213">
        <v>10493</v>
      </c>
      <c r="N213">
        <v>1526693.23</v>
      </c>
      <c r="O213">
        <v>1526693.23</v>
      </c>
      <c r="P213">
        <v>44004</v>
      </c>
      <c r="Q213">
        <v>44004</v>
      </c>
      <c r="R213">
        <v>2662</v>
      </c>
      <c r="S213">
        <v>5129</v>
      </c>
      <c r="T213">
        <v>1333</v>
      </c>
      <c r="U213">
        <v>1369</v>
      </c>
      <c r="V213">
        <v>0.30914599999999998</v>
      </c>
      <c r="Y213" t="s">
        <v>52</v>
      </c>
    </row>
    <row r="214" spans="1:25" x14ac:dyDescent="0.25">
      <c r="A214" t="s">
        <v>70</v>
      </c>
      <c r="B214" t="s">
        <v>22</v>
      </c>
      <c r="C214" s="26">
        <v>45231</v>
      </c>
      <c r="D214" s="26">
        <v>45596</v>
      </c>
      <c r="E214">
        <v>3982</v>
      </c>
      <c r="F214">
        <v>0</v>
      </c>
      <c r="G214">
        <v>3982</v>
      </c>
      <c r="H214">
        <v>0</v>
      </c>
      <c r="L214">
        <v>18783</v>
      </c>
      <c r="M214">
        <v>18783</v>
      </c>
      <c r="N214">
        <v>2919175.02</v>
      </c>
      <c r="O214">
        <v>2919175.02</v>
      </c>
      <c r="P214">
        <v>92589</v>
      </c>
      <c r="Q214">
        <v>92589</v>
      </c>
      <c r="R214">
        <v>609</v>
      </c>
      <c r="S214">
        <v>2040</v>
      </c>
      <c r="T214">
        <v>786</v>
      </c>
      <c r="U214">
        <v>547</v>
      </c>
      <c r="V214">
        <v>0.28865299999999999</v>
      </c>
      <c r="Y214" t="s">
        <v>52</v>
      </c>
    </row>
    <row r="215" spans="1:25" x14ac:dyDescent="0.25">
      <c r="A215" t="s">
        <v>70</v>
      </c>
      <c r="B215" t="s">
        <v>22</v>
      </c>
      <c r="C215" s="26">
        <v>44866</v>
      </c>
      <c r="D215" s="26">
        <v>45230</v>
      </c>
      <c r="E215">
        <v>4738</v>
      </c>
      <c r="F215">
        <v>0</v>
      </c>
      <c r="G215">
        <v>4738</v>
      </c>
      <c r="H215">
        <v>0</v>
      </c>
      <c r="L215">
        <v>21086</v>
      </c>
      <c r="M215">
        <v>21086</v>
      </c>
      <c r="N215">
        <v>3190947.67</v>
      </c>
      <c r="O215">
        <v>3190947.67</v>
      </c>
      <c r="P215">
        <v>106277</v>
      </c>
      <c r="Q215">
        <v>106277</v>
      </c>
      <c r="R215">
        <v>768</v>
      </c>
      <c r="S215">
        <v>2425</v>
      </c>
      <c r="T215">
        <v>873</v>
      </c>
      <c r="U215">
        <v>672</v>
      </c>
      <c r="V215">
        <v>0.28766199999999997</v>
      </c>
      <c r="Y215" t="s">
        <v>52</v>
      </c>
    </row>
    <row r="216" spans="1:25" x14ac:dyDescent="0.25">
      <c r="A216" t="s">
        <v>70</v>
      </c>
      <c r="B216" t="s">
        <v>22</v>
      </c>
      <c r="C216" s="26">
        <v>44501</v>
      </c>
      <c r="D216" s="26">
        <v>44865</v>
      </c>
      <c r="E216">
        <v>5263</v>
      </c>
      <c r="F216">
        <v>0</v>
      </c>
      <c r="G216">
        <v>5263</v>
      </c>
      <c r="H216">
        <v>0</v>
      </c>
      <c r="L216">
        <v>22282</v>
      </c>
      <c r="M216">
        <v>22282</v>
      </c>
      <c r="N216">
        <v>3398286.95</v>
      </c>
      <c r="O216">
        <v>3398286.95</v>
      </c>
      <c r="P216">
        <v>110642</v>
      </c>
      <c r="Q216">
        <v>110642</v>
      </c>
      <c r="R216">
        <v>781</v>
      </c>
      <c r="S216">
        <v>2685</v>
      </c>
      <c r="T216">
        <v>962</v>
      </c>
      <c r="U216">
        <v>835</v>
      </c>
      <c r="V216">
        <v>0.30275200000000002</v>
      </c>
      <c r="Y216" t="s">
        <v>52</v>
      </c>
    </row>
    <row r="217" spans="1:25" x14ac:dyDescent="0.25">
      <c r="A217" t="s">
        <v>70</v>
      </c>
      <c r="B217" t="s">
        <v>22</v>
      </c>
      <c r="C217" s="26">
        <v>44136</v>
      </c>
      <c r="D217" s="26">
        <v>44500</v>
      </c>
      <c r="E217">
        <v>5301</v>
      </c>
      <c r="F217">
        <v>0</v>
      </c>
      <c r="G217">
        <v>5301</v>
      </c>
      <c r="H217">
        <v>0</v>
      </c>
      <c r="L217">
        <v>23173</v>
      </c>
      <c r="M217">
        <v>23173</v>
      </c>
      <c r="N217">
        <v>3272902.56</v>
      </c>
      <c r="O217">
        <v>3272902.56</v>
      </c>
      <c r="P217">
        <v>95103</v>
      </c>
      <c r="Q217">
        <v>95103</v>
      </c>
      <c r="R217">
        <v>933</v>
      </c>
      <c r="S217">
        <v>2709</v>
      </c>
      <c r="T217">
        <v>903</v>
      </c>
      <c r="U217">
        <v>756</v>
      </c>
      <c r="V217">
        <v>0.30224699999999999</v>
      </c>
      <c r="Y217" t="s">
        <v>52</v>
      </c>
    </row>
    <row r="218" spans="1:25" x14ac:dyDescent="0.25">
      <c r="A218" t="s">
        <v>69</v>
      </c>
      <c r="B218" t="s">
        <v>39</v>
      </c>
      <c r="C218" s="26">
        <v>45231</v>
      </c>
      <c r="D218" s="26">
        <v>45596</v>
      </c>
      <c r="E218">
        <v>52550</v>
      </c>
      <c r="F218">
        <v>33726</v>
      </c>
      <c r="G218">
        <v>18824</v>
      </c>
      <c r="H218">
        <v>24308</v>
      </c>
      <c r="I218">
        <v>22698</v>
      </c>
      <c r="J218">
        <v>2797</v>
      </c>
      <c r="K218">
        <v>2747</v>
      </c>
      <c r="L218">
        <v>107933</v>
      </c>
      <c r="M218">
        <v>107933</v>
      </c>
      <c r="N218">
        <v>13623227.050000001</v>
      </c>
      <c r="O218">
        <v>13623227.050000001</v>
      </c>
      <c r="P218">
        <v>420116</v>
      </c>
      <c r="Q218">
        <v>420116</v>
      </c>
      <c r="R218">
        <v>12628</v>
      </c>
      <c r="S218">
        <v>26714</v>
      </c>
      <c r="T218">
        <v>8589</v>
      </c>
      <c r="U218">
        <v>4619</v>
      </c>
      <c r="V218">
        <v>0.32438899999999998</v>
      </c>
      <c r="Y218" t="s">
        <v>52</v>
      </c>
    </row>
    <row r="219" spans="1:25" x14ac:dyDescent="0.25">
      <c r="A219" t="s">
        <v>69</v>
      </c>
      <c r="B219" t="s">
        <v>39</v>
      </c>
      <c r="C219" s="26">
        <v>44866</v>
      </c>
      <c r="D219" s="26">
        <v>45230</v>
      </c>
      <c r="E219">
        <v>78732</v>
      </c>
      <c r="F219">
        <v>50718</v>
      </c>
      <c r="G219">
        <v>28014</v>
      </c>
      <c r="H219">
        <v>41025</v>
      </c>
      <c r="I219">
        <v>30429</v>
      </c>
      <c r="J219">
        <v>3797</v>
      </c>
      <c r="K219">
        <v>3481</v>
      </c>
      <c r="L219">
        <v>157908</v>
      </c>
      <c r="M219">
        <v>157908</v>
      </c>
      <c r="N219">
        <v>18851311.93</v>
      </c>
      <c r="O219">
        <v>18851311.93</v>
      </c>
      <c r="P219">
        <v>516819</v>
      </c>
      <c r="Q219">
        <v>516819</v>
      </c>
      <c r="R219">
        <v>22465</v>
      </c>
      <c r="S219">
        <v>39425</v>
      </c>
      <c r="T219">
        <v>10976</v>
      </c>
      <c r="U219">
        <v>5866</v>
      </c>
      <c r="V219">
        <v>0.330231</v>
      </c>
      <c r="Y219" t="s">
        <v>52</v>
      </c>
    </row>
    <row r="220" spans="1:25" x14ac:dyDescent="0.25">
      <c r="A220" t="s">
        <v>69</v>
      </c>
      <c r="B220" t="s">
        <v>39</v>
      </c>
      <c r="C220" s="26">
        <v>44501</v>
      </c>
      <c r="D220" s="26">
        <v>44865</v>
      </c>
      <c r="E220">
        <v>85929</v>
      </c>
      <c r="F220">
        <v>53135</v>
      </c>
      <c r="G220">
        <v>32794</v>
      </c>
      <c r="H220">
        <v>43873</v>
      </c>
      <c r="I220">
        <v>35195</v>
      </c>
      <c r="J220">
        <v>3303</v>
      </c>
      <c r="K220">
        <v>3558</v>
      </c>
      <c r="L220">
        <v>185764</v>
      </c>
      <c r="M220">
        <v>185764</v>
      </c>
      <c r="N220">
        <v>22201931.199999999</v>
      </c>
      <c r="O220">
        <v>22201931.199999999</v>
      </c>
      <c r="P220">
        <v>581987</v>
      </c>
      <c r="Q220">
        <v>581987</v>
      </c>
      <c r="R220">
        <v>23063</v>
      </c>
      <c r="S220">
        <v>44142</v>
      </c>
      <c r="T220">
        <v>12601</v>
      </c>
      <c r="U220">
        <v>6123</v>
      </c>
      <c r="V220">
        <v>0.32661600000000002</v>
      </c>
      <c r="Y220" t="s">
        <v>52</v>
      </c>
    </row>
    <row r="221" spans="1:25" x14ac:dyDescent="0.25">
      <c r="A221" t="s">
        <v>69</v>
      </c>
      <c r="B221" t="s">
        <v>39</v>
      </c>
      <c r="C221" s="26">
        <v>44136</v>
      </c>
      <c r="D221" s="26">
        <v>44500</v>
      </c>
      <c r="E221">
        <v>89387</v>
      </c>
      <c r="F221">
        <v>52299</v>
      </c>
      <c r="G221">
        <v>37088</v>
      </c>
      <c r="H221">
        <v>45594</v>
      </c>
      <c r="I221">
        <v>36496</v>
      </c>
      <c r="J221">
        <v>3571</v>
      </c>
      <c r="K221">
        <v>3726</v>
      </c>
      <c r="L221">
        <v>206117</v>
      </c>
      <c r="M221">
        <v>206117</v>
      </c>
      <c r="N221">
        <v>21346569.84</v>
      </c>
      <c r="O221">
        <v>21346569.84</v>
      </c>
      <c r="P221">
        <v>698127</v>
      </c>
      <c r="Q221">
        <v>698127</v>
      </c>
      <c r="R221">
        <v>27078</v>
      </c>
      <c r="S221">
        <v>47257</v>
      </c>
      <c r="T221">
        <v>10045</v>
      </c>
      <c r="U221">
        <v>5007</v>
      </c>
      <c r="V221">
        <v>0.21110699999999999</v>
      </c>
      <c r="Y221" t="s">
        <v>52</v>
      </c>
    </row>
    <row r="222" spans="1:25" x14ac:dyDescent="0.25">
      <c r="A222" t="s">
        <v>69</v>
      </c>
      <c r="B222" t="s">
        <v>40</v>
      </c>
      <c r="C222" s="26">
        <v>45231</v>
      </c>
      <c r="D222" s="26">
        <v>45596</v>
      </c>
      <c r="E222">
        <v>442055</v>
      </c>
      <c r="F222">
        <v>254897</v>
      </c>
      <c r="G222">
        <v>187158</v>
      </c>
      <c r="H222">
        <v>442055</v>
      </c>
      <c r="L222">
        <v>1506596</v>
      </c>
      <c r="M222">
        <v>1506596</v>
      </c>
      <c r="N222">
        <v>149797651.38</v>
      </c>
      <c r="O222">
        <v>149797651.38</v>
      </c>
      <c r="P222">
        <v>4413106</v>
      </c>
      <c r="Q222">
        <v>4413106</v>
      </c>
      <c r="R222">
        <v>151102</v>
      </c>
      <c r="S222">
        <v>232039</v>
      </c>
      <c r="T222">
        <v>42342</v>
      </c>
      <c r="U222">
        <v>16572</v>
      </c>
      <c r="V222">
        <v>0.26068400000000003</v>
      </c>
      <c r="Y222" t="s">
        <v>52</v>
      </c>
    </row>
    <row r="223" spans="1:25" x14ac:dyDescent="0.25">
      <c r="A223" t="s">
        <v>69</v>
      </c>
      <c r="B223" t="s">
        <v>40</v>
      </c>
      <c r="C223" s="26">
        <v>44866</v>
      </c>
      <c r="D223" s="26">
        <v>45230</v>
      </c>
      <c r="E223">
        <v>391565</v>
      </c>
      <c r="F223">
        <v>226763</v>
      </c>
      <c r="G223">
        <v>164802</v>
      </c>
      <c r="H223">
        <v>391565</v>
      </c>
      <c r="L223">
        <v>1292794</v>
      </c>
      <c r="M223">
        <v>1292794</v>
      </c>
      <c r="N223">
        <v>125901536.43000001</v>
      </c>
      <c r="O223">
        <v>125901536.43000001</v>
      </c>
      <c r="P223">
        <v>3726601</v>
      </c>
      <c r="Q223">
        <v>3726601</v>
      </c>
      <c r="R223">
        <v>133886</v>
      </c>
      <c r="S223">
        <v>206777</v>
      </c>
      <c r="T223">
        <v>36856</v>
      </c>
      <c r="U223">
        <v>14046</v>
      </c>
      <c r="V223">
        <v>0.25466699999999998</v>
      </c>
      <c r="Y223" t="s">
        <v>52</v>
      </c>
    </row>
    <row r="224" spans="1:25" x14ac:dyDescent="0.25">
      <c r="A224" t="s">
        <v>69</v>
      </c>
      <c r="B224" t="s">
        <v>40</v>
      </c>
      <c r="C224" s="26">
        <v>44501</v>
      </c>
      <c r="D224" s="26">
        <v>44865</v>
      </c>
      <c r="E224">
        <v>343343</v>
      </c>
      <c r="F224">
        <v>198974</v>
      </c>
      <c r="G224">
        <v>144369</v>
      </c>
      <c r="H224">
        <v>343343</v>
      </c>
      <c r="L224">
        <v>1081434</v>
      </c>
      <c r="M224">
        <v>1081434</v>
      </c>
      <c r="N224">
        <v>103631092.58</v>
      </c>
      <c r="O224">
        <v>103631092.58</v>
      </c>
      <c r="P224">
        <v>3077938</v>
      </c>
      <c r="Q224">
        <v>3077938</v>
      </c>
      <c r="R224">
        <v>118077</v>
      </c>
      <c r="S224">
        <v>182608</v>
      </c>
      <c r="T224">
        <v>31117</v>
      </c>
      <c r="U224">
        <v>11541</v>
      </c>
      <c r="V224">
        <v>0.25215900000000002</v>
      </c>
      <c r="Y224" t="s">
        <v>52</v>
      </c>
    </row>
    <row r="225" spans="1:25" x14ac:dyDescent="0.25">
      <c r="A225" t="s">
        <v>69</v>
      </c>
      <c r="B225" t="s">
        <v>40</v>
      </c>
      <c r="C225" s="26">
        <v>44136</v>
      </c>
      <c r="D225" s="26">
        <v>44500</v>
      </c>
      <c r="E225">
        <v>296012</v>
      </c>
      <c r="F225">
        <v>171794</v>
      </c>
      <c r="G225">
        <v>124218</v>
      </c>
      <c r="H225">
        <v>296012</v>
      </c>
      <c r="L225">
        <v>882811</v>
      </c>
      <c r="M225">
        <v>882811</v>
      </c>
      <c r="N225">
        <v>84275986.909999996</v>
      </c>
      <c r="O225">
        <v>84275986.909999996</v>
      </c>
      <c r="P225">
        <v>2428663</v>
      </c>
      <c r="Q225">
        <v>2428663</v>
      </c>
      <c r="R225">
        <v>101082</v>
      </c>
      <c r="S225">
        <v>158209</v>
      </c>
      <c r="T225">
        <v>27137</v>
      </c>
      <c r="U225">
        <v>9584</v>
      </c>
      <c r="V225">
        <v>0.256519</v>
      </c>
      <c r="Y225" t="s">
        <v>52</v>
      </c>
    </row>
    <row r="226" spans="1:25" x14ac:dyDescent="0.25">
      <c r="A226" t="s">
        <v>69</v>
      </c>
      <c r="B226" t="s">
        <v>66</v>
      </c>
      <c r="C226" s="26">
        <v>45231</v>
      </c>
      <c r="D226" s="26">
        <v>45596</v>
      </c>
      <c r="E226">
        <v>7216</v>
      </c>
      <c r="F226">
        <v>6632</v>
      </c>
      <c r="G226">
        <v>584</v>
      </c>
      <c r="H226">
        <v>2570</v>
      </c>
      <c r="L226">
        <v>7899</v>
      </c>
      <c r="M226">
        <v>31684</v>
      </c>
      <c r="N226">
        <v>1009306.38</v>
      </c>
      <c r="O226">
        <v>4068606.69</v>
      </c>
      <c r="P226">
        <v>31993</v>
      </c>
      <c r="Q226">
        <v>95107</v>
      </c>
      <c r="R226">
        <v>1422</v>
      </c>
      <c r="S226">
        <v>3988</v>
      </c>
      <c r="T226">
        <v>1173</v>
      </c>
      <c r="U226">
        <v>633</v>
      </c>
      <c r="V226">
        <v>-1.7153799999999999</v>
      </c>
      <c r="Y226" t="s">
        <v>52</v>
      </c>
    </row>
    <row r="227" spans="1:25" x14ac:dyDescent="0.25">
      <c r="A227" t="s">
        <v>69</v>
      </c>
      <c r="B227" t="s">
        <v>66</v>
      </c>
      <c r="C227" s="26">
        <v>44866</v>
      </c>
      <c r="D227" s="26">
        <v>45230</v>
      </c>
      <c r="E227">
        <v>11435</v>
      </c>
      <c r="F227">
        <v>10617</v>
      </c>
      <c r="G227">
        <v>818</v>
      </c>
      <c r="H227">
        <v>5092</v>
      </c>
      <c r="L227">
        <v>12390</v>
      </c>
      <c r="M227">
        <v>44751</v>
      </c>
      <c r="N227">
        <v>1394983.04</v>
      </c>
      <c r="O227">
        <v>5414573.2300000004</v>
      </c>
      <c r="P227">
        <v>40687</v>
      </c>
      <c r="Q227">
        <v>128043</v>
      </c>
      <c r="R227">
        <v>3199</v>
      </c>
      <c r="S227">
        <v>5822</v>
      </c>
      <c r="T227">
        <v>1633</v>
      </c>
      <c r="U227">
        <v>781</v>
      </c>
      <c r="V227">
        <v>-1.5922130000000001</v>
      </c>
      <c r="Y227" t="s">
        <v>52</v>
      </c>
    </row>
    <row r="228" spans="1:25" x14ac:dyDescent="0.25">
      <c r="A228" t="s">
        <v>69</v>
      </c>
      <c r="B228" t="s">
        <v>66</v>
      </c>
      <c r="C228" s="26">
        <v>44501</v>
      </c>
      <c r="D228" s="26">
        <v>44865</v>
      </c>
      <c r="E228">
        <v>12805</v>
      </c>
      <c r="F228">
        <v>11753</v>
      </c>
      <c r="G228">
        <v>1052</v>
      </c>
      <c r="H228">
        <v>5075</v>
      </c>
      <c r="L228">
        <v>14042</v>
      </c>
      <c r="M228">
        <v>57177</v>
      </c>
      <c r="N228">
        <v>1683259.15</v>
      </c>
      <c r="O228">
        <v>7248240.7300000004</v>
      </c>
      <c r="P228">
        <v>43889</v>
      </c>
      <c r="Q228">
        <v>171594</v>
      </c>
      <c r="R228">
        <v>3204</v>
      </c>
      <c r="S228">
        <v>6718</v>
      </c>
      <c r="T228">
        <v>1853</v>
      </c>
      <c r="U228">
        <v>1030</v>
      </c>
      <c r="V228">
        <v>-1.898088</v>
      </c>
      <c r="Y228" t="s">
        <v>52</v>
      </c>
    </row>
    <row r="229" spans="1:25" x14ac:dyDescent="0.25">
      <c r="A229" t="s">
        <v>69</v>
      </c>
      <c r="B229" t="s">
        <v>66</v>
      </c>
      <c r="C229" s="26">
        <v>44136</v>
      </c>
      <c r="D229" s="26">
        <v>44500</v>
      </c>
      <c r="E229">
        <v>16171</v>
      </c>
      <c r="F229">
        <v>14743</v>
      </c>
      <c r="G229">
        <v>1428</v>
      </c>
      <c r="H229">
        <v>7382</v>
      </c>
      <c r="L229">
        <v>17823</v>
      </c>
      <c r="M229">
        <v>72190</v>
      </c>
      <c r="N229">
        <v>1929536.94</v>
      </c>
      <c r="O229">
        <v>7733004.2999999998</v>
      </c>
      <c r="P229">
        <v>60076</v>
      </c>
      <c r="Q229">
        <v>234582</v>
      </c>
      <c r="R229">
        <v>4380</v>
      </c>
      <c r="S229">
        <v>8528</v>
      </c>
      <c r="T229">
        <v>2248</v>
      </c>
      <c r="U229">
        <v>1015</v>
      </c>
      <c r="V229">
        <v>-2.380223</v>
      </c>
      <c r="Y229" t="s">
        <v>52</v>
      </c>
    </row>
    <row r="230" spans="1:25" x14ac:dyDescent="0.25">
      <c r="A230" t="s">
        <v>69</v>
      </c>
      <c r="B230" t="s">
        <v>41</v>
      </c>
      <c r="C230" s="26">
        <v>45231</v>
      </c>
      <c r="D230" s="26">
        <v>45596</v>
      </c>
      <c r="E230">
        <v>17610</v>
      </c>
      <c r="F230">
        <v>13635</v>
      </c>
      <c r="G230">
        <v>3975</v>
      </c>
      <c r="H230">
        <v>6672</v>
      </c>
      <c r="L230">
        <v>23966</v>
      </c>
      <c r="M230">
        <v>59341</v>
      </c>
      <c r="N230">
        <v>3076094.89</v>
      </c>
      <c r="O230">
        <v>7765829.3700000001</v>
      </c>
      <c r="P230">
        <v>95581</v>
      </c>
      <c r="Q230">
        <v>194023</v>
      </c>
      <c r="R230">
        <v>3418</v>
      </c>
      <c r="S230">
        <v>9545</v>
      </c>
      <c r="T230">
        <v>3063</v>
      </c>
      <c r="U230">
        <v>1584</v>
      </c>
      <c r="V230">
        <v>-0.69542599999999999</v>
      </c>
      <c r="Y230" t="s">
        <v>52</v>
      </c>
    </row>
    <row r="231" spans="1:25" x14ac:dyDescent="0.25">
      <c r="A231" t="s">
        <v>69</v>
      </c>
      <c r="B231" t="s">
        <v>41</v>
      </c>
      <c r="C231" s="26">
        <v>44866</v>
      </c>
      <c r="D231" s="26">
        <v>45230</v>
      </c>
      <c r="E231">
        <v>27538</v>
      </c>
      <c r="F231">
        <v>21833</v>
      </c>
      <c r="G231">
        <v>5705</v>
      </c>
      <c r="H231">
        <v>12620</v>
      </c>
      <c r="L231">
        <v>36558</v>
      </c>
      <c r="M231">
        <v>85520</v>
      </c>
      <c r="N231">
        <v>4203098.6900000004</v>
      </c>
      <c r="O231">
        <v>10412239.279999999</v>
      </c>
      <c r="P231">
        <v>119657</v>
      </c>
      <c r="Q231">
        <v>256422</v>
      </c>
      <c r="R231">
        <v>7390</v>
      </c>
      <c r="S231">
        <v>14071</v>
      </c>
      <c r="T231">
        <v>4037</v>
      </c>
      <c r="U231">
        <v>2040</v>
      </c>
      <c r="V231">
        <v>-0.65166500000000005</v>
      </c>
      <c r="Y231" t="s">
        <v>52</v>
      </c>
    </row>
    <row r="232" spans="1:25" x14ac:dyDescent="0.25">
      <c r="A232" t="s">
        <v>69</v>
      </c>
      <c r="B232" t="s">
        <v>41</v>
      </c>
      <c r="C232" s="26">
        <v>44501</v>
      </c>
      <c r="D232" s="26">
        <v>44865</v>
      </c>
      <c r="E232">
        <v>31976</v>
      </c>
      <c r="F232">
        <v>24711</v>
      </c>
      <c r="G232">
        <v>7265</v>
      </c>
      <c r="H232">
        <v>14027</v>
      </c>
      <c r="L232">
        <v>43881</v>
      </c>
      <c r="M232">
        <v>107377</v>
      </c>
      <c r="N232">
        <v>5284776.6900000004</v>
      </c>
      <c r="O232">
        <v>13530401.83</v>
      </c>
      <c r="P232">
        <v>136219</v>
      </c>
      <c r="Q232">
        <v>326351</v>
      </c>
      <c r="R232">
        <v>7717</v>
      </c>
      <c r="S232">
        <v>16863</v>
      </c>
      <c r="T232">
        <v>4854</v>
      </c>
      <c r="U232">
        <v>2542</v>
      </c>
      <c r="V232">
        <v>-0.72980400000000001</v>
      </c>
      <c r="Y232" t="s">
        <v>52</v>
      </c>
    </row>
    <row r="233" spans="1:25" x14ac:dyDescent="0.25">
      <c r="A233" t="s">
        <v>69</v>
      </c>
      <c r="B233" t="s">
        <v>41</v>
      </c>
      <c r="C233" s="26">
        <v>44136</v>
      </c>
      <c r="D233" s="26">
        <v>44500</v>
      </c>
      <c r="E233">
        <v>39374</v>
      </c>
      <c r="F233">
        <v>29883</v>
      </c>
      <c r="G233">
        <v>9491</v>
      </c>
      <c r="H233">
        <v>19631</v>
      </c>
      <c r="L233">
        <v>54769</v>
      </c>
      <c r="M233">
        <v>130643</v>
      </c>
      <c r="N233">
        <v>5926769.3799999999</v>
      </c>
      <c r="O233">
        <v>14001385.17</v>
      </c>
      <c r="P233">
        <v>186657</v>
      </c>
      <c r="Q233">
        <v>433046</v>
      </c>
      <c r="R233">
        <v>10453</v>
      </c>
      <c r="S233">
        <v>20995</v>
      </c>
      <c r="T233">
        <v>5530</v>
      </c>
      <c r="U233">
        <v>2396</v>
      </c>
      <c r="V233">
        <v>-0.88886900000000002</v>
      </c>
      <c r="Y233" t="s">
        <v>52</v>
      </c>
    </row>
    <row r="234" spans="1:25" x14ac:dyDescent="0.25">
      <c r="A234" t="s">
        <v>69</v>
      </c>
      <c r="B234" t="s">
        <v>42</v>
      </c>
      <c r="C234" s="26">
        <v>45231</v>
      </c>
      <c r="D234" s="26">
        <v>45596</v>
      </c>
      <c r="E234">
        <v>12727</v>
      </c>
      <c r="F234">
        <v>11458</v>
      </c>
      <c r="G234">
        <v>1269</v>
      </c>
      <c r="H234">
        <v>6282</v>
      </c>
      <c r="L234">
        <v>14271</v>
      </c>
      <c r="M234">
        <v>21522</v>
      </c>
      <c r="N234">
        <v>1939779.01</v>
      </c>
      <c r="O234">
        <v>2904145.42</v>
      </c>
      <c r="P234">
        <v>75473</v>
      </c>
      <c r="Q234">
        <v>99343</v>
      </c>
      <c r="R234">
        <v>2709</v>
      </c>
      <c r="S234">
        <v>6026</v>
      </c>
      <c r="T234">
        <v>2470</v>
      </c>
      <c r="U234">
        <v>1522</v>
      </c>
      <c r="V234">
        <v>-1.8249999999999999E-2</v>
      </c>
      <c r="Y234" t="s">
        <v>52</v>
      </c>
    </row>
    <row r="235" spans="1:25" x14ac:dyDescent="0.25">
      <c r="A235" t="s">
        <v>69</v>
      </c>
      <c r="B235" t="s">
        <v>42</v>
      </c>
      <c r="C235" s="26">
        <v>44866</v>
      </c>
      <c r="D235" s="26">
        <v>45230</v>
      </c>
      <c r="E235">
        <v>14709</v>
      </c>
      <c r="F235">
        <v>13486</v>
      </c>
      <c r="G235">
        <v>1223</v>
      </c>
      <c r="H235">
        <v>9494</v>
      </c>
      <c r="L235">
        <v>16196</v>
      </c>
      <c r="M235">
        <v>22651</v>
      </c>
      <c r="N235">
        <v>1694329.18</v>
      </c>
      <c r="O235">
        <v>2452632.34</v>
      </c>
      <c r="P235">
        <v>68658</v>
      </c>
      <c r="Q235">
        <v>87877</v>
      </c>
      <c r="R235">
        <v>5179</v>
      </c>
      <c r="S235">
        <v>6774</v>
      </c>
      <c r="T235">
        <v>1729</v>
      </c>
      <c r="U235">
        <v>1027</v>
      </c>
      <c r="V235">
        <v>4.0355000000000002E-2</v>
      </c>
      <c r="Y235" t="s">
        <v>52</v>
      </c>
    </row>
    <row r="236" spans="1:25" x14ac:dyDescent="0.25">
      <c r="A236" t="s">
        <v>69</v>
      </c>
      <c r="B236" t="s">
        <v>42</v>
      </c>
      <c r="C236" s="26">
        <v>44501</v>
      </c>
      <c r="D236" s="26">
        <v>44865</v>
      </c>
      <c r="E236">
        <v>20311</v>
      </c>
      <c r="F236">
        <v>18145</v>
      </c>
      <c r="G236">
        <v>2166</v>
      </c>
      <c r="H236">
        <v>10448</v>
      </c>
      <c r="L236">
        <v>23029</v>
      </c>
      <c r="M236">
        <v>36292</v>
      </c>
      <c r="N236">
        <v>2678771.71</v>
      </c>
      <c r="O236">
        <v>4198692.76</v>
      </c>
      <c r="P236">
        <v>79219</v>
      </c>
      <c r="Q236">
        <v>119264</v>
      </c>
      <c r="R236">
        <v>5314</v>
      </c>
      <c r="S236">
        <v>10283</v>
      </c>
      <c r="T236">
        <v>3021</v>
      </c>
      <c r="U236">
        <v>1693</v>
      </c>
      <c r="V236">
        <v>-5.1887999999999997E-2</v>
      </c>
      <c r="Y236" t="s">
        <v>52</v>
      </c>
    </row>
    <row r="237" spans="1:25" x14ac:dyDescent="0.25">
      <c r="A237" t="s">
        <v>69</v>
      </c>
      <c r="B237" t="s">
        <v>42</v>
      </c>
      <c r="C237" s="26">
        <v>44136</v>
      </c>
      <c r="D237" s="26">
        <v>44500</v>
      </c>
      <c r="E237">
        <v>13842</v>
      </c>
      <c r="F237">
        <v>12532</v>
      </c>
      <c r="G237">
        <v>1310</v>
      </c>
      <c r="H237">
        <v>9122</v>
      </c>
      <c r="L237">
        <v>15541</v>
      </c>
      <c r="M237">
        <v>22453</v>
      </c>
      <c r="N237">
        <v>1488421.78</v>
      </c>
      <c r="O237">
        <v>2074708.22</v>
      </c>
      <c r="P237">
        <v>56564</v>
      </c>
      <c r="Q237">
        <v>79192</v>
      </c>
      <c r="R237">
        <v>4656</v>
      </c>
      <c r="S237">
        <v>7077</v>
      </c>
      <c r="T237">
        <v>1381</v>
      </c>
      <c r="U237">
        <v>728</v>
      </c>
      <c r="V237">
        <v>-4.1812000000000002E-2</v>
      </c>
      <c r="Y237" t="s">
        <v>52</v>
      </c>
    </row>
    <row r="238" spans="1:25" x14ac:dyDescent="0.25">
      <c r="A238" t="s">
        <v>69</v>
      </c>
      <c r="B238" t="s">
        <v>43</v>
      </c>
      <c r="C238" s="26">
        <v>45231</v>
      </c>
      <c r="D238" s="26">
        <v>45596</v>
      </c>
      <c r="E238">
        <v>10073</v>
      </c>
      <c r="F238">
        <v>9201</v>
      </c>
      <c r="G238">
        <v>872</v>
      </c>
      <c r="H238">
        <v>5285</v>
      </c>
      <c r="L238">
        <v>11122</v>
      </c>
      <c r="M238">
        <v>13628</v>
      </c>
      <c r="N238">
        <v>1356449.32</v>
      </c>
      <c r="O238">
        <v>1631336.11</v>
      </c>
      <c r="P238">
        <v>61317</v>
      </c>
      <c r="Q238">
        <v>70393</v>
      </c>
      <c r="R238">
        <v>2617</v>
      </c>
      <c r="S238">
        <v>4902</v>
      </c>
      <c r="T238">
        <v>1589</v>
      </c>
      <c r="U238">
        <v>965</v>
      </c>
      <c r="V238">
        <v>0.168159</v>
      </c>
      <c r="Y238" t="s">
        <v>52</v>
      </c>
    </row>
    <row r="239" spans="1:25" x14ac:dyDescent="0.25">
      <c r="A239" t="s">
        <v>69</v>
      </c>
      <c r="B239" t="s">
        <v>43</v>
      </c>
      <c r="C239" s="26">
        <v>44866</v>
      </c>
      <c r="D239" s="26">
        <v>45230</v>
      </c>
      <c r="E239">
        <v>13950</v>
      </c>
      <c r="F239">
        <v>12763</v>
      </c>
      <c r="G239">
        <v>1187</v>
      </c>
      <c r="H239">
        <v>8766</v>
      </c>
      <c r="L239">
        <v>15402</v>
      </c>
      <c r="M239">
        <v>18536</v>
      </c>
      <c r="N239">
        <v>1675737.76</v>
      </c>
      <c r="O239">
        <v>2076957.7</v>
      </c>
      <c r="P239">
        <v>53866</v>
      </c>
      <c r="Q239">
        <v>63419</v>
      </c>
      <c r="R239">
        <v>4682</v>
      </c>
      <c r="S239">
        <v>6537</v>
      </c>
      <c r="T239">
        <v>1718</v>
      </c>
      <c r="U239">
        <v>1013</v>
      </c>
      <c r="V239">
        <v>0.14832400000000001</v>
      </c>
      <c r="Y239" t="s">
        <v>52</v>
      </c>
    </row>
    <row r="240" spans="1:25" x14ac:dyDescent="0.25">
      <c r="A240" t="s">
        <v>69</v>
      </c>
      <c r="B240" t="s">
        <v>43</v>
      </c>
      <c r="C240" s="26">
        <v>44501</v>
      </c>
      <c r="D240" s="26">
        <v>44865</v>
      </c>
      <c r="E240">
        <v>18036</v>
      </c>
      <c r="F240">
        <v>16381</v>
      </c>
      <c r="G240">
        <v>1655</v>
      </c>
      <c r="H240">
        <v>10457</v>
      </c>
      <c r="L240">
        <v>20085</v>
      </c>
      <c r="M240">
        <v>24622</v>
      </c>
      <c r="N240">
        <v>2273091.7000000002</v>
      </c>
      <c r="O240">
        <v>2753514.99</v>
      </c>
      <c r="P240">
        <v>66778</v>
      </c>
      <c r="Q240">
        <v>80539</v>
      </c>
      <c r="R240">
        <v>5390</v>
      </c>
      <c r="S240">
        <v>8329</v>
      </c>
      <c r="T240">
        <v>2858</v>
      </c>
      <c r="U240">
        <v>1459</v>
      </c>
      <c r="V240">
        <v>0.19580700000000001</v>
      </c>
      <c r="Y240" t="s">
        <v>52</v>
      </c>
    </row>
    <row r="241" spans="1:25" x14ac:dyDescent="0.25">
      <c r="A241" t="s">
        <v>69</v>
      </c>
      <c r="B241" t="s">
        <v>43</v>
      </c>
      <c r="C241" s="26">
        <v>44136</v>
      </c>
      <c r="D241" s="26">
        <v>44500</v>
      </c>
      <c r="E241">
        <v>12408</v>
      </c>
      <c r="F241">
        <v>11256</v>
      </c>
      <c r="G241">
        <v>1152</v>
      </c>
      <c r="H241">
        <v>7315</v>
      </c>
      <c r="L241">
        <v>13884</v>
      </c>
      <c r="M241">
        <v>17470</v>
      </c>
      <c r="N241">
        <v>1372866.09</v>
      </c>
      <c r="O241">
        <v>1634107.29</v>
      </c>
      <c r="P241">
        <v>48697</v>
      </c>
      <c r="Q241">
        <v>59640</v>
      </c>
      <c r="R241">
        <v>4123</v>
      </c>
      <c r="S241">
        <v>6296</v>
      </c>
      <c r="T241">
        <v>1202</v>
      </c>
      <c r="U241">
        <v>787</v>
      </c>
      <c r="V241">
        <v>0.104494</v>
      </c>
      <c r="Y241" t="s">
        <v>52</v>
      </c>
    </row>
    <row r="242" spans="1:25" x14ac:dyDescent="0.25">
      <c r="A242" t="s">
        <v>69</v>
      </c>
      <c r="B242" t="s">
        <v>44</v>
      </c>
      <c r="C242" s="26">
        <v>45231</v>
      </c>
      <c r="D242" s="26">
        <v>45596</v>
      </c>
      <c r="E242">
        <v>12140</v>
      </c>
      <c r="F242">
        <v>11100</v>
      </c>
      <c r="G242">
        <v>1040</v>
      </c>
      <c r="H242">
        <v>6069</v>
      </c>
      <c r="L242">
        <v>13442</v>
      </c>
      <c r="M242">
        <v>13442</v>
      </c>
      <c r="N242">
        <v>1321916.1499999999</v>
      </c>
      <c r="O242">
        <v>1321916.1499999999</v>
      </c>
      <c r="P242">
        <v>56357</v>
      </c>
      <c r="Q242">
        <v>56357</v>
      </c>
      <c r="R242">
        <v>4323</v>
      </c>
      <c r="S242">
        <v>5867</v>
      </c>
      <c r="T242">
        <v>1237</v>
      </c>
      <c r="U242">
        <v>713</v>
      </c>
      <c r="V242">
        <v>0.33038299999999998</v>
      </c>
    </row>
    <row r="243" spans="1:25" x14ac:dyDescent="0.25">
      <c r="A243" t="s">
        <v>69</v>
      </c>
      <c r="B243" t="s">
        <v>44</v>
      </c>
      <c r="C243" s="26">
        <v>44866</v>
      </c>
      <c r="D243" s="26">
        <v>45230</v>
      </c>
      <c r="E243">
        <v>13190</v>
      </c>
      <c r="F243">
        <v>12038</v>
      </c>
      <c r="G243">
        <v>1152</v>
      </c>
      <c r="H243">
        <v>7637</v>
      </c>
      <c r="L243">
        <v>14650</v>
      </c>
      <c r="M243">
        <v>14650</v>
      </c>
      <c r="N243">
        <v>1567472.82</v>
      </c>
      <c r="O243">
        <v>1567472.82</v>
      </c>
      <c r="P243">
        <v>47829</v>
      </c>
      <c r="Q243">
        <v>47829</v>
      </c>
      <c r="R243">
        <v>4398</v>
      </c>
      <c r="S243">
        <v>6247</v>
      </c>
      <c r="T243">
        <v>1579</v>
      </c>
      <c r="U243">
        <v>966</v>
      </c>
      <c r="V243">
        <v>0.32133099999999998</v>
      </c>
    </row>
    <row r="244" spans="1:25" x14ac:dyDescent="0.25">
      <c r="A244" t="s">
        <v>69</v>
      </c>
      <c r="B244" t="s">
        <v>44</v>
      </c>
      <c r="C244" s="26">
        <v>44501</v>
      </c>
      <c r="D244" s="26">
        <v>44865</v>
      </c>
      <c r="E244">
        <v>15606</v>
      </c>
      <c r="F244">
        <v>14132</v>
      </c>
      <c r="G244">
        <v>1474</v>
      </c>
      <c r="H244">
        <v>8941</v>
      </c>
      <c r="L244">
        <v>17473</v>
      </c>
      <c r="M244">
        <v>17473</v>
      </c>
      <c r="N244">
        <v>1719321.62</v>
      </c>
      <c r="O244">
        <v>1719321.62</v>
      </c>
      <c r="P244">
        <v>55833</v>
      </c>
      <c r="Q244">
        <v>55833</v>
      </c>
      <c r="R244">
        <v>5304</v>
      </c>
      <c r="S244">
        <v>7741</v>
      </c>
      <c r="T244">
        <v>1697</v>
      </c>
      <c r="U244">
        <v>864</v>
      </c>
      <c r="V244">
        <v>0.32356800000000002</v>
      </c>
    </row>
    <row r="245" spans="1:25" x14ac:dyDescent="0.25">
      <c r="A245" t="s">
        <v>69</v>
      </c>
      <c r="B245" t="s">
        <v>44</v>
      </c>
      <c r="C245" s="26">
        <v>44136</v>
      </c>
      <c r="D245" s="26">
        <v>44500</v>
      </c>
      <c r="E245">
        <v>10757</v>
      </c>
      <c r="F245">
        <v>9707</v>
      </c>
      <c r="G245">
        <v>1050</v>
      </c>
      <c r="H245">
        <v>5923</v>
      </c>
      <c r="L245">
        <v>12161</v>
      </c>
      <c r="M245">
        <v>12161</v>
      </c>
      <c r="N245">
        <v>920959.92</v>
      </c>
      <c r="O245">
        <v>920959.92</v>
      </c>
      <c r="P245">
        <v>41054</v>
      </c>
      <c r="Q245">
        <v>41054</v>
      </c>
      <c r="R245">
        <v>5090</v>
      </c>
      <c r="S245">
        <v>4430</v>
      </c>
      <c r="T245">
        <v>807</v>
      </c>
      <c r="U245">
        <v>430</v>
      </c>
      <c r="V245">
        <v>0.147925</v>
      </c>
    </row>
    <row r="246" spans="1:25" x14ac:dyDescent="0.25">
      <c r="A246" t="s">
        <v>69</v>
      </c>
      <c r="B246" t="s">
        <v>46</v>
      </c>
      <c r="C246" s="26">
        <v>45231</v>
      </c>
      <c r="D246" s="26">
        <v>45596</v>
      </c>
      <c r="E246">
        <v>333318</v>
      </c>
      <c r="F246">
        <v>194715</v>
      </c>
      <c r="G246">
        <v>138603</v>
      </c>
      <c r="H246">
        <v>333318</v>
      </c>
      <c r="L246">
        <v>1040920</v>
      </c>
      <c r="M246">
        <v>1040920</v>
      </c>
      <c r="N246">
        <v>98989920.719999999</v>
      </c>
      <c r="O246">
        <v>98989920.719999999</v>
      </c>
      <c r="P246">
        <v>2934101</v>
      </c>
      <c r="Q246">
        <v>2934101</v>
      </c>
      <c r="R246">
        <v>115767</v>
      </c>
      <c r="S246">
        <v>176865</v>
      </c>
      <c r="T246">
        <v>29744</v>
      </c>
      <c r="U246">
        <v>10942</v>
      </c>
      <c r="V246">
        <v>0.25175500000000001</v>
      </c>
    </row>
    <row r="247" spans="1:25" x14ac:dyDescent="0.25">
      <c r="A247" t="s">
        <v>69</v>
      </c>
      <c r="B247" t="s">
        <v>46</v>
      </c>
      <c r="C247" s="26">
        <v>44866</v>
      </c>
      <c r="D247" s="26">
        <v>45230</v>
      </c>
      <c r="E247">
        <v>284028</v>
      </c>
      <c r="F247">
        <v>166799</v>
      </c>
      <c r="G247">
        <v>117229</v>
      </c>
      <c r="H247">
        <v>284028</v>
      </c>
      <c r="L247">
        <v>835819</v>
      </c>
      <c r="M247">
        <v>835819</v>
      </c>
      <c r="N247">
        <v>78936635.640000001</v>
      </c>
      <c r="O247">
        <v>78936635.640000001</v>
      </c>
      <c r="P247">
        <v>2273056</v>
      </c>
      <c r="Q247">
        <v>2273056</v>
      </c>
      <c r="R247">
        <v>98253</v>
      </c>
      <c r="S247">
        <v>151395</v>
      </c>
      <c r="T247">
        <v>25489</v>
      </c>
      <c r="U247">
        <v>8891</v>
      </c>
      <c r="V247">
        <v>0.25629400000000002</v>
      </c>
    </row>
    <row r="248" spans="1:25" x14ac:dyDescent="0.25">
      <c r="A248" t="s">
        <v>69</v>
      </c>
      <c r="B248" t="s">
        <v>46</v>
      </c>
      <c r="C248" s="26">
        <v>44501</v>
      </c>
      <c r="D248" s="26">
        <v>44865</v>
      </c>
      <c r="E248">
        <v>246308</v>
      </c>
      <c r="F248">
        <v>147643</v>
      </c>
      <c r="G248">
        <v>98665</v>
      </c>
      <c r="H248">
        <v>246308</v>
      </c>
      <c r="L248">
        <v>662629</v>
      </c>
      <c r="M248">
        <v>662629</v>
      </c>
      <c r="N248">
        <v>62209219.979999997</v>
      </c>
      <c r="O248">
        <v>62209219.979999997</v>
      </c>
      <c r="P248">
        <v>1774303</v>
      </c>
      <c r="Q248">
        <v>1774303</v>
      </c>
      <c r="R248">
        <v>83630</v>
      </c>
      <c r="S248">
        <v>132595</v>
      </c>
      <c r="T248">
        <v>22553</v>
      </c>
      <c r="U248">
        <v>7530</v>
      </c>
      <c r="V248">
        <v>0.25913700000000001</v>
      </c>
    </row>
    <row r="249" spans="1:25" x14ac:dyDescent="0.25">
      <c r="A249" t="s">
        <v>69</v>
      </c>
      <c r="B249" t="s">
        <v>46</v>
      </c>
      <c r="C249" s="26">
        <v>44136</v>
      </c>
      <c r="D249" s="26">
        <v>44500</v>
      </c>
      <c r="E249">
        <v>200132</v>
      </c>
      <c r="F249">
        <v>126166</v>
      </c>
      <c r="G249">
        <v>73966</v>
      </c>
      <c r="H249">
        <v>200132</v>
      </c>
      <c r="L249">
        <v>470362</v>
      </c>
      <c r="M249">
        <v>470362</v>
      </c>
      <c r="N249">
        <v>43519385.240000002</v>
      </c>
      <c r="O249">
        <v>43519385.240000002</v>
      </c>
      <c r="P249">
        <v>1247692</v>
      </c>
      <c r="Q249">
        <v>1247692</v>
      </c>
      <c r="R249">
        <v>68792</v>
      </c>
      <c r="S249">
        <v>107268</v>
      </c>
      <c r="T249">
        <v>18123</v>
      </c>
      <c r="U249">
        <v>5949</v>
      </c>
      <c r="V249">
        <v>0.26010800000000001</v>
      </c>
    </row>
    <row r="250" spans="1:25" x14ac:dyDescent="0.25">
      <c r="A250" t="s">
        <v>69</v>
      </c>
      <c r="B250" t="s">
        <v>25</v>
      </c>
      <c r="C250" s="26">
        <v>45231</v>
      </c>
      <c r="D250" s="26">
        <v>45596</v>
      </c>
      <c r="E250">
        <v>18381</v>
      </c>
      <c r="F250">
        <v>8233</v>
      </c>
      <c r="G250">
        <v>10148</v>
      </c>
      <c r="H250">
        <v>0</v>
      </c>
      <c r="L250">
        <v>51618</v>
      </c>
      <c r="M250">
        <v>51618</v>
      </c>
      <c r="N250">
        <v>7235106.7999999998</v>
      </c>
      <c r="O250">
        <v>7235106.7999999998</v>
      </c>
      <c r="P250">
        <v>153426</v>
      </c>
      <c r="Q250">
        <v>153426</v>
      </c>
      <c r="R250">
        <v>2410</v>
      </c>
      <c r="S250">
        <v>9999</v>
      </c>
      <c r="T250">
        <v>3855</v>
      </c>
      <c r="U250">
        <v>2117</v>
      </c>
      <c r="V250">
        <v>0.34036</v>
      </c>
    </row>
    <row r="251" spans="1:25" x14ac:dyDescent="0.25">
      <c r="A251" t="s">
        <v>69</v>
      </c>
      <c r="B251" t="s">
        <v>25</v>
      </c>
      <c r="C251" s="26">
        <v>44866</v>
      </c>
      <c r="D251" s="26">
        <v>45230</v>
      </c>
      <c r="E251">
        <v>22441</v>
      </c>
      <c r="F251">
        <v>9728</v>
      </c>
      <c r="G251">
        <v>12713</v>
      </c>
      <c r="H251">
        <v>0</v>
      </c>
      <c r="L251">
        <v>63646</v>
      </c>
      <c r="M251">
        <v>63646</v>
      </c>
      <c r="N251">
        <v>8814729.0700000003</v>
      </c>
      <c r="O251">
        <v>8814729.0700000003</v>
      </c>
      <c r="P251">
        <v>186551</v>
      </c>
      <c r="Q251">
        <v>186551</v>
      </c>
      <c r="R251">
        <v>3122</v>
      </c>
      <c r="S251">
        <v>12327</v>
      </c>
      <c r="T251">
        <v>4533</v>
      </c>
      <c r="U251">
        <v>2459</v>
      </c>
      <c r="V251">
        <v>0.33681899999999998</v>
      </c>
    </row>
    <row r="252" spans="1:25" x14ac:dyDescent="0.25">
      <c r="A252" t="s">
        <v>69</v>
      </c>
      <c r="B252" t="s">
        <v>25</v>
      </c>
      <c r="C252" s="26">
        <v>44501</v>
      </c>
      <c r="D252" s="26">
        <v>44865</v>
      </c>
      <c r="E252">
        <v>25746</v>
      </c>
      <c r="F252">
        <v>10253</v>
      </c>
      <c r="G252">
        <v>15493</v>
      </c>
      <c r="H252">
        <v>0</v>
      </c>
      <c r="L252">
        <v>78255</v>
      </c>
      <c r="M252">
        <v>78255</v>
      </c>
      <c r="N252">
        <v>10558603.460000001</v>
      </c>
      <c r="O252">
        <v>10558603.460000001</v>
      </c>
      <c r="P252">
        <v>239315</v>
      </c>
      <c r="Q252">
        <v>239315</v>
      </c>
      <c r="R252">
        <v>3529</v>
      </c>
      <c r="S252">
        <v>14741</v>
      </c>
      <c r="T252">
        <v>5087</v>
      </c>
      <c r="U252">
        <v>2389</v>
      </c>
      <c r="V252">
        <v>0.325156</v>
      </c>
    </row>
    <row r="253" spans="1:25" x14ac:dyDescent="0.25">
      <c r="A253" t="s">
        <v>69</v>
      </c>
      <c r="B253" t="s">
        <v>25</v>
      </c>
      <c r="C253" s="26">
        <v>44136</v>
      </c>
      <c r="D253" s="26">
        <v>44500</v>
      </c>
      <c r="E253">
        <v>27672</v>
      </c>
      <c r="F253">
        <v>10599</v>
      </c>
      <c r="G253">
        <v>17073</v>
      </c>
      <c r="H253">
        <v>0</v>
      </c>
      <c r="L253">
        <v>84945</v>
      </c>
      <c r="M253">
        <v>84945</v>
      </c>
      <c r="N253">
        <v>9623011.9000000004</v>
      </c>
      <c r="O253">
        <v>9623011.9000000004</v>
      </c>
      <c r="P253">
        <v>280516</v>
      </c>
      <c r="Q253">
        <v>280516</v>
      </c>
      <c r="R253">
        <v>5520</v>
      </c>
      <c r="S253">
        <v>16078</v>
      </c>
      <c r="T253">
        <v>4179</v>
      </c>
      <c r="U253">
        <v>1895</v>
      </c>
      <c r="V253">
        <v>0.22186</v>
      </c>
    </row>
    <row r="254" spans="1:25" x14ac:dyDescent="0.25">
      <c r="A254" t="s">
        <v>69</v>
      </c>
      <c r="B254" t="s">
        <v>26</v>
      </c>
      <c r="C254" s="26">
        <v>45231</v>
      </c>
      <c r="D254" s="26">
        <v>45596</v>
      </c>
      <c r="E254">
        <v>24308</v>
      </c>
      <c r="F254">
        <v>20182</v>
      </c>
      <c r="G254">
        <v>4126</v>
      </c>
      <c r="H254">
        <v>24308</v>
      </c>
      <c r="L254">
        <v>32095</v>
      </c>
      <c r="M254">
        <v>32095</v>
      </c>
      <c r="N254">
        <v>3432559.06</v>
      </c>
      <c r="O254">
        <v>3432559.06</v>
      </c>
      <c r="P254">
        <v>181566</v>
      </c>
      <c r="Q254">
        <v>181566</v>
      </c>
      <c r="R254">
        <v>8130</v>
      </c>
      <c r="S254">
        <v>11362</v>
      </c>
      <c r="T254">
        <v>3075</v>
      </c>
      <c r="U254">
        <v>1741</v>
      </c>
      <c r="V254">
        <v>0.30065399999999998</v>
      </c>
    </row>
    <row r="255" spans="1:25" x14ac:dyDescent="0.25">
      <c r="A255" t="s">
        <v>69</v>
      </c>
      <c r="B255" t="s">
        <v>26</v>
      </c>
      <c r="C255" s="26">
        <v>44866</v>
      </c>
      <c r="D255" s="26">
        <v>45230</v>
      </c>
      <c r="E255">
        <v>41025</v>
      </c>
      <c r="F255">
        <v>33331</v>
      </c>
      <c r="G255">
        <v>7694</v>
      </c>
      <c r="H255">
        <v>41025</v>
      </c>
      <c r="L255">
        <v>55165</v>
      </c>
      <c r="M255">
        <v>55165</v>
      </c>
      <c r="N255">
        <v>5305696.66</v>
      </c>
      <c r="O255">
        <v>5305696.66</v>
      </c>
      <c r="P255">
        <v>210858</v>
      </c>
      <c r="Q255">
        <v>210858</v>
      </c>
      <c r="R255">
        <v>15820</v>
      </c>
      <c r="S255">
        <v>18956</v>
      </c>
      <c r="T255">
        <v>4007</v>
      </c>
      <c r="U255">
        <v>2242</v>
      </c>
      <c r="V255">
        <v>0.32108199999999998</v>
      </c>
    </row>
    <row r="256" spans="1:25" x14ac:dyDescent="0.25">
      <c r="A256" t="s">
        <v>69</v>
      </c>
      <c r="B256" t="s">
        <v>26</v>
      </c>
      <c r="C256" s="26">
        <v>44501</v>
      </c>
      <c r="D256" s="26">
        <v>44865</v>
      </c>
      <c r="E256">
        <v>43873</v>
      </c>
      <c r="F256">
        <v>35547</v>
      </c>
      <c r="G256">
        <v>8326</v>
      </c>
      <c r="H256">
        <v>43873</v>
      </c>
      <c r="L256">
        <v>59813</v>
      </c>
      <c r="M256">
        <v>59813</v>
      </c>
      <c r="N256">
        <v>6014512.6500000004</v>
      </c>
      <c r="O256">
        <v>6014512.6500000004</v>
      </c>
      <c r="P256">
        <v>196718</v>
      </c>
      <c r="Q256">
        <v>196718</v>
      </c>
      <c r="R256">
        <v>16129</v>
      </c>
      <c r="S256">
        <v>20329</v>
      </c>
      <c r="T256">
        <v>4899</v>
      </c>
      <c r="U256">
        <v>2516</v>
      </c>
      <c r="V256">
        <v>0.32595800000000003</v>
      </c>
    </row>
    <row r="257" spans="1:22" x14ac:dyDescent="0.25">
      <c r="A257" t="s">
        <v>69</v>
      </c>
      <c r="B257" t="s">
        <v>26</v>
      </c>
      <c r="C257" s="26">
        <v>44136</v>
      </c>
      <c r="D257" s="26">
        <v>44500</v>
      </c>
      <c r="E257">
        <v>45594</v>
      </c>
      <c r="F257">
        <v>35193</v>
      </c>
      <c r="G257">
        <v>10401</v>
      </c>
      <c r="H257">
        <v>45594</v>
      </c>
      <c r="L257">
        <v>69361</v>
      </c>
      <c r="M257">
        <v>69361</v>
      </c>
      <c r="N257">
        <v>6333023.3300000001</v>
      </c>
      <c r="O257">
        <v>6333023.3300000001</v>
      </c>
      <c r="P257">
        <v>243294</v>
      </c>
      <c r="Q257">
        <v>243294</v>
      </c>
      <c r="R257">
        <v>17197</v>
      </c>
      <c r="S257">
        <v>22335</v>
      </c>
      <c r="T257">
        <v>3888</v>
      </c>
      <c r="U257">
        <v>2174</v>
      </c>
      <c r="V257">
        <v>0.25662800000000002</v>
      </c>
    </row>
    <row r="258" spans="1:22" x14ac:dyDescent="0.25">
      <c r="A258" t="s">
        <v>69</v>
      </c>
      <c r="B258" t="s">
        <v>71</v>
      </c>
      <c r="C258" s="26">
        <v>45231</v>
      </c>
      <c r="D258" s="26">
        <v>45596</v>
      </c>
      <c r="E258">
        <v>1628</v>
      </c>
      <c r="F258">
        <v>1577</v>
      </c>
      <c r="G258">
        <v>51</v>
      </c>
      <c r="H258">
        <v>1628</v>
      </c>
      <c r="L258">
        <v>1683</v>
      </c>
      <c r="M258">
        <v>1683</v>
      </c>
      <c r="N258">
        <v>162548.37</v>
      </c>
      <c r="O258">
        <v>162548.37</v>
      </c>
      <c r="P258">
        <v>11280</v>
      </c>
      <c r="Q258">
        <v>11280</v>
      </c>
      <c r="R258">
        <v>578</v>
      </c>
      <c r="S258">
        <v>821</v>
      </c>
      <c r="T258">
        <v>139</v>
      </c>
      <c r="U258">
        <v>90</v>
      </c>
      <c r="V258">
        <v>0.29567199999999999</v>
      </c>
    </row>
    <row r="259" spans="1:22" x14ac:dyDescent="0.25">
      <c r="A259" t="s">
        <v>69</v>
      </c>
      <c r="B259" t="s">
        <v>71</v>
      </c>
      <c r="C259" s="26">
        <v>44866</v>
      </c>
      <c r="D259" s="26">
        <v>45230</v>
      </c>
      <c r="E259">
        <v>3341</v>
      </c>
      <c r="F259">
        <v>3228</v>
      </c>
      <c r="G259">
        <v>113</v>
      </c>
      <c r="H259">
        <v>3341</v>
      </c>
      <c r="L259">
        <v>3462</v>
      </c>
      <c r="M259">
        <v>3462</v>
      </c>
      <c r="N259">
        <v>294325.27</v>
      </c>
      <c r="O259">
        <v>294325.27</v>
      </c>
      <c r="P259">
        <v>13801</v>
      </c>
      <c r="Q259">
        <v>13801</v>
      </c>
      <c r="R259">
        <v>1430</v>
      </c>
      <c r="S259">
        <v>1496</v>
      </c>
      <c r="T259">
        <v>271</v>
      </c>
      <c r="U259">
        <v>144</v>
      </c>
      <c r="V259">
        <v>0.32469700000000001</v>
      </c>
    </row>
    <row r="260" spans="1:22" x14ac:dyDescent="0.25">
      <c r="A260" t="s">
        <v>69</v>
      </c>
      <c r="B260" t="s">
        <v>71</v>
      </c>
      <c r="C260" s="26">
        <v>44501</v>
      </c>
      <c r="D260" s="26">
        <v>44865</v>
      </c>
      <c r="E260">
        <v>3197</v>
      </c>
      <c r="F260">
        <v>3084</v>
      </c>
      <c r="G260">
        <v>113</v>
      </c>
      <c r="H260">
        <v>3197</v>
      </c>
      <c r="L260">
        <v>3316</v>
      </c>
      <c r="M260">
        <v>3316</v>
      </c>
      <c r="N260">
        <v>297576.96000000002</v>
      </c>
      <c r="O260">
        <v>297576.96000000002</v>
      </c>
      <c r="P260">
        <v>11034</v>
      </c>
      <c r="Q260">
        <v>11034</v>
      </c>
      <c r="R260">
        <v>1326</v>
      </c>
      <c r="S260">
        <v>1471</v>
      </c>
      <c r="T260">
        <v>248</v>
      </c>
      <c r="U260">
        <v>152</v>
      </c>
      <c r="V260">
        <v>0.31617600000000001</v>
      </c>
    </row>
    <row r="261" spans="1:22" x14ac:dyDescent="0.25">
      <c r="A261" t="s">
        <v>69</v>
      </c>
      <c r="B261" t="s">
        <v>71</v>
      </c>
      <c r="C261" s="26">
        <v>44136</v>
      </c>
      <c r="D261" s="26">
        <v>44500</v>
      </c>
      <c r="E261">
        <v>4299</v>
      </c>
      <c r="F261">
        <v>4130</v>
      </c>
      <c r="G261">
        <v>169</v>
      </c>
      <c r="H261">
        <v>4299</v>
      </c>
      <c r="L261">
        <v>4480</v>
      </c>
      <c r="M261">
        <v>4480</v>
      </c>
      <c r="N261">
        <v>386077.74</v>
      </c>
      <c r="O261">
        <v>386077.74</v>
      </c>
      <c r="P261">
        <v>16179</v>
      </c>
      <c r="Q261">
        <v>16179</v>
      </c>
      <c r="R261">
        <v>1714</v>
      </c>
      <c r="S261">
        <v>2043</v>
      </c>
      <c r="T261">
        <v>354</v>
      </c>
      <c r="U261">
        <v>188</v>
      </c>
      <c r="V261">
        <v>0.181807</v>
      </c>
    </row>
    <row r="262" spans="1:22" x14ac:dyDescent="0.25">
      <c r="A262" t="s">
        <v>69</v>
      </c>
      <c r="B262" t="s">
        <v>72</v>
      </c>
      <c r="C262" s="26">
        <v>45231</v>
      </c>
      <c r="D262" s="26">
        <v>45596</v>
      </c>
      <c r="E262">
        <v>4974</v>
      </c>
      <c r="F262">
        <v>4530</v>
      </c>
      <c r="G262">
        <v>444</v>
      </c>
      <c r="H262">
        <v>4974</v>
      </c>
      <c r="L262">
        <v>5523</v>
      </c>
      <c r="M262">
        <v>5523</v>
      </c>
      <c r="N262">
        <v>554407.43999999994</v>
      </c>
      <c r="O262">
        <v>554407.43999999994</v>
      </c>
      <c r="P262">
        <v>35071</v>
      </c>
      <c r="Q262">
        <v>35071</v>
      </c>
      <c r="R262">
        <v>1667</v>
      </c>
      <c r="S262">
        <v>2493</v>
      </c>
      <c r="T262">
        <v>538</v>
      </c>
      <c r="U262">
        <v>276</v>
      </c>
      <c r="V262">
        <v>0.29737200000000003</v>
      </c>
    </row>
    <row r="263" spans="1:22" x14ac:dyDescent="0.25">
      <c r="A263" t="s">
        <v>69</v>
      </c>
      <c r="B263" t="s">
        <v>72</v>
      </c>
      <c r="C263" s="26">
        <v>44866</v>
      </c>
      <c r="D263" s="26">
        <v>45230</v>
      </c>
      <c r="E263">
        <v>9312</v>
      </c>
      <c r="F263">
        <v>8551</v>
      </c>
      <c r="G263">
        <v>761</v>
      </c>
      <c r="H263">
        <v>9312</v>
      </c>
      <c r="L263">
        <v>10256</v>
      </c>
      <c r="M263">
        <v>10256</v>
      </c>
      <c r="N263">
        <v>885578.06</v>
      </c>
      <c r="O263">
        <v>885578.06</v>
      </c>
      <c r="P263">
        <v>41104</v>
      </c>
      <c r="Q263">
        <v>41104</v>
      </c>
      <c r="R263">
        <v>3908</v>
      </c>
      <c r="S263">
        <v>4234</v>
      </c>
      <c r="T263">
        <v>755</v>
      </c>
      <c r="U263">
        <v>415</v>
      </c>
      <c r="V263">
        <v>0.32219300000000001</v>
      </c>
    </row>
    <row r="264" spans="1:22" x14ac:dyDescent="0.25">
      <c r="A264" t="s">
        <v>69</v>
      </c>
      <c r="B264" t="s">
        <v>72</v>
      </c>
      <c r="C264" s="26">
        <v>44501</v>
      </c>
      <c r="D264" s="26">
        <v>44865</v>
      </c>
      <c r="E264">
        <v>10460</v>
      </c>
      <c r="F264">
        <v>9553</v>
      </c>
      <c r="G264">
        <v>907</v>
      </c>
      <c r="H264">
        <v>10460</v>
      </c>
      <c r="L264">
        <v>11657</v>
      </c>
      <c r="M264">
        <v>11657</v>
      </c>
      <c r="N264">
        <v>1093994.8600000001</v>
      </c>
      <c r="O264">
        <v>1093994.8600000001</v>
      </c>
      <c r="P264">
        <v>38255</v>
      </c>
      <c r="Q264">
        <v>38255</v>
      </c>
      <c r="R264">
        <v>4001</v>
      </c>
      <c r="S264">
        <v>4934</v>
      </c>
      <c r="T264">
        <v>981</v>
      </c>
      <c r="U264">
        <v>544</v>
      </c>
      <c r="V264">
        <v>0.30628899999999998</v>
      </c>
    </row>
    <row r="265" spans="1:22" x14ac:dyDescent="0.25">
      <c r="A265" t="s">
        <v>69</v>
      </c>
      <c r="B265" t="s">
        <v>72</v>
      </c>
      <c r="C265" s="26">
        <v>44136</v>
      </c>
      <c r="D265" s="26">
        <v>44500</v>
      </c>
      <c r="E265">
        <v>14490</v>
      </c>
      <c r="F265">
        <v>13004</v>
      </c>
      <c r="G265">
        <v>1486</v>
      </c>
      <c r="H265">
        <v>14490</v>
      </c>
      <c r="L265">
        <v>16398</v>
      </c>
      <c r="M265">
        <v>16398</v>
      </c>
      <c r="N265">
        <v>1439244.34</v>
      </c>
      <c r="O265">
        <v>1439244.34</v>
      </c>
      <c r="P265">
        <v>59645</v>
      </c>
      <c r="Q265">
        <v>59645</v>
      </c>
      <c r="R265">
        <v>5580</v>
      </c>
      <c r="S265">
        <v>7000</v>
      </c>
      <c r="T265">
        <v>1273</v>
      </c>
      <c r="U265">
        <v>637</v>
      </c>
      <c r="V265">
        <v>0.27823799999999999</v>
      </c>
    </row>
    <row r="266" spans="1:22" x14ac:dyDescent="0.25">
      <c r="A266" t="s">
        <v>69</v>
      </c>
      <c r="B266" t="s">
        <v>73</v>
      </c>
      <c r="C266" s="26">
        <v>45231</v>
      </c>
      <c r="D266" s="26">
        <v>45596</v>
      </c>
      <c r="E266">
        <v>11160</v>
      </c>
      <c r="F266">
        <v>9744</v>
      </c>
      <c r="G266">
        <v>1416</v>
      </c>
      <c r="H266">
        <v>11160</v>
      </c>
      <c r="L266">
        <v>13191</v>
      </c>
      <c r="M266">
        <v>13191</v>
      </c>
      <c r="N266">
        <v>1492025.49</v>
      </c>
      <c r="O266">
        <v>1492025.49</v>
      </c>
      <c r="P266">
        <v>84432</v>
      </c>
      <c r="Q266">
        <v>84432</v>
      </c>
      <c r="R266">
        <v>3421</v>
      </c>
      <c r="S266">
        <v>5185</v>
      </c>
      <c r="T266">
        <v>1616</v>
      </c>
      <c r="U266">
        <v>938</v>
      </c>
      <c r="V266">
        <v>0.29523700000000003</v>
      </c>
    </row>
    <row r="267" spans="1:22" x14ac:dyDescent="0.25">
      <c r="A267" t="s">
        <v>69</v>
      </c>
      <c r="B267" t="s">
        <v>73</v>
      </c>
      <c r="C267" s="26">
        <v>44866</v>
      </c>
      <c r="D267" s="26">
        <v>45230</v>
      </c>
      <c r="E267">
        <v>19975</v>
      </c>
      <c r="F267">
        <v>17424</v>
      </c>
      <c r="G267">
        <v>2551</v>
      </c>
      <c r="H267">
        <v>19975</v>
      </c>
      <c r="L267">
        <v>23682</v>
      </c>
      <c r="M267">
        <v>23682</v>
      </c>
      <c r="N267">
        <v>2160495.7599999998</v>
      </c>
      <c r="O267">
        <v>2160495.7599999998</v>
      </c>
      <c r="P267">
        <v>102051</v>
      </c>
      <c r="Q267">
        <v>102051</v>
      </c>
      <c r="R267">
        <v>8093</v>
      </c>
      <c r="S267">
        <v>9054</v>
      </c>
      <c r="T267">
        <v>1794</v>
      </c>
      <c r="U267">
        <v>1034</v>
      </c>
      <c r="V267">
        <v>0.32505800000000001</v>
      </c>
    </row>
    <row r="268" spans="1:22" x14ac:dyDescent="0.25">
      <c r="A268" t="s">
        <v>69</v>
      </c>
      <c r="B268" t="s">
        <v>73</v>
      </c>
      <c r="C268" s="26">
        <v>44501</v>
      </c>
      <c r="D268" s="26">
        <v>44865</v>
      </c>
      <c r="E268">
        <v>20653</v>
      </c>
      <c r="F268">
        <v>17918</v>
      </c>
      <c r="G268">
        <v>2735</v>
      </c>
      <c r="H268">
        <v>20653</v>
      </c>
      <c r="L268">
        <v>24872</v>
      </c>
      <c r="M268">
        <v>24872</v>
      </c>
      <c r="N268">
        <v>2471194.2000000002</v>
      </c>
      <c r="O268">
        <v>2471194.2000000002</v>
      </c>
      <c r="P268">
        <v>86437</v>
      </c>
      <c r="Q268">
        <v>86437</v>
      </c>
      <c r="R268">
        <v>7592</v>
      </c>
      <c r="S268">
        <v>9707</v>
      </c>
      <c r="T268">
        <v>2112</v>
      </c>
      <c r="U268">
        <v>1242</v>
      </c>
      <c r="V268">
        <v>0.31572099999999997</v>
      </c>
    </row>
    <row r="269" spans="1:22" x14ac:dyDescent="0.25">
      <c r="A269" t="s">
        <v>69</v>
      </c>
      <c r="B269" t="s">
        <v>73</v>
      </c>
      <c r="C269" s="26">
        <v>44136</v>
      </c>
      <c r="D269" s="26">
        <v>44500</v>
      </c>
      <c r="E269">
        <v>26093</v>
      </c>
      <c r="F269">
        <v>22014</v>
      </c>
      <c r="G269">
        <v>4079</v>
      </c>
      <c r="H269">
        <v>26093</v>
      </c>
      <c r="L269">
        <v>32473</v>
      </c>
      <c r="M269">
        <v>32473</v>
      </c>
      <c r="N269">
        <v>2940467.3</v>
      </c>
      <c r="O269">
        <v>2940467.3</v>
      </c>
      <c r="P269">
        <v>119561</v>
      </c>
      <c r="Q269">
        <v>119561</v>
      </c>
      <c r="R269">
        <v>9741</v>
      </c>
      <c r="S269">
        <v>12873</v>
      </c>
      <c r="T269">
        <v>2282</v>
      </c>
      <c r="U269">
        <v>1197</v>
      </c>
      <c r="V269">
        <v>0.27963100000000002</v>
      </c>
    </row>
    <row r="270" spans="1:22" x14ac:dyDescent="0.25">
      <c r="A270" t="s">
        <v>69</v>
      </c>
      <c r="B270" t="s">
        <v>45</v>
      </c>
      <c r="C270" s="26">
        <v>45231</v>
      </c>
      <c r="D270" s="26">
        <v>45596</v>
      </c>
      <c r="E270">
        <v>108737</v>
      </c>
      <c r="F270">
        <v>75580</v>
      </c>
      <c r="G270">
        <v>33157</v>
      </c>
      <c r="H270">
        <v>108737</v>
      </c>
      <c r="L270">
        <v>203276</v>
      </c>
      <c r="M270">
        <v>465676</v>
      </c>
      <c r="N270">
        <v>22361139.530000001</v>
      </c>
      <c r="O270">
        <v>50807730.659999996</v>
      </c>
      <c r="P270">
        <v>668276</v>
      </c>
      <c r="Q270">
        <v>1479005</v>
      </c>
      <c r="R270">
        <v>36160</v>
      </c>
      <c r="S270">
        <v>52776</v>
      </c>
      <c r="T270">
        <v>13161</v>
      </c>
      <c r="U270">
        <v>6640</v>
      </c>
      <c r="V270">
        <v>-0.64030500000000001</v>
      </c>
    </row>
    <row r="271" spans="1:22" x14ac:dyDescent="0.25">
      <c r="A271" t="s">
        <v>69</v>
      </c>
      <c r="B271" t="s">
        <v>45</v>
      </c>
      <c r="C271" s="26">
        <v>44866</v>
      </c>
      <c r="D271" s="26">
        <v>45230</v>
      </c>
      <c r="E271">
        <v>101993</v>
      </c>
      <c r="F271">
        <v>71061</v>
      </c>
      <c r="G271">
        <v>30932</v>
      </c>
      <c r="H271">
        <v>101993</v>
      </c>
      <c r="L271">
        <v>197205</v>
      </c>
      <c r="M271">
        <v>429093</v>
      </c>
      <c r="N271">
        <v>19299590.100000001</v>
      </c>
      <c r="O271">
        <v>43556109.520000003</v>
      </c>
      <c r="P271">
        <v>651025</v>
      </c>
      <c r="Q271">
        <v>1350716</v>
      </c>
      <c r="R271">
        <v>36170</v>
      </c>
      <c r="S271">
        <v>49876</v>
      </c>
      <c r="T271">
        <v>10628</v>
      </c>
      <c r="U271">
        <v>5319</v>
      </c>
      <c r="V271">
        <v>-0.69088899999999998</v>
      </c>
    </row>
    <row r="272" spans="1:22" x14ac:dyDescent="0.25">
      <c r="A272" t="s">
        <v>69</v>
      </c>
      <c r="B272" t="s">
        <v>45</v>
      </c>
      <c r="C272" s="26">
        <v>44501</v>
      </c>
      <c r="D272" s="26">
        <v>44865</v>
      </c>
      <c r="E272">
        <v>97035</v>
      </c>
      <c r="F272">
        <v>65326</v>
      </c>
      <c r="G272">
        <v>31709</v>
      </c>
      <c r="H272">
        <v>97035</v>
      </c>
      <c r="L272">
        <v>196545</v>
      </c>
      <c r="M272">
        <v>418805</v>
      </c>
      <c r="N272">
        <v>17572631.079999998</v>
      </c>
      <c r="O272">
        <v>41421872.600000001</v>
      </c>
      <c r="P272">
        <v>662465</v>
      </c>
      <c r="Q272">
        <v>1303635</v>
      </c>
      <c r="R272">
        <v>37330</v>
      </c>
      <c r="S272">
        <v>46988</v>
      </c>
      <c r="T272">
        <v>8341</v>
      </c>
      <c r="U272">
        <v>4376</v>
      </c>
      <c r="V272">
        <v>-0.78750200000000004</v>
      </c>
    </row>
    <row r="273" spans="1:22" x14ac:dyDescent="0.25">
      <c r="A273" t="s">
        <v>69</v>
      </c>
      <c r="B273" t="s">
        <v>45</v>
      </c>
      <c r="C273" s="26">
        <v>44136</v>
      </c>
      <c r="D273" s="26">
        <v>44500</v>
      </c>
      <c r="E273">
        <v>89019</v>
      </c>
      <c r="F273">
        <v>57134</v>
      </c>
      <c r="G273">
        <v>31885</v>
      </c>
      <c r="H273">
        <v>89019</v>
      </c>
      <c r="L273">
        <v>191784</v>
      </c>
      <c r="M273">
        <v>383325</v>
      </c>
      <c r="N273">
        <v>17492107.75</v>
      </c>
      <c r="O273">
        <v>37539296.969999999</v>
      </c>
      <c r="P273">
        <v>557899</v>
      </c>
      <c r="Q273">
        <v>1087096</v>
      </c>
      <c r="R273">
        <v>32469</v>
      </c>
      <c r="S273">
        <v>45023</v>
      </c>
      <c r="T273">
        <v>7889</v>
      </c>
      <c r="U273">
        <v>3638</v>
      </c>
      <c r="V273">
        <v>-0.60466600000000004</v>
      </c>
    </row>
    <row r="274" spans="1:22" x14ac:dyDescent="0.25">
      <c r="A274" t="s">
        <v>69</v>
      </c>
      <c r="B274" t="s">
        <v>48</v>
      </c>
      <c r="C274" s="26">
        <v>45231</v>
      </c>
      <c r="D274" s="26">
        <v>45596</v>
      </c>
      <c r="E274">
        <v>3186</v>
      </c>
      <c r="F274">
        <v>3186</v>
      </c>
      <c r="G274">
        <v>0</v>
      </c>
      <c r="H274">
        <v>0</v>
      </c>
      <c r="L274">
        <v>3186</v>
      </c>
      <c r="M274">
        <v>3186</v>
      </c>
      <c r="N274">
        <v>350247.35</v>
      </c>
      <c r="O274">
        <v>350247.35</v>
      </c>
      <c r="P274">
        <v>15744</v>
      </c>
      <c r="Q274">
        <v>15744</v>
      </c>
      <c r="R274">
        <v>918</v>
      </c>
      <c r="S274">
        <v>1624</v>
      </c>
      <c r="T274">
        <v>440</v>
      </c>
      <c r="U274">
        <v>204</v>
      </c>
      <c r="V274">
        <v>0.31856899999999999</v>
      </c>
    </row>
    <row r="275" spans="1:22" x14ac:dyDescent="0.25">
      <c r="A275" t="s">
        <v>69</v>
      </c>
      <c r="B275" t="s">
        <v>48</v>
      </c>
      <c r="C275" s="26">
        <v>44866</v>
      </c>
      <c r="D275" s="26">
        <v>45230</v>
      </c>
      <c r="E275">
        <v>4435</v>
      </c>
      <c r="F275">
        <v>4435</v>
      </c>
      <c r="G275">
        <v>0</v>
      </c>
      <c r="H275">
        <v>0</v>
      </c>
      <c r="L275">
        <v>4435</v>
      </c>
      <c r="M275">
        <v>4435</v>
      </c>
      <c r="N275">
        <v>500555.4</v>
      </c>
      <c r="O275">
        <v>500555.4</v>
      </c>
      <c r="P275">
        <v>17027</v>
      </c>
      <c r="Q275">
        <v>17027</v>
      </c>
      <c r="R275">
        <v>1306</v>
      </c>
      <c r="S275">
        <v>2137</v>
      </c>
      <c r="T275">
        <v>655</v>
      </c>
      <c r="U275">
        <v>337</v>
      </c>
      <c r="V275">
        <v>0.324156</v>
      </c>
    </row>
    <row r="276" spans="1:22" x14ac:dyDescent="0.25">
      <c r="A276" t="s">
        <v>69</v>
      </c>
      <c r="B276" t="s">
        <v>48</v>
      </c>
      <c r="C276" s="26">
        <v>44501</v>
      </c>
      <c r="D276" s="26">
        <v>44865</v>
      </c>
      <c r="E276">
        <v>4881</v>
      </c>
      <c r="F276">
        <v>4881</v>
      </c>
      <c r="G276">
        <v>0</v>
      </c>
      <c r="H276">
        <v>0</v>
      </c>
      <c r="L276">
        <v>4881</v>
      </c>
      <c r="M276">
        <v>4881</v>
      </c>
      <c r="N276">
        <v>562743.6</v>
      </c>
      <c r="O276">
        <v>562743.6</v>
      </c>
      <c r="P276">
        <v>17635</v>
      </c>
      <c r="Q276">
        <v>17635</v>
      </c>
      <c r="R276">
        <v>1287</v>
      </c>
      <c r="S276">
        <v>2496</v>
      </c>
      <c r="T276">
        <v>702</v>
      </c>
      <c r="U276">
        <v>396</v>
      </c>
      <c r="V276">
        <v>0.326737</v>
      </c>
    </row>
    <row r="277" spans="1:22" x14ac:dyDescent="0.25">
      <c r="A277" t="s">
        <v>69</v>
      </c>
      <c r="B277" t="s">
        <v>48</v>
      </c>
      <c r="C277" s="26">
        <v>44136</v>
      </c>
      <c r="D277" s="26">
        <v>44500</v>
      </c>
      <c r="E277">
        <v>3880</v>
      </c>
      <c r="F277">
        <v>3880</v>
      </c>
      <c r="G277">
        <v>0</v>
      </c>
      <c r="H277">
        <v>0</v>
      </c>
      <c r="L277">
        <v>3880</v>
      </c>
      <c r="M277">
        <v>3880</v>
      </c>
      <c r="N277">
        <v>395733</v>
      </c>
      <c r="O277">
        <v>395733</v>
      </c>
      <c r="P277">
        <v>14417</v>
      </c>
      <c r="Q277">
        <v>14417</v>
      </c>
      <c r="R277">
        <v>1203</v>
      </c>
      <c r="S277">
        <v>1952</v>
      </c>
      <c r="T277">
        <v>481</v>
      </c>
      <c r="U277">
        <v>244</v>
      </c>
      <c r="V277">
        <v>0.25723800000000002</v>
      </c>
    </row>
    <row r="278" spans="1:22" x14ac:dyDescent="0.25">
      <c r="A278" t="s">
        <v>69</v>
      </c>
      <c r="B278" t="s">
        <v>49</v>
      </c>
      <c r="C278" s="26">
        <v>45231</v>
      </c>
      <c r="D278" s="26">
        <v>45596</v>
      </c>
      <c r="E278">
        <v>2768</v>
      </c>
      <c r="F278">
        <v>0</v>
      </c>
      <c r="G278">
        <v>2768</v>
      </c>
      <c r="H278">
        <v>0</v>
      </c>
      <c r="L278">
        <v>11578</v>
      </c>
      <c r="M278">
        <v>11578</v>
      </c>
      <c r="N278">
        <v>1384348.31</v>
      </c>
      <c r="O278">
        <v>1384348.31</v>
      </c>
      <c r="P278">
        <v>36231</v>
      </c>
      <c r="Q278">
        <v>36231</v>
      </c>
      <c r="R278">
        <v>437</v>
      </c>
      <c r="S278">
        <v>1626</v>
      </c>
      <c r="T278">
        <v>494</v>
      </c>
      <c r="U278">
        <v>211</v>
      </c>
      <c r="V278">
        <v>0.31000699999999998</v>
      </c>
    </row>
    <row r="279" spans="1:22" x14ac:dyDescent="0.25">
      <c r="A279" t="s">
        <v>69</v>
      </c>
      <c r="B279" t="s">
        <v>49</v>
      </c>
      <c r="C279" s="26">
        <v>44866</v>
      </c>
      <c r="D279" s="26">
        <v>45230</v>
      </c>
      <c r="E279">
        <v>4102</v>
      </c>
      <c r="F279">
        <v>0</v>
      </c>
      <c r="G279">
        <v>4102</v>
      </c>
      <c r="H279">
        <v>0</v>
      </c>
      <c r="L279">
        <v>16351</v>
      </c>
      <c r="M279">
        <v>16351</v>
      </c>
      <c r="N279">
        <v>1995232.68</v>
      </c>
      <c r="O279">
        <v>1995232.68</v>
      </c>
      <c r="P279">
        <v>46919</v>
      </c>
      <c r="Q279">
        <v>46919</v>
      </c>
      <c r="R279">
        <v>824</v>
      </c>
      <c r="S279">
        <v>2332</v>
      </c>
      <c r="T279">
        <v>659</v>
      </c>
      <c r="U279">
        <v>287</v>
      </c>
      <c r="V279">
        <v>0.32466699999999998</v>
      </c>
    </row>
    <row r="280" spans="1:22" x14ac:dyDescent="0.25">
      <c r="A280" t="s">
        <v>69</v>
      </c>
      <c r="B280" t="s">
        <v>49</v>
      </c>
      <c r="C280" s="26">
        <v>44501</v>
      </c>
      <c r="D280" s="26">
        <v>44865</v>
      </c>
      <c r="E280">
        <v>5862</v>
      </c>
      <c r="F280">
        <v>0</v>
      </c>
      <c r="G280">
        <v>5862</v>
      </c>
      <c r="H280">
        <v>0</v>
      </c>
      <c r="L280">
        <v>26064</v>
      </c>
      <c r="M280">
        <v>26064</v>
      </c>
      <c r="N280">
        <v>3042320.8</v>
      </c>
      <c r="O280">
        <v>3042320.8</v>
      </c>
      <c r="P280">
        <v>76869</v>
      </c>
      <c r="Q280">
        <v>76869</v>
      </c>
      <c r="R280">
        <v>1038</v>
      </c>
      <c r="S280">
        <v>3495</v>
      </c>
      <c r="T280">
        <v>965</v>
      </c>
      <c r="U280">
        <v>364</v>
      </c>
      <c r="V280">
        <v>0.33493200000000001</v>
      </c>
    </row>
    <row r="281" spans="1:22" x14ac:dyDescent="0.25">
      <c r="A281" t="s">
        <v>69</v>
      </c>
      <c r="B281" t="s">
        <v>49</v>
      </c>
      <c r="C281" s="26">
        <v>44136</v>
      </c>
      <c r="D281" s="26">
        <v>44500</v>
      </c>
      <c r="E281">
        <v>5063</v>
      </c>
      <c r="F281">
        <v>0</v>
      </c>
      <c r="G281">
        <v>5063</v>
      </c>
      <c r="H281">
        <v>0</v>
      </c>
      <c r="L281">
        <v>23069</v>
      </c>
      <c r="M281">
        <v>23069</v>
      </c>
      <c r="N281">
        <v>2329597.98</v>
      </c>
      <c r="O281">
        <v>2329597.98</v>
      </c>
      <c r="P281">
        <v>77482</v>
      </c>
      <c r="Q281">
        <v>77482</v>
      </c>
      <c r="R281">
        <v>1386</v>
      </c>
      <c r="S281">
        <v>2861</v>
      </c>
      <c r="T281">
        <v>557</v>
      </c>
      <c r="U281">
        <v>259</v>
      </c>
      <c r="V281">
        <v>3.6962000000000002E-2</v>
      </c>
    </row>
    <row r="282" spans="1:22" x14ac:dyDescent="0.25">
      <c r="A282" t="s">
        <v>69</v>
      </c>
      <c r="B282" t="s">
        <v>47</v>
      </c>
      <c r="C282" s="26">
        <v>45231</v>
      </c>
      <c r="D282" s="26">
        <v>45596</v>
      </c>
      <c r="E282">
        <v>10358</v>
      </c>
      <c r="F282">
        <v>10358</v>
      </c>
      <c r="G282">
        <v>0</v>
      </c>
      <c r="H282">
        <v>0</v>
      </c>
      <c r="L282">
        <v>10358</v>
      </c>
      <c r="M282">
        <v>10358</v>
      </c>
      <c r="N282">
        <v>1436859.3</v>
      </c>
      <c r="O282">
        <v>1436859.3</v>
      </c>
      <c r="P282">
        <v>48081</v>
      </c>
      <c r="Q282">
        <v>48081</v>
      </c>
      <c r="R282">
        <v>1980</v>
      </c>
      <c r="S282">
        <v>5315</v>
      </c>
      <c r="T282">
        <v>1851</v>
      </c>
      <c r="U282">
        <v>1212</v>
      </c>
      <c r="V282">
        <v>0.33557199999999998</v>
      </c>
    </row>
    <row r="283" spans="1:22" x14ac:dyDescent="0.25">
      <c r="A283" t="s">
        <v>69</v>
      </c>
      <c r="B283" t="s">
        <v>47</v>
      </c>
      <c r="C283" s="26">
        <v>44866</v>
      </c>
      <c r="D283" s="26">
        <v>45230</v>
      </c>
      <c r="E283">
        <v>12952</v>
      </c>
      <c r="F283">
        <v>12952</v>
      </c>
      <c r="G283">
        <v>0</v>
      </c>
      <c r="H283">
        <v>0</v>
      </c>
      <c r="L283">
        <v>12952</v>
      </c>
      <c r="M283">
        <v>12952</v>
      </c>
      <c r="N283">
        <v>1748589.55</v>
      </c>
      <c r="O283">
        <v>1748589.55</v>
      </c>
      <c r="P283">
        <v>47853</v>
      </c>
      <c r="Q283">
        <v>47853</v>
      </c>
      <c r="R283">
        <v>2638</v>
      </c>
      <c r="S283">
        <v>6663</v>
      </c>
      <c r="T283">
        <v>2211</v>
      </c>
      <c r="U283">
        <v>1440</v>
      </c>
      <c r="V283">
        <v>0.33413999999999999</v>
      </c>
    </row>
    <row r="284" spans="1:22" x14ac:dyDescent="0.25">
      <c r="A284" t="s">
        <v>69</v>
      </c>
      <c r="B284" t="s">
        <v>47</v>
      </c>
      <c r="C284" s="26">
        <v>44501</v>
      </c>
      <c r="D284" s="26">
        <v>44865</v>
      </c>
      <c r="E284">
        <v>12707</v>
      </c>
      <c r="F284">
        <v>12707</v>
      </c>
      <c r="G284">
        <v>0</v>
      </c>
      <c r="H284">
        <v>0</v>
      </c>
      <c r="L284">
        <v>12707</v>
      </c>
      <c r="M284">
        <v>12707</v>
      </c>
      <c r="N284">
        <v>1667341.58</v>
      </c>
      <c r="O284">
        <v>1667341.58</v>
      </c>
      <c r="P284">
        <v>45428</v>
      </c>
      <c r="Q284">
        <v>45428</v>
      </c>
      <c r="R284">
        <v>2394</v>
      </c>
      <c r="S284">
        <v>6785</v>
      </c>
      <c r="T284">
        <v>2236</v>
      </c>
      <c r="U284">
        <v>1292</v>
      </c>
      <c r="V284">
        <v>0.32130500000000001</v>
      </c>
    </row>
    <row r="285" spans="1:22" x14ac:dyDescent="0.25">
      <c r="A285" t="s">
        <v>69</v>
      </c>
      <c r="B285" t="s">
        <v>47</v>
      </c>
      <c r="C285" s="26">
        <v>44136</v>
      </c>
      <c r="D285" s="26">
        <v>44500</v>
      </c>
      <c r="E285">
        <v>13226</v>
      </c>
      <c r="F285">
        <v>13226</v>
      </c>
      <c r="G285">
        <v>0</v>
      </c>
      <c r="H285">
        <v>0</v>
      </c>
      <c r="L285">
        <v>13226</v>
      </c>
      <c r="M285">
        <v>13226</v>
      </c>
      <c r="N285">
        <v>1540045.22</v>
      </c>
      <c r="O285">
        <v>1540045.22</v>
      </c>
      <c r="P285">
        <v>49784</v>
      </c>
      <c r="Q285">
        <v>49784</v>
      </c>
      <c r="R285">
        <v>3323</v>
      </c>
      <c r="S285">
        <v>6814</v>
      </c>
      <c r="T285">
        <v>2010</v>
      </c>
      <c r="U285">
        <v>1079</v>
      </c>
      <c r="V285">
        <v>0.24399799999999999</v>
      </c>
    </row>
    <row r="286" spans="1:22" x14ac:dyDescent="0.25">
      <c r="A286" t="s">
        <v>69</v>
      </c>
      <c r="B286" t="s">
        <v>22</v>
      </c>
      <c r="C286" s="26">
        <v>45231</v>
      </c>
      <c r="D286" s="26">
        <v>45596</v>
      </c>
      <c r="E286">
        <v>11930</v>
      </c>
      <c r="F286">
        <v>0</v>
      </c>
      <c r="G286">
        <v>11930</v>
      </c>
      <c r="H286">
        <v>0</v>
      </c>
      <c r="L286">
        <v>50716</v>
      </c>
      <c r="M286">
        <v>50716</v>
      </c>
      <c r="N286">
        <v>7019213.0300000003</v>
      </c>
      <c r="O286">
        <v>7019213.0300000003</v>
      </c>
      <c r="P286">
        <v>138494</v>
      </c>
      <c r="Q286">
        <v>138494</v>
      </c>
      <c r="R286">
        <v>1163</v>
      </c>
      <c r="S286">
        <v>6787</v>
      </c>
      <c r="T286">
        <v>2729</v>
      </c>
      <c r="U286">
        <v>1251</v>
      </c>
      <c r="V286">
        <v>0.33683299999999999</v>
      </c>
    </row>
    <row r="287" spans="1:22" x14ac:dyDescent="0.25">
      <c r="A287" t="s">
        <v>69</v>
      </c>
      <c r="B287" t="s">
        <v>22</v>
      </c>
      <c r="C287" s="26">
        <v>44866</v>
      </c>
      <c r="D287" s="26">
        <v>45230</v>
      </c>
      <c r="E287">
        <v>16218</v>
      </c>
      <c r="F287">
        <v>0</v>
      </c>
      <c r="G287">
        <v>16218</v>
      </c>
      <c r="H287">
        <v>0</v>
      </c>
      <c r="L287">
        <v>69005</v>
      </c>
      <c r="M287">
        <v>69005</v>
      </c>
      <c r="N287">
        <v>9301237.6400000006</v>
      </c>
      <c r="O287">
        <v>9301237.6400000006</v>
      </c>
      <c r="P287">
        <v>194162</v>
      </c>
      <c r="Q287">
        <v>194162</v>
      </c>
      <c r="R287">
        <v>1877</v>
      </c>
      <c r="S287">
        <v>9337</v>
      </c>
      <c r="T287">
        <v>3444</v>
      </c>
      <c r="U287">
        <v>1560</v>
      </c>
      <c r="V287">
        <v>0.33623500000000001</v>
      </c>
    </row>
    <row r="288" spans="1:22" x14ac:dyDescent="0.25">
      <c r="A288" t="s">
        <v>69</v>
      </c>
      <c r="B288" t="s">
        <v>22</v>
      </c>
      <c r="C288" s="26">
        <v>44501</v>
      </c>
      <c r="D288" s="26">
        <v>44865</v>
      </c>
      <c r="E288">
        <v>18606</v>
      </c>
      <c r="F288">
        <v>0</v>
      </c>
      <c r="G288">
        <v>18606</v>
      </c>
      <c r="H288">
        <v>0</v>
      </c>
      <c r="L288">
        <v>82299</v>
      </c>
      <c r="M288">
        <v>82299</v>
      </c>
      <c r="N288">
        <v>10915012.57</v>
      </c>
      <c r="O288">
        <v>10915012.57</v>
      </c>
      <c r="P288">
        <v>245337</v>
      </c>
      <c r="Q288">
        <v>245337</v>
      </c>
      <c r="R288">
        <v>2215</v>
      </c>
      <c r="S288">
        <v>11037</v>
      </c>
      <c r="T288">
        <v>3799</v>
      </c>
      <c r="U288">
        <v>1555</v>
      </c>
      <c r="V288">
        <v>0.32546700000000001</v>
      </c>
    </row>
    <row r="289" spans="1:22" x14ac:dyDescent="0.25">
      <c r="A289" t="s">
        <v>69</v>
      </c>
      <c r="B289" t="s">
        <v>22</v>
      </c>
      <c r="C289" s="26">
        <v>44136</v>
      </c>
      <c r="D289" s="26">
        <v>44500</v>
      </c>
      <c r="E289">
        <v>21624</v>
      </c>
      <c r="F289">
        <v>0</v>
      </c>
      <c r="G289">
        <v>21624</v>
      </c>
      <c r="H289">
        <v>0</v>
      </c>
      <c r="L289">
        <v>96581</v>
      </c>
      <c r="M289">
        <v>96581</v>
      </c>
      <c r="N289">
        <v>10748170.310000001</v>
      </c>
      <c r="O289">
        <v>10748170.310000001</v>
      </c>
      <c r="P289">
        <v>313150</v>
      </c>
      <c r="Q289">
        <v>313150</v>
      </c>
      <c r="R289">
        <v>3969</v>
      </c>
      <c r="S289">
        <v>13295</v>
      </c>
      <c r="T289">
        <v>3109</v>
      </c>
      <c r="U289">
        <v>1251</v>
      </c>
      <c r="V289">
        <v>0.215618</v>
      </c>
    </row>
  </sheetData>
  <sortState xmlns:xlrd2="http://schemas.microsoft.com/office/spreadsheetml/2017/richdata2" ref="A2:Q289">
    <sortCondition ref="A2:A289"/>
    <sortCondition ref="B2:B289" customList="0 - 12 Month,13+ Month,0 - 1 Month,0 - 3 Month,4 - 6 Month,7 - 9 Month,10 - 12 Month,13 - 36 Month,37+ Month,Prior Year Non New,1x,Prior Year Non New,2x+,Prior Year New,1x,Prior Year New,2x+,1 - 2 Year Inactive,Current Year Acquisition,0-1 Month Acquisition,0-3 Month Acquisition,0-6 Month Acquisition"/>
    <sortCondition descending="1" ref="D2:D289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Housefile Report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Nelson</dc:creator>
  <cp:lastModifiedBy>mike stahulak</cp:lastModifiedBy>
  <dcterms:created xsi:type="dcterms:W3CDTF">2017-11-13T21:09:15Z</dcterms:created>
  <dcterms:modified xsi:type="dcterms:W3CDTF">2024-11-07T00:16:21Z</dcterms:modified>
</cp:coreProperties>
</file>