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7530" windowWidth="15480" windowHeight="7575" tabRatio="0"/>
  </bookViews>
  <sheets>
    <sheet name="TBL12" sheetId="1" r:id="rId1"/>
  </sheets>
  <definedNames>
    <definedName name="_xlnm.Print_Area" localSheetId="0">'TBL12'!$A$1:$F$109</definedName>
  </definedNames>
  <calcPr calcId="125725"/>
</workbook>
</file>

<file path=xl/calcChain.xml><?xml version="1.0" encoding="utf-8"?>
<calcChain xmlns="http://schemas.openxmlformats.org/spreadsheetml/2006/main">
  <c r="P111" i="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3"/>
  <c r="P22"/>
  <c r="P21"/>
  <c r="P20"/>
  <c r="P19"/>
  <c r="P18"/>
  <c r="P17"/>
  <c r="P16"/>
  <c r="P15"/>
  <c r="P14"/>
  <c r="P13"/>
  <c r="P11"/>
  <c r="P10"/>
  <c r="P9"/>
  <c r="P8"/>
  <c r="P7"/>
  <c r="P6"/>
  <c r="P5"/>
  <c r="P12"/>
  <c r="G29"/>
  <c r="E29"/>
  <c r="G50"/>
  <c r="E50"/>
  <c r="G71"/>
  <c r="E71"/>
  <c r="G92"/>
  <c r="E92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J58"/>
  <c r="J57"/>
  <c r="J56"/>
  <c r="J55"/>
  <c r="J54"/>
  <c r="J53"/>
  <c r="J52"/>
  <c r="J5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50"/>
  <c r="J59"/>
  <c r="J60"/>
  <c r="J61"/>
  <c r="J62"/>
  <c r="J63"/>
  <c r="J64"/>
  <c r="J65"/>
  <c r="J66"/>
  <c r="J67"/>
  <c r="J68"/>
  <c r="J69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L48"/>
  <c r="E48"/>
  <c r="G48" s="1"/>
  <c r="I48" s="1"/>
  <c r="K48" s="1"/>
  <c r="L47"/>
  <c r="E47"/>
  <c r="G47" s="1"/>
  <c r="I47" s="1"/>
  <c r="M47" s="1"/>
  <c r="L46"/>
  <c r="E46"/>
  <c r="G46" s="1"/>
  <c r="I46" s="1"/>
  <c r="M46" s="1"/>
  <c r="L45"/>
  <c r="E45"/>
  <c r="G45" s="1"/>
  <c r="I45" s="1"/>
  <c r="K45" s="1"/>
  <c r="O45" s="1"/>
  <c r="L44"/>
  <c r="E44"/>
  <c r="G44" s="1"/>
  <c r="I44" s="1"/>
  <c r="M44" s="1"/>
  <c r="L69"/>
  <c r="E69"/>
  <c r="G69" s="1"/>
  <c r="I69" s="1"/>
  <c r="M69" s="1"/>
  <c r="L68"/>
  <c r="E68"/>
  <c r="G68" s="1"/>
  <c r="I68" s="1"/>
  <c r="M68" s="1"/>
  <c r="L67"/>
  <c r="E67"/>
  <c r="G67" s="1"/>
  <c r="I67" s="1"/>
  <c r="M67" s="1"/>
  <c r="L66"/>
  <c r="E66"/>
  <c r="G66" s="1"/>
  <c r="I66" s="1"/>
  <c r="K66" s="1"/>
  <c r="L65"/>
  <c r="E65"/>
  <c r="G65" s="1"/>
  <c r="I65" s="1"/>
  <c r="M65" s="1"/>
  <c r="L90"/>
  <c r="E90"/>
  <c r="G90" s="1"/>
  <c r="I90" s="1"/>
  <c r="M90" s="1"/>
  <c r="L89"/>
  <c r="E89"/>
  <c r="G89" s="1"/>
  <c r="I89" s="1"/>
  <c r="M89" s="1"/>
  <c r="L88"/>
  <c r="E88"/>
  <c r="G88" s="1"/>
  <c r="I88" s="1"/>
  <c r="L87"/>
  <c r="E87"/>
  <c r="G87" s="1"/>
  <c r="I87" s="1"/>
  <c r="K87" s="1"/>
  <c r="L86"/>
  <c r="E86"/>
  <c r="G86" s="1"/>
  <c r="I86" s="1"/>
  <c r="L111"/>
  <c r="E111"/>
  <c r="G111" s="1"/>
  <c r="L110"/>
  <c r="E110"/>
  <c r="G110" s="1"/>
  <c r="L109"/>
  <c r="E109"/>
  <c r="G109" s="1"/>
  <c r="I109" s="1"/>
  <c r="L108"/>
  <c r="E108"/>
  <c r="G108" s="1"/>
  <c r="L23"/>
  <c r="L22"/>
  <c r="L21"/>
  <c r="L20"/>
  <c r="I21" l="1"/>
  <c r="O66"/>
  <c r="O48"/>
  <c r="O87"/>
  <c r="K90"/>
  <c r="O90" s="1"/>
  <c r="Q69"/>
  <c r="Q87"/>
  <c r="Q45"/>
  <c r="Q90"/>
  <c r="K69"/>
  <c r="O69" s="1"/>
  <c r="Q66"/>
  <c r="K109"/>
  <c r="O109" s="1"/>
  <c r="M109"/>
  <c r="Q109"/>
  <c r="K88"/>
  <c r="O88" s="1"/>
  <c r="M88"/>
  <c r="Q88"/>
  <c r="M86"/>
  <c r="Q86"/>
  <c r="K86"/>
  <c r="O86" s="1"/>
  <c r="M87"/>
  <c r="M66"/>
  <c r="K67"/>
  <c r="O67" s="1"/>
  <c r="Q67"/>
  <c r="M45"/>
  <c r="K46"/>
  <c r="O46" s="1"/>
  <c r="Q46"/>
  <c r="Q48"/>
  <c r="K89"/>
  <c r="O89" s="1"/>
  <c r="K65"/>
  <c r="O65" s="1"/>
  <c r="Q65"/>
  <c r="K68"/>
  <c r="O68" s="1"/>
  <c r="K44"/>
  <c r="O44" s="1"/>
  <c r="Q44"/>
  <c r="K47"/>
  <c r="O47" s="1"/>
  <c r="M48"/>
  <c r="Q89"/>
  <c r="Q68"/>
  <c r="Q47"/>
  <c r="I108"/>
  <c r="I20" s="1"/>
  <c r="I111"/>
  <c r="I23" s="1"/>
  <c r="I110"/>
  <c r="I22" s="1"/>
  <c r="L43"/>
  <c r="L42"/>
  <c r="L41"/>
  <c r="L40"/>
  <c r="L39"/>
  <c r="L38"/>
  <c r="L37"/>
  <c r="L36"/>
  <c r="L35"/>
  <c r="L34"/>
  <c r="L33"/>
  <c r="L32"/>
  <c r="L31"/>
  <c r="L30"/>
  <c r="L29"/>
  <c r="L107"/>
  <c r="L106"/>
  <c r="L105"/>
  <c r="L104"/>
  <c r="L103"/>
  <c r="L102"/>
  <c r="L101"/>
  <c r="L100"/>
  <c r="L99"/>
  <c r="L98"/>
  <c r="L97"/>
  <c r="L96"/>
  <c r="L95"/>
  <c r="L94"/>
  <c r="L93"/>
  <c r="L92"/>
  <c r="L85"/>
  <c r="L84"/>
  <c r="L83"/>
  <c r="L82"/>
  <c r="L81"/>
  <c r="L80"/>
  <c r="L79"/>
  <c r="L78"/>
  <c r="L77"/>
  <c r="L76"/>
  <c r="L75"/>
  <c r="L74"/>
  <c r="L73"/>
  <c r="L72"/>
  <c r="L71"/>
  <c r="L64"/>
  <c r="L63"/>
  <c r="L62"/>
  <c r="L61"/>
  <c r="L60"/>
  <c r="L59"/>
  <c r="L58"/>
  <c r="L57"/>
  <c r="L56"/>
  <c r="L55"/>
  <c r="L54"/>
  <c r="L53"/>
  <c r="L52"/>
  <c r="L51"/>
  <c r="L50"/>
  <c r="L19"/>
  <c r="L18"/>
  <c r="L17"/>
  <c r="L16"/>
  <c r="L15"/>
  <c r="L14"/>
  <c r="L13"/>
  <c r="L12"/>
  <c r="L11"/>
  <c r="L10"/>
  <c r="L9"/>
  <c r="L8"/>
  <c r="L7"/>
  <c r="L6"/>
  <c r="L5"/>
  <c r="L4"/>
  <c r="E85"/>
  <c r="E84"/>
  <c r="G84" s="1"/>
  <c r="I84" s="1"/>
  <c r="E83"/>
  <c r="G83" s="1"/>
  <c r="I83" s="1"/>
  <c r="E82"/>
  <c r="G82" s="1"/>
  <c r="I82" s="1"/>
  <c r="Q82" s="1"/>
  <c r="E81"/>
  <c r="E80"/>
  <c r="G80" s="1"/>
  <c r="I80" s="1"/>
  <c r="E79"/>
  <c r="E78"/>
  <c r="G78" s="1"/>
  <c r="I78" s="1"/>
  <c r="E77"/>
  <c r="G77" s="1"/>
  <c r="I77" s="1"/>
  <c r="E76"/>
  <c r="G76" s="1"/>
  <c r="I76" s="1"/>
  <c r="E75"/>
  <c r="G75" s="1"/>
  <c r="I75" s="1"/>
  <c r="E74"/>
  <c r="G74" s="1"/>
  <c r="I74" s="1"/>
  <c r="E73"/>
  <c r="E72"/>
  <c r="G72" s="1"/>
  <c r="E43"/>
  <c r="G43" s="1"/>
  <c r="I43" s="1"/>
  <c r="E42"/>
  <c r="E41"/>
  <c r="G41" s="1"/>
  <c r="I41" s="1"/>
  <c r="E40"/>
  <c r="E39"/>
  <c r="G39" s="1"/>
  <c r="I39" s="1"/>
  <c r="E38"/>
  <c r="E37"/>
  <c r="G37" s="1"/>
  <c r="I37" s="1"/>
  <c r="E36"/>
  <c r="G36" s="1"/>
  <c r="I36" s="1"/>
  <c r="E35"/>
  <c r="G35" s="1"/>
  <c r="I35" s="1"/>
  <c r="E34"/>
  <c r="E33"/>
  <c r="G33" s="1"/>
  <c r="I33" s="1"/>
  <c r="E32"/>
  <c r="G32" s="1"/>
  <c r="I32" s="1"/>
  <c r="E31"/>
  <c r="G31" s="1"/>
  <c r="I31" s="1"/>
  <c r="E30"/>
  <c r="G30" s="1"/>
  <c r="I30" s="1"/>
  <c r="E107"/>
  <c r="E106"/>
  <c r="G106" s="1"/>
  <c r="I106" s="1"/>
  <c r="E105"/>
  <c r="G105" s="1"/>
  <c r="I105" s="1"/>
  <c r="E104"/>
  <c r="G104" s="1"/>
  <c r="I104" s="1"/>
  <c r="E103"/>
  <c r="G103" s="1"/>
  <c r="I103" s="1"/>
  <c r="E102"/>
  <c r="G102" s="1"/>
  <c r="I102" s="1"/>
  <c r="E101"/>
  <c r="G101" s="1"/>
  <c r="I101" s="1"/>
  <c r="E100"/>
  <c r="G100" s="1"/>
  <c r="I100" s="1"/>
  <c r="E99"/>
  <c r="G99" s="1"/>
  <c r="I99" s="1"/>
  <c r="E98"/>
  <c r="G98" s="1"/>
  <c r="I98" s="1"/>
  <c r="E97"/>
  <c r="G97" s="1"/>
  <c r="I97" s="1"/>
  <c r="E96"/>
  <c r="G96" s="1"/>
  <c r="I96" s="1"/>
  <c r="Q96" s="1"/>
  <c r="E95"/>
  <c r="G95" s="1"/>
  <c r="I95" s="1"/>
  <c r="E94"/>
  <c r="G94" s="1"/>
  <c r="E93"/>
  <c r="G93" s="1"/>
  <c r="I93" s="1"/>
  <c r="E64"/>
  <c r="G64" s="1"/>
  <c r="I64" s="1"/>
  <c r="E63"/>
  <c r="G63" s="1"/>
  <c r="E62"/>
  <c r="E61"/>
  <c r="E60"/>
  <c r="E59"/>
  <c r="G59" s="1"/>
  <c r="E58"/>
  <c r="E57"/>
  <c r="E56"/>
  <c r="E55"/>
  <c r="G55" s="1"/>
  <c r="E54"/>
  <c r="E53"/>
  <c r="E52"/>
  <c r="E51"/>
  <c r="G51" s="1"/>
  <c r="G40"/>
  <c r="I40" s="1"/>
  <c r="G85"/>
  <c r="I85" s="1"/>
  <c r="G81"/>
  <c r="I81" s="1"/>
  <c r="G79"/>
  <c r="I79" s="1"/>
  <c r="G73"/>
  <c r="I18" l="1"/>
  <c r="M82"/>
  <c r="M110"/>
  <c r="Q110"/>
  <c r="K110"/>
  <c r="O110" s="1"/>
  <c r="Q108"/>
  <c r="K108"/>
  <c r="O108" s="1"/>
  <c r="M108"/>
  <c r="K82"/>
  <c r="K111"/>
  <c r="O111" s="1"/>
  <c r="M111"/>
  <c r="Q111"/>
  <c r="G52"/>
  <c r="G60"/>
  <c r="I55"/>
  <c r="G56"/>
  <c r="I63"/>
  <c r="G54"/>
  <c r="G58"/>
  <c r="G62"/>
  <c r="I59"/>
  <c r="M59" s="1"/>
  <c r="G57"/>
  <c r="G61"/>
  <c r="G107"/>
  <c r="I72"/>
  <c r="K83"/>
  <c r="O83" s="1"/>
  <c r="Q83"/>
  <c r="K76"/>
  <c r="O76" s="1"/>
  <c r="Q76"/>
  <c r="K75"/>
  <c r="O75" s="1"/>
  <c r="Q75"/>
  <c r="K80"/>
  <c r="O80" s="1"/>
  <c r="Q80"/>
  <c r="K85"/>
  <c r="O85" s="1"/>
  <c r="Q85"/>
  <c r="K98"/>
  <c r="O98" s="1"/>
  <c r="Q98"/>
  <c r="K36"/>
  <c r="O36" s="1"/>
  <c r="Q36"/>
  <c r="K77"/>
  <c r="O77" s="1"/>
  <c r="Q77"/>
  <c r="K105"/>
  <c r="O105" s="1"/>
  <c r="Q105"/>
  <c r="K79"/>
  <c r="O79" s="1"/>
  <c r="Q79"/>
  <c r="K84"/>
  <c r="O84" s="1"/>
  <c r="Q84"/>
  <c r="K97"/>
  <c r="O97" s="1"/>
  <c r="Q97"/>
  <c r="K106"/>
  <c r="O106" s="1"/>
  <c r="Q106"/>
  <c r="K32"/>
  <c r="O32" s="1"/>
  <c r="Q32"/>
  <c r="K93"/>
  <c r="O93" s="1"/>
  <c r="Q93"/>
  <c r="K101"/>
  <c r="O101" s="1"/>
  <c r="Q101"/>
  <c r="K31"/>
  <c r="O31" s="1"/>
  <c r="Q31"/>
  <c r="K35"/>
  <c r="O35" s="1"/>
  <c r="Q35"/>
  <c r="K39"/>
  <c r="O39" s="1"/>
  <c r="Q39"/>
  <c r="M55"/>
  <c r="Q55"/>
  <c r="K43"/>
  <c r="O43" s="1"/>
  <c r="Q43"/>
  <c r="K100"/>
  <c r="O100" s="1"/>
  <c r="Q100"/>
  <c r="K104"/>
  <c r="O104" s="1"/>
  <c r="Q104"/>
  <c r="K30"/>
  <c r="O30" s="1"/>
  <c r="Q30"/>
  <c r="K74"/>
  <c r="O74" s="1"/>
  <c r="Q74"/>
  <c r="K78"/>
  <c r="O78" s="1"/>
  <c r="Q78"/>
  <c r="O82"/>
  <c r="K72"/>
  <c r="O72" s="1"/>
  <c r="K96"/>
  <c r="O96" s="1"/>
  <c r="M63"/>
  <c r="K81"/>
  <c r="O81" s="1"/>
  <c r="Q81"/>
  <c r="K102"/>
  <c r="O102" s="1"/>
  <c r="Q102"/>
  <c r="K40"/>
  <c r="O40" s="1"/>
  <c r="Q40"/>
  <c r="M64"/>
  <c r="Q64"/>
  <c r="K95"/>
  <c r="O95" s="1"/>
  <c r="Q95"/>
  <c r="K99"/>
  <c r="O99" s="1"/>
  <c r="Q99"/>
  <c r="K103"/>
  <c r="O103" s="1"/>
  <c r="Q103"/>
  <c r="K33"/>
  <c r="O33" s="1"/>
  <c r="Q33"/>
  <c r="K37"/>
  <c r="O37" s="1"/>
  <c r="Q37"/>
  <c r="K41"/>
  <c r="O41" s="1"/>
  <c r="Q41"/>
  <c r="G38"/>
  <c r="I38" s="1"/>
  <c r="G42"/>
  <c r="I42" s="1"/>
  <c r="G53"/>
  <c r="G34"/>
  <c r="I34" s="1"/>
  <c r="M75"/>
  <c r="M79"/>
  <c r="M83"/>
  <c r="M96"/>
  <c r="M100"/>
  <c r="M104"/>
  <c r="M33"/>
  <c r="M37"/>
  <c r="M41"/>
  <c r="M74"/>
  <c r="M78"/>
  <c r="M95"/>
  <c r="M99"/>
  <c r="M103"/>
  <c r="M32"/>
  <c r="M36"/>
  <c r="M40"/>
  <c r="M77"/>
  <c r="M81"/>
  <c r="M85"/>
  <c r="M98"/>
  <c r="M102"/>
  <c r="M106"/>
  <c r="M31"/>
  <c r="M35"/>
  <c r="M39"/>
  <c r="M43"/>
  <c r="M76"/>
  <c r="M80"/>
  <c r="M84"/>
  <c r="M93"/>
  <c r="M97"/>
  <c r="M101"/>
  <c r="M105"/>
  <c r="M30"/>
  <c r="M34"/>
  <c r="K64"/>
  <c r="O64" s="1"/>
  <c r="K55"/>
  <c r="K59"/>
  <c r="O59" s="1"/>
  <c r="K63"/>
  <c r="O63" s="1"/>
  <c r="I94"/>
  <c r="I51"/>
  <c r="I73"/>
  <c r="Q59" l="1"/>
  <c r="I29"/>
  <c r="I5"/>
  <c r="Q72"/>
  <c r="I71"/>
  <c r="Q63"/>
  <c r="I17"/>
  <c r="I13"/>
  <c r="I9"/>
  <c r="Q9" s="1"/>
  <c r="M72"/>
  <c r="Q94"/>
  <c r="K94"/>
  <c r="O94" s="1"/>
  <c r="M94"/>
  <c r="K22"/>
  <c r="O22" s="1"/>
  <c r="Q5"/>
  <c r="M20"/>
  <c r="Q20"/>
  <c r="K20"/>
  <c r="O20" s="1"/>
  <c r="I57"/>
  <c r="I11" s="1"/>
  <c r="I58"/>
  <c r="I12" s="1"/>
  <c r="I52"/>
  <c r="I6" s="1"/>
  <c r="Q17"/>
  <c r="I53"/>
  <c r="I61"/>
  <c r="I15" s="1"/>
  <c r="Q13"/>
  <c r="I62"/>
  <c r="I16" s="1"/>
  <c r="I54"/>
  <c r="I8" s="1"/>
  <c r="I56"/>
  <c r="I10" s="1"/>
  <c r="I60"/>
  <c r="I14" s="1"/>
  <c r="I107"/>
  <c r="I19" s="1"/>
  <c r="E4"/>
  <c r="K42"/>
  <c r="O42" s="1"/>
  <c r="Q42"/>
  <c r="K38"/>
  <c r="O38" s="1"/>
  <c r="Q38"/>
  <c r="M51"/>
  <c r="Q51"/>
  <c r="K34"/>
  <c r="O34" s="1"/>
  <c r="Q34"/>
  <c r="M73"/>
  <c r="Q73"/>
  <c r="M38"/>
  <c r="M42"/>
  <c r="O55"/>
  <c r="G4"/>
  <c r="K17"/>
  <c r="O17" s="1"/>
  <c r="M17"/>
  <c r="K73"/>
  <c r="K51"/>
  <c r="O51" s="1"/>
  <c r="I92" l="1"/>
  <c r="O73"/>
  <c r="I50"/>
  <c r="M53"/>
  <c r="I7"/>
  <c r="M9"/>
  <c r="K13"/>
  <c r="O13" s="1"/>
  <c r="K9"/>
  <c r="O9" s="1"/>
  <c r="M13"/>
  <c r="Q53"/>
  <c r="Q50"/>
  <c r="Q22"/>
  <c r="M22"/>
  <c r="K60"/>
  <c r="O60" s="1"/>
  <c r="Q60"/>
  <c r="M60"/>
  <c r="M54"/>
  <c r="K54"/>
  <c r="O54" s="1"/>
  <c r="Q54"/>
  <c r="Q61"/>
  <c r="K61"/>
  <c r="O61" s="1"/>
  <c r="M61"/>
  <c r="Q58"/>
  <c r="K58"/>
  <c r="O58" s="1"/>
  <c r="M58"/>
  <c r="Q56"/>
  <c r="M56"/>
  <c r="K56"/>
  <c r="O56" s="1"/>
  <c r="Q62"/>
  <c r="M62"/>
  <c r="K62"/>
  <c r="O62" s="1"/>
  <c r="Q107"/>
  <c r="K107"/>
  <c r="O107" s="1"/>
  <c r="M107"/>
  <c r="K53"/>
  <c r="O53" s="1"/>
  <c r="Q6"/>
  <c r="Q52"/>
  <c r="M52"/>
  <c r="K52"/>
  <c r="O52" s="1"/>
  <c r="K57"/>
  <c r="O57" s="1"/>
  <c r="Q57"/>
  <c r="M57"/>
  <c r="M71"/>
  <c r="Q71"/>
  <c r="M29"/>
  <c r="Q29"/>
  <c r="M50"/>
  <c r="K29"/>
  <c r="O29" s="1"/>
  <c r="K71"/>
  <c r="O71" s="1"/>
  <c r="K5"/>
  <c r="O5" s="1"/>
  <c r="M5"/>
  <c r="K50" l="1"/>
  <c r="O50" s="1"/>
  <c r="M6"/>
  <c r="K6"/>
  <c r="O6" s="1"/>
  <c r="M92"/>
  <c r="K92"/>
  <c r="O92" s="1"/>
  <c r="Q92"/>
  <c r="Q16"/>
  <c r="K16"/>
  <c r="O16" s="1"/>
  <c r="M16"/>
  <c r="Q10"/>
  <c r="K10"/>
  <c r="O10" s="1"/>
  <c r="M10"/>
  <c r="Q12"/>
  <c r="M12"/>
  <c r="K12"/>
  <c r="O12" s="1"/>
  <c r="Q15"/>
  <c r="M15"/>
  <c r="K15"/>
  <c r="O15" s="1"/>
  <c r="Q8"/>
  <c r="K8"/>
  <c r="O8" s="1"/>
  <c r="M8"/>
  <c r="Q14"/>
  <c r="K14"/>
  <c r="O14" s="1"/>
  <c r="M14"/>
  <c r="Q11"/>
  <c r="K11"/>
  <c r="O11" s="1"/>
  <c r="M11"/>
  <c r="M23"/>
  <c r="Q23"/>
  <c r="K23"/>
  <c r="O23" s="1"/>
  <c r="Q19"/>
  <c r="K19"/>
  <c r="O19" s="1"/>
  <c r="M19"/>
  <c r="Q18"/>
  <c r="K18"/>
  <c r="O18" s="1"/>
  <c r="M18"/>
  <c r="Q7"/>
  <c r="K7"/>
  <c r="O7" s="1"/>
  <c r="M7"/>
  <c r="I4"/>
  <c r="I2" l="1"/>
  <c r="Q4"/>
  <c r="M21"/>
  <c r="Q21"/>
  <c r="K21"/>
  <c r="O21" s="1"/>
  <c r="M4"/>
  <c r="K4"/>
  <c r="O4" s="1"/>
  <c r="P4" s="1"/>
</calcChain>
</file>

<file path=xl/sharedStrings.xml><?xml version="1.0" encoding="utf-8"?>
<sst xmlns="http://schemas.openxmlformats.org/spreadsheetml/2006/main" count="125" uniqueCount="49">
  <si>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</si>
  <si>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</si>
  <si>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</si>
  <si>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</si>
  <si>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</si>
  <si>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</si>
  <si>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</si>
  <si>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</si>
  <si>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</si>
  <si>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</si>
  <si>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</si>
  <si>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</si>
  <si>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</si>
  <si>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</si>
  <si>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Size of adjusted
gross income</t>
  </si>
  <si>
    <t>Number of returns</t>
  </si>
  <si>
    <t>Adjusted gross income less deficit (real)</t>
  </si>
  <si>
    <t>Exemptions &amp; Deductions (real)</t>
  </si>
  <si>
    <t>Taxable income (real)</t>
  </si>
  <si>
    <t>Income tax after credits (real)</t>
  </si>
  <si>
    <t>Exemptions &amp; Deductions (proposed)</t>
  </si>
  <si>
    <t>Proposed Deductions per taxpayer:</t>
  </si>
  <si>
    <t>Proposed universal tax rate:</t>
  </si>
  <si>
    <t>Taxable income (proposed)</t>
  </si>
  <si>
    <t>Net Gain/Loss in taxes:</t>
  </si>
  <si>
    <t>Income tax after credits (proposed)</t>
  </si>
  <si>
    <t>Avg income tax per person (real)</t>
  </si>
  <si>
    <t>Avg income tax per person (proposed)</t>
  </si>
  <si>
    <t>CHANGE CELLS E2 &amp; G2  ------&gt;&gt;&gt;</t>
  </si>
  <si>
    <t>Avg effective tax (proposed)</t>
  </si>
  <si>
    <t>Avg effective tax (real)</t>
  </si>
  <si>
    <t>Avg tax change per person (percentage)</t>
  </si>
  <si>
    <t>Avg tax change per person (dollars)</t>
  </si>
  <si>
    <t>Avg effective wage change per taxpayer (percentage)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</si>
  <si>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</si>
  <si>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</si>
  <si>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</si>
  <si>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</si>
  <si>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</si>
  <si>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All returns taxable, total</t>
  </si>
  <si>
    <t>Single persons taxable, total</t>
  </si>
  <si>
    <t>Married filing separately taxable, total</t>
  </si>
  <si>
    <t>Heads of households taxable, total</t>
  </si>
  <si>
    <t xml:space="preserve">Table 1.2.  All Taxable Returns: Adjusted Gross Income, Exemptions, Deductions, and Tax Items, by Size of Adjusted Gross Income and by Marital Status, Tax Year 2017 </t>
  </si>
  <si>
    <t>Married filing jointly and surviving spouses, total</t>
  </si>
  <si>
    <t>* Estimate should be used with caution due to the small number of sample returns on which it is based.</t>
  </si>
  <si>
    <t>** Data combined to prevent disclosure of taxpayer information.</t>
  </si>
  <si>
    <t>NOTE: Detail may not add to totals because of rounding.</t>
  </si>
  <si>
    <t>SOURCE: IRS, Statistics of Income Division, Publication 1304, September 2019</t>
  </si>
</sst>
</file>

<file path=xl/styles.xml><?xml version="1.0" encoding="utf-8"?>
<styleSheet xmlns="http://schemas.openxmlformats.org/spreadsheetml/2006/main">
  <numFmts count="10">
    <numFmt numFmtId="164" formatCode=";\(#\);;"/>
    <numFmt numFmtId="166" formatCode="&quot;   &quot;@"/>
    <numFmt numFmtId="169" formatCode="&quot;$&quot;#,##0"/>
    <numFmt numFmtId="178" formatCode="&quot;** &quot;#,##0;&quot;** &quot;\-#,##0;&quot;**&quot;;&quot;**&quot;@\ "/>
    <numFmt numFmtId="179" formatCode="&quot;* &quot;#,##0;&quot;* &quot;\-#,##0;&quot;* 0&quot;;&quot;* &quot;@"/>
    <numFmt numFmtId="181" formatCode="&quot;** &quot;#,##0;&quot;** &quot;\-#,##0;&quot;** 0&quot;;&quot;** &quot;@"/>
    <numFmt numFmtId="182" formatCode="&quot;* &quot;&quot;$&quot;#,##0"/>
    <numFmt numFmtId="183" formatCode="&quot;* &quot;0.00%"/>
    <numFmt numFmtId="184" formatCode="&quot;** &quot;0.00%"/>
    <numFmt numFmtId="185" formatCode="&quot;** &quot;&quot;$&quot;#,##0"/>
  </numFmts>
  <fonts count="11">
    <font>
      <sz val="10"/>
      <name val="MS Sans Serif"/>
    </font>
    <font>
      <sz val="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8"/>
      <name val="Courier New"/>
      <family val="3"/>
    </font>
    <font>
      <b/>
      <sz val="8"/>
      <name val="MS Sans Serif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49" fontId="3" fillId="0" borderId="1" xfId="0" applyNumberFormat="1" applyFont="1" applyBorder="1" applyAlignment="1"/>
    <xf numFmtId="3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9" fontId="4" fillId="0" borderId="1" xfId="0" applyNumberFormat="1" applyFont="1" applyBorder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/>
    <xf numFmtId="169" fontId="7" fillId="0" borderId="1" xfId="0" applyNumberFormat="1" applyFont="1" applyBorder="1" applyAlignment="1"/>
    <xf numFmtId="10" fontId="7" fillId="0" borderId="1" xfId="0" applyNumberFormat="1" applyFont="1" applyBorder="1" applyAlignment="1"/>
    <xf numFmtId="166" fontId="4" fillId="0" borderId="1" xfId="0" applyNumberFormat="1" applyFont="1" applyBorder="1" applyAlignment="1"/>
    <xf numFmtId="3" fontId="4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/>
    <xf numFmtId="0" fontId="5" fillId="0" borderId="1" xfId="0" applyFont="1" applyBorder="1" applyAlignment="1"/>
    <xf numFmtId="169" fontId="5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3" fontId="7" fillId="0" borderId="1" xfId="0" applyNumberFormat="1" applyFont="1" applyBorder="1" applyAlignment="1"/>
    <xf numFmtId="0" fontId="7" fillId="0" borderId="1" xfId="0" applyFont="1" applyBorder="1" applyAlignment="1">
      <alignment vertical="center"/>
    </xf>
    <xf numFmtId="164" fontId="5" fillId="0" borderId="1" xfId="0" applyNumberFormat="1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166" fontId="4" fillId="0" borderId="0" xfId="0" applyNumberFormat="1" applyFont="1" applyBorder="1"/>
    <xf numFmtId="0" fontId="5" fillId="0" borderId="1" xfId="0" applyFont="1" applyBorder="1" applyAlignment="1">
      <alignment wrapText="1"/>
    </xf>
    <xf numFmtId="179" fontId="4" fillId="0" borderId="1" xfId="0" applyNumberFormat="1" applyFont="1" applyBorder="1" applyAlignment="1">
      <alignment horizontal="right"/>
    </xf>
    <xf numFmtId="181" fontId="4" fillId="0" borderId="1" xfId="0" applyNumberFormat="1" applyFont="1" applyBorder="1" applyAlignment="1">
      <alignment horizontal="right"/>
    </xf>
    <xf numFmtId="182" fontId="5" fillId="0" borderId="1" xfId="0" applyNumberFormat="1" applyFont="1" applyBorder="1" applyAlignment="1"/>
    <xf numFmtId="178" fontId="4" fillId="0" borderId="2" xfId="1" applyNumberFormat="1" applyFont="1" applyFill="1" applyBorder="1" applyAlignment="1">
      <alignment horizontal="right"/>
    </xf>
    <xf numFmtId="178" fontId="4" fillId="0" borderId="2" xfId="1" applyNumberFormat="1" applyFont="1" applyFill="1" applyBorder="1" applyAlignment="1">
      <alignment horizontal="right"/>
    </xf>
    <xf numFmtId="178" fontId="4" fillId="0" borderId="2" xfId="1" applyNumberFormat="1" applyFont="1" applyBorder="1" applyAlignment="1">
      <alignment horizontal="right"/>
    </xf>
    <xf numFmtId="179" fontId="4" fillId="0" borderId="2" xfId="1" applyNumberFormat="1" applyFont="1" applyFill="1" applyBorder="1" applyAlignment="1">
      <alignment horizontal="right"/>
    </xf>
    <xf numFmtId="183" fontId="5" fillId="0" borderId="1" xfId="0" applyNumberFormat="1" applyFont="1" applyBorder="1" applyAlignment="1"/>
    <xf numFmtId="184" fontId="5" fillId="0" borderId="1" xfId="0" applyNumberFormat="1" applyFont="1" applyBorder="1" applyAlignment="1"/>
    <xf numFmtId="185" fontId="5" fillId="0" borderId="1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9" sqref="A9"/>
      <selection pane="bottomRight" activeCell="B4" sqref="B4"/>
    </sheetView>
  </sheetViews>
  <sheetFormatPr defaultRowHeight="11.25"/>
  <cols>
    <col min="1" max="1" width="39.5703125" style="30" customWidth="1"/>
    <col min="2" max="2" width="10.42578125" style="31" bestFit="1" customWidth="1"/>
    <col min="3" max="3" width="16.7109375" style="31" bestFit="1" customWidth="1"/>
    <col min="4" max="4" width="17.140625" style="31" customWidth="1"/>
    <col min="5" max="5" width="17.85546875" style="31" customWidth="1"/>
    <col min="6" max="6" width="15.7109375" style="32" customWidth="1"/>
    <col min="7" max="7" width="16.7109375" style="32" customWidth="1"/>
    <col min="8" max="8" width="16.7109375" style="32" bestFit="1" customWidth="1"/>
    <col min="9" max="9" width="16.140625" style="24" customWidth="1"/>
    <col min="10" max="10" width="11.5703125" style="24" customWidth="1"/>
    <col min="11" max="13" width="12.5703125" style="24" customWidth="1"/>
    <col min="14" max="14" width="9.140625" style="24"/>
    <col min="15" max="15" width="10.85546875" style="24" customWidth="1"/>
    <col min="16" max="16" width="12.140625" style="24" customWidth="1"/>
    <col min="17" max="17" width="13.7109375" style="24" customWidth="1"/>
    <col min="18" max="16384" width="9.140625" style="24"/>
  </cols>
  <sheetData>
    <row r="1" spans="1:17" s="5" customFormat="1" ht="12.75">
      <c r="A1" s="4" t="s">
        <v>43</v>
      </c>
      <c r="B1" s="4"/>
      <c r="C1" s="4"/>
      <c r="D1" s="4"/>
      <c r="E1" s="4"/>
      <c r="F1" s="4"/>
      <c r="G1" s="4"/>
      <c r="H1" s="4"/>
    </row>
    <row r="2" spans="1:17" s="5" customFormat="1" ht="24.75" customHeight="1">
      <c r="A2" s="6"/>
      <c r="C2" s="7" t="s">
        <v>28</v>
      </c>
      <c r="D2" s="8" t="s">
        <v>21</v>
      </c>
      <c r="E2" s="9">
        <v>35000</v>
      </c>
      <c r="F2" s="8" t="s">
        <v>22</v>
      </c>
      <c r="G2" s="10">
        <v>0.3</v>
      </c>
      <c r="H2" s="11" t="s">
        <v>24</v>
      </c>
      <c r="I2" s="12" t="str">
        <f>TEXT(I4-H4,"$#,###") &amp; CHAR(10) &amp; "(" &amp; ROUND((I4-H4)*100/H4,2) &amp; "%)"</f>
        <v>$129,802,647,900
(8.21%)</v>
      </c>
      <c r="J2" s="13"/>
    </row>
    <row r="3" spans="1:17" s="16" customFormat="1" ht="42.75">
      <c r="A3" s="14" t="s">
        <v>14</v>
      </c>
      <c r="B3" s="15" t="s">
        <v>15</v>
      </c>
      <c r="C3" s="14" t="s">
        <v>16</v>
      </c>
      <c r="D3" s="14" t="s">
        <v>17</v>
      </c>
      <c r="E3" s="14" t="s">
        <v>20</v>
      </c>
      <c r="F3" s="16" t="s">
        <v>18</v>
      </c>
      <c r="G3" s="16" t="s">
        <v>23</v>
      </c>
      <c r="H3" s="14" t="s">
        <v>19</v>
      </c>
      <c r="I3" s="14" t="s">
        <v>25</v>
      </c>
      <c r="J3" s="16" t="s">
        <v>26</v>
      </c>
      <c r="K3" s="16" t="s">
        <v>27</v>
      </c>
      <c r="L3" s="16" t="s">
        <v>30</v>
      </c>
      <c r="M3" s="16" t="s">
        <v>29</v>
      </c>
      <c r="O3" s="16" t="s">
        <v>32</v>
      </c>
      <c r="P3" s="16" t="s">
        <v>31</v>
      </c>
      <c r="Q3" s="16" t="s">
        <v>33</v>
      </c>
    </row>
    <row r="4" spans="1:17" s="17" customFormat="1">
      <c r="A4" s="1" t="s">
        <v>39</v>
      </c>
      <c r="B4" s="2">
        <v>103747043</v>
      </c>
      <c r="C4" s="2">
        <v>10395141681000</v>
      </c>
      <c r="D4" s="2">
        <v>2552986499000</v>
      </c>
      <c r="E4" s="2">
        <f>E50+E71+E92+E93+E29</f>
        <v>8043302610000</v>
      </c>
      <c r="F4" s="2">
        <v>7857396108000</v>
      </c>
      <c r="G4" s="2">
        <f>G50+G71+G92+G93+G29</f>
        <v>5704388873000</v>
      </c>
      <c r="H4" s="2">
        <v>1581514014000</v>
      </c>
      <c r="I4" s="2">
        <f>I50+I71+I92+I93+I29</f>
        <v>1711316661900</v>
      </c>
      <c r="J4" s="2">
        <f>IF(B4=0,0,H4/B4)</f>
        <v>15243.943039417518</v>
      </c>
      <c r="K4" s="2">
        <f>IF(B4=0,0,I4/B4)</f>
        <v>16495.088557849307</v>
      </c>
      <c r="L4" s="3">
        <f>IF(C4=0,0,H4/C4)</f>
        <v>0.15213972666583803</v>
      </c>
      <c r="M4" s="3">
        <f>IF(C4=0,0,I4/C4)</f>
        <v>0.16462658368840755</v>
      </c>
      <c r="O4" s="18">
        <f>K4-J4</f>
        <v>1251.1455184317892</v>
      </c>
      <c r="P4" s="19">
        <f>IF(J4=0,0,O4/J4)</f>
        <v>8.2074927411930051E-2</v>
      </c>
      <c r="Q4" s="19">
        <f>IF(C4=0,0,(H4-I4)/C4)</f>
        <v>-1.2486857022569523E-2</v>
      </c>
    </row>
    <row r="5" spans="1:17">
      <c r="A5" s="20" t="s">
        <v>0</v>
      </c>
      <c r="B5" s="21">
        <v>2030316</v>
      </c>
      <c r="C5" s="21">
        <v>-232238464000</v>
      </c>
      <c r="D5" s="22">
        <v>12485824000</v>
      </c>
      <c r="E5" s="22">
        <f>E51+E72+E93+E30</f>
        <v>96751550000</v>
      </c>
      <c r="F5" s="21">
        <v>0</v>
      </c>
      <c r="G5" s="22">
        <f t="shared" ref="G5:G23" si="0">G51+G72+G93+G30</f>
        <v>0</v>
      </c>
      <c r="H5" s="35">
        <v>198232000</v>
      </c>
      <c r="I5" s="22">
        <f t="shared" ref="I5:I23" si="1">I51+I72+I93+I30</f>
        <v>0</v>
      </c>
      <c r="J5" s="22">
        <f>IF(B5=0,0,H5/B5)</f>
        <v>97.63603301161001</v>
      </c>
      <c r="K5" s="22">
        <f>IF(B5=0,0,I5/B5)</f>
        <v>0</v>
      </c>
      <c r="L5" s="23">
        <f>IF(C5=0,0,H5/C5)</f>
        <v>-8.5357092268746658E-4</v>
      </c>
      <c r="M5" s="23">
        <f>IF(C5=0,0,I5/C5)</f>
        <v>0</v>
      </c>
      <c r="O5" s="25">
        <f>K5-J5</f>
        <v>-97.63603301161001</v>
      </c>
      <c r="P5" s="23">
        <f t="shared" ref="P5:P23" si="2">IF(H5=0,0,(I5-H5)/H5)</f>
        <v>-1</v>
      </c>
      <c r="Q5" s="23">
        <f>IF(C5=0,0,(H5-I5)/C5)</f>
        <v>-8.5357092268746658E-4</v>
      </c>
    </row>
    <row r="6" spans="1:17">
      <c r="A6" s="20" t="s">
        <v>1</v>
      </c>
      <c r="B6" s="21">
        <v>9752106</v>
      </c>
      <c r="C6" s="21">
        <v>25230099000</v>
      </c>
      <c r="D6" s="22">
        <v>87417738000</v>
      </c>
      <c r="E6" s="22">
        <f t="shared" ref="E6:E23" si="3">E52+E73+E94+E31</f>
        <v>384089965000</v>
      </c>
      <c r="F6" s="21">
        <v>370804000</v>
      </c>
      <c r="G6" s="22">
        <f t="shared" si="0"/>
        <v>0</v>
      </c>
      <c r="H6" s="21">
        <v>31956000</v>
      </c>
      <c r="I6" s="22">
        <f t="shared" si="1"/>
        <v>0</v>
      </c>
      <c r="J6" s="22">
        <f>IF(B6=0,0,H6/B6)</f>
        <v>3.2768306661145807</v>
      </c>
      <c r="K6" s="22">
        <f>IF(B6=0,0,I6/B6)</f>
        <v>0</v>
      </c>
      <c r="L6" s="23">
        <f>IF(C6=0,0,H6/C6)</f>
        <v>1.2665824260142619E-3</v>
      </c>
      <c r="M6" s="23">
        <f>IF(C6=0,0,I6/C6)</f>
        <v>0</v>
      </c>
      <c r="O6" s="25">
        <f>K6-J6</f>
        <v>-3.2768306661145807</v>
      </c>
      <c r="P6" s="23">
        <f t="shared" si="2"/>
        <v>-1</v>
      </c>
      <c r="Q6" s="23">
        <f>IF(C6=0,0,(H6-I6)/C6)</f>
        <v>1.2665824260142619E-3</v>
      </c>
    </row>
    <row r="7" spans="1:17">
      <c r="A7" s="20" t="s">
        <v>2</v>
      </c>
      <c r="B7" s="21">
        <v>10789563</v>
      </c>
      <c r="C7" s="21">
        <v>81447661000</v>
      </c>
      <c r="D7" s="22">
        <v>131573080000</v>
      </c>
      <c r="E7" s="22">
        <f t="shared" si="3"/>
        <v>457811095000</v>
      </c>
      <c r="F7" s="21">
        <v>3663625000</v>
      </c>
      <c r="G7" s="22">
        <f t="shared" si="0"/>
        <v>0</v>
      </c>
      <c r="H7" s="21">
        <v>368064000</v>
      </c>
      <c r="I7" s="22">
        <f t="shared" si="1"/>
        <v>0</v>
      </c>
      <c r="J7" s="22">
        <f>IF(B7=0,0,H7/B7)</f>
        <v>34.112966391687969</v>
      </c>
      <c r="K7" s="22">
        <f>IF(B7=0,0,I7/B7)</f>
        <v>0</v>
      </c>
      <c r="L7" s="23">
        <f>IF(C7=0,0,H7/C7)</f>
        <v>4.5190248004789236E-3</v>
      </c>
      <c r="M7" s="23">
        <f>IF(C7=0,0,I7/C7)</f>
        <v>0</v>
      </c>
      <c r="O7" s="25">
        <f>K7-J7</f>
        <v>-34.112966391687969</v>
      </c>
      <c r="P7" s="23">
        <f t="shared" si="2"/>
        <v>-1</v>
      </c>
      <c r="Q7" s="23">
        <f>IF(C7=0,0,(H7-I7)/C7)</f>
        <v>4.5190248004789236E-3</v>
      </c>
    </row>
    <row r="8" spans="1:17">
      <c r="A8" s="20" t="s">
        <v>3</v>
      </c>
      <c r="B8" s="21">
        <v>11594637</v>
      </c>
      <c r="C8" s="21">
        <v>145001169000</v>
      </c>
      <c r="D8" s="22">
        <v>170507924000</v>
      </c>
      <c r="E8" s="22">
        <f t="shared" si="3"/>
        <v>543531835000</v>
      </c>
      <c r="F8" s="21">
        <v>17569255000</v>
      </c>
      <c r="G8" s="22">
        <f t="shared" si="0"/>
        <v>0</v>
      </c>
      <c r="H8" s="21">
        <v>1391657000</v>
      </c>
      <c r="I8" s="22">
        <f t="shared" si="1"/>
        <v>0</v>
      </c>
      <c r="J8" s="22">
        <f>IF(B8=0,0,H8/B8)</f>
        <v>120.02592232943559</v>
      </c>
      <c r="K8" s="22">
        <f>IF(B8=0,0,I8/B8)</f>
        <v>0</v>
      </c>
      <c r="L8" s="23">
        <f>IF(C8=0,0,H8/C8)</f>
        <v>9.5975571065913274E-3</v>
      </c>
      <c r="M8" s="23">
        <f>IF(C8=0,0,I8/C8)</f>
        <v>0</v>
      </c>
      <c r="O8" s="25">
        <f>K8-J8</f>
        <v>-120.02592232943559</v>
      </c>
      <c r="P8" s="23">
        <f t="shared" si="2"/>
        <v>-1</v>
      </c>
      <c r="Q8" s="23">
        <f>IF(C8=0,0,(H8-I8)/C8)</f>
        <v>9.5975571065913274E-3</v>
      </c>
    </row>
    <row r="9" spans="1:17">
      <c r="A9" s="20" t="s">
        <v>4</v>
      </c>
      <c r="B9" s="21">
        <v>10665270</v>
      </c>
      <c r="C9" s="21">
        <v>186097793000</v>
      </c>
      <c r="D9" s="22">
        <v>168448623000</v>
      </c>
      <c r="E9" s="22">
        <f t="shared" si="3"/>
        <v>521123960000</v>
      </c>
      <c r="F9" s="21">
        <v>42302838000</v>
      </c>
      <c r="G9" s="22">
        <f t="shared" si="0"/>
        <v>0</v>
      </c>
      <c r="H9" s="21">
        <v>3505521000</v>
      </c>
      <c r="I9" s="22">
        <f t="shared" si="1"/>
        <v>0</v>
      </c>
      <c r="J9" s="22">
        <f>IF(B9=0,0,H9/B9)</f>
        <v>328.68563102481232</v>
      </c>
      <c r="K9" s="22">
        <f>IF(B9=0,0,I9/B9)</f>
        <v>0</v>
      </c>
      <c r="L9" s="23">
        <f>IF(C9=0,0,H9/C9)</f>
        <v>1.8836983198398275E-2</v>
      </c>
      <c r="M9" s="23">
        <f>IF(C9=0,0,I9/C9)</f>
        <v>0</v>
      </c>
      <c r="O9" s="25">
        <f>K9-J9</f>
        <v>-328.68563102481232</v>
      </c>
      <c r="P9" s="23">
        <f t="shared" si="2"/>
        <v>-1</v>
      </c>
      <c r="Q9" s="23">
        <f>IF(C9=0,0,(H9-I9)/C9)</f>
        <v>1.8836983198398275E-2</v>
      </c>
    </row>
    <row r="10" spans="1:17">
      <c r="A10" s="20" t="s">
        <v>5</v>
      </c>
      <c r="B10" s="21">
        <v>9983829</v>
      </c>
      <c r="C10" s="21">
        <v>224218126000</v>
      </c>
      <c r="D10" s="22">
        <v>164097299000</v>
      </c>
      <c r="E10" s="22">
        <f t="shared" si="3"/>
        <v>494871195000</v>
      </c>
      <c r="F10" s="21">
        <v>71912367000</v>
      </c>
      <c r="G10" s="22">
        <f t="shared" si="0"/>
        <v>0</v>
      </c>
      <c r="H10" s="21">
        <v>6314256000</v>
      </c>
      <c r="I10" s="22">
        <f t="shared" si="1"/>
        <v>0</v>
      </c>
      <c r="J10" s="22">
        <f>IF(B10=0,0,H10/B10)</f>
        <v>632.44833219799739</v>
      </c>
      <c r="K10" s="22">
        <f>IF(B10=0,0,I10/B10)</f>
        <v>0</v>
      </c>
      <c r="L10" s="23">
        <f>IF(C10=0,0,H10/C10)</f>
        <v>2.8161220114737734E-2</v>
      </c>
      <c r="M10" s="23">
        <f>IF(C10=0,0,I10/C10)</f>
        <v>0</v>
      </c>
      <c r="O10" s="25">
        <f>K10-J10</f>
        <v>-632.44833219799739</v>
      </c>
      <c r="P10" s="23">
        <f t="shared" si="2"/>
        <v>-1</v>
      </c>
      <c r="Q10" s="23">
        <f>IF(C10=0,0,(H10-I10)/C10)</f>
        <v>2.8161220114737734E-2</v>
      </c>
    </row>
    <row r="11" spans="1:17">
      <c r="A11" s="20" t="s">
        <v>6</v>
      </c>
      <c r="B11" s="21">
        <v>8824548</v>
      </c>
      <c r="C11" s="21">
        <v>242450897000</v>
      </c>
      <c r="D11" s="22">
        <v>147802983000</v>
      </c>
      <c r="E11" s="22">
        <f t="shared" si="3"/>
        <v>438599665000</v>
      </c>
      <c r="F11" s="21">
        <v>99462775000</v>
      </c>
      <c r="G11" s="22">
        <f t="shared" si="0"/>
        <v>0</v>
      </c>
      <c r="H11" s="21">
        <v>9105303000</v>
      </c>
      <c r="I11" s="22">
        <f t="shared" si="1"/>
        <v>0</v>
      </c>
      <c r="J11" s="22">
        <f>IF(B11=0,0,H11/B11)</f>
        <v>1031.8152272501663</v>
      </c>
      <c r="K11" s="22">
        <f>IF(B11=0,0,I11/B11)</f>
        <v>0</v>
      </c>
      <c r="L11" s="23">
        <f>IF(C11=0,0,H11/C11)</f>
        <v>3.7555245671044062E-2</v>
      </c>
      <c r="M11" s="23">
        <f>IF(C11=0,0,I11/C11)</f>
        <v>0</v>
      </c>
      <c r="O11" s="25">
        <f>K11-J11</f>
        <v>-1031.8152272501663</v>
      </c>
      <c r="P11" s="23">
        <f t="shared" si="2"/>
        <v>-1</v>
      </c>
      <c r="Q11" s="23">
        <f>IF(C11=0,0,(H11-I11)/C11)</f>
        <v>3.7555245671044062E-2</v>
      </c>
    </row>
    <row r="12" spans="1:17">
      <c r="A12" s="20" t="s">
        <v>7</v>
      </c>
      <c r="B12" s="21">
        <v>15209009</v>
      </c>
      <c r="C12" s="21">
        <v>529629959000</v>
      </c>
      <c r="D12" s="22">
        <v>267509603000</v>
      </c>
      <c r="E12" s="22">
        <f t="shared" si="3"/>
        <v>767203255000</v>
      </c>
      <c r="F12" s="21">
        <v>266441069000</v>
      </c>
      <c r="G12" s="22">
        <f t="shared" si="0"/>
        <v>0</v>
      </c>
      <c r="H12" s="21">
        <v>26166552000</v>
      </c>
      <c r="I12" s="22">
        <f t="shared" si="1"/>
        <v>0</v>
      </c>
      <c r="J12" s="22">
        <f>IF(B12=0,0,H12/B12)</f>
        <v>1720.4639697431962</v>
      </c>
      <c r="K12" s="22">
        <f>IF(B12=0,0,I12/B12)</f>
        <v>0</v>
      </c>
      <c r="L12" s="23">
        <f>IF(C12=0,0,H12/C12)</f>
        <v>4.940534717749983E-2</v>
      </c>
      <c r="M12" s="23">
        <f>IF(C12=0,0,I12/C12)</f>
        <v>0</v>
      </c>
      <c r="O12" s="25">
        <f>K12-J12</f>
        <v>-1720.4639697431962</v>
      </c>
      <c r="P12" s="23">
        <f>IF(H12=0,0,(I12-H12)/H12)</f>
        <v>-1</v>
      </c>
      <c r="Q12" s="23">
        <f>IF(C12=0,0,(H12-I12)/C12)</f>
        <v>4.940534717749983E-2</v>
      </c>
    </row>
    <row r="13" spans="1:17">
      <c r="A13" s="20" t="s">
        <v>8</v>
      </c>
      <c r="B13" s="21">
        <v>11915599</v>
      </c>
      <c r="C13" s="21">
        <v>533337760000</v>
      </c>
      <c r="D13" s="22">
        <v>223617051000</v>
      </c>
      <c r="E13" s="22">
        <f t="shared" si="3"/>
        <v>609484050000</v>
      </c>
      <c r="F13" s="21">
        <v>311873931000</v>
      </c>
      <c r="G13" s="22">
        <f t="shared" si="0"/>
        <v>62366163000</v>
      </c>
      <c r="H13" s="21">
        <v>33590286000</v>
      </c>
      <c r="I13" s="22">
        <f t="shared" si="1"/>
        <v>18709848900</v>
      </c>
      <c r="J13" s="22">
        <f>IF(B13=0,0,H13/B13)</f>
        <v>2819.0178269678258</v>
      </c>
      <c r="K13" s="22">
        <f>IF(B13=0,0,I13/B13)</f>
        <v>1570.1979312999708</v>
      </c>
      <c r="L13" s="23">
        <f>IF(C13=0,0,H13/C13)</f>
        <v>6.2981263505512905E-2</v>
      </c>
      <c r="M13" s="23">
        <f>IF(C13=0,0,I13/C13)</f>
        <v>3.5080675517893199E-2</v>
      </c>
      <c r="O13" s="25">
        <f>K13-J13</f>
        <v>-1248.819895667855</v>
      </c>
      <c r="P13" s="23">
        <f t="shared" ref="P13:P23" si="4">IF(H13=0,0,(I13-H13)/H13)</f>
        <v>-0.44299822573704789</v>
      </c>
      <c r="Q13" s="23">
        <f>IF(C13=0,0,(H13-I13)/C13)</f>
        <v>2.7900587987619702E-2</v>
      </c>
    </row>
    <row r="14" spans="1:17">
      <c r="A14" s="20" t="s">
        <v>9</v>
      </c>
      <c r="B14" s="21">
        <v>20958446</v>
      </c>
      <c r="C14" s="21">
        <v>1286848073000</v>
      </c>
      <c r="D14" s="22">
        <v>451587040000</v>
      </c>
      <c r="E14" s="22">
        <f t="shared" si="3"/>
        <v>1136237025000</v>
      </c>
      <c r="F14" s="21">
        <v>838281627000</v>
      </c>
      <c r="G14" s="22">
        <f t="shared" si="0"/>
        <v>241885499000</v>
      </c>
      <c r="H14" s="21">
        <v>105654965000</v>
      </c>
      <c r="I14" s="22">
        <f t="shared" si="1"/>
        <v>72565649700</v>
      </c>
      <c r="J14" s="22">
        <f>IF(B14=0,0,H14/B14)</f>
        <v>5041.1640729470118</v>
      </c>
      <c r="K14" s="22">
        <f>IF(B14=0,0,I14/B14)</f>
        <v>3462.3583112984616</v>
      </c>
      <c r="L14" s="23">
        <f>IF(C14=0,0,H14/C14)</f>
        <v>8.2103682024940949E-2</v>
      </c>
      <c r="M14" s="23">
        <f>IF(C14=0,0,I14/C14)</f>
        <v>5.6390222919500771E-2</v>
      </c>
      <c r="O14" s="25">
        <f>K14-J14</f>
        <v>-1578.8057616485503</v>
      </c>
      <c r="P14" s="23">
        <f t="shared" si="4"/>
        <v>-0.31318277659738941</v>
      </c>
      <c r="Q14" s="23">
        <f>IF(C14=0,0,(H14-I14)/C14)</f>
        <v>2.5713459105440182E-2</v>
      </c>
    </row>
    <row r="15" spans="1:17">
      <c r="A15" s="20" t="s">
        <v>10</v>
      </c>
      <c r="B15" s="21">
        <v>13508353</v>
      </c>
      <c r="C15" s="21">
        <v>1170354458000</v>
      </c>
      <c r="D15" s="22">
        <v>352037461000</v>
      </c>
      <c r="E15" s="22">
        <f t="shared" si="3"/>
        <v>804294715000</v>
      </c>
      <c r="F15" s="21">
        <v>820354914000</v>
      </c>
      <c r="G15" s="22">
        <f t="shared" si="0"/>
        <v>366059743000</v>
      </c>
      <c r="H15" s="21">
        <v>112966329000</v>
      </c>
      <c r="I15" s="22">
        <f t="shared" si="1"/>
        <v>109817922900</v>
      </c>
      <c r="J15" s="22">
        <f>IF(B15=0,0,H15/B15)</f>
        <v>8362.7018778677157</v>
      </c>
      <c r="K15" s="22">
        <f>IF(B15=0,0,I15/B15)</f>
        <v>8129.6308217589512</v>
      </c>
      <c r="L15" s="23">
        <f>IF(C15=0,0,H15/C15)</f>
        <v>9.6523175716394807E-2</v>
      </c>
      <c r="M15" s="23">
        <f>IF(C15=0,0,I15/C15)</f>
        <v>9.3833045321727648E-2</v>
      </c>
      <c r="O15" s="25">
        <f>K15-J15</f>
        <v>-233.07105610876442</v>
      </c>
      <c r="P15" s="23">
        <f t="shared" si="4"/>
        <v>-2.7870305496073968E-2</v>
      </c>
      <c r="Q15" s="23">
        <f>IF(C15=0,0,(H15-I15)/C15)</f>
        <v>2.6901303946671512E-3</v>
      </c>
    </row>
    <row r="16" spans="1:17">
      <c r="A16" s="20" t="s">
        <v>11</v>
      </c>
      <c r="B16" s="21">
        <v>19951450</v>
      </c>
      <c r="C16" s="21">
        <v>2707840958000</v>
      </c>
      <c r="D16" s="22">
        <v>670582270000</v>
      </c>
      <c r="E16" s="22">
        <f t="shared" si="3"/>
        <v>1273557390000</v>
      </c>
      <c r="F16" s="21">
        <v>2040315252000</v>
      </c>
      <c r="G16" s="22">
        <f t="shared" si="0"/>
        <v>1434283568000</v>
      </c>
      <c r="H16" s="21">
        <v>340958752000</v>
      </c>
      <c r="I16" s="22">
        <f t="shared" si="1"/>
        <v>430285070400</v>
      </c>
      <c r="J16" s="22">
        <f>IF(B16=0,0,H16/B16)</f>
        <v>17089.422172323313</v>
      </c>
      <c r="K16" s="22">
        <f>IF(B16=0,0,I16/B16)</f>
        <v>21566.606457174792</v>
      </c>
      <c r="L16" s="23">
        <f>IF(C16=0,0,H16/C16)</f>
        <v>0.1259153537037237</v>
      </c>
      <c r="M16" s="23">
        <f>IF(C16=0,0,I16/C16)</f>
        <v>0.15890337618565559</v>
      </c>
      <c r="O16" s="25">
        <f>K16-J16</f>
        <v>4477.1842848514789</v>
      </c>
      <c r="P16" s="23">
        <f t="shared" si="4"/>
        <v>0.2619857031855865</v>
      </c>
      <c r="Q16" s="23">
        <f>IF(C16=0,0,(H16-I16)/C16)</f>
        <v>-3.2988022481931896E-2</v>
      </c>
    </row>
    <row r="17" spans="1:17">
      <c r="A17" s="20" t="s">
        <v>12</v>
      </c>
      <c r="B17" s="21">
        <v>6215046</v>
      </c>
      <c r="C17" s="21">
        <v>1770815570000</v>
      </c>
      <c r="D17" s="22">
        <v>320654273000</v>
      </c>
      <c r="E17" s="22">
        <f t="shared" si="3"/>
        <v>408770250000</v>
      </c>
      <c r="F17" s="21">
        <v>1451487369000</v>
      </c>
      <c r="G17" s="22">
        <f t="shared" si="0"/>
        <v>1362045321000</v>
      </c>
      <c r="H17" s="21">
        <v>336733823000</v>
      </c>
      <c r="I17" s="22">
        <f t="shared" si="1"/>
        <v>408613596300</v>
      </c>
      <c r="J17" s="22">
        <f>IF(B17=0,0,H17/B17)</f>
        <v>54180.42328246645</v>
      </c>
      <c r="K17" s="22">
        <f>IF(B17=0,0,I17/B17)</f>
        <v>65745.868381344248</v>
      </c>
      <c r="L17" s="23">
        <f>IF(C17=0,0,H17/C17)</f>
        <v>0.19015747811614284</v>
      </c>
      <c r="M17" s="23">
        <f>IF(C17=0,0,I17/C17)</f>
        <v>0.23074881609494771</v>
      </c>
      <c r="O17" s="25">
        <f>K17-J17</f>
        <v>11565.445098877797</v>
      </c>
      <c r="P17" s="23">
        <f t="shared" si="4"/>
        <v>0.21346169701521192</v>
      </c>
      <c r="Q17" s="23">
        <f>IF(C17=0,0,(H17-I17)/C17)</f>
        <v>-4.0591337978804876E-2</v>
      </c>
    </row>
    <row r="18" spans="1:17">
      <c r="A18" s="20" t="s">
        <v>13</v>
      </c>
      <c r="B18" s="21">
        <v>1010203</v>
      </c>
      <c r="C18" s="21">
        <v>679941585000</v>
      </c>
      <c r="D18" s="22">
        <v>84419989000</v>
      </c>
      <c r="E18" s="22">
        <f t="shared" si="3"/>
        <v>66477530000</v>
      </c>
      <c r="F18" s="21">
        <v>595998605000</v>
      </c>
      <c r="G18" s="22">
        <f t="shared" si="0"/>
        <v>613464055000</v>
      </c>
      <c r="H18" s="21">
        <v>169190566000</v>
      </c>
      <c r="I18" s="22">
        <f t="shared" si="1"/>
        <v>184039216500</v>
      </c>
      <c r="J18" s="22">
        <f>IF(B18=0,0,H18/B18)</f>
        <v>167481.749707732</v>
      </c>
      <c r="K18" s="22">
        <f>IF(B18=0,0,I18/B18)</f>
        <v>182180.42957702561</v>
      </c>
      <c r="L18" s="23">
        <f>IF(C18=0,0,H18/C18)</f>
        <v>0.2488310315657484</v>
      </c>
      <c r="M18" s="23">
        <f>IF(C18=0,0,I18/C18)</f>
        <v>0.27066915829247301</v>
      </c>
      <c r="O18" s="25">
        <f>K18-J18</f>
        <v>14698.679869293614</v>
      </c>
      <c r="P18" s="23">
        <f t="shared" si="4"/>
        <v>8.7762875029332305E-2</v>
      </c>
      <c r="Q18" s="23">
        <f>IF(C18=0,0,(H18-I18)/C18)</f>
        <v>-2.1838126726724621E-2</v>
      </c>
    </row>
    <row r="19" spans="1:17">
      <c r="A19" s="20" t="s">
        <v>34</v>
      </c>
      <c r="B19" s="21">
        <v>222611</v>
      </c>
      <c r="C19" s="21">
        <v>268740908000</v>
      </c>
      <c r="D19" s="22">
        <v>31889966000</v>
      </c>
      <c r="E19" s="22">
        <f t="shared" si="3"/>
        <v>15582770000</v>
      </c>
      <c r="F19" s="21">
        <v>237076403000</v>
      </c>
      <c r="G19" s="22">
        <f t="shared" si="0"/>
        <v>253158139000</v>
      </c>
      <c r="H19" s="21">
        <v>72348263000</v>
      </c>
      <c r="I19" s="22">
        <f t="shared" si="1"/>
        <v>75947441700</v>
      </c>
      <c r="J19" s="22">
        <f>IF(B19=0,0,H19/B19)</f>
        <v>324998.59845200821</v>
      </c>
      <c r="K19" s="22">
        <f>IF(B19=0,0,I19/B19)</f>
        <v>341166.61665416352</v>
      </c>
      <c r="L19" s="23">
        <f>IF(C19=0,0,H19/C19)</f>
        <v>0.26921194669774651</v>
      </c>
      <c r="M19" s="23">
        <f>IF(C19=0,0,I19/C19)</f>
        <v>0.28260469262089416</v>
      </c>
      <c r="O19" s="25">
        <f>K19-J19</f>
        <v>16168.018202155305</v>
      </c>
      <c r="P19" s="23">
        <f t="shared" si="4"/>
        <v>4.9747962850193103E-2</v>
      </c>
      <c r="Q19" s="23">
        <f>IF(C19=0,0,(H19-I19)/C19)</f>
        <v>-1.3392745923147658E-2</v>
      </c>
    </row>
    <row r="20" spans="1:17">
      <c r="A20" s="20" t="s">
        <v>35</v>
      </c>
      <c r="B20" s="21">
        <v>90527</v>
      </c>
      <c r="C20" s="21">
        <v>155813355000</v>
      </c>
      <c r="D20" s="22">
        <v>18294074000</v>
      </c>
      <c r="E20" s="22">
        <f t="shared" si="3"/>
        <v>6336820000</v>
      </c>
      <c r="F20" s="21">
        <v>137631139000</v>
      </c>
      <c r="G20" s="22">
        <f t="shared" si="0"/>
        <v>149476536000</v>
      </c>
      <c r="H20" s="21">
        <v>42912660000</v>
      </c>
      <c r="I20" s="22">
        <f t="shared" si="1"/>
        <v>44842960800</v>
      </c>
      <c r="J20" s="22">
        <f>IF(B20=0,0,H20/B20)</f>
        <v>474031.61487732944</v>
      </c>
      <c r="K20" s="22">
        <f>IF(B20=0,0,I20/B20)</f>
        <v>495354.54394821433</v>
      </c>
      <c r="L20" s="23">
        <f>IF(C20=0,0,H20/C20)</f>
        <v>0.27541066681992693</v>
      </c>
      <c r="M20" s="23">
        <f>IF(C20=0,0,I20/C20)</f>
        <v>0.28779921207652581</v>
      </c>
      <c r="O20" s="25">
        <f>K20-J20</f>
        <v>21322.929070884886</v>
      </c>
      <c r="P20" s="23">
        <f t="shared" si="4"/>
        <v>4.4982082210704252E-2</v>
      </c>
      <c r="Q20" s="23">
        <f>IF(C20=0,0,(H20-I20)/C20)</f>
        <v>-1.2388545256598833E-2</v>
      </c>
    </row>
    <row r="21" spans="1:17">
      <c r="A21" s="20" t="s">
        <v>36</v>
      </c>
      <c r="B21" s="21">
        <v>129868</v>
      </c>
      <c r="C21" s="21">
        <v>386043696000</v>
      </c>
      <c r="D21" s="22">
        <v>45457126000</v>
      </c>
      <c r="E21" s="22">
        <f t="shared" si="3"/>
        <v>9090830000</v>
      </c>
      <c r="F21" s="21">
        <v>340927910000</v>
      </c>
      <c r="G21" s="22">
        <f t="shared" si="0"/>
        <v>376952867000</v>
      </c>
      <c r="H21" s="21">
        <v>107262711000</v>
      </c>
      <c r="I21" s="22">
        <f t="shared" si="1"/>
        <v>113085860100</v>
      </c>
      <c r="J21" s="22">
        <f>IF(B21=0,0,H21/B21)</f>
        <v>825936.42005728895</v>
      </c>
      <c r="K21" s="22">
        <f>IF(B21=0,0,I21/B21)</f>
        <v>870775.40348661714</v>
      </c>
      <c r="L21" s="23">
        <f>IF(C21=0,0,H21/C21)</f>
        <v>0.27785121765076043</v>
      </c>
      <c r="M21" s="23">
        <f>IF(C21=0,0,I21/C21)</f>
        <v>0.29293538858875706</v>
      </c>
      <c r="O21" s="25">
        <f>K21-J21</f>
        <v>44838.983429328189</v>
      </c>
      <c r="P21" s="23">
        <f t="shared" si="4"/>
        <v>5.4288662347905789E-2</v>
      </c>
      <c r="Q21" s="23">
        <f>IF(C21=0,0,(H21-I21)/C21)</f>
        <v>-1.5084170937996615E-2</v>
      </c>
    </row>
    <row r="22" spans="1:17">
      <c r="A22" s="20" t="s">
        <v>37</v>
      </c>
      <c r="B22" s="21">
        <v>31628</v>
      </c>
      <c r="C22" s="21">
        <v>216163537000</v>
      </c>
      <c r="D22" s="22">
        <v>25599242000</v>
      </c>
      <c r="E22" s="22">
        <f t="shared" si="3"/>
        <v>2213960000</v>
      </c>
      <c r="F22" s="21">
        <v>190730220000</v>
      </c>
      <c r="G22" s="22">
        <f t="shared" si="0"/>
        <v>213949576000</v>
      </c>
      <c r="H22" s="21">
        <v>59177780000</v>
      </c>
      <c r="I22" s="22">
        <f t="shared" si="1"/>
        <v>64184872800</v>
      </c>
      <c r="J22" s="22">
        <f>IF(B22=0,0,H22/B22)</f>
        <v>1871056.6586568863</v>
      </c>
      <c r="K22" s="22">
        <f>IF(B22=0,0,I22/B22)</f>
        <v>2029368.6859744531</v>
      </c>
      <c r="L22" s="23">
        <f>IF(C22=0,0,H22/C22)</f>
        <v>0.27376393272099353</v>
      </c>
      <c r="M22" s="23">
        <f>IF(C22=0,0,I22/C22)</f>
        <v>0.29692738049525902</v>
      </c>
      <c r="O22" s="25">
        <f>K22-J22</f>
        <v>158312.0273175668</v>
      </c>
      <c r="P22" s="23">
        <f t="shared" si="4"/>
        <v>8.461102799057349E-2</v>
      </c>
      <c r="Q22" s="23">
        <f>IF(C22=0,0,(H22-I22)/C22)</f>
        <v>-2.3163447774265464E-2</v>
      </c>
    </row>
    <row r="23" spans="1:17">
      <c r="A23" s="20" t="s">
        <v>38</v>
      </c>
      <c r="B23" s="21">
        <v>20223</v>
      </c>
      <c r="C23" s="21">
        <v>632163016000</v>
      </c>
      <c r="D23" s="22">
        <v>90366546000</v>
      </c>
      <c r="E23" s="22">
        <f t="shared" si="3"/>
        <v>1415610000</v>
      </c>
      <c r="F23" s="21">
        <v>542018079000</v>
      </c>
      <c r="G23" s="22">
        <f t="shared" si="0"/>
        <v>630747406000</v>
      </c>
      <c r="H23" s="21">
        <v>153645447000</v>
      </c>
      <c r="I23" s="22">
        <f t="shared" si="1"/>
        <v>189224221800</v>
      </c>
      <c r="J23" s="22">
        <f>IF(B23=0,0,H23/B23)</f>
        <v>7597559.5608960092</v>
      </c>
      <c r="K23" s="22">
        <f>IF(B23=0,0,I23/B23)</f>
        <v>9356881.857291203</v>
      </c>
      <c r="L23" s="23">
        <f>IF(C23=0,0,H23/C23)</f>
        <v>0.24304719370042996</v>
      </c>
      <c r="M23" s="23">
        <f>IF(C23=0,0,I23/C23)</f>
        <v>0.29932820650805048</v>
      </c>
      <c r="O23" s="25">
        <f>K23-J23</f>
        <v>1759322.2963951938</v>
      </c>
      <c r="P23" s="23">
        <f t="shared" si="4"/>
        <v>0.23156413349495478</v>
      </c>
      <c r="Q23" s="23">
        <f>IF(C23=0,0,(H23-I23)/C23)</f>
        <v>-5.6281012807620497E-2</v>
      </c>
    </row>
    <row r="24" spans="1:17">
      <c r="A24" s="33" t="s">
        <v>45</v>
      </c>
      <c r="B24" s="21"/>
      <c r="C24" s="21"/>
      <c r="D24" s="22"/>
      <c r="E24" s="22"/>
      <c r="F24" s="21"/>
      <c r="G24" s="22"/>
      <c r="H24" s="21"/>
      <c r="I24" s="22"/>
      <c r="J24" s="22"/>
      <c r="K24" s="22"/>
      <c r="L24" s="23"/>
      <c r="M24" s="23"/>
      <c r="O24" s="25"/>
      <c r="P24" s="23"/>
      <c r="Q24" s="23"/>
    </row>
    <row r="25" spans="1:17">
      <c r="A25" s="33" t="s">
        <v>46</v>
      </c>
      <c r="B25" s="21"/>
      <c r="C25" s="21"/>
      <c r="D25" s="22"/>
      <c r="E25" s="22"/>
      <c r="F25" s="21"/>
      <c r="G25" s="22"/>
      <c r="H25" s="21"/>
      <c r="I25" s="22"/>
      <c r="J25" s="22"/>
      <c r="K25" s="22"/>
      <c r="L25" s="23"/>
      <c r="M25" s="23"/>
      <c r="O25" s="25"/>
      <c r="P25" s="23"/>
      <c r="Q25" s="23"/>
    </row>
    <row r="26" spans="1:17" ht="10.5">
      <c r="A26" s="26" t="s">
        <v>47</v>
      </c>
      <c r="B26" s="27"/>
      <c r="C26" s="27"/>
      <c r="D26" s="27"/>
      <c r="E26" s="24"/>
      <c r="F26" s="27"/>
      <c r="G26" s="24"/>
      <c r="H26" s="27"/>
    </row>
    <row r="27" spans="1:17" ht="10.5">
      <c r="A27" s="26" t="s">
        <v>48</v>
      </c>
      <c r="B27" s="26"/>
      <c r="C27" s="26"/>
      <c r="D27" s="26"/>
      <c r="E27" s="26"/>
      <c r="F27" s="26"/>
      <c r="G27" s="26"/>
      <c r="H27" s="26"/>
    </row>
    <row r="28" spans="1:17" ht="10.5">
      <c r="A28" s="26"/>
      <c r="B28" s="26"/>
      <c r="C28" s="26"/>
      <c r="D28" s="26"/>
      <c r="E28" s="26"/>
      <c r="F28" s="26"/>
      <c r="G28" s="26"/>
      <c r="H28" s="26"/>
    </row>
    <row r="29" spans="1:17" ht="11.1" customHeight="1">
      <c r="A29" s="1" t="s">
        <v>40</v>
      </c>
      <c r="B29" s="2">
        <v>50610150</v>
      </c>
      <c r="C29" s="2">
        <v>2681317098000</v>
      </c>
      <c r="D29" s="2">
        <v>708437502000</v>
      </c>
      <c r="E29" s="2">
        <f>SUM(E30:E48)</f>
        <v>2557850715000</v>
      </c>
      <c r="F29" s="2">
        <v>1975340046000</v>
      </c>
      <c r="G29" s="2">
        <f>SUM(G30:G48)</f>
        <v>1251842201000</v>
      </c>
      <c r="H29" s="2">
        <v>362265564000</v>
      </c>
      <c r="I29" s="2">
        <f>SUM(I30:I48)</f>
        <v>375552660300</v>
      </c>
      <c r="J29" s="2">
        <f>IF(B29=0,0,H29/B29)</f>
        <v>7157.9626616400074</v>
      </c>
      <c r="K29" s="2">
        <f>IF(B29=0,0,I29/B29)</f>
        <v>7420.5008343188074</v>
      </c>
      <c r="L29" s="3">
        <f>IF(C29=0,0,H29/C29)</f>
        <v>0.13510731881365864</v>
      </c>
      <c r="M29" s="3">
        <f>IF(C29=0,0,I29/C29)</f>
        <v>0.14006275519599137</v>
      </c>
      <c r="O29" s="18">
        <f>K29-J29</f>
        <v>262.53817267880004</v>
      </c>
      <c r="P29" s="19">
        <f>IF(J29=0,0,O29/J29)</f>
        <v>3.6677779011863164E-2</v>
      </c>
      <c r="Q29" s="19">
        <f>IF(C29=0,0,(H29-I29)/C29)</f>
        <v>-4.9554363823327251E-3</v>
      </c>
    </row>
    <row r="30" spans="1:17" ht="11.1" customHeight="1">
      <c r="A30" s="20" t="s">
        <v>0</v>
      </c>
      <c r="B30" s="21">
        <v>1202315</v>
      </c>
      <c r="C30" s="21">
        <v>-67820866000</v>
      </c>
      <c r="D30" s="22">
        <v>4570647000</v>
      </c>
      <c r="E30" s="22">
        <f>$E$2*B30</f>
        <v>42081025000</v>
      </c>
      <c r="F30" s="21">
        <v>0</v>
      </c>
      <c r="G30" s="21">
        <f>IF(C30-E30&lt;0,0,C30-E30)</f>
        <v>0</v>
      </c>
      <c r="H30" s="21">
        <v>40473000</v>
      </c>
      <c r="I30" s="21">
        <f>$G$2*G30</f>
        <v>0</v>
      </c>
      <c r="J30" s="22">
        <f>IF(B30=0,0,H30/B30)</f>
        <v>33.662559312659326</v>
      </c>
      <c r="K30" s="22">
        <f>IF(B30=0,0,I30/B30)</f>
        <v>0</v>
      </c>
      <c r="L30" s="23">
        <f>IF(C30=0,0,H30/C30)</f>
        <v>-5.967632439255494E-4</v>
      </c>
      <c r="M30" s="23">
        <f>IF(C30=0,0,I30/C30)</f>
        <v>0</v>
      </c>
      <c r="O30" s="25">
        <f>K30-J30</f>
        <v>-33.662559312659326</v>
      </c>
      <c r="P30" s="23">
        <f t="shared" ref="P30:P48" si="5">IF(H30=0,0,(I30-H30)/H30)</f>
        <v>-1</v>
      </c>
      <c r="Q30" s="23">
        <f>IF(C30=0,0,(H30-I30)/C30)</f>
        <v>-5.967632439255494E-4</v>
      </c>
    </row>
    <row r="31" spans="1:17" ht="11.1" customHeight="1">
      <c r="A31" s="20" t="s">
        <v>1</v>
      </c>
      <c r="B31" s="21">
        <v>8422434</v>
      </c>
      <c r="C31" s="21">
        <v>21854965000</v>
      </c>
      <c r="D31" s="22">
        <v>59010288000</v>
      </c>
      <c r="E31" s="22">
        <f>$E$2*B31</f>
        <v>294785190000</v>
      </c>
      <c r="F31" s="36">
        <v>0</v>
      </c>
      <c r="G31" s="21">
        <f>IF(C31-E31&lt;0,0,C31-E31)</f>
        <v>0</v>
      </c>
      <c r="H31" s="21">
        <v>25221000</v>
      </c>
      <c r="I31" s="21">
        <f>$G$2*G31</f>
        <v>0</v>
      </c>
      <c r="J31" s="22">
        <f>IF(B31=0,0,H31/B31)</f>
        <v>2.9945025392897113</v>
      </c>
      <c r="K31" s="22">
        <f>IF(B31=0,0,I31/B31)</f>
        <v>0</v>
      </c>
      <c r="L31" s="23">
        <f>IF(C31=0,0,H31/C31)</f>
        <v>1.1540169476363838E-3</v>
      </c>
      <c r="M31" s="23">
        <f>IF(C31=0,0,I31/C31)</f>
        <v>0</v>
      </c>
      <c r="O31" s="25">
        <f>K31-J31</f>
        <v>-2.9945025392897113</v>
      </c>
      <c r="P31" s="23">
        <f t="shared" si="5"/>
        <v>-1</v>
      </c>
      <c r="Q31" s="23">
        <f>IF(C31=0,0,(H31-I31)/C31)</f>
        <v>1.1540169476363838E-3</v>
      </c>
    </row>
    <row r="32" spans="1:17" ht="11.1" customHeight="1">
      <c r="A32" s="20" t="s">
        <v>2</v>
      </c>
      <c r="B32" s="21">
        <v>8354084</v>
      </c>
      <c r="C32" s="21">
        <v>62299768000</v>
      </c>
      <c r="D32" s="22">
        <v>80397291000</v>
      </c>
      <c r="E32" s="22">
        <f>$E$2*B32</f>
        <v>292392940000</v>
      </c>
      <c r="F32" s="36">
        <v>4013623000</v>
      </c>
      <c r="G32" s="21">
        <f>IF(C32-E32&lt;0,0,C32-E32)</f>
        <v>0</v>
      </c>
      <c r="H32" s="21">
        <v>365862000</v>
      </c>
      <c r="I32" s="21">
        <f>$G$2*G32</f>
        <v>0</v>
      </c>
      <c r="J32" s="22">
        <f>IF(B32=0,0,H32/B32)</f>
        <v>43.794388469160715</v>
      </c>
      <c r="K32" s="22">
        <f>IF(B32=0,0,I32/B32)</f>
        <v>0</v>
      </c>
      <c r="L32" s="23">
        <f>IF(C32=0,0,H32/C32)</f>
        <v>5.8726061387580127E-3</v>
      </c>
      <c r="M32" s="23">
        <f>IF(C32=0,0,I32/C32)</f>
        <v>0</v>
      </c>
      <c r="O32" s="25">
        <f>K32-J32</f>
        <v>-43.794388469160715</v>
      </c>
      <c r="P32" s="23">
        <f t="shared" si="5"/>
        <v>-1</v>
      </c>
      <c r="Q32" s="23">
        <f>IF(C32=0,0,(H32-I32)/C32)</f>
        <v>5.8726061387580127E-3</v>
      </c>
    </row>
    <row r="33" spans="1:17" s="28" customFormat="1">
      <c r="A33" s="20" t="s">
        <v>3</v>
      </c>
      <c r="B33" s="21">
        <v>7508038</v>
      </c>
      <c r="C33" s="21">
        <v>93309016000</v>
      </c>
      <c r="D33" s="22">
        <v>81796479000</v>
      </c>
      <c r="E33" s="22">
        <f>$E$2*B33</f>
        <v>262781330000</v>
      </c>
      <c r="F33" s="21">
        <v>17280773000</v>
      </c>
      <c r="G33" s="21">
        <f>IF(C33-E33&lt;0,0,C33-E33)</f>
        <v>0</v>
      </c>
      <c r="H33" s="21">
        <v>1366440000</v>
      </c>
      <c r="I33" s="21">
        <f>$G$2*G33</f>
        <v>0</v>
      </c>
      <c r="J33" s="22">
        <f>IF(B33=0,0,H33/B33)</f>
        <v>181.99694780447302</v>
      </c>
      <c r="K33" s="22">
        <f>IF(B33=0,0,I33/B33)</f>
        <v>0</v>
      </c>
      <c r="L33" s="23">
        <f>IF(C33=0,0,H33/C33)</f>
        <v>1.464424402460744E-2</v>
      </c>
      <c r="M33" s="23">
        <f>IF(C33=0,0,I33/C33)</f>
        <v>0</v>
      </c>
      <c r="O33" s="25">
        <f>K33-J33</f>
        <v>-181.99694780447302</v>
      </c>
      <c r="P33" s="23">
        <f t="shared" si="5"/>
        <v>-1</v>
      </c>
      <c r="Q33" s="23">
        <f>IF(C33=0,0,(H33-I33)/C33)</f>
        <v>1.464424402460744E-2</v>
      </c>
    </row>
    <row r="34" spans="1:17">
      <c r="A34" s="20" t="s">
        <v>4</v>
      </c>
      <c r="B34" s="21">
        <v>6275620</v>
      </c>
      <c r="C34" s="21">
        <v>109390133000</v>
      </c>
      <c r="D34" s="22">
        <v>71421061000</v>
      </c>
      <c r="E34" s="22">
        <f>$E$2*B34</f>
        <v>219646700000</v>
      </c>
      <c r="F34" s="21">
        <v>40375714000</v>
      </c>
      <c r="G34" s="21">
        <f>IF(C34-E34&lt;0,0,C34-E34)</f>
        <v>0</v>
      </c>
      <c r="H34" s="21">
        <v>3398163000</v>
      </c>
      <c r="I34" s="21">
        <f>$G$2*G34</f>
        <v>0</v>
      </c>
      <c r="J34" s="22">
        <f>IF(B34=0,0,H34/B34)</f>
        <v>541.48641887176086</v>
      </c>
      <c r="K34" s="22">
        <f>IF(B34=0,0,I34/B34)</f>
        <v>0</v>
      </c>
      <c r="L34" s="23">
        <f>IF(C34=0,0,H34/C34)</f>
        <v>3.106462079171254E-2</v>
      </c>
      <c r="M34" s="23">
        <f>IF(C34=0,0,I34/C34)</f>
        <v>0</v>
      </c>
      <c r="O34" s="25">
        <f>K34-J34</f>
        <v>-541.48641887176086</v>
      </c>
      <c r="P34" s="23">
        <f t="shared" si="5"/>
        <v>-1</v>
      </c>
      <c r="Q34" s="23">
        <f>IF(C34=0,0,(H34-I34)/C34)</f>
        <v>3.106462079171254E-2</v>
      </c>
    </row>
    <row r="35" spans="1:17">
      <c r="A35" s="20" t="s">
        <v>5</v>
      </c>
      <c r="B35" s="21">
        <v>5619627</v>
      </c>
      <c r="C35" s="21">
        <v>126161013000</v>
      </c>
      <c r="D35" s="22">
        <v>65864560000</v>
      </c>
      <c r="E35" s="22">
        <f>$E$2*B35</f>
        <v>196686945000</v>
      </c>
      <c r="F35" s="21">
        <v>62154546000</v>
      </c>
      <c r="G35" s="21">
        <f>IF(C35-E35&lt;0,0,C35-E35)</f>
        <v>0</v>
      </c>
      <c r="H35" s="21">
        <v>5948879000</v>
      </c>
      <c r="I35" s="21">
        <f>$G$2*G35</f>
        <v>0</v>
      </c>
      <c r="J35" s="22">
        <f>IF(B35=0,0,H35/B35)</f>
        <v>1058.5896537261281</v>
      </c>
      <c r="K35" s="22">
        <f>IF(B35=0,0,I35/B35)</f>
        <v>0</v>
      </c>
      <c r="L35" s="23">
        <f>IF(C35=0,0,H35/C35)</f>
        <v>4.7153069387608673E-2</v>
      </c>
      <c r="M35" s="23">
        <f>IF(C35=0,0,I35/C35)</f>
        <v>0</v>
      </c>
      <c r="O35" s="25">
        <f>K35-J35</f>
        <v>-1058.5896537261281</v>
      </c>
      <c r="P35" s="23">
        <f t="shared" si="5"/>
        <v>-1</v>
      </c>
      <c r="Q35" s="23">
        <f>IF(C35=0,0,(H35-I35)/C35)</f>
        <v>4.7153069387608673E-2</v>
      </c>
    </row>
    <row r="36" spans="1:17">
      <c r="A36" s="20" t="s">
        <v>6</v>
      </c>
      <c r="B36" s="21">
        <v>4879918</v>
      </c>
      <c r="C36" s="21">
        <v>134023615000</v>
      </c>
      <c r="D36" s="22">
        <v>58627373000</v>
      </c>
      <c r="E36" s="22">
        <f>$E$2*B36</f>
        <v>170797130000</v>
      </c>
      <c r="F36" s="21">
        <v>76454051000</v>
      </c>
      <c r="G36" s="21">
        <f>IF(C36-E36&lt;0,0,C36-E36)</f>
        <v>0</v>
      </c>
      <c r="H36" s="21">
        <v>8228648000</v>
      </c>
      <c r="I36" s="21">
        <f>$G$2*G36</f>
        <v>0</v>
      </c>
      <c r="J36" s="22">
        <f>IF(B36=0,0,H36/B36)</f>
        <v>1686.2266947928224</v>
      </c>
      <c r="K36" s="22">
        <f>IF(B36=0,0,I36/B36)</f>
        <v>0</v>
      </c>
      <c r="L36" s="23">
        <f>IF(C36=0,0,H36/C36)</f>
        <v>6.1397000819594365E-2</v>
      </c>
      <c r="M36" s="23">
        <f>IF(C36=0,0,I36/C36)</f>
        <v>0</v>
      </c>
      <c r="O36" s="25">
        <f>K36-J36</f>
        <v>-1686.2266947928224</v>
      </c>
      <c r="P36" s="23">
        <f t="shared" si="5"/>
        <v>-1</v>
      </c>
      <c r="Q36" s="23">
        <f>IF(C36=0,0,(H36-I36)/C36)</f>
        <v>6.1397000819594365E-2</v>
      </c>
    </row>
    <row r="37" spans="1:17">
      <c r="A37" s="20" t="s">
        <v>7</v>
      </c>
      <c r="B37" s="21">
        <v>8056894</v>
      </c>
      <c r="C37" s="21">
        <v>280093848000</v>
      </c>
      <c r="D37" s="22">
        <v>99574976000</v>
      </c>
      <c r="E37" s="22">
        <f>$E$2*B37</f>
        <v>281991290000</v>
      </c>
      <c r="F37" s="21">
        <v>181811478000</v>
      </c>
      <c r="G37" s="21">
        <f>IF(C37-E37&lt;0,0,C37-E37)</f>
        <v>0</v>
      </c>
      <c r="H37" s="21">
        <v>21948766000</v>
      </c>
      <c r="I37" s="21">
        <f>$G$2*G37</f>
        <v>0</v>
      </c>
      <c r="J37" s="22">
        <f>IF(B37=0,0,H37/B37)</f>
        <v>2724.2217658566688</v>
      </c>
      <c r="K37" s="22">
        <f>IF(B37=0,0,I37/B37)</f>
        <v>0</v>
      </c>
      <c r="L37" s="23">
        <f>IF(C37=0,0,H37/C37)</f>
        <v>7.8362185234428991E-2</v>
      </c>
      <c r="M37" s="23">
        <f>IF(C37=0,0,I37/C37)</f>
        <v>0</v>
      </c>
      <c r="O37" s="25">
        <f>K37-J37</f>
        <v>-2724.2217658566688</v>
      </c>
      <c r="P37" s="23">
        <f>IF(H37=0,0,(I37-H37)/H37)</f>
        <v>-1</v>
      </c>
      <c r="Q37" s="23">
        <f>IF(C37=0,0,(H37-I37)/C37)</f>
        <v>7.8362185234428991E-2</v>
      </c>
    </row>
    <row r="38" spans="1:17" s="29" customFormat="1">
      <c r="A38" s="20" t="s">
        <v>8</v>
      </c>
      <c r="B38" s="21">
        <v>6021209</v>
      </c>
      <c r="C38" s="21">
        <v>269196468000</v>
      </c>
      <c r="D38" s="22">
        <v>78418588000</v>
      </c>
      <c r="E38" s="22">
        <f>$E$2*B38</f>
        <v>210742315000</v>
      </c>
      <c r="F38" s="21">
        <v>191532771000</v>
      </c>
      <c r="G38" s="21">
        <f>IF(C38-E38&lt;0,0,C38-E38)</f>
        <v>58454153000</v>
      </c>
      <c r="H38" s="21">
        <v>24692790000</v>
      </c>
      <c r="I38" s="21">
        <f>$G$2*G38</f>
        <v>17536245900</v>
      </c>
      <c r="J38" s="22">
        <f>IF(B38=0,0,H38/B38)</f>
        <v>4100.9687589319683</v>
      </c>
      <c r="K38" s="22">
        <f>IF(B38=0,0,I38/B38)</f>
        <v>2912.4127563085754</v>
      </c>
      <c r="L38" s="23">
        <f>IF(C38=0,0,H38/C38)</f>
        <v>9.1727763679276805E-2</v>
      </c>
      <c r="M38" s="23">
        <f>IF(C38=0,0,I38/C38)</f>
        <v>6.5142927135284703E-2</v>
      </c>
      <c r="O38" s="25">
        <f>K38-J38</f>
        <v>-1188.5560026233929</v>
      </c>
      <c r="P38" s="23">
        <f t="shared" ref="P38:P48" si="6">IF(H38=0,0,(I38-H38)/H38)</f>
        <v>-0.28982322775190655</v>
      </c>
      <c r="Q38" s="23">
        <f>IF(C38=0,0,(H38-I38)/C38)</f>
        <v>2.6584836543992102E-2</v>
      </c>
    </row>
    <row r="39" spans="1:17">
      <c r="A39" s="20" t="s">
        <v>9</v>
      </c>
      <c r="B39" s="21">
        <v>8817515</v>
      </c>
      <c r="C39" s="21">
        <v>534330884000</v>
      </c>
      <c r="D39" s="22">
        <v>131036855000</v>
      </c>
      <c r="E39" s="22">
        <f>$E$2*B39</f>
        <v>308613025000</v>
      </c>
      <c r="F39" s="21">
        <v>404842554000</v>
      </c>
      <c r="G39" s="21">
        <f>IF(C39-E39&lt;0,0,C39-E39)</f>
        <v>225717859000</v>
      </c>
      <c r="H39" s="21">
        <v>62598350000</v>
      </c>
      <c r="I39" s="21">
        <f>$G$2*G39</f>
        <v>67715357700</v>
      </c>
      <c r="J39" s="22">
        <f>IF(B39=0,0,H39/B39)</f>
        <v>7099.3187990040278</v>
      </c>
      <c r="K39" s="22">
        <f>IF(B39=0,0,I39/B39)</f>
        <v>7679.6419059111322</v>
      </c>
      <c r="L39" s="23">
        <f>IF(C39=0,0,H39/C39)</f>
        <v>0.11715278280639305</v>
      </c>
      <c r="M39" s="23">
        <f>IF(C39=0,0,I39/C39)</f>
        <v>0.12672926032851209</v>
      </c>
      <c r="O39" s="25">
        <f>K39-J39</f>
        <v>580.32310690710437</v>
      </c>
      <c r="P39" s="23">
        <f t="shared" si="6"/>
        <v>8.1743491641552854E-2</v>
      </c>
      <c r="Q39" s="23">
        <f>IF(C39=0,0,(H39-I39)/C39)</f>
        <v>-9.5764775221190476E-3</v>
      </c>
    </row>
    <row r="40" spans="1:17">
      <c r="A40" s="20" t="s">
        <v>10</v>
      </c>
      <c r="B40" s="21">
        <v>3751264</v>
      </c>
      <c r="C40" s="21">
        <v>321445323000</v>
      </c>
      <c r="D40" s="22">
        <v>70059506000</v>
      </c>
      <c r="E40" s="22">
        <f>$E$2*B40</f>
        <v>131294240000</v>
      </c>
      <c r="F40" s="21">
        <v>252221191000</v>
      </c>
      <c r="G40" s="21">
        <f>IF(C40-E40&lt;0,0,C40-E40)</f>
        <v>190151083000</v>
      </c>
      <c r="H40" s="21">
        <v>45687112000</v>
      </c>
      <c r="I40" s="21">
        <f>$G$2*G40</f>
        <v>57045324900</v>
      </c>
      <c r="J40" s="22">
        <f>IF(B40=0,0,H40/B40)</f>
        <v>12179.124689704589</v>
      </c>
      <c r="K40" s="22">
        <f>IF(B40=0,0,I40/B40)</f>
        <v>15206.960880385917</v>
      </c>
      <c r="L40" s="23">
        <f>IF(C40=0,0,H40/C40)</f>
        <v>0.14213027451639107</v>
      </c>
      <c r="M40" s="23">
        <f>IF(C40=0,0,I40/C40)</f>
        <v>0.17746509536242341</v>
      </c>
      <c r="O40" s="25">
        <f>K40-J40</f>
        <v>3027.8361906813279</v>
      </c>
      <c r="P40" s="23">
        <f t="shared" si="6"/>
        <v>0.24860868640591682</v>
      </c>
      <c r="Q40" s="23">
        <f>IF(C40=0,0,(H40-I40)/C40)</f>
        <v>-3.5334820846032344E-2</v>
      </c>
    </row>
    <row r="41" spans="1:17">
      <c r="A41" s="20" t="s">
        <v>11</v>
      </c>
      <c r="B41" s="21">
        <v>3243701</v>
      </c>
      <c r="C41" s="21">
        <v>426487477000</v>
      </c>
      <c r="D41" s="22">
        <v>79339185000</v>
      </c>
      <c r="E41" s="22">
        <f>$E$2*B41</f>
        <v>113529535000</v>
      </c>
      <c r="F41" s="21">
        <v>347431535000</v>
      </c>
      <c r="G41" s="21">
        <f>IF(C41-E41&lt;0,0,C41-E41)</f>
        <v>312957942000</v>
      </c>
      <c r="H41" s="21">
        <v>71304774000</v>
      </c>
      <c r="I41" s="21">
        <f>$G$2*G41</f>
        <v>93887382600</v>
      </c>
      <c r="J41" s="22">
        <f>IF(B41=0,0,H41/B41)</f>
        <v>21982.535998231651</v>
      </c>
      <c r="K41" s="22">
        <f>IF(B41=0,0,I41/B41)</f>
        <v>28944.524356591435</v>
      </c>
      <c r="L41" s="23">
        <f>IF(C41=0,0,H41/C41)</f>
        <v>0.16719078014100752</v>
      </c>
      <c r="M41" s="23">
        <f>IF(C41=0,0,I41/C41)</f>
        <v>0.22014100686009122</v>
      </c>
      <c r="O41" s="25">
        <f>K41-J41</f>
        <v>6961.9883583597839</v>
      </c>
      <c r="P41" s="23">
        <f t="shared" si="6"/>
        <v>0.31670542283746667</v>
      </c>
      <c r="Q41" s="23">
        <f>IF(C41=0,0,(H41-I41)/C41)</f>
        <v>-5.2950226719083712E-2</v>
      </c>
    </row>
    <row r="42" spans="1:17">
      <c r="A42" s="20" t="s">
        <v>12</v>
      </c>
      <c r="B42" s="21">
        <v>699528</v>
      </c>
      <c r="C42" s="21">
        <v>199538488000</v>
      </c>
      <c r="D42" s="22">
        <v>31322432000</v>
      </c>
      <c r="E42" s="22">
        <f>$E$2*B42</f>
        <v>24483480000</v>
      </c>
      <c r="F42" s="21">
        <v>168502858000</v>
      </c>
      <c r="G42" s="21">
        <f>IF(C42-E42&lt;0,0,C42-E42)</f>
        <v>175055008000</v>
      </c>
      <c r="H42" s="21">
        <v>41978479000</v>
      </c>
      <c r="I42" s="21">
        <f>$G$2*G42</f>
        <v>52516502400</v>
      </c>
      <c r="J42" s="22">
        <f>IF(B42=0,0,H42/B42)</f>
        <v>60009.719410802711</v>
      </c>
      <c r="K42" s="22">
        <f>IF(B42=0,0,I42/B42)</f>
        <v>75074.196315229696</v>
      </c>
      <c r="L42" s="23">
        <f>IF(C42=0,0,H42/C42)</f>
        <v>0.21037785452198074</v>
      </c>
      <c r="M42" s="23">
        <f>IF(C42=0,0,I42/C42)</f>
        <v>0.26318983834336762</v>
      </c>
      <c r="O42" s="25">
        <f>K42-J42</f>
        <v>15064.476904426985</v>
      </c>
      <c r="P42" s="23">
        <f t="shared" si="6"/>
        <v>0.25103395003901879</v>
      </c>
      <c r="Q42" s="23">
        <f>IF(C42=0,0,(H42-I42)/C42)</f>
        <v>-5.2811983821386882E-2</v>
      </c>
    </row>
    <row r="43" spans="1:17">
      <c r="A43" s="20" t="s">
        <v>13</v>
      </c>
      <c r="B43" s="21">
        <v>110266</v>
      </c>
      <c r="C43" s="21">
        <v>74272730000</v>
      </c>
      <c r="D43" s="22">
        <v>9611530000</v>
      </c>
      <c r="E43" s="22">
        <f>$E$2*B43</f>
        <v>3859310000</v>
      </c>
      <c r="F43" s="21">
        <v>64716818000</v>
      </c>
      <c r="G43" s="21">
        <f>IF(C43-E43&lt;0,0,C43-E43)</f>
        <v>70413420000</v>
      </c>
      <c r="H43" s="21">
        <v>18044751000</v>
      </c>
      <c r="I43" s="21">
        <f>$G$2*G43</f>
        <v>21124026000</v>
      </c>
      <c r="J43" s="22">
        <f>IF(B43=0,0,H43/B43)</f>
        <v>163647.46159287542</v>
      </c>
      <c r="K43" s="22">
        <f>IF(B43=0,0,I43/B43)</f>
        <v>191573.34083035568</v>
      </c>
      <c r="L43" s="23">
        <f>IF(C43=0,0,H43/C43)</f>
        <v>0.24295257492218209</v>
      </c>
      <c r="M43" s="23">
        <f>IF(C43=0,0,I43/C43)</f>
        <v>0.28441160032760343</v>
      </c>
      <c r="O43" s="25">
        <f>K43-J43</f>
        <v>27925.879237480258</v>
      </c>
      <c r="P43" s="23">
        <f t="shared" si="6"/>
        <v>0.17064657750057066</v>
      </c>
      <c r="Q43" s="23">
        <f>IF(C43=0,0,(H43-I43)/C43)</f>
        <v>-4.1459025405421346E-2</v>
      </c>
    </row>
    <row r="44" spans="1:17" s="17" customFormat="1">
      <c r="A44" s="20" t="s">
        <v>34</v>
      </c>
      <c r="B44" s="21">
        <v>26192</v>
      </c>
      <c r="C44" s="21">
        <v>31840325000</v>
      </c>
      <c r="D44" s="22">
        <v>4219894000</v>
      </c>
      <c r="E44" s="22">
        <f t="shared" ref="E44:E48" si="7">2*$E$2*B44</f>
        <v>1833440000</v>
      </c>
      <c r="F44" s="21">
        <v>27640470000</v>
      </c>
      <c r="G44" s="21">
        <f>IF(C44-E44&lt;0,0,C44-E44)</f>
        <v>30006885000</v>
      </c>
      <c r="H44" s="21">
        <v>8158607000</v>
      </c>
      <c r="I44" s="21">
        <f>$G$2*G44</f>
        <v>9002065500</v>
      </c>
      <c r="J44" s="22">
        <f>IF(B44=0,0,H44/B44)</f>
        <v>311492.32590103848</v>
      </c>
      <c r="K44" s="22">
        <f>IF(B44=0,0,I44/B44)</f>
        <v>343695.23136835673</v>
      </c>
      <c r="L44" s="23">
        <f>IF(C44=0,0,H44/C44)</f>
        <v>0.25623504157071259</v>
      </c>
      <c r="M44" s="23">
        <f>IF(C44=0,0,I44/C44)</f>
        <v>0.28272530195593165</v>
      </c>
      <c r="N44" s="24"/>
      <c r="O44" s="25">
        <f>K44-J44</f>
        <v>32202.905467318255</v>
      </c>
      <c r="P44" s="23">
        <f t="shared" si="6"/>
        <v>0.10338266079000986</v>
      </c>
      <c r="Q44" s="23">
        <f>IF(C44=0,0,(H44-I44)/C44)</f>
        <v>-2.649026038521906E-2</v>
      </c>
    </row>
    <row r="45" spans="1:17" s="17" customFormat="1">
      <c r="A45" s="20" t="s">
        <v>35</v>
      </c>
      <c r="B45" s="21">
        <v>10635</v>
      </c>
      <c r="C45" s="21">
        <v>18370154000</v>
      </c>
      <c r="D45" s="22">
        <v>2319694000</v>
      </c>
      <c r="E45" s="22">
        <f t="shared" si="7"/>
        <v>744450000</v>
      </c>
      <c r="F45" s="21">
        <v>16054892000</v>
      </c>
      <c r="G45" s="21">
        <f>IF(C45-E45&lt;0,0,C45-E45)</f>
        <v>17625704000</v>
      </c>
      <c r="H45" s="21">
        <v>4829255000</v>
      </c>
      <c r="I45" s="21">
        <f>$G$2*G45</f>
        <v>5287711200</v>
      </c>
      <c r="J45" s="22">
        <f>IF(B45=0,0,H45/B45)</f>
        <v>454090.73812881991</v>
      </c>
      <c r="K45" s="22">
        <f>IF(B45=0,0,I45/B45)</f>
        <v>497198.98448519042</v>
      </c>
      <c r="L45" s="23">
        <f>IF(C45=0,0,H45/C45)</f>
        <v>0.26288592899112334</v>
      </c>
      <c r="M45" s="23">
        <f>IF(C45=0,0,I45/C45)</f>
        <v>0.28784250801599159</v>
      </c>
      <c r="N45" s="24"/>
      <c r="O45" s="25">
        <f>K45-J45</f>
        <v>43108.24635637051</v>
      </c>
      <c r="P45" s="23">
        <f t="shared" si="6"/>
        <v>9.4933110800734272E-2</v>
      </c>
      <c r="Q45" s="23">
        <f>IF(C45=0,0,(H45-I45)/C45)</f>
        <v>-2.4956579024868274E-2</v>
      </c>
    </row>
    <row r="46" spans="1:17" s="17" customFormat="1">
      <c r="A46" s="20" t="s">
        <v>36</v>
      </c>
      <c r="B46" s="21">
        <v>16163</v>
      </c>
      <c r="C46" s="21">
        <v>47966912000</v>
      </c>
      <c r="D46" s="22">
        <v>6260391000</v>
      </c>
      <c r="E46" s="22">
        <f t="shared" si="7"/>
        <v>1131410000</v>
      </c>
      <c r="F46" s="21">
        <v>41797721000</v>
      </c>
      <c r="G46" s="21">
        <f>IF(C46-E46&lt;0,0,C46-E46)</f>
        <v>46835502000</v>
      </c>
      <c r="H46" s="21">
        <v>12722129000</v>
      </c>
      <c r="I46" s="21">
        <f>$G$2*G46</f>
        <v>14050650600</v>
      </c>
      <c r="J46" s="22">
        <f>IF(B46=0,0,H46/B46)</f>
        <v>787114.33521004766</v>
      </c>
      <c r="K46" s="22">
        <f>IF(B46=0,0,I46/B46)</f>
        <v>869309.57124296227</v>
      </c>
      <c r="L46" s="23">
        <f>IF(C46=0,0,H46/C46)</f>
        <v>0.26522718410557677</v>
      </c>
      <c r="M46" s="23">
        <f>IF(C46=0,0,I46/C46)</f>
        <v>0.29292380964611603</v>
      </c>
      <c r="N46" s="24"/>
      <c r="O46" s="25">
        <f>K46-J46</f>
        <v>82195.236032914603</v>
      </c>
      <c r="P46" s="23">
        <f t="shared" si="6"/>
        <v>0.10442604378559595</v>
      </c>
      <c r="Q46" s="23">
        <f>IF(C46=0,0,(H46-I46)/C46)</f>
        <v>-2.7696625540539279E-2</v>
      </c>
    </row>
    <row r="47" spans="1:17" s="17" customFormat="1">
      <c r="A47" s="20" t="s">
        <v>37</v>
      </c>
      <c r="B47" s="21">
        <v>3882</v>
      </c>
      <c r="C47" s="21">
        <v>26562177000</v>
      </c>
      <c r="D47" s="22">
        <v>3493052000</v>
      </c>
      <c r="E47" s="22">
        <f t="shared" si="7"/>
        <v>271740000</v>
      </c>
      <c r="F47" s="21">
        <v>23129199000</v>
      </c>
      <c r="G47" s="21">
        <f>IF(C47-E47&lt;0,0,C47-E47)</f>
        <v>26290437000</v>
      </c>
      <c r="H47" s="21">
        <v>7018814000</v>
      </c>
      <c r="I47" s="21">
        <f>$G$2*G47</f>
        <v>7887131100</v>
      </c>
      <c r="J47" s="22">
        <f>IF(B47=0,0,H47/B47)</f>
        <v>1808040.7006697578</v>
      </c>
      <c r="K47" s="22">
        <f>IF(B47=0,0,I47/B47)</f>
        <v>2031718.4698608965</v>
      </c>
      <c r="L47" s="23">
        <f>IF(C47=0,0,H47/C47)</f>
        <v>0.26424091669895883</v>
      </c>
      <c r="M47" s="23">
        <f>IF(C47=0,0,I47/C47)</f>
        <v>0.29693089915032189</v>
      </c>
      <c r="N47" s="24"/>
      <c r="O47" s="25">
        <f>K47-J47</f>
        <v>223677.76919113868</v>
      </c>
      <c r="P47" s="23">
        <f t="shared" si="6"/>
        <v>0.12371279535260515</v>
      </c>
      <c r="Q47" s="23">
        <f>IF(C47=0,0,(H47-I47)/C47)</f>
        <v>-3.2689982451363078E-2</v>
      </c>
    </row>
    <row r="48" spans="1:17" s="17" customFormat="1">
      <c r="A48" s="20" t="s">
        <v>38</v>
      </c>
      <c r="B48" s="21">
        <v>2646</v>
      </c>
      <c r="C48" s="21">
        <v>98519428000</v>
      </c>
      <c r="D48" s="22">
        <v>15389657000</v>
      </c>
      <c r="E48" s="22">
        <f t="shared" si="7"/>
        <v>185220000</v>
      </c>
      <c r="F48" s="21">
        <v>83179670000</v>
      </c>
      <c r="G48" s="21">
        <f>IF(C48-E48&lt;0,0,C48-E48)</f>
        <v>98334208000</v>
      </c>
      <c r="H48" s="21">
        <v>23908051000</v>
      </c>
      <c r="I48" s="21">
        <f>$G$2*G48</f>
        <v>29500262400</v>
      </c>
      <c r="J48" s="22">
        <f>IF(B48=0,0,H48/B48)</f>
        <v>9035544.595616024</v>
      </c>
      <c r="K48" s="22">
        <f>IF(B48=0,0,I48/B48)</f>
        <v>11149003.174603175</v>
      </c>
      <c r="L48" s="23">
        <f>IF(C48=0,0,H48/C48)</f>
        <v>0.24267346537984366</v>
      </c>
      <c r="M48" s="23">
        <f>IF(C48=0,0,I48/C48)</f>
        <v>0.29943598941723454</v>
      </c>
      <c r="N48" s="24"/>
      <c r="O48" s="25">
        <f>K48-J48</f>
        <v>2113458.5789871514</v>
      </c>
      <c r="P48" s="23">
        <f t="shared" si="6"/>
        <v>0.23390494691516259</v>
      </c>
      <c r="Q48" s="23">
        <f>IF(C48=0,0,(H48-I48)/C48)</f>
        <v>-5.6762524037390877E-2</v>
      </c>
    </row>
    <row r="49" spans="1:17">
      <c r="A49" s="20"/>
      <c r="B49" s="21"/>
      <c r="C49" s="21"/>
      <c r="D49" s="21"/>
      <c r="E49" s="22"/>
      <c r="F49" s="21"/>
      <c r="G49" s="21"/>
      <c r="H49" s="21"/>
      <c r="I49" s="21"/>
      <c r="J49" s="22"/>
      <c r="K49" s="22"/>
      <c r="L49" s="23"/>
      <c r="M49" s="23"/>
      <c r="O49" s="25"/>
      <c r="P49" s="23"/>
      <c r="Q49" s="23"/>
    </row>
    <row r="50" spans="1:17">
      <c r="A50" s="1" t="s">
        <v>44</v>
      </c>
      <c r="B50" s="2">
        <v>42630889</v>
      </c>
      <c r="C50" s="2">
        <v>6905231824000</v>
      </c>
      <c r="D50" s="2">
        <v>1603490973000</v>
      </c>
      <c r="E50" s="2">
        <f>SUM(E51:E69)</f>
        <v>3834207720000</v>
      </c>
      <c r="F50" s="2">
        <v>5311654696000</v>
      </c>
      <c r="G50" s="2">
        <f>SUM(G51:G69)</f>
        <v>4151329007000</v>
      </c>
      <c r="H50" s="2">
        <v>1117197959000</v>
      </c>
      <c r="I50" s="2">
        <f>SUM(I51:I69)</f>
        <v>1245398702100</v>
      </c>
      <c r="J50" s="2">
        <f>IF(B50=0,0,H50/B50)</f>
        <v>26206.302172117499</v>
      </c>
      <c r="K50" s="2">
        <f>IF(B50=0,0,I50/B50)</f>
        <v>29213.528765492083</v>
      </c>
      <c r="L50" s="3">
        <f>IF(C50=0,0,H50/C50)</f>
        <v>0.16179007272674586</v>
      </c>
      <c r="M50" s="3">
        <f>IF(C50=0,0,I50/C50)</f>
        <v>0.18035581336624507</v>
      </c>
      <c r="O50" s="18">
        <f>K50-J50</f>
        <v>3007.2265933745839</v>
      </c>
      <c r="P50" s="19">
        <f>IF(J50=0,0,O50/J50)</f>
        <v>0.11475203840754601</v>
      </c>
      <c r="Q50" s="19">
        <f>IF(C50=0,0,(H50-I50)/C50)</f>
        <v>-1.8565740639499201E-2</v>
      </c>
    </row>
    <row r="51" spans="1:17">
      <c r="A51" s="20" t="s">
        <v>0</v>
      </c>
      <c r="B51" s="21">
        <v>650312</v>
      </c>
      <c r="C51" s="21">
        <v>-141168510000</v>
      </c>
      <c r="D51" s="21">
        <v>6669315000</v>
      </c>
      <c r="E51" s="21">
        <f>2*$E$2*B51</f>
        <v>45521840000</v>
      </c>
      <c r="F51" s="21">
        <v>0</v>
      </c>
      <c r="G51" s="21">
        <f>IF(C51-E51&lt;0,0,C51-E51)</f>
        <v>0</v>
      </c>
      <c r="H51" s="21">
        <v>138698000</v>
      </c>
      <c r="I51" s="21">
        <f>$G$2*G51</f>
        <v>0</v>
      </c>
      <c r="J51" s="21">
        <f t="shared" ref="J51:J59" si="8">IF(B51=0,0,H51/B51)</f>
        <v>213.27916446259641</v>
      </c>
      <c r="K51" s="21">
        <f>IF(B51=0,0,I51/B51)</f>
        <v>0</v>
      </c>
      <c r="L51" s="21">
        <f>IF(C51=0,0,H51/C51)</f>
        <v>-9.8249956736102119E-4</v>
      </c>
      <c r="M51" s="21">
        <f>IF(C51=0,0,I51/C51)</f>
        <v>0</v>
      </c>
      <c r="O51" s="25">
        <f>K51-J51</f>
        <v>-213.27916446259641</v>
      </c>
      <c r="P51" s="23">
        <f t="shared" ref="P51:P69" si="9">IF(H51=0,0,(I51-H51)/H51)</f>
        <v>-1</v>
      </c>
      <c r="Q51" s="23">
        <f>IF(C51=0,0,(H51-I51)/C51)</f>
        <v>-9.8249956736102119E-4</v>
      </c>
    </row>
    <row r="52" spans="1:17">
      <c r="A52" s="20" t="s">
        <v>1</v>
      </c>
      <c r="B52" s="21">
        <v>730179</v>
      </c>
      <c r="C52" s="21">
        <v>1734531000</v>
      </c>
      <c r="D52" s="21">
        <v>17637289000</v>
      </c>
      <c r="E52" s="21">
        <f>2*$E$2*B52</f>
        <v>51112530000</v>
      </c>
      <c r="F52" s="21">
        <v>0</v>
      </c>
      <c r="G52" s="21">
        <f>IF(C52-E52&lt;0,0,C52-E52)</f>
        <v>0</v>
      </c>
      <c r="H52" s="35">
        <v>6724000</v>
      </c>
      <c r="I52" s="21">
        <f>$G$2*G52</f>
        <v>0</v>
      </c>
      <c r="J52" s="21">
        <f t="shared" si="8"/>
        <v>9.2087008801951296</v>
      </c>
      <c r="K52" s="21">
        <f>IF(B52=0,0,I52/B52)</f>
        <v>0</v>
      </c>
      <c r="L52" s="21">
        <f>IF(C52=0,0,H52/C52)</f>
        <v>3.8765522207443973E-3</v>
      </c>
      <c r="M52" s="21">
        <f>IF(C52=0,0,I52/C52)</f>
        <v>0</v>
      </c>
      <c r="O52" s="37">
        <f>K52-J52</f>
        <v>-9.2087008801951296</v>
      </c>
      <c r="P52" s="23">
        <f t="shared" si="9"/>
        <v>-1</v>
      </c>
      <c r="Q52" s="42">
        <f>IF(C52=0,0,(H52-I52)/C52)</f>
        <v>3.8765522207443973E-3</v>
      </c>
    </row>
    <row r="53" spans="1:17" s="29" customFormat="1">
      <c r="A53" s="20" t="s">
        <v>2</v>
      </c>
      <c r="B53" s="21">
        <v>964726</v>
      </c>
      <c r="C53" s="21">
        <v>7414723000</v>
      </c>
      <c r="D53" s="21">
        <v>23883115000</v>
      </c>
      <c r="E53" s="21">
        <f>2*$E$2*B53</f>
        <v>67530820000</v>
      </c>
      <c r="F53" s="21">
        <v>0</v>
      </c>
      <c r="G53" s="21">
        <f>IF(C53-E53&lt;0,0,C53-E53)</f>
        <v>0</v>
      </c>
      <c r="H53" s="36">
        <v>366000</v>
      </c>
      <c r="I53" s="21">
        <f>$G$2*G53</f>
        <v>0</v>
      </c>
      <c r="J53" s="21">
        <f t="shared" si="8"/>
        <v>0.37938233239282448</v>
      </c>
      <c r="K53" s="21">
        <f>IF(B53=0,0,I53/B53)</f>
        <v>0</v>
      </c>
      <c r="L53" s="21">
        <f>IF(C53=0,0,H53/C53)</f>
        <v>4.9361250582118847E-5</v>
      </c>
      <c r="M53" s="21">
        <f>IF(C53=0,0,I53/C53)</f>
        <v>0</v>
      </c>
      <c r="O53" s="44">
        <f>K53-J53</f>
        <v>-0.37938233239282448</v>
      </c>
      <c r="P53" s="23">
        <f t="shared" si="9"/>
        <v>-1</v>
      </c>
      <c r="Q53" s="43">
        <f>IF(C53=0,0,(H53-I53)/C53)</f>
        <v>4.9361250582118847E-5</v>
      </c>
    </row>
    <row r="54" spans="1:17">
      <c r="A54" s="20" t="s">
        <v>3</v>
      </c>
      <c r="B54" s="21">
        <v>1320912</v>
      </c>
      <c r="C54" s="21">
        <v>16675086000</v>
      </c>
      <c r="D54" s="21">
        <v>33944577000</v>
      </c>
      <c r="E54" s="21">
        <f>2*$E$2*B54</f>
        <v>92463840000</v>
      </c>
      <c r="F54" s="21">
        <v>0</v>
      </c>
      <c r="G54" s="21">
        <f>IF(C54-E54&lt;0,0,C54-E54)</f>
        <v>0</v>
      </c>
      <c r="H54" s="38">
        <v>0</v>
      </c>
      <c r="I54" s="21">
        <f>$G$2*G54</f>
        <v>0</v>
      </c>
      <c r="J54" s="21">
        <f t="shared" si="8"/>
        <v>0</v>
      </c>
      <c r="K54" s="21">
        <f>IF(B54=0,0,I54/B54)</f>
        <v>0</v>
      </c>
      <c r="L54" s="21">
        <f>IF(C54=0,0,H54/C54)</f>
        <v>0</v>
      </c>
      <c r="M54" s="21">
        <f>IF(C54=0,0,I54/C54)</f>
        <v>0</v>
      </c>
      <c r="O54" s="44">
        <f>K54-J54</f>
        <v>0</v>
      </c>
      <c r="P54" s="23">
        <f t="shared" si="9"/>
        <v>0</v>
      </c>
      <c r="Q54" s="43">
        <f>IF(C54=0,0,(H54-I54)/C54)</f>
        <v>0</v>
      </c>
    </row>
    <row r="55" spans="1:17" s="17" customFormat="1">
      <c r="A55" s="20" t="s">
        <v>4</v>
      </c>
      <c r="B55" s="21">
        <v>1521743</v>
      </c>
      <c r="C55" s="21">
        <v>26597577000</v>
      </c>
      <c r="D55" s="21">
        <v>39469803000</v>
      </c>
      <c r="E55" s="21">
        <f>2*$E$2*B55</f>
        <v>106522010000</v>
      </c>
      <c r="F55" s="35">
        <v>13387000</v>
      </c>
      <c r="G55" s="21">
        <f>IF(C55-E55&lt;0,0,C55-E55)</f>
        <v>0</v>
      </c>
      <c r="H55" s="35">
        <v>1641000</v>
      </c>
      <c r="I55" s="21">
        <f>$G$2*G55</f>
        <v>0</v>
      </c>
      <c r="J55" s="21">
        <f t="shared" si="8"/>
        <v>1.0783686864339117</v>
      </c>
      <c r="K55" s="21">
        <f>IF(B55=0,0,I55/B55)</f>
        <v>0</v>
      </c>
      <c r="L55" s="21">
        <f>IF(C55=0,0,H55/C55)</f>
        <v>6.169734934877715E-5</v>
      </c>
      <c r="M55" s="21">
        <f>IF(C55=0,0,I55/C55)</f>
        <v>0</v>
      </c>
      <c r="O55" s="37">
        <f>K55-J55</f>
        <v>-1.0783686864339117</v>
      </c>
      <c r="P55" s="23">
        <f t="shared" si="9"/>
        <v>-1</v>
      </c>
      <c r="Q55" s="42">
        <f>IF(C55=0,0,(H55-I55)/C55)</f>
        <v>6.169734934877715E-5</v>
      </c>
    </row>
    <row r="56" spans="1:17" ht="11.1" customHeight="1">
      <c r="A56" s="20" t="s">
        <v>5</v>
      </c>
      <c r="B56" s="21">
        <v>1797799</v>
      </c>
      <c r="C56" s="21">
        <v>40521548000</v>
      </c>
      <c r="D56" s="21">
        <v>47491991000</v>
      </c>
      <c r="E56" s="21">
        <f>2*$E$2*B56</f>
        <v>125845930000</v>
      </c>
      <c r="F56" s="21">
        <v>809239000</v>
      </c>
      <c r="G56" s="21">
        <f>IF(C56-E56&lt;0,0,C56-E56)</f>
        <v>0</v>
      </c>
      <c r="H56" s="21">
        <v>74231000</v>
      </c>
      <c r="I56" s="21">
        <f>$G$2*G56</f>
        <v>0</v>
      </c>
      <c r="J56" s="21">
        <f t="shared" si="8"/>
        <v>41.289932856787658</v>
      </c>
      <c r="K56" s="21">
        <f>IF(B56=0,0,I56/B56)</f>
        <v>0</v>
      </c>
      <c r="L56" s="21">
        <f>IF(C56=0,0,H56/C56)</f>
        <v>1.831889541830929E-3</v>
      </c>
      <c r="M56" s="21">
        <f>IF(C56=0,0,I56/C56)</f>
        <v>0</v>
      </c>
      <c r="O56" s="25">
        <f>K56-J56</f>
        <v>-41.289932856787658</v>
      </c>
      <c r="P56" s="23">
        <f t="shared" si="9"/>
        <v>-1</v>
      </c>
      <c r="Q56" s="23">
        <f>IF(C56=0,0,(H56-I56)/C56)</f>
        <v>1.831889541830929E-3</v>
      </c>
    </row>
    <row r="57" spans="1:17" ht="11.1" customHeight="1">
      <c r="A57" s="20" t="s">
        <v>6</v>
      </c>
      <c r="B57" s="21">
        <v>1657652</v>
      </c>
      <c r="C57" s="21">
        <v>45578276000</v>
      </c>
      <c r="D57" s="21">
        <v>44085615000</v>
      </c>
      <c r="E57" s="21">
        <f>2*$E$2*B57</f>
        <v>116035640000</v>
      </c>
      <c r="F57" s="21">
        <v>4756536000</v>
      </c>
      <c r="G57" s="21">
        <f>IF(C57-E57&lt;0,0,C57-E57)</f>
        <v>0</v>
      </c>
      <c r="H57" s="21">
        <v>309670000</v>
      </c>
      <c r="I57" s="21">
        <f>$G$2*G57</f>
        <v>0</v>
      </c>
      <c r="J57" s="21">
        <f t="shared" si="8"/>
        <v>186.81243107721042</v>
      </c>
      <c r="K57" s="21">
        <f>IF(B57=0,0,I57/B57)</f>
        <v>0</v>
      </c>
      <c r="L57" s="21">
        <f>IF(C57=0,0,H57/C57)</f>
        <v>6.7942455743609086E-3</v>
      </c>
      <c r="M57" s="21">
        <f>IF(C57=0,0,I57/C57)</f>
        <v>0</v>
      </c>
      <c r="O57" s="25">
        <f>K57-J57</f>
        <v>-186.81243107721042</v>
      </c>
      <c r="P57" s="23">
        <f t="shared" si="9"/>
        <v>-1</v>
      </c>
      <c r="Q57" s="23">
        <f>IF(C57=0,0,(H57-I57)/C57)</f>
        <v>6.7942455743609086E-3</v>
      </c>
    </row>
    <row r="58" spans="1:17" ht="11.1" customHeight="1">
      <c r="A58" s="20" t="s">
        <v>7</v>
      </c>
      <c r="B58" s="21">
        <v>3456996</v>
      </c>
      <c r="C58" s="21">
        <v>121468142000</v>
      </c>
      <c r="D58" s="21">
        <v>93881016000</v>
      </c>
      <c r="E58" s="21">
        <f>2*$E$2*B58</f>
        <v>241989720000</v>
      </c>
      <c r="F58" s="21">
        <v>30180582000</v>
      </c>
      <c r="G58" s="21">
        <f>IF(C58-E58&lt;0,0,C58-E58)</f>
        <v>0</v>
      </c>
      <c r="H58" s="21">
        <v>1737178000</v>
      </c>
      <c r="I58" s="21">
        <f>$G$2*G58</f>
        <v>0</v>
      </c>
      <c r="J58" s="21">
        <f t="shared" si="8"/>
        <v>502.51085046092038</v>
      </c>
      <c r="K58" s="21">
        <f>IF(B58=0,0,I58/B58)</f>
        <v>0</v>
      </c>
      <c r="L58" s="21">
        <f>IF(C58=0,0,H58/C58)</f>
        <v>1.4301511255519163E-2</v>
      </c>
      <c r="M58" s="21">
        <f>IF(C58=0,0,I58/C58)</f>
        <v>0</v>
      </c>
      <c r="O58" s="25">
        <f>K58-J58</f>
        <v>-502.51085046092038</v>
      </c>
      <c r="P58" s="23">
        <f>IF(H58=0,0,(I58-H58)/H58)</f>
        <v>-1</v>
      </c>
      <c r="Q58" s="23">
        <f>IF(C58=0,0,(H58-I58)/C58)</f>
        <v>1.4301511255519163E-2</v>
      </c>
    </row>
    <row r="59" spans="1:17" ht="11.1" customHeight="1">
      <c r="A59" s="20" t="s">
        <v>8</v>
      </c>
      <c r="B59" s="21">
        <v>3372258</v>
      </c>
      <c r="C59" s="21">
        <v>151630288000</v>
      </c>
      <c r="D59" s="21">
        <v>92617155000</v>
      </c>
      <c r="E59" s="21">
        <f>2*$E$2*B59</f>
        <v>236058060000</v>
      </c>
      <c r="F59" s="21">
        <v>60088182000</v>
      </c>
      <c r="G59" s="21">
        <f>IF(C59-E59&lt;0,0,C59-E59)</f>
        <v>0</v>
      </c>
      <c r="H59" s="21">
        <v>4101945000</v>
      </c>
      <c r="I59" s="21">
        <f>$G$2*G59</f>
        <v>0</v>
      </c>
      <c r="J59" s="21">
        <f>IF(B59=0,0,H59/B59)</f>
        <v>1216.3793517577838</v>
      </c>
      <c r="K59" s="21">
        <f>IF(B59=0,0,I59/B59)</f>
        <v>0</v>
      </c>
      <c r="L59" s="21">
        <f>IF(C59=0,0,H59/C59)</f>
        <v>2.7052279950823547E-2</v>
      </c>
      <c r="M59" s="21">
        <f>IF(C59=0,0,I59/C59)</f>
        <v>0</v>
      </c>
      <c r="O59" s="25">
        <f>K59-J59</f>
        <v>-1216.3793517577838</v>
      </c>
      <c r="P59" s="23">
        <f t="shared" ref="P59:P69" si="10">IF(H59=0,0,(I59-H59)/H59)</f>
        <v>-1</v>
      </c>
      <c r="Q59" s="23">
        <f>IF(C59=0,0,(H59-I59)/C59)</f>
        <v>2.7052279950823547E-2</v>
      </c>
    </row>
    <row r="60" spans="1:17" ht="11.1" customHeight="1">
      <c r="A60" s="20" t="s">
        <v>9</v>
      </c>
      <c r="B60" s="21">
        <v>8786118</v>
      </c>
      <c r="C60" s="21">
        <v>549138668000</v>
      </c>
      <c r="D60" s="21">
        <v>246352490000</v>
      </c>
      <c r="E60" s="21">
        <f>2*$E$2*B60</f>
        <v>615028260000</v>
      </c>
      <c r="F60" s="21">
        <v>303919522000</v>
      </c>
      <c r="G60" s="21">
        <f>IF(C60-E60&lt;0,0,C60-E60)</f>
        <v>0</v>
      </c>
      <c r="H60" s="21">
        <v>28811790000</v>
      </c>
      <c r="I60" s="21">
        <f>$G$2*G60</f>
        <v>0</v>
      </c>
      <c r="J60" s="21">
        <f>IF(B60=0,0,H60/B60)</f>
        <v>3279.2400466281015</v>
      </c>
      <c r="K60" s="21">
        <f>IF(B60=0,0,I60/B60)</f>
        <v>0</v>
      </c>
      <c r="L60" s="21">
        <f>IF(C60=0,0,H60/C60)</f>
        <v>5.2467239476932992E-2</v>
      </c>
      <c r="M60" s="21">
        <f>IF(C60=0,0,I60/C60)</f>
        <v>0</v>
      </c>
      <c r="O60" s="25">
        <f>K60-J60</f>
        <v>-3279.2400466281015</v>
      </c>
      <c r="P60" s="23">
        <f t="shared" si="10"/>
        <v>-1</v>
      </c>
      <c r="Q60" s="23">
        <f>IF(C60=0,0,(H60-I60)/C60)</f>
        <v>5.2467239476932992E-2</v>
      </c>
    </row>
    <row r="61" spans="1:17" ht="11.1" customHeight="1">
      <c r="A61" s="20" t="s">
        <v>10</v>
      </c>
      <c r="B61" s="21">
        <v>8396454</v>
      </c>
      <c r="C61" s="21">
        <v>732474203000</v>
      </c>
      <c r="D61" s="21">
        <v>248262322000</v>
      </c>
      <c r="E61" s="21">
        <f>2*$E$2*B61</f>
        <v>587751780000</v>
      </c>
      <c r="F61" s="21">
        <v>485374915000</v>
      </c>
      <c r="G61" s="21">
        <f>IF(C61-E61&lt;0,0,C61-E61)</f>
        <v>144722423000</v>
      </c>
      <c r="H61" s="21">
        <v>54818704000</v>
      </c>
      <c r="I61" s="21">
        <f>$G$2*G61</f>
        <v>43416726900</v>
      </c>
      <c r="J61" s="21">
        <f>IF(B61=0,0,H61/B61)</f>
        <v>6528.7922735002185</v>
      </c>
      <c r="K61" s="21">
        <f>IF(B61=0,0,I61/B61)</f>
        <v>5170.840797793926</v>
      </c>
      <c r="L61" s="21">
        <f>IF(C61=0,0,H61/C61)</f>
        <v>7.4840456872718009E-2</v>
      </c>
      <c r="M61" s="21">
        <f>IF(C61=0,0,I61/C61)</f>
        <v>5.9274069615254422E-2</v>
      </c>
      <c r="O61" s="25">
        <f>K61-J61</f>
        <v>-1357.9514757062925</v>
      </c>
      <c r="P61" s="23">
        <f t="shared" si="10"/>
        <v>-0.20799428421365088</v>
      </c>
      <c r="Q61" s="23">
        <f>IF(C61=0,0,(H61-I61)/C61)</f>
        <v>1.5566387257463591E-2</v>
      </c>
    </row>
    <row r="62" spans="1:17" ht="11.1" customHeight="1">
      <c r="A62" s="20" t="s">
        <v>11</v>
      </c>
      <c r="B62" s="21">
        <v>15538630</v>
      </c>
      <c r="C62" s="21">
        <v>2129876057000</v>
      </c>
      <c r="D62" s="21">
        <v>553714897000</v>
      </c>
      <c r="E62" s="21">
        <f>2*$E$2*B62</f>
        <v>1087704100000</v>
      </c>
      <c r="F62" s="21">
        <v>1578019257000</v>
      </c>
      <c r="G62" s="21">
        <f>IF(C62-E62&lt;0,0,C62-E62)</f>
        <v>1042171957000</v>
      </c>
      <c r="H62" s="21">
        <v>247157875000</v>
      </c>
      <c r="I62" s="21">
        <f>$G$2*G62</f>
        <v>312651587100</v>
      </c>
      <c r="J62" s="21">
        <f>IF(B62=0,0,H62/B62)</f>
        <v>15906.027429702619</v>
      </c>
      <c r="K62" s="21">
        <f>IF(B62=0,0,I62/B62)</f>
        <v>20120.923601372837</v>
      </c>
      <c r="L62" s="21">
        <f>IF(C62=0,0,H62/C62)</f>
        <v>0.11604331350065972</v>
      </c>
      <c r="M62" s="21">
        <f>IF(C62=0,0,I62/C62)</f>
        <v>0.14679332446244781</v>
      </c>
      <c r="O62" s="25">
        <f>K62-J62</f>
        <v>4214.8961716702179</v>
      </c>
      <c r="P62" s="23">
        <f t="shared" si="10"/>
        <v>0.264987357169987</v>
      </c>
      <c r="Q62" s="23">
        <f>IF(C62=0,0,(H62-I62)/C62)</f>
        <v>-3.0750010961788091E-2</v>
      </c>
    </row>
    <row r="63" spans="1:17" ht="11.1" customHeight="1">
      <c r="A63" s="20" t="s">
        <v>12</v>
      </c>
      <c r="B63" s="21">
        <v>5303488</v>
      </c>
      <c r="C63" s="21">
        <v>1510406512000</v>
      </c>
      <c r="D63" s="21">
        <v>279779675000</v>
      </c>
      <c r="E63" s="21">
        <f>2*$E$2*B63</f>
        <v>371244160000</v>
      </c>
      <c r="F63" s="21">
        <v>1231619142000</v>
      </c>
      <c r="G63" s="21">
        <f>IF(C63-E63&lt;0,0,C63-E63)</f>
        <v>1139162352000</v>
      </c>
      <c r="H63" s="21">
        <v>281281549000</v>
      </c>
      <c r="I63" s="21">
        <f>$G$2*G63</f>
        <v>341748705600</v>
      </c>
      <c r="J63" s="21">
        <f>IF(B63=0,0,H63/B63)</f>
        <v>53037.085970591426</v>
      </c>
      <c r="K63" s="21">
        <f>IF(B63=0,0,I63/B63)</f>
        <v>64438.480034271786</v>
      </c>
      <c r="L63" s="21">
        <f>IF(C63=0,0,H63/C63)</f>
        <v>0.18622903620002401</v>
      </c>
      <c r="M63" s="21">
        <f>IF(C63=0,0,I63/C63)</f>
        <v>0.22626273316808898</v>
      </c>
      <c r="O63" s="25">
        <f>K63-J63</f>
        <v>11401.39406368036</v>
      </c>
      <c r="P63" s="23">
        <f t="shared" si="10"/>
        <v>0.21497022046049669</v>
      </c>
      <c r="Q63" s="23">
        <f>IF(C63=0,0,(H63-I63)/C63)</f>
        <v>-4.0033696968064976E-2</v>
      </c>
    </row>
    <row r="64" spans="1:17" ht="11.1" customHeight="1">
      <c r="A64" s="20" t="s">
        <v>13</v>
      </c>
      <c r="B64" s="21">
        <v>864399</v>
      </c>
      <c r="C64" s="21">
        <v>581645781000</v>
      </c>
      <c r="D64" s="21">
        <v>71506678000</v>
      </c>
      <c r="E64" s="21">
        <f>2*$E$2*B64</f>
        <v>60507930000</v>
      </c>
      <c r="F64" s="21">
        <v>510432484000</v>
      </c>
      <c r="G64" s="21">
        <f>IF(C64-E64&lt;0,0,C64-E64)</f>
        <v>521137851000</v>
      </c>
      <c r="H64" s="21">
        <v>145328279000</v>
      </c>
      <c r="I64" s="21">
        <f>$G$2*G64</f>
        <v>156341355300</v>
      </c>
      <c r="J64" s="21">
        <f>IF(B64=0,0,H64/B64)</f>
        <v>168126.38492177802</v>
      </c>
      <c r="K64" s="21">
        <f>IF(B64=0,0,I64/B64)</f>
        <v>180867.1172687613</v>
      </c>
      <c r="L64" s="21">
        <f>IF(C64=0,0,H64/C64)</f>
        <v>0.24985701563955812</v>
      </c>
      <c r="M64" s="21">
        <f>IF(C64=0,0,I64/C64)</f>
        <v>0.26879135103706703</v>
      </c>
      <c r="O64" s="25">
        <f>K64-J64</f>
        <v>12740.732346983277</v>
      </c>
      <c r="P64" s="23">
        <f t="shared" si="10"/>
        <v>7.5780683400234861E-2</v>
      </c>
      <c r="Q64" s="23">
        <f>IF(C64=0,0,(H64-I64)/C64)</f>
        <v>-1.8934335397508884E-2</v>
      </c>
    </row>
    <row r="65" spans="1:17" ht="11.1" customHeight="1">
      <c r="A65" s="20" t="s">
        <v>34</v>
      </c>
      <c r="B65" s="21">
        <v>187207</v>
      </c>
      <c r="C65" s="21">
        <v>225706346000</v>
      </c>
      <c r="D65" s="21">
        <v>26277152000</v>
      </c>
      <c r="E65" s="21">
        <f>2*$E$2*B65</f>
        <v>13104490000</v>
      </c>
      <c r="F65" s="21">
        <v>199609187000</v>
      </c>
      <c r="G65" s="21">
        <f>IF(C65-E65&lt;0,0,C65-E65)</f>
        <v>212601856000</v>
      </c>
      <c r="H65" s="21">
        <v>61287239000</v>
      </c>
      <c r="I65" s="21">
        <f>$G$2*G65</f>
        <v>63780556800</v>
      </c>
      <c r="J65" s="21">
        <f>IF(B65=0,0,H65/B65)</f>
        <v>327376.85556629824</v>
      </c>
      <c r="K65" s="21">
        <f>IF(B65=0,0,I65/B65)</f>
        <v>340695.3628870715</v>
      </c>
      <c r="L65" s="21">
        <f>IF(C65=0,0,H65/C65)</f>
        <v>0.27153529391681347</v>
      </c>
      <c r="M65" s="21">
        <f>IF(C65=0,0,I65/C65)</f>
        <v>0.28258202717968772</v>
      </c>
      <c r="O65" s="25">
        <f>K65-J65</f>
        <v>13318.507320773264</v>
      </c>
      <c r="P65" s="23">
        <f t="shared" si="10"/>
        <v>4.068249509494138E-2</v>
      </c>
      <c r="Q65" s="23">
        <f>IF(C65=0,0,(H65-I65)/C65)</f>
        <v>-1.1046733262874231E-2</v>
      </c>
    </row>
    <row r="66" spans="1:17" ht="11.1" customHeight="1">
      <c r="A66" s="20" t="s">
        <v>35</v>
      </c>
      <c r="B66" s="21">
        <v>75877</v>
      </c>
      <c r="C66" s="21">
        <v>130557985000</v>
      </c>
      <c r="D66" s="21">
        <v>15008401000</v>
      </c>
      <c r="E66" s="21">
        <f>2*$E$2*B66</f>
        <v>5311390000</v>
      </c>
      <c r="F66" s="21">
        <v>115655001000</v>
      </c>
      <c r="G66" s="21">
        <f>IF(C66-E66&lt;0,0,C66-E66)</f>
        <v>125246595000</v>
      </c>
      <c r="H66" s="21">
        <v>36250832000</v>
      </c>
      <c r="I66" s="21">
        <f>$G$2*G66</f>
        <v>37573978500</v>
      </c>
      <c r="J66" s="21">
        <f>IF(B66=0,0,H66/B66)</f>
        <v>477757.84493324725</v>
      </c>
      <c r="K66" s="21">
        <f>IF(B66=0,0,I66/B66)</f>
        <v>495195.88939994993</v>
      </c>
      <c r="L66" s="21">
        <f>IF(C66=0,0,H66/C66)</f>
        <v>0.277660780380457</v>
      </c>
      <c r="M66" s="21">
        <f>IF(C66=0,0,I66/C66)</f>
        <v>0.28779533094050125</v>
      </c>
      <c r="O66" s="25">
        <f>K66-J66</f>
        <v>17438.044466702675</v>
      </c>
      <c r="P66" s="23">
        <f t="shared" si="10"/>
        <v>3.6499755371131898E-2</v>
      </c>
      <c r="Q66" s="23">
        <f>IF(C66=0,0,(H66-I66)/C66)</f>
        <v>-1.013455056004426E-2</v>
      </c>
    </row>
    <row r="67" spans="1:17" ht="11.1" customHeight="1">
      <c r="A67" s="20" t="s">
        <v>36</v>
      </c>
      <c r="B67" s="21">
        <v>107321</v>
      </c>
      <c r="C67" s="21">
        <v>318780573000</v>
      </c>
      <c r="D67" s="21">
        <v>36721109000</v>
      </c>
      <c r="E67" s="21">
        <f>2*$E$2*B67</f>
        <v>7512470000</v>
      </c>
      <c r="F67" s="21">
        <v>282290539000</v>
      </c>
      <c r="G67" s="21">
        <f>IF(C67-E67&lt;0,0,C67-E67)</f>
        <v>311268103000</v>
      </c>
      <c r="H67" s="21">
        <v>89366774000</v>
      </c>
      <c r="I67" s="21">
        <f>$G$2*G67</f>
        <v>93380430900</v>
      </c>
      <c r="J67" s="21">
        <f>IF(B67=0,0,H67/B67)</f>
        <v>832705.37918953423</v>
      </c>
      <c r="K67" s="21">
        <f>IF(B67=0,0,I67/B67)</f>
        <v>870103.99549016496</v>
      </c>
      <c r="L67" s="21">
        <f>IF(C67=0,0,H67/C67)</f>
        <v>0.28033946096207063</v>
      </c>
      <c r="M67" s="21">
        <f>IF(C67=0,0,I67/C67)</f>
        <v>0.29293011810980085</v>
      </c>
      <c r="O67" s="25">
        <f>K67-J67</f>
        <v>37398.616300630732</v>
      </c>
      <c r="P67" s="23">
        <f t="shared" si="10"/>
        <v>4.4912182910395761E-2</v>
      </c>
      <c r="Q67" s="23">
        <f>IF(C67=0,0,(H67-I67)/C67)</f>
        <v>-1.2590657147730267E-2</v>
      </c>
    </row>
    <row r="68" spans="1:17" ht="11.1" customHeight="1">
      <c r="A68" s="20" t="s">
        <v>37</v>
      </c>
      <c r="B68" s="21">
        <v>26083</v>
      </c>
      <c r="C68" s="21">
        <v>178101595000</v>
      </c>
      <c r="D68" s="21">
        <v>20695881000</v>
      </c>
      <c r="E68" s="21">
        <f>2*$E$2*B68</f>
        <v>1825810000</v>
      </c>
      <c r="F68" s="21">
        <v>157496078000</v>
      </c>
      <c r="G68" s="21">
        <f>IF(C68-E68&lt;0,0,C68-E68)</f>
        <v>176275785000</v>
      </c>
      <c r="H68" s="21">
        <v>49084161000</v>
      </c>
      <c r="I68" s="21">
        <f>$G$2*G68</f>
        <v>52882735500</v>
      </c>
      <c r="J68" s="21">
        <f>IF(B68=0,0,H68/B68)</f>
        <v>1881844.9181459188</v>
      </c>
      <c r="K68" s="21">
        <f>IF(B68=0,0,I68/B68)</f>
        <v>2027479.0284859871</v>
      </c>
      <c r="L68" s="21">
        <f>IF(C68=0,0,H68/C68)</f>
        <v>0.27559641450712441</v>
      </c>
      <c r="M68" s="21">
        <f>IF(C68=0,0,I68/C68)</f>
        <v>0.29692454747527669</v>
      </c>
      <c r="O68" s="25">
        <f>K68-J68</f>
        <v>145634.11034006835</v>
      </c>
      <c r="P68" s="23">
        <f t="shared" si="10"/>
        <v>7.738900742339265E-2</v>
      </c>
      <c r="Q68" s="23">
        <f>IF(C68=0,0,(H68-I68)/C68)</f>
        <v>-2.1328132968152249E-2</v>
      </c>
    </row>
    <row r="69" spans="1:17" ht="11.1" customHeight="1">
      <c r="A69" s="20" t="s">
        <v>38</v>
      </c>
      <c r="B69" s="21">
        <v>16242</v>
      </c>
      <c r="C69" s="21">
        <v>479879025000</v>
      </c>
      <c r="D69" s="21">
        <v>65888094000</v>
      </c>
      <c r="E69" s="21">
        <f>2*$E$2*B69</f>
        <v>1136940000</v>
      </c>
      <c r="F69" s="21">
        <v>414158934000</v>
      </c>
      <c r="G69" s="21">
        <f>IF(C69-E69&lt;0,0,C69-E69)</f>
        <v>478742085000</v>
      </c>
      <c r="H69" s="21">
        <v>117449409000</v>
      </c>
      <c r="I69" s="21">
        <f>$G$2*G69</f>
        <v>143622625500</v>
      </c>
      <c r="J69" s="21">
        <f>IF(B69=0,0,H69/B69)</f>
        <v>7231215.9216845213</v>
      </c>
      <c r="K69" s="21">
        <f>IF(B69=0,0,I69/B69)</f>
        <v>8842668.7292205393</v>
      </c>
      <c r="L69" s="21">
        <f>IF(C69=0,0,H69/C69)</f>
        <v>0.24474795288249993</v>
      </c>
      <c r="M69" s="21">
        <f>IF(C69=0,0,I69/C69)</f>
        <v>0.2992892333645964</v>
      </c>
      <c r="O69" s="25">
        <f>K69-J69</f>
        <v>1611452.8075360181</v>
      </c>
      <c r="P69" s="23">
        <f t="shared" si="10"/>
        <v>0.22284672798992117</v>
      </c>
      <c r="Q69" s="23">
        <f>IF(C69=0,0,(H69-I69)/C69)</f>
        <v>-5.4541280482096506E-2</v>
      </c>
    </row>
    <row r="70" spans="1:17" ht="11.1" customHeight="1">
      <c r="B70" s="34"/>
      <c r="C70" s="34"/>
      <c r="D70" s="24"/>
      <c r="E70" s="24"/>
      <c r="F70" s="24"/>
      <c r="G70" s="24"/>
      <c r="H70" s="24"/>
    </row>
    <row r="71" spans="1:17" ht="11.1" customHeight="1">
      <c r="A71" s="1" t="s">
        <v>41</v>
      </c>
      <c r="B71" s="2">
        <v>2652819</v>
      </c>
      <c r="C71" s="2">
        <v>224374182000</v>
      </c>
      <c r="D71" s="2">
        <v>53403512000</v>
      </c>
      <c r="E71" s="2">
        <f>SUM(E72:E90)</f>
        <v>112798385000</v>
      </c>
      <c r="F71" s="2">
        <v>172967405000</v>
      </c>
      <c r="G71" s="2">
        <f>SUM(G72:G90)</f>
        <v>143035980000</v>
      </c>
      <c r="H71" s="2">
        <v>36958653000</v>
      </c>
      <c r="I71" s="2">
        <f>SUM(I72:I90)</f>
        <v>42910794000</v>
      </c>
      <c r="J71" s="2">
        <f>IF(B71=0,0,H71/B71)</f>
        <v>13931.84118479248</v>
      </c>
      <c r="K71" s="2">
        <f>IF(B71=0,0,I71/B71)</f>
        <v>16175.545334981391</v>
      </c>
      <c r="L71" s="3">
        <f>IF(C71=0,0,H71/C71)</f>
        <v>0.16471883115322064</v>
      </c>
      <c r="M71" s="3">
        <f>IF(C71=0,0,I71/C71)</f>
        <v>0.19124657577581719</v>
      </c>
      <c r="O71" s="18">
        <f>K71-J71</f>
        <v>2243.7041501889107</v>
      </c>
      <c r="P71" s="19">
        <f>IF(J71=0,0,O71/J71)</f>
        <v>0.1610486453605329</v>
      </c>
      <c r="Q71" s="19">
        <f>IF(C71=0,0,(H71-I71)/C71)</f>
        <v>-2.6527744622596553E-2</v>
      </c>
    </row>
    <row r="72" spans="1:17" ht="11.1" customHeight="1">
      <c r="A72" s="20" t="s">
        <v>0</v>
      </c>
      <c r="B72" s="21">
        <v>93987</v>
      </c>
      <c r="C72" s="21">
        <v>-15856408000</v>
      </c>
      <c r="D72" s="21">
        <v>445446000</v>
      </c>
      <c r="E72" s="21">
        <f>$E$2*B72</f>
        <v>3289545000</v>
      </c>
      <c r="F72" s="21">
        <v>0</v>
      </c>
      <c r="G72" s="21">
        <f>IF(C72-E72&lt;0,0,C72-E72)</f>
        <v>0</v>
      </c>
      <c r="H72" s="21">
        <v>14344000</v>
      </c>
      <c r="I72" s="21">
        <f>$G$2*G72</f>
        <v>0</v>
      </c>
      <c r="J72" s="21">
        <f>IF(B72=0,0,H72/B72)</f>
        <v>152.61685126666453</v>
      </c>
      <c r="K72" s="21">
        <f>IF(B72=0,0,I72/B72)</f>
        <v>0</v>
      </c>
      <c r="L72" s="21">
        <f>IF(C72=0,0,H72/C72)</f>
        <v>-9.0461849871673332E-4</v>
      </c>
      <c r="M72" s="21">
        <f>IF(C72=0,0,I72/C72)</f>
        <v>0</v>
      </c>
      <c r="N72" s="21"/>
      <c r="O72" s="25">
        <f>K72-J72</f>
        <v>-152.61685126666453</v>
      </c>
      <c r="P72" s="23">
        <f t="shared" ref="P72:P90" si="11">IF(H72=0,0,(I72-H72)/H72)</f>
        <v>-1</v>
      </c>
      <c r="Q72" s="23">
        <f>IF(C72=0,0,(H72-I72)/C72)</f>
        <v>-9.0461849871673332E-4</v>
      </c>
    </row>
    <row r="73" spans="1:17" ht="11.1" customHeight="1">
      <c r="A73" s="20" t="s">
        <v>1</v>
      </c>
      <c r="B73" s="21">
        <v>107779</v>
      </c>
      <c r="C73" s="21">
        <v>216608000</v>
      </c>
      <c r="D73" s="21">
        <v>1165547000</v>
      </c>
      <c r="E73" s="21">
        <f>$E$2*B73</f>
        <v>3772265000</v>
      </c>
      <c r="F73" s="38">
        <v>0</v>
      </c>
      <c r="G73" s="21">
        <f>IF(C73-E73&lt;0,0,C73-E73)</f>
        <v>0</v>
      </c>
      <c r="H73" s="41">
        <v>11000</v>
      </c>
      <c r="I73" s="21">
        <f>$G$2*G73</f>
        <v>0</v>
      </c>
      <c r="J73" s="21">
        <f>IF(B73=0,0,H73/B73)</f>
        <v>0.10206069828074114</v>
      </c>
      <c r="K73" s="21">
        <f>IF(B73=0,0,I73/B73)</f>
        <v>0</v>
      </c>
      <c r="L73" s="21">
        <f>IF(C73=0,0,H73/C73)</f>
        <v>5.0782981237996749E-5</v>
      </c>
      <c r="M73" s="21">
        <f>IF(C73=0,0,I73/C73)</f>
        <v>0</v>
      </c>
      <c r="N73" s="21"/>
      <c r="O73" s="37">
        <f>K73-J73</f>
        <v>-0.10206069828074114</v>
      </c>
      <c r="P73" s="23">
        <f t="shared" si="11"/>
        <v>-1</v>
      </c>
      <c r="Q73" s="42">
        <f>IF(C73=0,0,(H73-I73)/C73)</f>
        <v>5.0782981237996749E-5</v>
      </c>
    </row>
    <row r="74" spans="1:17" ht="11.1" customHeight="1">
      <c r="A74" s="20" t="s">
        <v>2</v>
      </c>
      <c r="B74" s="21">
        <v>144723</v>
      </c>
      <c r="C74" s="21">
        <v>1073039000</v>
      </c>
      <c r="D74" s="21">
        <v>1600274000</v>
      </c>
      <c r="E74" s="21">
        <f>$E$2*B74</f>
        <v>5065305000</v>
      </c>
      <c r="F74" s="38">
        <v>20806000</v>
      </c>
      <c r="G74" s="21">
        <f>IF(C74-E74&lt;0,0,C74-E74)</f>
        <v>0</v>
      </c>
      <c r="H74" s="39">
        <v>26749000</v>
      </c>
      <c r="I74" s="21">
        <f>$G$2*G74</f>
        <v>0</v>
      </c>
      <c r="J74" s="21">
        <f>IF(B74=0,0,H74/B74)</f>
        <v>184.82894909585897</v>
      </c>
      <c r="K74" s="21">
        <f>IF(B74=0,0,I74/B74)</f>
        <v>0</v>
      </c>
      <c r="L74" s="21">
        <f>IF(C74=0,0,H74/C74)</f>
        <v>2.4928264489920682E-2</v>
      </c>
      <c r="M74" s="21">
        <f>IF(C74=0,0,I74/C74)</f>
        <v>0</v>
      </c>
      <c r="N74" s="21"/>
      <c r="O74" s="44">
        <f>K74-J74</f>
        <v>-184.82894909585897</v>
      </c>
      <c r="P74" s="23">
        <f t="shared" si="11"/>
        <v>-1</v>
      </c>
      <c r="Q74" s="43">
        <f>IF(C74=0,0,(H74-I74)/C74)</f>
        <v>2.4928264489920682E-2</v>
      </c>
    </row>
    <row r="75" spans="1:17" s="17" customFormat="1" ht="11.1" customHeight="1">
      <c r="A75" s="20" t="s">
        <v>3</v>
      </c>
      <c r="B75" s="21">
        <v>151753</v>
      </c>
      <c r="C75" s="21">
        <v>1893925000</v>
      </c>
      <c r="D75" s="21">
        <v>1826247000</v>
      </c>
      <c r="E75" s="21">
        <f>$E$2*B75</f>
        <v>5311355000</v>
      </c>
      <c r="F75" s="21">
        <v>272590000</v>
      </c>
      <c r="G75" s="21">
        <f>IF(C75-E75&lt;0,0,C75-E75)</f>
        <v>0</v>
      </c>
      <c r="H75" s="40">
        <v>0</v>
      </c>
      <c r="I75" s="21">
        <f>$G$2*G75</f>
        <v>0</v>
      </c>
      <c r="J75" s="21">
        <f>IF(B75=0,0,H75/B75)</f>
        <v>0</v>
      </c>
      <c r="K75" s="21">
        <f>IF(B75=0,0,I75/B75)</f>
        <v>0</v>
      </c>
      <c r="L75" s="21">
        <f>IF(C75=0,0,H75/C75)</f>
        <v>0</v>
      </c>
      <c r="M75" s="21">
        <f>IF(C75=0,0,I75/C75)</f>
        <v>0</v>
      </c>
      <c r="N75" s="21"/>
      <c r="O75" s="44">
        <f>K75-J75</f>
        <v>0</v>
      </c>
      <c r="P75" s="23">
        <f t="shared" si="11"/>
        <v>0</v>
      </c>
      <c r="Q75" s="43">
        <f>IF(C75=0,0,(H75-I75)/C75)</f>
        <v>0</v>
      </c>
    </row>
    <row r="76" spans="1:17" ht="11.1" customHeight="1">
      <c r="A76" s="20" t="s">
        <v>4</v>
      </c>
      <c r="B76" s="21">
        <v>165662</v>
      </c>
      <c r="C76" s="21">
        <v>2915132000</v>
      </c>
      <c r="D76" s="21">
        <v>1953327000</v>
      </c>
      <c r="E76" s="21">
        <f>$E$2*B76</f>
        <v>5798170000</v>
      </c>
      <c r="F76" s="21">
        <v>1011310000</v>
      </c>
      <c r="G76" s="21">
        <f>IF(C76-E76&lt;0,0,C76-E76)</f>
        <v>0</v>
      </c>
      <c r="H76" s="21">
        <v>86717000</v>
      </c>
      <c r="I76" s="21">
        <f>$G$2*G76</f>
        <v>0</v>
      </c>
      <c r="J76" s="21">
        <f>IF(B76=0,0,H76/B76)</f>
        <v>523.45740121452116</v>
      </c>
      <c r="K76" s="21">
        <f>IF(B76=0,0,I76/B76)</f>
        <v>0</v>
      </c>
      <c r="L76" s="21">
        <f>IF(C76=0,0,H76/C76)</f>
        <v>2.9747194981222119E-2</v>
      </c>
      <c r="M76" s="21">
        <f>IF(C76=0,0,I76/C76)</f>
        <v>0</v>
      </c>
      <c r="N76" s="21"/>
      <c r="O76" s="25">
        <f>K76-J76</f>
        <v>-523.45740121452116</v>
      </c>
      <c r="P76" s="23">
        <f t="shared" si="11"/>
        <v>-1</v>
      </c>
      <c r="Q76" s="23">
        <f>IF(C76=0,0,(H76-I76)/C76)</f>
        <v>2.9747194981222119E-2</v>
      </c>
    </row>
    <row r="77" spans="1:17" ht="11.1" customHeight="1">
      <c r="A77" s="20" t="s">
        <v>5</v>
      </c>
      <c r="B77" s="21">
        <v>208854</v>
      </c>
      <c r="C77" s="21">
        <v>4702577000</v>
      </c>
      <c r="D77" s="21">
        <v>2660949000</v>
      </c>
      <c r="E77" s="21">
        <f>$E$2*B77</f>
        <v>7309890000</v>
      </c>
      <c r="F77" s="21">
        <v>2179829000</v>
      </c>
      <c r="G77" s="21">
        <f>IF(C77-E77&lt;0,0,C77-E77)</f>
        <v>0</v>
      </c>
      <c r="H77" s="21">
        <v>214490000</v>
      </c>
      <c r="I77" s="21">
        <f>$G$2*G77</f>
        <v>0</v>
      </c>
      <c r="J77" s="21">
        <f>IF(B77=0,0,H77/B77)</f>
        <v>1026.9853581928046</v>
      </c>
      <c r="K77" s="21">
        <f>IF(B77=0,0,I77/B77)</f>
        <v>0</v>
      </c>
      <c r="L77" s="21">
        <f>IF(C77=0,0,H77/C77)</f>
        <v>4.5611161709845471E-2</v>
      </c>
      <c r="M77" s="21">
        <f>IF(C77=0,0,I77/C77)</f>
        <v>0</v>
      </c>
      <c r="N77" s="21"/>
      <c r="O77" s="25">
        <f>K77-J77</f>
        <v>-1026.9853581928046</v>
      </c>
      <c r="P77" s="23">
        <f t="shared" si="11"/>
        <v>-1</v>
      </c>
      <c r="Q77" s="23">
        <f>IF(C77=0,0,(H77-I77)/C77)</f>
        <v>4.5611161709845471E-2</v>
      </c>
    </row>
    <row r="78" spans="1:17" ht="11.1" customHeight="1">
      <c r="A78" s="20" t="s">
        <v>6</v>
      </c>
      <c r="B78" s="21">
        <v>237759</v>
      </c>
      <c r="C78" s="21">
        <v>6543438000</v>
      </c>
      <c r="D78" s="21">
        <v>3052705000</v>
      </c>
      <c r="E78" s="21">
        <f>$E$2*B78</f>
        <v>8321565000</v>
      </c>
      <c r="F78" s="21">
        <v>3516520000</v>
      </c>
      <c r="G78" s="21">
        <f>IF(C78-E78&lt;0,0,C78-E78)</f>
        <v>0</v>
      </c>
      <c r="H78" s="21">
        <v>378923000</v>
      </c>
      <c r="I78" s="21">
        <f>$G$2*G78</f>
        <v>0</v>
      </c>
      <c r="J78" s="21">
        <f>IF(B78=0,0,H78/B78)</f>
        <v>1593.7272616388864</v>
      </c>
      <c r="K78" s="21">
        <f>IF(B78=0,0,I78/B78)</f>
        <v>0</v>
      </c>
      <c r="L78" s="21">
        <f>IF(C78=0,0,H78/C78)</f>
        <v>5.7908854641856466E-2</v>
      </c>
      <c r="M78" s="21">
        <f>IF(C78=0,0,I78/C78)</f>
        <v>0</v>
      </c>
      <c r="N78" s="21"/>
      <c r="O78" s="25">
        <f>K78-J78</f>
        <v>-1593.7272616388864</v>
      </c>
      <c r="P78" s="23">
        <f t="shared" si="11"/>
        <v>-1</v>
      </c>
      <c r="Q78" s="23">
        <f>IF(C78=0,0,(H78-I78)/C78)</f>
        <v>5.7908854641856466E-2</v>
      </c>
    </row>
    <row r="79" spans="1:17" ht="11.1" customHeight="1">
      <c r="A79" s="20" t="s">
        <v>7</v>
      </c>
      <c r="B79" s="21">
        <v>441031</v>
      </c>
      <c r="C79" s="21">
        <v>15392628000</v>
      </c>
      <c r="D79" s="21">
        <v>5932014000</v>
      </c>
      <c r="E79" s="21">
        <f>$E$2*B79</f>
        <v>15436085000</v>
      </c>
      <c r="F79" s="21">
        <v>9492205000</v>
      </c>
      <c r="G79" s="21">
        <f>IF(C79-E79&lt;0,0,C79-E79)</f>
        <v>0</v>
      </c>
      <c r="H79" s="21">
        <v>1113774000</v>
      </c>
      <c r="I79" s="21">
        <f>$G$2*G79</f>
        <v>0</v>
      </c>
      <c r="J79" s="21">
        <f>IF(B79=0,0,H79/B79)</f>
        <v>2525.3871043078602</v>
      </c>
      <c r="K79" s="21">
        <f>IF(B79=0,0,I79/B79)</f>
        <v>0</v>
      </c>
      <c r="L79" s="21">
        <f>IF(C79=0,0,H79/C79)</f>
        <v>7.2357624701902754E-2</v>
      </c>
      <c r="M79" s="21">
        <f>IF(C79=0,0,I79/C79)</f>
        <v>0</v>
      </c>
      <c r="N79" s="21"/>
      <c r="O79" s="25">
        <f>K79-J79</f>
        <v>-2525.3871043078602</v>
      </c>
      <c r="P79" s="23">
        <f>IF(H79=0,0,(I79-H79)/H79)</f>
        <v>-1</v>
      </c>
      <c r="Q79" s="23">
        <f>IF(C79=0,0,(H79-I79)/C79)</f>
        <v>7.2357624701902754E-2</v>
      </c>
    </row>
    <row r="80" spans="1:17" ht="11.1" customHeight="1">
      <c r="A80" s="20" t="s">
        <v>8</v>
      </c>
      <c r="B80" s="21">
        <v>396157</v>
      </c>
      <c r="C80" s="21">
        <v>17777505000</v>
      </c>
      <c r="D80" s="21">
        <v>5680387000</v>
      </c>
      <c r="E80" s="21">
        <f>$E$2*B80</f>
        <v>13865495000</v>
      </c>
      <c r="F80" s="21">
        <v>12113631000</v>
      </c>
      <c r="G80" s="21">
        <f>IF(C80-E80&lt;0,0,C80-E80)</f>
        <v>3912010000</v>
      </c>
      <c r="H80" s="21">
        <v>1513562000</v>
      </c>
      <c r="I80" s="21">
        <f>$G$2*G80</f>
        <v>1173603000</v>
      </c>
      <c r="J80" s="21">
        <f>IF(B80=0,0,H80/B80)</f>
        <v>3820.611525228634</v>
      </c>
      <c r="K80" s="21">
        <f>IF(B80=0,0,I80/B80)</f>
        <v>2962.4694250006942</v>
      </c>
      <c r="L80" s="21">
        <f>IF(C80=0,0,H80/C80)</f>
        <v>8.5139168854122108E-2</v>
      </c>
      <c r="M80" s="21">
        <f>IF(C80=0,0,I80/C80)</f>
        <v>6.6016181685787739E-2</v>
      </c>
      <c r="N80" s="21"/>
      <c r="O80" s="25">
        <f>K80-J80</f>
        <v>-858.14210022793986</v>
      </c>
      <c r="P80" s="23">
        <f t="shared" ref="P80:P90" si="12">IF(H80=0,0,(I80-H80)/H80)</f>
        <v>-0.22460857236109258</v>
      </c>
      <c r="Q80" s="23">
        <f>IF(C80=0,0,(H80-I80)/C80)</f>
        <v>1.9122987168334365E-2</v>
      </c>
    </row>
    <row r="81" spans="1:17" ht="11.1" customHeight="1">
      <c r="A81" s="20" t="s">
        <v>9</v>
      </c>
      <c r="B81" s="21">
        <v>635460</v>
      </c>
      <c r="C81" s="21">
        <v>38408740000</v>
      </c>
      <c r="D81" s="21">
        <v>10768941000</v>
      </c>
      <c r="E81" s="21">
        <f>$E$2*B81</f>
        <v>22241100000</v>
      </c>
      <c r="F81" s="21">
        <v>27664446000</v>
      </c>
      <c r="G81" s="21">
        <f>IF(C81-E81&lt;0,0,C81-E81)</f>
        <v>16167640000</v>
      </c>
      <c r="H81" s="21">
        <v>4036698000</v>
      </c>
      <c r="I81" s="21">
        <f>$G$2*G81</f>
        <v>4850292000</v>
      </c>
      <c r="J81" s="21">
        <f>IF(B81=0,0,H81/B81)</f>
        <v>6352.4029836653763</v>
      </c>
      <c r="K81" s="21">
        <f>IF(B81=0,0,I81/B81)</f>
        <v>7632.7258993485038</v>
      </c>
      <c r="L81" s="21">
        <f>IF(C81=0,0,H81/C81)</f>
        <v>0.10509842291103536</v>
      </c>
      <c r="M81" s="21">
        <f>IF(C81=0,0,I81/C81)</f>
        <v>0.12628094543064938</v>
      </c>
      <c r="N81" s="21"/>
      <c r="O81" s="25">
        <f>K81-J81</f>
        <v>1280.3229156831276</v>
      </c>
      <c r="P81" s="23">
        <f t="shared" si="12"/>
        <v>0.2015493851657964</v>
      </c>
      <c r="Q81" s="23">
        <f>IF(C81=0,0,(H81-I81)/C81)</f>
        <v>-2.1182522519614024E-2</v>
      </c>
    </row>
    <row r="82" spans="1:17" ht="11.1" customHeight="1">
      <c r="A82" s="20" t="s">
        <v>10</v>
      </c>
      <c r="B82" s="21">
        <v>285591</v>
      </c>
      <c r="C82" s="21">
        <v>24571590000</v>
      </c>
      <c r="D82" s="21">
        <v>5607349000</v>
      </c>
      <c r="E82" s="21">
        <f>$E$2*B82</f>
        <v>9995685000</v>
      </c>
      <c r="F82" s="21">
        <v>18971845000</v>
      </c>
      <c r="G82" s="21">
        <f>IF(C82-E82&lt;0,0,C82-E82)</f>
        <v>14575905000</v>
      </c>
      <c r="H82" s="21">
        <v>3393206000</v>
      </c>
      <c r="I82" s="21">
        <f>$G$2*G82</f>
        <v>4372771500</v>
      </c>
      <c r="J82" s="21">
        <f>IF(B82=0,0,H82/B82)</f>
        <v>11881.347801576379</v>
      </c>
      <c r="K82" s="21">
        <f>IF(B82=0,0,I82/B82)</f>
        <v>15311.307079004591</v>
      </c>
      <c r="L82" s="21">
        <f>IF(C82=0,0,H82/C82)</f>
        <v>0.13809468577328532</v>
      </c>
      <c r="M82" s="21">
        <f>IF(C82=0,0,I82/C82)</f>
        <v>0.17796046165510657</v>
      </c>
      <c r="N82" s="21"/>
      <c r="O82" s="25">
        <f>K82-J82</f>
        <v>3429.9592774282119</v>
      </c>
      <c r="P82" s="23">
        <f t="shared" si="12"/>
        <v>0.28868435927556418</v>
      </c>
      <c r="Q82" s="23">
        <f>IF(C82=0,0,(H82-I82)/C82)</f>
        <v>-3.986577588182124E-2</v>
      </c>
    </row>
    <row r="83" spans="1:17" ht="11.1" customHeight="1">
      <c r="A83" s="20" t="s">
        <v>11</v>
      </c>
      <c r="B83" s="21">
        <v>271847</v>
      </c>
      <c r="C83" s="21">
        <v>35011092000</v>
      </c>
      <c r="D83" s="21">
        <v>7019377000</v>
      </c>
      <c r="E83" s="21">
        <f>$E$2*B83</f>
        <v>9514645000</v>
      </c>
      <c r="F83" s="21">
        <v>28237125000</v>
      </c>
      <c r="G83" s="21">
        <f>IF(C83-E83&lt;0,0,C83-E83)</f>
        <v>25496447000</v>
      </c>
      <c r="H83" s="21">
        <v>5801628000</v>
      </c>
      <c r="I83" s="21">
        <f>$G$2*G83</f>
        <v>7648934100</v>
      </c>
      <c r="J83" s="21">
        <f>IF(B83=0,0,H83/B83)</f>
        <v>21341.519310494506</v>
      </c>
      <c r="K83" s="21">
        <f>IF(B83=0,0,I83/B83)</f>
        <v>28136.908260896755</v>
      </c>
      <c r="L83" s="21">
        <f>IF(C83=0,0,H83/C83)</f>
        <v>0.16570828467732454</v>
      </c>
      <c r="M83" s="21">
        <f>IF(C83=0,0,I83/C83)</f>
        <v>0.21847173747108486</v>
      </c>
      <c r="N83" s="21"/>
      <c r="O83" s="25">
        <f>K83-J83</f>
        <v>6795.3889504022482</v>
      </c>
      <c r="P83" s="23">
        <f t="shared" si="12"/>
        <v>0.31841167686035715</v>
      </c>
      <c r="Q83" s="23">
        <f>IF(C83=0,0,(H83-I83)/C83)</f>
        <v>-5.2763452793760331E-2</v>
      </c>
    </row>
    <row r="84" spans="1:17" ht="11.1" customHeight="1">
      <c r="A84" s="20" t="s">
        <v>12</v>
      </c>
      <c r="B84" s="21">
        <v>51414</v>
      </c>
      <c r="C84" s="21">
        <v>15162196000</v>
      </c>
      <c r="D84" s="21">
        <v>2005841000</v>
      </c>
      <c r="E84" s="21">
        <f>$E$2*B84</f>
        <v>1799490000</v>
      </c>
      <c r="F84" s="21">
        <v>13182680000</v>
      </c>
      <c r="G84" s="21">
        <f>IF(C84-E84&lt;0,0,C84-E84)</f>
        <v>13362706000</v>
      </c>
      <c r="H84" s="21">
        <v>3519452000</v>
      </c>
      <c r="I84" s="21">
        <f>$G$2*G84</f>
        <v>4008811800</v>
      </c>
      <c r="J84" s="21">
        <f>IF(B84=0,0,H84/B84)</f>
        <v>68453.183957676898</v>
      </c>
      <c r="K84" s="21">
        <f>IF(B84=0,0,I84/B84)</f>
        <v>77971.210176216598</v>
      </c>
      <c r="L84" s="21">
        <f>IF(C84=0,0,H84/C84)</f>
        <v>0.23212020211320314</v>
      </c>
      <c r="M84" s="21">
        <f>IF(C84=0,0,I84/C84)</f>
        <v>0.26439519710733195</v>
      </c>
      <c r="N84" s="21"/>
      <c r="O84" s="25">
        <f>K84-J84</f>
        <v>9518.0262185397005</v>
      </c>
      <c r="P84" s="23">
        <f t="shared" si="12"/>
        <v>0.13904431712664359</v>
      </c>
      <c r="Q84" s="23">
        <f>IF(C84=0,0,(H84-I84)/C84)</f>
        <v>-3.2274994994128822E-2</v>
      </c>
    </row>
    <row r="85" spans="1:17" ht="11.1" customHeight="1">
      <c r="A85" s="20" t="s">
        <v>13</v>
      </c>
      <c r="B85" s="21">
        <v>10784</v>
      </c>
      <c r="C85" s="21">
        <v>7487107000</v>
      </c>
      <c r="D85" s="21">
        <v>1240640000</v>
      </c>
      <c r="E85" s="21">
        <f>$E$2*B85</f>
        <v>377440000</v>
      </c>
      <c r="F85" s="21">
        <v>6370439000</v>
      </c>
      <c r="G85" s="21">
        <f>IF(C85-E85&lt;0,0,C85-E85)</f>
        <v>7109667000</v>
      </c>
      <c r="H85" s="21">
        <v>1758395000</v>
      </c>
      <c r="I85" s="21">
        <f>$G$2*G85</f>
        <v>2132900100</v>
      </c>
      <c r="J85" s="21">
        <f>IF(B85=0,0,H85/B85)</f>
        <v>163055.91617210684</v>
      </c>
      <c r="K85" s="21">
        <f>IF(B85=0,0,I85/B85)</f>
        <v>197783.76298219585</v>
      </c>
      <c r="L85" s="21">
        <f>IF(C85=0,0,H85/C85)</f>
        <v>0.23485640047617859</v>
      </c>
      <c r="M85" s="21">
        <f>IF(C85=0,0,I85/C85)</f>
        <v>0.28487640152598326</v>
      </c>
      <c r="N85" s="21"/>
      <c r="O85" s="25">
        <f>K85-J85</f>
        <v>34727.846810089017</v>
      </c>
      <c r="P85" s="23">
        <f t="shared" si="12"/>
        <v>0.2129812129811561</v>
      </c>
      <c r="Q85" s="23">
        <f>IF(C85=0,0,(H85-I85)/C85)</f>
        <v>-5.0020001049804683E-2</v>
      </c>
    </row>
    <row r="86" spans="1:17" ht="11.1" customHeight="1">
      <c r="A86" s="20" t="s">
        <v>34</v>
      </c>
      <c r="B86" s="21">
        <v>3100</v>
      </c>
      <c r="C86" s="21">
        <v>3796659000</v>
      </c>
      <c r="D86" s="21">
        <v>572204000</v>
      </c>
      <c r="E86" s="21">
        <f t="shared" ref="E86:E90" si="13">2*$E$2*B86</f>
        <v>217000000</v>
      </c>
      <c r="F86" s="21">
        <v>3244912000</v>
      </c>
      <c r="G86" s="21">
        <f>IF(C86-E86&lt;0,0,C86-E86)</f>
        <v>3579659000</v>
      </c>
      <c r="H86" s="21">
        <v>1023419000</v>
      </c>
      <c r="I86" s="21">
        <f>$G$2*G86</f>
        <v>1073897700</v>
      </c>
      <c r="J86" s="21">
        <f>IF(B86=0,0,H86/B86)</f>
        <v>330135.16129032261</v>
      </c>
      <c r="K86" s="21">
        <f>IF(B86=0,0,I86/B86)</f>
        <v>346418.61290322582</v>
      </c>
      <c r="L86" s="21">
        <f>IF(C86=0,0,H86/C86)</f>
        <v>0.26955778751792037</v>
      </c>
      <c r="M86" s="21">
        <f>IF(C86=0,0,I86/C86)</f>
        <v>0.28285334553353358</v>
      </c>
      <c r="N86" s="21"/>
      <c r="O86" s="25">
        <f>K86-J86</f>
        <v>16283.451612903213</v>
      </c>
      <c r="P86" s="23">
        <f t="shared" si="12"/>
        <v>4.9323590826435705E-2</v>
      </c>
      <c r="Q86" s="23">
        <f>IF(C86=0,0,(H86-I86)/C86)</f>
        <v>-1.3295558015613201E-2</v>
      </c>
    </row>
    <row r="87" spans="1:17" ht="11.1" customHeight="1">
      <c r="A87" s="20" t="s">
        <v>35</v>
      </c>
      <c r="B87" s="21">
        <v>1891</v>
      </c>
      <c r="C87" s="21">
        <v>3251738000</v>
      </c>
      <c r="D87" s="21">
        <v>511236000</v>
      </c>
      <c r="E87" s="21">
        <f t="shared" si="13"/>
        <v>132370000</v>
      </c>
      <c r="F87" s="21">
        <v>2741511000</v>
      </c>
      <c r="G87" s="21">
        <f>IF(C87-E87&lt;0,0,C87-E87)</f>
        <v>3119368000</v>
      </c>
      <c r="H87" s="21">
        <v>862100000</v>
      </c>
      <c r="I87" s="21">
        <f>$G$2*G87</f>
        <v>935810400</v>
      </c>
      <c r="J87" s="21">
        <f>IF(B87=0,0,H87/B87)</f>
        <v>455896.35113696457</v>
      </c>
      <c r="K87" s="21">
        <f>IF(B87=0,0,I87/B87)</f>
        <v>494875.93865679536</v>
      </c>
      <c r="L87" s="21">
        <f>IF(C87=0,0,H87/C87)</f>
        <v>0.26511976057111614</v>
      </c>
      <c r="M87" s="21">
        <f>IF(C87=0,0,I87/C87)</f>
        <v>0.28778776149862012</v>
      </c>
      <c r="N87" s="21"/>
      <c r="O87" s="25">
        <f>K87-J87</f>
        <v>38979.587519830791</v>
      </c>
      <c r="P87" s="23">
        <f t="shared" si="12"/>
        <v>8.5500985964505283E-2</v>
      </c>
      <c r="Q87" s="23">
        <f>IF(C87=0,0,(H87-I87)/C87)</f>
        <v>-2.2668000927503998E-2</v>
      </c>
    </row>
    <row r="88" spans="1:17" ht="11.1" customHeight="1">
      <c r="A88" s="20" t="s">
        <v>36</v>
      </c>
      <c r="B88" s="21">
        <v>3165</v>
      </c>
      <c r="C88" s="21">
        <v>9647563000</v>
      </c>
      <c r="D88" s="21">
        <v>1416436000</v>
      </c>
      <c r="E88" s="21">
        <f t="shared" si="13"/>
        <v>221550000</v>
      </c>
      <c r="F88" s="21">
        <v>8245145000</v>
      </c>
      <c r="G88" s="21">
        <f>IF(C88-E88&lt;0,0,C88-E88)</f>
        <v>9426013000</v>
      </c>
      <c r="H88" s="21">
        <v>2515348000</v>
      </c>
      <c r="I88" s="21">
        <f>$G$2*G88</f>
        <v>2827803900</v>
      </c>
      <c r="J88" s="21">
        <f>IF(B88=0,0,H88/B88)</f>
        <v>794738.70458135859</v>
      </c>
      <c r="K88" s="21">
        <f>IF(B88=0,0,I88/B88)</f>
        <v>893460.94786729862</v>
      </c>
      <c r="L88" s="21">
        <f>IF(C88=0,0,H88/C88)</f>
        <v>0.26072366669178526</v>
      </c>
      <c r="M88" s="21">
        <f>IF(C88=0,0,I88/C88)</f>
        <v>0.29311069541603407</v>
      </c>
      <c r="N88" s="21"/>
      <c r="O88" s="25">
        <f>K88-J88</f>
        <v>98722.243285940029</v>
      </c>
      <c r="P88" s="23">
        <f t="shared" si="12"/>
        <v>0.12421975011012393</v>
      </c>
      <c r="Q88" s="23">
        <f>IF(C88=0,0,(H88-I88)/C88)</f>
        <v>-3.2387028724248805E-2</v>
      </c>
    </row>
    <row r="89" spans="1:17" ht="11.1" customHeight="1">
      <c r="A89" s="20" t="s">
        <v>37</v>
      </c>
      <c r="B89" s="21">
        <v>994</v>
      </c>
      <c r="C89" s="21">
        <v>6862172000</v>
      </c>
      <c r="D89" s="21">
        <v>960435000</v>
      </c>
      <c r="E89" s="21">
        <f t="shared" si="13"/>
        <v>69580000</v>
      </c>
      <c r="F89" s="21">
        <v>5917225000</v>
      </c>
      <c r="G89" s="21">
        <f>IF(C89-E89&lt;0,0,C89-E89)</f>
        <v>6792592000</v>
      </c>
      <c r="H89" s="21">
        <v>1778467000</v>
      </c>
      <c r="I89" s="21">
        <f>$G$2*G89</f>
        <v>2037777600</v>
      </c>
      <c r="J89" s="21">
        <f>IF(B89=0,0,H89/B89)</f>
        <v>1789202.213279678</v>
      </c>
      <c r="K89" s="21">
        <f>IF(B89=0,0,I89/B89)</f>
        <v>2050078.0684104627</v>
      </c>
      <c r="L89" s="21">
        <f>IF(C89=0,0,H89/C89)</f>
        <v>0.25916969146212016</v>
      </c>
      <c r="M89" s="21">
        <f>IF(C89=0,0,I89/C89)</f>
        <v>0.2969581059757756</v>
      </c>
      <c r="N89" s="21"/>
      <c r="O89" s="25">
        <f>K89-J89</f>
        <v>260875.85513078468</v>
      </c>
      <c r="P89" s="23">
        <f t="shared" si="12"/>
        <v>0.14580568545831887</v>
      </c>
      <c r="Q89" s="23">
        <f>IF(C89=0,0,(H89-I89)/C89)</f>
        <v>-3.7788414513655444E-2</v>
      </c>
    </row>
    <row r="90" spans="1:17" ht="11.1" customHeight="1">
      <c r="A90" s="20" t="s">
        <v>38</v>
      </c>
      <c r="B90" s="21">
        <v>855</v>
      </c>
      <c r="C90" s="21">
        <v>39553823000</v>
      </c>
      <c r="D90" s="21">
        <v>6930413000</v>
      </c>
      <c r="E90" s="21">
        <f t="shared" si="13"/>
        <v>59850000</v>
      </c>
      <c r="F90" s="21">
        <v>32627118000</v>
      </c>
      <c r="G90" s="21">
        <f>IF(C90-E90&lt;0,0,C90-E90)</f>
        <v>39493973000</v>
      </c>
      <c r="H90" s="21">
        <v>8921371000</v>
      </c>
      <c r="I90" s="21">
        <f>$G$2*G90</f>
        <v>11848191900</v>
      </c>
      <c r="J90" s="21">
        <f>IF(B90=0,0,H90/B90)</f>
        <v>10434352.046783626</v>
      </c>
      <c r="K90" s="21">
        <f>IF(B90=0,0,I90/B90)</f>
        <v>13857534.385964911</v>
      </c>
      <c r="L90" s="21">
        <f>IF(C90=0,0,H90/C90)</f>
        <v>0.22555015731349154</v>
      </c>
      <c r="M90" s="21">
        <f>IF(C90=0,0,I90/C90)</f>
        <v>0.29954606157791624</v>
      </c>
      <c r="N90" s="21"/>
      <c r="O90" s="25">
        <f>K90-J90</f>
        <v>3423182.3391812854</v>
      </c>
      <c r="P90" s="23">
        <f t="shared" si="12"/>
        <v>0.32806851099455453</v>
      </c>
      <c r="Q90" s="23">
        <f>IF(C90=0,0,(H90-I90)/C90)</f>
        <v>-7.3995904264424706E-2</v>
      </c>
    </row>
    <row r="91" spans="1:17" s="28" customFormat="1">
      <c r="A91" s="30"/>
    </row>
    <row r="92" spans="1:17">
      <c r="A92" s="1" t="s">
        <v>42</v>
      </c>
      <c r="B92" s="2">
        <v>7853184</v>
      </c>
      <c r="C92" s="2">
        <v>584218578000</v>
      </c>
      <c r="D92" s="2">
        <v>187654511000</v>
      </c>
      <c r="E92" s="2">
        <f>SUM(E93:E111)</f>
        <v>1532586650000</v>
      </c>
      <c r="F92" s="2">
        <v>397433961000</v>
      </c>
      <c r="G92" s="2">
        <f>SUM(G93:G111)</f>
        <v>158181685000</v>
      </c>
      <c r="H92" s="2">
        <v>65091842000</v>
      </c>
      <c r="I92" s="2">
        <f>SUM(I93:I111)</f>
        <v>47454505500</v>
      </c>
      <c r="J92" s="2">
        <f>IF(B92=0,0,H92/B92)</f>
        <v>8288.5924995517744</v>
      </c>
      <c r="K92" s="2">
        <f>IF(B92=0,0,I92/B92)</f>
        <v>6042.7089827514546</v>
      </c>
      <c r="L92" s="3">
        <f>IF(C92=0,0,H92/C92)</f>
        <v>0.1114169327220539</v>
      </c>
      <c r="M92" s="3">
        <f>IF(C92=0,0,I92/C92)</f>
        <v>8.1227313349833255E-2</v>
      </c>
      <c r="O92" s="18">
        <f>K92-J92</f>
        <v>-2245.8835168003197</v>
      </c>
      <c r="P92" s="19">
        <f>IF(J92=0,0,O92/J92)</f>
        <v>-0.27096078338050417</v>
      </c>
      <c r="Q92" s="19">
        <f>IF(C92=0,0,(H92-I92)/C92)</f>
        <v>3.0189619372220648E-2</v>
      </c>
    </row>
    <row r="93" spans="1:17">
      <c r="A93" s="20" t="s">
        <v>0</v>
      </c>
      <c r="B93" s="21">
        <v>83702</v>
      </c>
      <c r="C93" s="21">
        <v>-7392681000</v>
      </c>
      <c r="D93" s="21">
        <v>800416000</v>
      </c>
      <c r="E93" s="21">
        <f t="shared" ref="E93:E107" si="14">2*$E$2*B93</f>
        <v>5859140000</v>
      </c>
      <c r="F93" s="21">
        <v>0</v>
      </c>
      <c r="G93" s="21">
        <f>IF(C93-E93&lt;0,0,C93-E93)</f>
        <v>0</v>
      </c>
      <c r="H93" s="21">
        <v>4716000</v>
      </c>
      <c r="I93" s="21">
        <f>$G$2*G93</f>
        <v>0</v>
      </c>
      <c r="J93" s="21">
        <f>IF(B93=0,0,H93/B93)</f>
        <v>56.342739719481017</v>
      </c>
      <c r="K93" s="21">
        <f>IF(B93=0,0,I93/B93)</f>
        <v>0</v>
      </c>
      <c r="L93" s="21">
        <f>IF(C93=0,0,H93/C93)</f>
        <v>-6.3792824281204614E-4</v>
      </c>
      <c r="M93" s="21">
        <f>IF(C93=0,0,I93/C93)</f>
        <v>0</v>
      </c>
      <c r="N93" s="21"/>
      <c r="O93" s="25">
        <f>K93-J93</f>
        <v>-56.342739719481017</v>
      </c>
      <c r="P93" s="23">
        <f t="shared" ref="P93:P111" si="15">IF(H93=0,0,(I93-H93)/H93)</f>
        <v>-1</v>
      </c>
      <c r="Q93" s="23">
        <f>IF(C93=0,0,(H93-I93)/C93)</f>
        <v>-6.3792824281204614E-4</v>
      </c>
    </row>
    <row r="94" spans="1:17">
      <c r="A94" s="20" t="s">
        <v>1</v>
      </c>
      <c r="B94" s="21">
        <v>491714</v>
      </c>
      <c r="C94" s="21">
        <v>1423995000</v>
      </c>
      <c r="D94" s="21">
        <v>9604614000</v>
      </c>
      <c r="E94" s="21">
        <f t="shared" si="14"/>
        <v>34419980000</v>
      </c>
      <c r="F94" s="21">
        <v>0</v>
      </c>
      <c r="G94" s="21">
        <f>IF(C94-E94&lt;0,0,C94-E94)</f>
        <v>0</v>
      </c>
      <c r="H94" s="21">
        <v>0</v>
      </c>
      <c r="I94" s="21">
        <f t="shared" ref="I94:I107" si="16">$G$2*G94</f>
        <v>0</v>
      </c>
      <c r="J94" s="21">
        <f>IF(B94=0,0,H94/B94)</f>
        <v>0</v>
      </c>
      <c r="K94" s="21">
        <f>IF(B94=0,0,I94/B94)</f>
        <v>0</v>
      </c>
      <c r="L94" s="21">
        <f>IF(C94=0,0,H94/C94)</f>
        <v>0</v>
      </c>
      <c r="M94" s="21">
        <f>IF(C94=0,0,I94/C94)</f>
        <v>0</v>
      </c>
      <c r="N94" s="21"/>
      <c r="O94" s="25">
        <f>K94-J94</f>
        <v>0</v>
      </c>
      <c r="P94" s="23">
        <f t="shared" si="15"/>
        <v>0</v>
      </c>
      <c r="Q94" s="23">
        <f>IF(C94=0,0,(H94-I94)/C94)</f>
        <v>0</v>
      </c>
    </row>
    <row r="95" spans="1:17">
      <c r="A95" s="20" t="s">
        <v>2</v>
      </c>
      <c r="B95" s="21">
        <v>1326029</v>
      </c>
      <c r="C95" s="21">
        <v>10660130000</v>
      </c>
      <c r="D95" s="21">
        <v>25692402000</v>
      </c>
      <c r="E95" s="21">
        <f t="shared" si="14"/>
        <v>92822030000</v>
      </c>
      <c r="F95" s="21">
        <v>0</v>
      </c>
      <c r="G95" s="21">
        <f>IF(C95-E95&lt;0,0,C95-E95)</f>
        <v>0</v>
      </c>
      <c r="H95" s="21">
        <v>0</v>
      </c>
      <c r="I95" s="21">
        <f t="shared" si="16"/>
        <v>0</v>
      </c>
      <c r="J95" s="21">
        <f>IF(B95=0,0,H95/B95)</f>
        <v>0</v>
      </c>
      <c r="K95" s="21">
        <f>IF(B95=0,0,I95/B95)</f>
        <v>0</v>
      </c>
      <c r="L95" s="21">
        <f>IF(C95=0,0,H95/C95)</f>
        <v>0</v>
      </c>
      <c r="M95" s="21">
        <f>IF(C95=0,0,I95/C95)</f>
        <v>0</v>
      </c>
      <c r="N95" s="21"/>
      <c r="O95" s="25">
        <f>K95-J95</f>
        <v>0</v>
      </c>
      <c r="P95" s="23">
        <f t="shared" si="15"/>
        <v>0</v>
      </c>
      <c r="Q95" s="23">
        <f>IF(C95=0,0,(H95-I95)/C95)</f>
        <v>0</v>
      </c>
    </row>
    <row r="96" spans="1:17" s="29" customFormat="1">
      <c r="A96" s="20" t="s">
        <v>3</v>
      </c>
      <c r="B96" s="21">
        <v>2613933</v>
      </c>
      <c r="C96" s="21">
        <v>33123142000</v>
      </c>
      <c r="D96" s="21">
        <v>52940621000</v>
      </c>
      <c r="E96" s="21">
        <f t="shared" si="14"/>
        <v>182975310000</v>
      </c>
      <c r="F96" s="21">
        <v>15892000</v>
      </c>
      <c r="G96" s="21">
        <f>IF(C96-E96&lt;0,0,C96-E96)</f>
        <v>0</v>
      </c>
      <c r="H96" s="35">
        <v>303000</v>
      </c>
      <c r="I96" s="21">
        <f t="shared" si="16"/>
        <v>0</v>
      </c>
      <c r="J96" s="21">
        <f>IF(B96=0,0,H96/B96)</f>
        <v>0.11591727867546719</v>
      </c>
      <c r="K96" s="21">
        <f>IF(B96=0,0,I96/B96)</f>
        <v>0</v>
      </c>
      <c r="L96" s="21">
        <f>IF(C96=0,0,H96/C96)</f>
        <v>9.1476829100331128E-6</v>
      </c>
      <c r="M96" s="21">
        <f>IF(C96=0,0,I96/C96)</f>
        <v>0</v>
      </c>
      <c r="N96" s="21"/>
      <c r="O96" s="37">
        <f>K96-J96</f>
        <v>-0.11591727867546719</v>
      </c>
      <c r="P96" s="23">
        <f t="shared" si="15"/>
        <v>-1</v>
      </c>
      <c r="Q96" s="42">
        <f>IF(C96=0,0,(H96-I96)/C96)</f>
        <v>9.1476829100331128E-6</v>
      </c>
    </row>
    <row r="97" spans="1:17">
      <c r="A97" s="20" t="s">
        <v>4</v>
      </c>
      <c r="B97" s="21">
        <v>2702244</v>
      </c>
      <c r="C97" s="21">
        <v>47194950000</v>
      </c>
      <c r="D97" s="21">
        <v>55604432000</v>
      </c>
      <c r="E97" s="21">
        <f t="shared" si="14"/>
        <v>189157080000</v>
      </c>
      <c r="F97" s="21">
        <v>902427000</v>
      </c>
      <c r="G97" s="21">
        <f>IF(C97-E97&lt;0,0,C97-E97)</f>
        <v>0</v>
      </c>
      <c r="H97" s="21">
        <v>19001000</v>
      </c>
      <c r="I97" s="21">
        <f t="shared" si="16"/>
        <v>0</v>
      </c>
      <c r="J97" s="21">
        <f>IF(B97=0,0,H97/B97)</f>
        <v>7.0315633969397284</v>
      </c>
      <c r="K97" s="21">
        <f>IF(B97=0,0,I97/B97)</f>
        <v>0</v>
      </c>
      <c r="L97" s="21">
        <f>IF(C97=0,0,H97/C97)</f>
        <v>4.02606634820039E-4</v>
      </c>
      <c r="M97" s="21">
        <f>IF(C97=0,0,I97/C97)</f>
        <v>0</v>
      </c>
      <c r="N97" s="21"/>
      <c r="O97" s="25">
        <f>K97-J97</f>
        <v>-7.0315633969397284</v>
      </c>
      <c r="P97" s="23">
        <f t="shared" si="15"/>
        <v>-1</v>
      </c>
      <c r="Q97" s="23">
        <f>IF(C97=0,0,(H97-I97)/C97)</f>
        <v>4.02606634820039E-4</v>
      </c>
    </row>
    <row r="98" spans="1:17">
      <c r="A98" s="20" t="s">
        <v>5</v>
      </c>
      <c r="B98" s="21">
        <v>2357549</v>
      </c>
      <c r="C98" s="21">
        <v>52832988000</v>
      </c>
      <c r="D98" s="21">
        <v>48079799000</v>
      </c>
      <c r="E98" s="21">
        <f t="shared" si="14"/>
        <v>165028430000</v>
      </c>
      <c r="F98" s="21">
        <v>6768753000</v>
      </c>
      <c r="G98" s="21">
        <f>IF(C98-E98&lt;0,0,C98-E98)</f>
        <v>0</v>
      </c>
      <c r="H98" s="21">
        <v>76657000</v>
      </c>
      <c r="I98" s="21">
        <f t="shared" si="16"/>
        <v>0</v>
      </c>
      <c r="J98" s="21">
        <f>IF(B98=0,0,H98/B98)</f>
        <v>32.515548987528994</v>
      </c>
      <c r="K98" s="21">
        <f>IF(B98=0,0,I98/B98)</f>
        <v>0</v>
      </c>
      <c r="L98" s="21">
        <f>IF(C98=0,0,H98/C98)</f>
        <v>1.4509306193319976E-3</v>
      </c>
      <c r="M98" s="21">
        <f>IF(C98=0,0,I98/C98)</f>
        <v>0</v>
      </c>
      <c r="N98" s="21"/>
      <c r="O98" s="25">
        <f>K98-J98</f>
        <v>-32.515548987528994</v>
      </c>
      <c r="P98" s="23">
        <f t="shared" si="15"/>
        <v>-1</v>
      </c>
      <c r="Q98" s="23">
        <f>IF(C98=0,0,(H98-I98)/C98)</f>
        <v>1.4509306193319976E-3</v>
      </c>
    </row>
    <row r="99" spans="1:17">
      <c r="A99" s="20" t="s">
        <v>6</v>
      </c>
      <c r="B99" s="21">
        <v>2049219</v>
      </c>
      <c r="C99" s="21">
        <v>56305567000</v>
      </c>
      <c r="D99" s="21">
        <v>42037292000</v>
      </c>
      <c r="E99" s="21">
        <f t="shared" si="14"/>
        <v>143445330000</v>
      </c>
      <c r="F99" s="21">
        <v>14735668000</v>
      </c>
      <c r="G99" s="21">
        <f>IF(C99-E99&lt;0,0,C99-E99)</f>
        <v>0</v>
      </c>
      <c r="H99" s="21">
        <v>188063000</v>
      </c>
      <c r="I99" s="21">
        <f t="shared" si="16"/>
        <v>0</v>
      </c>
      <c r="J99" s="21">
        <f>IF(B99=0,0,H99/B99)</f>
        <v>91.773012059716407</v>
      </c>
      <c r="K99" s="21">
        <f>IF(B99=0,0,I99/B99)</f>
        <v>0</v>
      </c>
      <c r="L99" s="21">
        <f>IF(C99=0,0,H99/C99)</f>
        <v>3.3400427350283144E-3</v>
      </c>
      <c r="M99" s="21">
        <f>IF(C99=0,0,I99/C99)</f>
        <v>0</v>
      </c>
      <c r="N99" s="21"/>
      <c r="O99" s="25">
        <f>K99-J99</f>
        <v>-91.773012059716407</v>
      </c>
      <c r="P99" s="23">
        <f t="shared" si="15"/>
        <v>-1</v>
      </c>
      <c r="Q99" s="23">
        <f>IF(C99=0,0,(H99-I99)/C99)</f>
        <v>3.3400427350283144E-3</v>
      </c>
    </row>
    <row r="100" spans="1:17">
      <c r="A100" s="20" t="s">
        <v>7</v>
      </c>
      <c r="B100" s="21">
        <v>3254088</v>
      </c>
      <c r="C100" s="21">
        <v>112675341000</v>
      </c>
      <c r="D100" s="21">
        <v>68121596000</v>
      </c>
      <c r="E100" s="21">
        <f t="shared" si="14"/>
        <v>227786160000</v>
      </c>
      <c r="F100" s="21">
        <v>44956804000</v>
      </c>
      <c r="G100" s="21">
        <f>IF(C100-E100&lt;0,0,C100-E100)</f>
        <v>0</v>
      </c>
      <c r="H100" s="21">
        <v>1366835000</v>
      </c>
      <c r="I100" s="21">
        <f t="shared" si="16"/>
        <v>0</v>
      </c>
      <c r="J100" s="21">
        <f>IF(B100=0,0,H100/B100)</f>
        <v>420.03627437242017</v>
      </c>
      <c r="K100" s="21">
        <f>IF(B100=0,0,I100/B100)</f>
        <v>0</v>
      </c>
      <c r="L100" s="21">
        <f>IF(C100=0,0,H100/C100)</f>
        <v>1.213073763850424E-2</v>
      </c>
      <c r="M100" s="21">
        <f>IF(C100=0,0,I100/C100)</f>
        <v>0</v>
      </c>
      <c r="N100" s="21"/>
      <c r="O100" s="25">
        <f>K100-J100</f>
        <v>-420.03627437242017</v>
      </c>
      <c r="P100" s="23">
        <f>IF(H100=0,0,(I100-H100)/H100)</f>
        <v>-1</v>
      </c>
      <c r="Q100" s="23">
        <f>IF(C100=0,0,(H100-I100)/C100)</f>
        <v>1.213073763850424E-2</v>
      </c>
    </row>
    <row r="101" spans="1:17">
      <c r="A101" s="20" t="s">
        <v>8</v>
      </c>
      <c r="B101" s="21">
        <v>2125974</v>
      </c>
      <c r="C101" s="21">
        <v>94733498000</v>
      </c>
      <c r="D101" s="21">
        <v>46900920000</v>
      </c>
      <c r="E101" s="21">
        <f t="shared" si="14"/>
        <v>148818180000</v>
      </c>
      <c r="F101" s="21">
        <v>48139347000</v>
      </c>
      <c r="G101" s="21">
        <f>IF(C101-E101&lt;0,0,C101-E101)</f>
        <v>0</v>
      </c>
      <c r="H101" s="21">
        <v>3281989000</v>
      </c>
      <c r="I101" s="21">
        <f t="shared" si="16"/>
        <v>0</v>
      </c>
      <c r="J101" s="21">
        <f>IF(B101=0,0,H101/B101)</f>
        <v>1543.757825824775</v>
      </c>
      <c r="K101" s="21">
        <f>IF(B101=0,0,I101/B101)</f>
        <v>0</v>
      </c>
      <c r="L101" s="21">
        <f>IF(C101=0,0,H101/C101)</f>
        <v>3.4644440132465079E-2</v>
      </c>
      <c r="M101" s="21">
        <f>IF(C101=0,0,I101/C101)</f>
        <v>0</v>
      </c>
      <c r="N101" s="21"/>
      <c r="O101" s="25">
        <f>K101-J101</f>
        <v>-1543.757825824775</v>
      </c>
      <c r="P101" s="23">
        <f t="shared" ref="P101:P111" si="17">IF(H101=0,0,(I101-H101)/H101)</f>
        <v>-1</v>
      </c>
      <c r="Q101" s="23">
        <f>IF(C101=0,0,(H101-I101)/C101)</f>
        <v>3.4644440132465079E-2</v>
      </c>
    </row>
    <row r="102" spans="1:17" s="17" customFormat="1">
      <c r="A102" s="20" t="s">
        <v>9</v>
      </c>
      <c r="B102" s="21">
        <v>2719352</v>
      </c>
      <c r="C102" s="21">
        <v>164969781000</v>
      </c>
      <c r="D102" s="21">
        <v>63428756000</v>
      </c>
      <c r="E102" s="21">
        <f t="shared" si="14"/>
        <v>190354640000</v>
      </c>
      <c r="F102" s="21">
        <v>101855104000</v>
      </c>
      <c r="G102" s="21">
        <f>IF(C102-E102&lt;0,0,C102-E102)</f>
        <v>0</v>
      </c>
      <c r="H102" s="21">
        <v>10208127000</v>
      </c>
      <c r="I102" s="21">
        <f t="shared" si="16"/>
        <v>0</v>
      </c>
      <c r="J102" s="21">
        <f>IF(B102=0,0,H102/B102)</f>
        <v>3753.882174871072</v>
      </c>
      <c r="K102" s="21">
        <f>IF(B102=0,0,I102/B102)</f>
        <v>0</v>
      </c>
      <c r="L102" s="21">
        <f>IF(C102=0,0,H102/C102)</f>
        <v>6.1878769178944353E-2</v>
      </c>
      <c r="M102" s="21">
        <f>IF(C102=0,0,I102/C102)</f>
        <v>0</v>
      </c>
      <c r="N102" s="21"/>
      <c r="O102" s="25">
        <f>K102-J102</f>
        <v>-3753.882174871072</v>
      </c>
      <c r="P102" s="23">
        <f t="shared" si="17"/>
        <v>-1</v>
      </c>
      <c r="Q102" s="23">
        <f>IF(C102=0,0,(H102-I102)/C102)</f>
        <v>6.1878769178944353E-2</v>
      </c>
    </row>
    <row r="103" spans="1:17" ht="11.1" customHeight="1">
      <c r="A103" s="20" t="s">
        <v>10</v>
      </c>
      <c r="B103" s="21">
        <v>1075043</v>
      </c>
      <c r="C103" s="21">
        <v>91863342000</v>
      </c>
      <c r="D103" s="21">
        <v>28108284000</v>
      </c>
      <c r="E103" s="21">
        <f t="shared" si="14"/>
        <v>75253010000</v>
      </c>
      <c r="F103" s="21">
        <v>63786963000</v>
      </c>
      <c r="G103" s="21">
        <f>IF(C103-E103&lt;0,0,C103-E103)</f>
        <v>16610332000</v>
      </c>
      <c r="H103" s="21">
        <v>9067307000</v>
      </c>
      <c r="I103" s="21">
        <f t="shared" si="16"/>
        <v>4983099600</v>
      </c>
      <c r="J103" s="21">
        <f>IF(B103=0,0,H103/B103)</f>
        <v>8434.3668113740569</v>
      </c>
      <c r="K103" s="21">
        <f>IF(B103=0,0,I103/B103)</f>
        <v>4635.2560781289676</v>
      </c>
      <c r="L103" s="21">
        <f>IF(C103=0,0,H103/C103)</f>
        <v>9.8704301439414208E-2</v>
      </c>
      <c r="M103" s="21">
        <f>IF(C103=0,0,I103/C103)</f>
        <v>5.4244701874660732E-2</v>
      </c>
      <c r="N103" s="21"/>
      <c r="O103" s="25">
        <f>K103-J103</f>
        <v>-3799.1107332450892</v>
      </c>
      <c r="P103" s="23">
        <f t="shared" si="17"/>
        <v>-0.45043223969365986</v>
      </c>
      <c r="Q103" s="23">
        <f>IF(C103=0,0,(H103-I103)/C103)</f>
        <v>4.4459599564753483E-2</v>
      </c>
    </row>
    <row r="104" spans="1:17" ht="11.1" customHeight="1">
      <c r="A104" s="20" t="s">
        <v>11</v>
      </c>
      <c r="B104" s="21">
        <v>897273</v>
      </c>
      <c r="C104" s="21">
        <v>116466332000</v>
      </c>
      <c r="D104" s="21">
        <v>30508810000</v>
      </c>
      <c r="E104" s="21">
        <f t="shared" si="14"/>
        <v>62809110000</v>
      </c>
      <c r="F104" s="21">
        <v>86627335000</v>
      </c>
      <c r="G104" s="21">
        <f>IF(C104-E104&lt;0,0,C104-E104)</f>
        <v>53657222000</v>
      </c>
      <c r="H104" s="21">
        <v>16694474000</v>
      </c>
      <c r="I104" s="21">
        <f t="shared" si="16"/>
        <v>16097166600</v>
      </c>
      <c r="J104" s="21">
        <f>IF(B104=0,0,H104/B104)</f>
        <v>18605.791102596424</v>
      </c>
      <c r="K104" s="21">
        <f>IF(B104=0,0,I104/B104)</f>
        <v>17940.099167143111</v>
      </c>
      <c r="L104" s="21">
        <f>IF(C104=0,0,H104/C104)</f>
        <v>0.14334163112477863</v>
      </c>
      <c r="M104" s="21">
        <f>IF(C104=0,0,I104/C104)</f>
        <v>0.13821304684000865</v>
      </c>
      <c r="N104" s="21"/>
      <c r="O104" s="25">
        <f>K104-J104</f>
        <v>-665.69193545331291</v>
      </c>
      <c r="P104" s="23">
        <f t="shared" si="17"/>
        <v>-3.5778749303512047E-2</v>
      </c>
      <c r="Q104" s="23">
        <f>IF(C104=0,0,(H104-I104)/C104)</f>
        <v>5.1285842847699535E-3</v>
      </c>
    </row>
    <row r="105" spans="1:17" ht="11.1" customHeight="1">
      <c r="A105" s="20" t="s">
        <v>12</v>
      </c>
      <c r="B105" s="21">
        <v>160616</v>
      </c>
      <c r="C105" s="21">
        <v>45708375000</v>
      </c>
      <c r="D105" s="21">
        <v>7546326000</v>
      </c>
      <c r="E105" s="21">
        <f t="shared" si="14"/>
        <v>11243120000</v>
      </c>
      <c r="F105" s="21">
        <v>38182688000</v>
      </c>
      <c r="G105" s="21">
        <f>IF(C105-E105&lt;0,0,C105-E105)</f>
        <v>34465255000</v>
      </c>
      <c r="H105" s="21">
        <v>9954344000</v>
      </c>
      <c r="I105" s="21">
        <f t="shared" si="16"/>
        <v>10339576500</v>
      </c>
      <c r="J105" s="21">
        <f>IF(B105=0,0,H105/B105)</f>
        <v>61976.042237386064</v>
      </c>
      <c r="K105" s="21">
        <f>IF(B105=0,0,I105/B105)</f>
        <v>64374.511256661855</v>
      </c>
      <c r="L105" s="21">
        <f>IF(C105=0,0,H105/C105)</f>
        <v>0.21777943320015206</v>
      </c>
      <c r="M105" s="21">
        <f>IF(C105=0,0,I105/C105)</f>
        <v>0.22620748385826447</v>
      </c>
      <c r="N105" s="21"/>
      <c r="O105" s="25">
        <f>K105-J105</f>
        <v>2398.4690192757917</v>
      </c>
      <c r="P105" s="23">
        <f t="shared" si="17"/>
        <v>3.8699938438936807E-2</v>
      </c>
      <c r="Q105" s="23">
        <f>IF(C105=0,0,(H105-I105)/C105)</f>
        <v>-8.4280506581124355E-3</v>
      </c>
    </row>
    <row r="106" spans="1:17" ht="11.1" customHeight="1">
      <c r="A106" s="20" t="s">
        <v>13</v>
      </c>
      <c r="B106" s="21">
        <v>24755</v>
      </c>
      <c r="C106" s="21">
        <v>16535967000</v>
      </c>
      <c r="D106" s="21">
        <v>2061142000</v>
      </c>
      <c r="E106" s="21">
        <f t="shared" si="14"/>
        <v>1732850000</v>
      </c>
      <c r="F106" s="21">
        <v>14478864000</v>
      </c>
      <c r="G106" s="21">
        <f>IF(C106-E106&lt;0,0,C106-E106)</f>
        <v>14803117000</v>
      </c>
      <c r="H106" s="21">
        <v>4059141000</v>
      </c>
      <c r="I106" s="21">
        <f t="shared" si="16"/>
        <v>4440935100</v>
      </c>
      <c r="J106" s="21">
        <f>IF(B106=0,0,H106/B106)</f>
        <v>163972.57119773782</v>
      </c>
      <c r="K106" s="21">
        <f>IF(B106=0,0,I106/B106)</f>
        <v>179395.47970107049</v>
      </c>
      <c r="L106" s="21">
        <f>IF(C106=0,0,H106/C106)</f>
        <v>0.24547345794775716</v>
      </c>
      <c r="M106" s="21">
        <f>IF(C106=0,0,I106/C106)</f>
        <v>0.26856216512768805</v>
      </c>
      <c r="N106" s="21"/>
      <c r="O106" s="25">
        <f>K106-J106</f>
        <v>15422.90850333267</v>
      </c>
      <c r="P106" s="23">
        <f t="shared" si="17"/>
        <v>9.4057856083343744E-2</v>
      </c>
      <c r="Q106" s="23">
        <f>IF(C106=0,0,(H106-I106)/C106)</f>
        <v>-2.3088707179930876E-2</v>
      </c>
    </row>
    <row r="107" spans="1:17" ht="11.1" customHeight="1">
      <c r="A107" s="20" t="s">
        <v>34</v>
      </c>
      <c r="B107" s="21">
        <v>6112</v>
      </c>
      <c r="C107" s="21">
        <v>7397579000</v>
      </c>
      <c r="D107" s="21">
        <v>820716000</v>
      </c>
      <c r="E107" s="21">
        <f t="shared" si="14"/>
        <v>427840000</v>
      </c>
      <c r="F107" s="21">
        <v>6581834000</v>
      </c>
      <c r="G107" s="21">
        <f>IF(C107-E107&lt;0,0,C107-E107)</f>
        <v>6969739000</v>
      </c>
      <c r="H107" s="21">
        <v>1878998000</v>
      </c>
      <c r="I107" s="21">
        <f t="shared" si="16"/>
        <v>2090921700</v>
      </c>
      <c r="J107" s="21">
        <f>IF(B107=0,0,H107/B107)</f>
        <v>307427.68324607331</v>
      </c>
      <c r="K107" s="21">
        <f>IF(B107=0,0,I107/B107)</f>
        <v>342101.0634816754</v>
      </c>
      <c r="L107" s="21">
        <f>IF(C107=0,0,H107/C107)</f>
        <v>0.2540017484098514</v>
      </c>
      <c r="M107" s="21">
        <f>IF(C107=0,0,I107/C107)</f>
        <v>0.28264945869452696</v>
      </c>
      <c r="N107" s="21"/>
      <c r="O107" s="25">
        <f>K107-J107</f>
        <v>34673.38023560209</v>
      </c>
      <c r="P107" s="23">
        <f t="shared" si="17"/>
        <v>0.11278548460402832</v>
      </c>
      <c r="Q107" s="23">
        <f>IF(C107=0,0,(H107-I107)/C107)</f>
        <v>-2.8647710284675568E-2</v>
      </c>
    </row>
    <row r="108" spans="1:17" ht="11.1" customHeight="1">
      <c r="A108" s="20" t="s">
        <v>35</v>
      </c>
      <c r="B108" s="21">
        <v>2123</v>
      </c>
      <c r="C108" s="21">
        <v>3633479000</v>
      </c>
      <c r="D108" s="21">
        <v>454744000</v>
      </c>
      <c r="E108" s="21">
        <f t="shared" ref="E108:E111" si="18">2*$E$2*B108</f>
        <v>148610000</v>
      </c>
      <c r="F108" s="21">
        <v>3179734000</v>
      </c>
      <c r="G108" s="21">
        <f>IF(C108-E108&lt;0,0,C108-E108)</f>
        <v>3484869000</v>
      </c>
      <c r="H108" s="21">
        <v>970473000</v>
      </c>
      <c r="I108" s="21">
        <f t="shared" ref="I108:I111" si="19">$G$2*G108</f>
        <v>1045460700</v>
      </c>
      <c r="J108" s="21">
        <f>IF(B108=0,0,H108/B108)</f>
        <v>457123.41026848799</v>
      </c>
      <c r="K108" s="21">
        <f>IF(B108=0,0,I108/B108)</f>
        <v>492444.98351389542</v>
      </c>
      <c r="L108" s="21">
        <f>IF(C108=0,0,H108/C108)</f>
        <v>0.26709195236851513</v>
      </c>
      <c r="M108" s="21">
        <f>IF(C108=0,0,I108/C108)</f>
        <v>0.28772994146931907</v>
      </c>
      <c r="N108" s="21"/>
      <c r="O108" s="25">
        <f>K108-J108</f>
        <v>35321.573245407431</v>
      </c>
      <c r="P108" s="23">
        <f t="shared" si="17"/>
        <v>7.7269228510221305E-2</v>
      </c>
      <c r="Q108" s="23">
        <f>IF(C108=0,0,(H108-I108)/C108)</f>
        <v>-2.0637989100803941E-2</v>
      </c>
    </row>
    <row r="109" spans="1:17" ht="11.1" customHeight="1">
      <c r="A109" s="20" t="s">
        <v>36</v>
      </c>
      <c r="B109" s="21">
        <v>3220</v>
      </c>
      <c r="C109" s="21">
        <v>9648649000</v>
      </c>
      <c r="D109" s="21">
        <v>1059189000</v>
      </c>
      <c r="E109" s="21">
        <f t="shared" si="18"/>
        <v>225400000</v>
      </c>
      <c r="F109" s="21">
        <v>8594505000</v>
      </c>
      <c r="G109" s="21">
        <f>IF(C109-E109&lt;0,0,C109-E109)</f>
        <v>9423249000</v>
      </c>
      <c r="H109" s="21">
        <v>2658460000</v>
      </c>
      <c r="I109" s="21">
        <f t="shared" si="19"/>
        <v>2826974700</v>
      </c>
      <c r="J109" s="21">
        <f>IF(B109=0,0,H109/B109)</f>
        <v>825608.69565217395</v>
      </c>
      <c r="K109" s="21">
        <f>IF(B109=0,0,I109/B109)</f>
        <v>877942.45341614902</v>
      </c>
      <c r="L109" s="21">
        <f>IF(C109=0,0,H109/C109)</f>
        <v>0.27552665663348308</v>
      </c>
      <c r="M109" s="21">
        <f>IF(C109=0,0,I109/C109)</f>
        <v>0.2929917649610842</v>
      </c>
      <c r="N109" s="21"/>
      <c r="O109" s="25">
        <f>K109-J109</f>
        <v>52333.757763975067</v>
      </c>
      <c r="P109" s="23">
        <f t="shared" si="17"/>
        <v>6.3388089344959112E-2</v>
      </c>
      <c r="Q109" s="23">
        <f>IF(C109=0,0,(H109-I109)/C109)</f>
        <v>-1.7465108327601099E-2</v>
      </c>
    </row>
    <row r="110" spans="1:17">
      <c r="A110" s="20" t="s">
        <v>37</v>
      </c>
      <c r="B110" s="21">
        <v>669</v>
      </c>
      <c r="C110" s="21">
        <v>4637592000</v>
      </c>
      <c r="D110" s="21">
        <v>449873000</v>
      </c>
      <c r="E110" s="21">
        <f t="shared" si="18"/>
        <v>46830000</v>
      </c>
      <c r="F110" s="21">
        <v>4187719000</v>
      </c>
      <c r="G110" s="21">
        <f>IF(C110-E110&lt;0,0,C110-E110)</f>
        <v>4590762000</v>
      </c>
      <c r="H110" s="21">
        <v>1296339000</v>
      </c>
      <c r="I110" s="21">
        <f t="shared" si="19"/>
        <v>1377228600</v>
      </c>
      <c r="J110" s="21">
        <f>IF(B110=0,0,H110/B110)</f>
        <v>1937726.4573991031</v>
      </c>
      <c r="K110" s="21">
        <f>IF(B110=0,0,I110/B110)</f>
        <v>2058637.6681614351</v>
      </c>
      <c r="L110" s="21">
        <f>IF(C110=0,0,H110/C110)</f>
        <v>0.27952847080985133</v>
      </c>
      <c r="M110" s="21">
        <f>IF(C110=0,0,I110/C110)</f>
        <v>0.29697062613528746</v>
      </c>
      <c r="N110" s="21"/>
      <c r="O110" s="25">
        <f>K110-J110</f>
        <v>120911.21076233196</v>
      </c>
      <c r="P110" s="23">
        <f t="shared" si="17"/>
        <v>6.2398492986788179E-2</v>
      </c>
      <c r="Q110" s="23">
        <f>IF(C110=0,0,(H110-I110)/C110)</f>
        <v>-1.744215532543613E-2</v>
      </c>
    </row>
    <row r="111" spans="1:17">
      <c r="A111" s="20" t="s">
        <v>38</v>
      </c>
      <c r="B111" s="21">
        <v>480</v>
      </c>
      <c r="C111" s="21">
        <v>14210740000</v>
      </c>
      <c r="D111" s="21">
        <v>2158383000</v>
      </c>
      <c r="E111" s="21">
        <f t="shared" si="18"/>
        <v>33600000</v>
      </c>
      <c r="F111" s="21">
        <v>12052357000</v>
      </c>
      <c r="G111" s="21">
        <f>IF(C111-E111&lt;0,0,C111-E111)</f>
        <v>14177140000</v>
      </c>
      <c r="H111" s="21">
        <v>3366616000</v>
      </c>
      <c r="I111" s="21">
        <f t="shared" si="19"/>
        <v>4253142000</v>
      </c>
      <c r="J111" s="21">
        <f>IF(B111=0,0,H111/B111)</f>
        <v>7013783.333333333</v>
      </c>
      <c r="K111" s="21">
        <f>IF(B111=0,0,I111/B111)</f>
        <v>8860712.5</v>
      </c>
      <c r="L111" s="21">
        <f>IF(C111=0,0,H111/C111)</f>
        <v>0.23690645244371511</v>
      </c>
      <c r="M111" s="21">
        <f>IF(C111=0,0,I111/C111)</f>
        <v>0.29929067733277787</v>
      </c>
      <c r="N111" s="21"/>
      <c r="O111" s="25">
        <f>K111-J111</f>
        <v>1846929.166666667</v>
      </c>
      <c r="P111" s="23">
        <f t="shared" si="17"/>
        <v>0.26332851741927205</v>
      </c>
      <c r="Q111" s="23">
        <f>IF(C111=0,0,(H111-I111)/C111)</f>
        <v>-6.2384224889062777E-2</v>
      </c>
    </row>
  </sheetData>
  <phoneticPr fontId="0" type="noConversion"/>
  <pageMargins left="0.27" right="0.17" top="0.5" bottom="0.5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TBL12</vt:lpstr>
      <vt:lpstr>'TBL12'!Print_Area</vt:lpstr>
    </vt:vector>
  </TitlesOfParts>
  <Company>Statistics of Income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Parisi</dc:creator>
  <cp:lastModifiedBy>Volvo</cp:lastModifiedBy>
  <cp:lastPrinted>2007-07-30T19:58:46Z</cp:lastPrinted>
  <dcterms:created xsi:type="dcterms:W3CDTF">1998-09-24T19:25:21Z</dcterms:created>
  <dcterms:modified xsi:type="dcterms:W3CDTF">2020-02-03T07:14:25Z</dcterms:modified>
</cp:coreProperties>
</file>