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7530" windowWidth="15480" windowHeight="7575" tabRatio="0"/>
  </bookViews>
  <sheets>
    <sheet name="TBL12" sheetId="1" r:id="rId1"/>
  </sheets>
  <definedNames>
    <definedName name="_xlnm.Print_Area" localSheetId="0">'TBL12'!$A$1:$F$107</definedName>
  </definedNames>
  <calcPr calcId="125725"/>
</workbook>
</file>

<file path=xl/calcChain.xml><?xml version="1.0" encoding="utf-8"?>
<calcChain xmlns="http://schemas.openxmlformats.org/spreadsheetml/2006/main">
  <c r="Q19" i="1"/>
  <c r="Q18"/>
  <c r="Q17"/>
  <c r="Q16"/>
  <c r="Q15"/>
  <c r="Q14"/>
  <c r="Q13"/>
  <c r="Q12"/>
  <c r="Q11"/>
  <c r="Q10"/>
  <c r="Q9"/>
  <c r="Q8"/>
  <c r="Q7"/>
  <c r="Q6"/>
  <c r="Q5"/>
  <c r="Q4"/>
  <c r="Q106"/>
  <c r="Q105"/>
  <c r="Q104"/>
  <c r="Q103"/>
  <c r="Q102"/>
  <c r="Q101"/>
  <c r="Q100"/>
  <c r="Q99"/>
  <c r="Q98"/>
  <c r="Q97"/>
  <c r="Q96"/>
  <c r="Q95"/>
  <c r="Q94"/>
  <c r="Q93"/>
  <c r="Q92"/>
  <c r="Q91"/>
  <c r="Q89"/>
  <c r="Q88"/>
  <c r="Q87"/>
  <c r="Q86"/>
  <c r="Q85"/>
  <c r="Q84"/>
  <c r="Q83"/>
  <c r="Q82"/>
  <c r="Q81"/>
  <c r="Q80"/>
  <c r="Q79"/>
  <c r="Q78"/>
  <c r="Q77"/>
  <c r="Q76"/>
  <c r="Q75"/>
  <c r="Q74"/>
  <c r="Q72"/>
  <c r="Q71"/>
  <c r="Q70"/>
  <c r="Q69"/>
  <c r="Q68"/>
  <c r="Q67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5"/>
  <c r="Q44"/>
  <c r="Q43"/>
  <c r="Q42"/>
  <c r="Q41"/>
  <c r="Q40"/>
  <c r="Q38"/>
  <c r="Q37"/>
  <c r="Q36"/>
  <c r="Q35"/>
  <c r="Q34"/>
  <c r="Q33"/>
  <c r="Q32"/>
  <c r="Q31"/>
  <c r="Q30"/>
  <c r="Q29"/>
  <c r="Q28"/>
  <c r="Q27"/>
  <c r="Q26"/>
  <c r="Q25"/>
  <c r="Q24"/>
  <c r="Q23"/>
  <c r="O101"/>
  <c r="P101" s="1"/>
  <c r="O103"/>
  <c r="P103" s="1"/>
  <c r="P102"/>
  <c r="P68"/>
  <c r="P76"/>
  <c r="P98"/>
  <c r="P96"/>
  <c r="P95"/>
  <c r="P94"/>
  <c r="P93"/>
  <c r="P92"/>
  <c r="M102" l="1"/>
  <c r="M98"/>
  <c r="M96"/>
  <c r="M95"/>
  <c r="M94"/>
  <c r="M93"/>
  <c r="M92"/>
  <c r="M76"/>
  <c r="M68"/>
  <c r="L38"/>
  <c r="L37"/>
  <c r="L36"/>
  <c r="L35"/>
  <c r="L34"/>
  <c r="L33"/>
  <c r="L32"/>
  <c r="L31"/>
  <c r="L30"/>
  <c r="L29"/>
  <c r="L28"/>
  <c r="L27"/>
  <c r="L26"/>
  <c r="L25"/>
  <c r="L24"/>
  <c r="L23"/>
  <c r="L106"/>
  <c r="L105"/>
  <c r="L104"/>
  <c r="L103"/>
  <c r="L102"/>
  <c r="L101"/>
  <c r="L100"/>
  <c r="L99"/>
  <c r="L98"/>
  <c r="L97"/>
  <c r="L96"/>
  <c r="L95"/>
  <c r="L94"/>
  <c r="L93"/>
  <c r="L92"/>
  <c r="L91"/>
  <c r="L89"/>
  <c r="L88"/>
  <c r="L87"/>
  <c r="L86"/>
  <c r="L85"/>
  <c r="L84"/>
  <c r="L83"/>
  <c r="L82"/>
  <c r="L81"/>
  <c r="L80"/>
  <c r="L79"/>
  <c r="L78"/>
  <c r="L77"/>
  <c r="L76"/>
  <c r="L75"/>
  <c r="L74"/>
  <c r="L72"/>
  <c r="L71"/>
  <c r="L70"/>
  <c r="L69"/>
  <c r="L68"/>
  <c r="L67"/>
  <c r="L66"/>
  <c r="L65"/>
  <c r="L64"/>
  <c r="L63"/>
  <c r="L62"/>
  <c r="L61"/>
  <c r="L60"/>
  <c r="L59"/>
  <c r="L58"/>
  <c r="L57"/>
  <c r="L55"/>
  <c r="L54"/>
  <c r="L53"/>
  <c r="L52"/>
  <c r="L51"/>
  <c r="L50"/>
  <c r="L49"/>
  <c r="L48"/>
  <c r="L47"/>
  <c r="L46"/>
  <c r="L45"/>
  <c r="L44"/>
  <c r="L43"/>
  <c r="L42"/>
  <c r="L41"/>
  <c r="L40"/>
  <c r="L19"/>
  <c r="L18"/>
  <c r="L17"/>
  <c r="L16"/>
  <c r="L15"/>
  <c r="L14"/>
  <c r="L13"/>
  <c r="L12"/>
  <c r="L11"/>
  <c r="L10"/>
  <c r="L9"/>
  <c r="L8"/>
  <c r="L7"/>
  <c r="L6"/>
  <c r="L5"/>
  <c r="L4"/>
  <c r="J19"/>
  <c r="J18"/>
  <c r="J17"/>
  <c r="J16"/>
  <c r="J15"/>
  <c r="J14"/>
  <c r="J13"/>
  <c r="J12"/>
  <c r="J11"/>
  <c r="J10"/>
  <c r="J9"/>
  <c r="J8"/>
  <c r="J7"/>
  <c r="J6"/>
  <c r="J5"/>
  <c r="J4"/>
  <c r="J40"/>
  <c r="J57"/>
  <c r="J74"/>
  <c r="J91"/>
  <c r="J23"/>
  <c r="J38"/>
  <c r="J37"/>
  <c r="J36"/>
  <c r="J35"/>
  <c r="J34"/>
  <c r="J33"/>
  <c r="J32"/>
  <c r="J31"/>
  <c r="J30"/>
  <c r="J29"/>
  <c r="J28"/>
  <c r="J27"/>
  <c r="J26"/>
  <c r="J25"/>
  <c r="J24"/>
  <c r="J106"/>
  <c r="J105"/>
  <c r="J104"/>
  <c r="J103"/>
  <c r="K102"/>
  <c r="O102" s="1"/>
  <c r="J102"/>
  <c r="J101"/>
  <c r="J100"/>
  <c r="J99"/>
  <c r="K98"/>
  <c r="O98" s="1"/>
  <c r="J98"/>
  <c r="J97"/>
  <c r="K96"/>
  <c r="O96" s="1"/>
  <c r="J96"/>
  <c r="K95"/>
  <c r="O95" s="1"/>
  <c r="J95"/>
  <c r="K94"/>
  <c r="O94" s="1"/>
  <c r="J94"/>
  <c r="K93"/>
  <c r="O93" s="1"/>
  <c r="J93"/>
  <c r="K92"/>
  <c r="O92" s="1"/>
  <c r="J92"/>
  <c r="J89"/>
  <c r="J88"/>
  <c r="J87"/>
  <c r="J86"/>
  <c r="J85"/>
  <c r="J84"/>
  <c r="J83"/>
  <c r="J82"/>
  <c r="J81"/>
  <c r="J80"/>
  <c r="J79"/>
  <c r="J78"/>
  <c r="J77"/>
  <c r="K76"/>
  <c r="O76" s="1"/>
  <c r="J76"/>
  <c r="J75"/>
  <c r="J55"/>
  <c r="J54"/>
  <c r="J53"/>
  <c r="J52"/>
  <c r="J51"/>
  <c r="J50"/>
  <c r="J49"/>
  <c r="J48"/>
  <c r="J47"/>
  <c r="J46"/>
  <c r="J45"/>
  <c r="J44"/>
  <c r="J43"/>
  <c r="J42"/>
  <c r="J41"/>
  <c r="K68"/>
  <c r="O68" s="1"/>
  <c r="J71"/>
  <c r="J70"/>
  <c r="J69"/>
  <c r="J68"/>
  <c r="J67"/>
  <c r="J66"/>
  <c r="J65"/>
  <c r="J64"/>
  <c r="J63"/>
  <c r="J62"/>
  <c r="J61"/>
  <c r="J60"/>
  <c r="J59"/>
  <c r="J58"/>
  <c r="J72"/>
  <c r="E72"/>
  <c r="G72" s="1"/>
  <c r="I72" s="1"/>
  <c r="K72" s="1"/>
  <c r="O72" s="1"/>
  <c r="P72" s="1"/>
  <c r="E71"/>
  <c r="E70"/>
  <c r="E69"/>
  <c r="E68"/>
  <c r="G68" s="1"/>
  <c r="I68" s="1"/>
  <c r="E67"/>
  <c r="E66"/>
  <c r="E65"/>
  <c r="E64"/>
  <c r="G64" s="1"/>
  <c r="I64" s="1"/>
  <c r="K64" s="1"/>
  <c r="O64" s="1"/>
  <c r="P64" s="1"/>
  <c r="E63"/>
  <c r="E62"/>
  <c r="E61"/>
  <c r="E60"/>
  <c r="G60" s="1"/>
  <c r="I60" s="1"/>
  <c r="K60" s="1"/>
  <c r="O60" s="1"/>
  <c r="P60" s="1"/>
  <c r="E59"/>
  <c r="E58"/>
  <c r="E106"/>
  <c r="E105"/>
  <c r="G105" s="1"/>
  <c r="I105" s="1"/>
  <c r="K105" s="1"/>
  <c r="O105" s="1"/>
  <c r="P105" s="1"/>
  <c r="E104"/>
  <c r="G104" s="1"/>
  <c r="I104" s="1"/>
  <c r="K104" s="1"/>
  <c r="O104" s="1"/>
  <c r="P104" s="1"/>
  <c r="E103"/>
  <c r="E102"/>
  <c r="E101"/>
  <c r="G101" s="1"/>
  <c r="I101" s="1"/>
  <c r="M101" s="1"/>
  <c r="E100"/>
  <c r="G100" s="1"/>
  <c r="I100" s="1"/>
  <c r="K100" s="1"/>
  <c r="O100" s="1"/>
  <c r="P100" s="1"/>
  <c r="E99"/>
  <c r="E98"/>
  <c r="E97"/>
  <c r="G97" s="1"/>
  <c r="I97" s="1"/>
  <c r="K97" s="1"/>
  <c r="O97" s="1"/>
  <c r="P97" s="1"/>
  <c r="E96"/>
  <c r="G96" s="1"/>
  <c r="I96" s="1"/>
  <c r="E95"/>
  <c r="E94"/>
  <c r="E93"/>
  <c r="G93" s="1"/>
  <c r="I93" s="1"/>
  <c r="E92"/>
  <c r="G92" s="1"/>
  <c r="E38"/>
  <c r="E37"/>
  <c r="E36"/>
  <c r="E17" s="1"/>
  <c r="E35"/>
  <c r="G35" s="1"/>
  <c r="I35" s="1"/>
  <c r="K35" s="1"/>
  <c r="O35" s="1"/>
  <c r="P35" s="1"/>
  <c r="E34"/>
  <c r="E33"/>
  <c r="G33" s="1"/>
  <c r="I33" s="1"/>
  <c r="K33" s="1"/>
  <c r="O33" s="1"/>
  <c r="P33" s="1"/>
  <c r="E32"/>
  <c r="E13" s="1"/>
  <c r="E31"/>
  <c r="G31" s="1"/>
  <c r="I31" s="1"/>
  <c r="K31" s="1"/>
  <c r="O31" s="1"/>
  <c r="P31" s="1"/>
  <c r="E30"/>
  <c r="E29"/>
  <c r="G29" s="1"/>
  <c r="I29" s="1"/>
  <c r="K29" s="1"/>
  <c r="O29" s="1"/>
  <c r="P29" s="1"/>
  <c r="E28"/>
  <c r="E9" s="1"/>
  <c r="E27"/>
  <c r="G27" s="1"/>
  <c r="I27" s="1"/>
  <c r="K27" s="1"/>
  <c r="O27" s="1"/>
  <c r="P27" s="1"/>
  <c r="E26"/>
  <c r="E25"/>
  <c r="G25" s="1"/>
  <c r="I25" s="1"/>
  <c r="K25" s="1"/>
  <c r="O25" s="1"/>
  <c r="P25" s="1"/>
  <c r="E24"/>
  <c r="G24" s="1"/>
  <c r="I24" s="1"/>
  <c r="K24" s="1"/>
  <c r="O24" s="1"/>
  <c r="P24" s="1"/>
  <c r="E89"/>
  <c r="G89" s="1"/>
  <c r="I89" s="1"/>
  <c r="K89" s="1"/>
  <c r="O89" s="1"/>
  <c r="P89" s="1"/>
  <c r="E88"/>
  <c r="E87"/>
  <c r="E86"/>
  <c r="G86" s="1"/>
  <c r="I86" s="1"/>
  <c r="K86" s="1"/>
  <c r="O86" s="1"/>
  <c r="P86" s="1"/>
  <c r="E85"/>
  <c r="G85" s="1"/>
  <c r="I85" s="1"/>
  <c r="K85" s="1"/>
  <c r="O85" s="1"/>
  <c r="P85" s="1"/>
  <c r="E84"/>
  <c r="E83"/>
  <c r="G83" s="1"/>
  <c r="I83" s="1"/>
  <c r="K83" s="1"/>
  <c r="O83" s="1"/>
  <c r="P83" s="1"/>
  <c r="E82"/>
  <c r="G82" s="1"/>
  <c r="I82" s="1"/>
  <c r="K82" s="1"/>
  <c r="O82" s="1"/>
  <c r="P82" s="1"/>
  <c r="E81"/>
  <c r="G81" s="1"/>
  <c r="I81" s="1"/>
  <c r="K81" s="1"/>
  <c r="O81" s="1"/>
  <c r="P81" s="1"/>
  <c r="E80"/>
  <c r="E79"/>
  <c r="E78"/>
  <c r="E74" s="1"/>
  <c r="E77"/>
  <c r="G77" s="1"/>
  <c r="I77" s="1"/>
  <c r="K77" s="1"/>
  <c r="O77" s="1"/>
  <c r="P77" s="1"/>
  <c r="E76"/>
  <c r="E75"/>
  <c r="G75" s="1"/>
  <c r="I75" s="1"/>
  <c r="K75" s="1"/>
  <c r="O75" s="1"/>
  <c r="P75" s="1"/>
  <c r="E55"/>
  <c r="G55" s="1"/>
  <c r="I55" s="1"/>
  <c r="M55" s="1"/>
  <c r="E54"/>
  <c r="G54" s="1"/>
  <c r="I54" s="1"/>
  <c r="M54" s="1"/>
  <c r="E53"/>
  <c r="E52"/>
  <c r="E51"/>
  <c r="G51" s="1"/>
  <c r="I51" s="1"/>
  <c r="M51" s="1"/>
  <c r="E50"/>
  <c r="G50" s="1"/>
  <c r="I50" s="1"/>
  <c r="M50" s="1"/>
  <c r="E49"/>
  <c r="E48"/>
  <c r="G48" s="1"/>
  <c r="I48" s="1"/>
  <c r="M48" s="1"/>
  <c r="E47"/>
  <c r="G47" s="1"/>
  <c r="I47" s="1"/>
  <c r="M47" s="1"/>
  <c r="E46"/>
  <c r="G46" s="1"/>
  <c r="I46" s="1"/>
  <c r="M46" s="1"/>
  <c r="E45"/>
  <c r="E44"/>
  <c r="G44" s="1"/>
  <c r="I44" s="1"/>
  <c r="M44" s="1"/>
  <c r="E43"/>
  <c r="E7" s="1"/>
  <c r="E42"/>
  <c r="G42" s="1"/>
  <c r="I42" s="1"/>
  <c r="K42" s="1"/>
  <c r="E41"/>
  <c r="G38"/>
  <c r="I38" s="1"/>
  <c r="K38" s="1"/>
  <c r="O38" s="1"/>
  <c r="P38" s="1"/>
  <c r="G37"/>
  <c r="I37" s="1"/>
  <c r="K37" s="1"/>
  <c r="O37" s="1"/>
  <c r="P37" s="1"/>
  <c r="G34"/>
  <c r="I34" s="1"/>
  <c r="K34" s="1"/>
  <c r="O34" s="1"/>
  <c r="P34" s="1"/>
  <c r="G30"/>
  <c r="I30" s="1"/>
  <c r="K30" s="1"/>
  <c r="O30" s="1"/>
  <c r="P30" s="1"/>
  <c r="G26"/>
  <c r="I26" s="1"/>
  <c r="K26" s="1"/>
  <c r="O26" s="1"/>
  <c r="P26" s="1"/>
  <c r="G106"/>
  <c r="I106" s="1"/>
  <c r="K106" s="1"/>
  <c r="O106" s="1"/>
  <c r="P106" s="1"/>
  <c r="G103"/>
  <c r="I103" s="1"/>
  <c r="K103" s="1"/>
  <c r="G102"/>
  <c r="I102" s="1"/>
  <c r="G99"/>
  <c r="I99" s="1"/>
  <c r="K99" s="1"/>
  <c r="O99" s="1"/>
  <c r="P99" s="1"/>
  <c r="G98"/>
  <c r="I98" s="1"/>
  <c r="G95"/>
  <c r="I95" s="1"/>
  <c r="G94"/>
  <c r="I94" s="1"/>
  <c r="G88"/>
  <c r="I88" s="1"/>
  <c r="K88" s="1"/>
  <c r="O88" s="1"/>
  <c r="P88" s="1"/>
  <c r="G87"/>
  <c r="I87" s="1"/>
  <c r="K87" s="1"/>
  <c r="O87" s="1"/>
  <c r="P87" s="1"/>
  <c r="G84"/>
  <c r="I84" s="1"/>
  <c r="K84" s="1"/>
  <c r="O84" s="1"/>
  <c r="P84" s="1"/>
  <c r="G80"/>
  <c r="I80" s="1"/>
  <c r="K80" s="1"/>
  <c r="O80" s="1"/>
  <c r="P80" s="1"/>
  <c r="G79"/>
  <c r="I79" s="1"/>
  <c r="K79" s="1"/>
  <c r="O79" s="1"/>
  <c r="P79" s="1"/>
  <c r="G78"/>
  <c r="I78" s="1"/>
  <c r="K78" s="1"/>
  <c r="O78" s="1"/>
  <c r="P78" s="1"/>
  <c r="G76"/>
  <c r="G71"/>
  <c r="I71" s="1"/>
  <c r="K71" s="1"/>
  <c r="O71" s="1"/>
  <c r="P71" s="1"/>
  <c r="G70"/>
  <c r="I70" s="1"/>
  <c r="K70" s="1"/>
  <c r="O70" s="1"/>
  <c r="P70" s="1"/>
  <c r="G69"/>
  <c r="I69" s="1"/>
  <c r="K69" s="1"/>
  <c r="O69" s="1"/>
  <c r="P69" s="1"/>
  <c r="G67"/>
  <c r="I67" s="1"/>
  <c r="K67" s="1"/>
  <c r="O67" s="1"/>
  <c r="P67" s="1"/>
  <c r="G66"/>
  <c r="I66" s="1"/>
  <c r="K66" s="1"/>
  <c r="O66" s="1"/>
  <c r="P66" s="1"/>
  <c r="G65"/>
  <c r="I65" s="1"/>
  <c r="K65" s="1"/>
  <c r="O65" s="1"/>
  <c r="P65" s="1"/>
  <c r="G63"/>
  <c r="I63" s="1"/>
  <c r="K63" s="1"/>
  <c r="O63" s="1"/>
  <c r="P63" s="1"/>
  <c r="G62"/>
  <c r="I62" s="1"/>
  <c r="K62" s="1"/>
  <c r="O62" s="1"/>
  <c r="P62" s="1"/>
  <c r="G61"/>
  <c r="I61" s="1"/>
  <c r="K61" s="1"/>
  <c r="O61" s="1"/>
  <c r="P61" s="1"/>
  <c r="G59"/>
  <c r="G58"/>
  <c r="I58" s="1"/>
  <c r="K58" s="1"/>
  <c r="O58" s="1"/>
  <c r="P58" s="1"/>
  <c r="G53"/>
  <c r="I53" s="1"/>
  <c r="M53" s="1"/>
  <c r="G52"/>
  <c r="I52" s="1"/>
  <c r="M52" s="1"/>
  <c r="G49"/>
  <c r="I49" s="1"/>
  <c r="M49" s="1"/>
  <c r="G45"/>
  <c r="I45" s="1"/>
  <c r="M45" s="1"/>
  <c r="G41"/>
  <c r="E23"/>
  <c r="O42" l="1"/>
  <c r="P42" s="1"/>
  <c r="E8"/>
  <c r="E16"/>
  <c r="E12"/>
  <c r="G32"/>
  <c r="I32" s="1"/>
  <c r="K32" s="1"/>
  <c r="O32" s="1"/>
  <c r="P32" s="1"/>
  <c r="E11"/>
  <c r="E15"/>
  <c r="E19"/>
  <c r="G36"/>
  <c r="I36" s="1"/>
  <c r="K36" s="1"/>
  <c r="O36" s="1"/>
  <c r="P36" s="1"/>
  <c r="E6"/>
  <c r="E10"/>
  <c r="E14"/>
  <c r="E18"/>
  <c r="G43"/>
  <c r="I43" s="1"/>
  <c r="M43" s="1"/>
  <c r="G28"/>
  <c r="I28" s="1"/>
  <c r="K28" s="1"/>
  <c r="O28" s="1"/>
  <c r="P28" s="1"/>
  <c r="E5"/>
  <c r="G16"/>
  <c r="M61"/>
  <c r="M65"/>
  <c r="M69"/>
  <c r="M78"/>
  <c r="M82"/>
  <c r="M86"/>
  <c r="M99"/>
  <c r="M103"/>
  <c r="M27"/>
  <c r="M31"/>
  <c r="M35"/>
  <c r="M60"/>
  <c r="M64"/>
  <c r="M72"/>
  <c r="M77"/>
  <c r="M81"/>
  <c r="M85"/>
  <c r="M89"/>
  <c r="M106"/>
  <c r="M26"/>
  <c r="M30"/>
  <c r="M34"/>
  <c r="M38"/>
  <c r="M42"/>
  <c r="M63"/>
  <c r="M67"/>
  <c r="M71"/>
  <c r="M80"/>
  <c r="M84"/>
  <c r="M88"/>
  <c r="M97"/>
  <c r="M105"/>
  <c r="M25"/>
  <c r="M29"/>
  <c r="M33"/>
  <c r="M37"/>
  <c r="M58"/>
  <c r="M62"/>
  <c r="M66"/>
  <c r="M70"/>
  <c r="M75"/>
  <c r="M79"/>
  <c r="M83"/>
  <c r="M87"/>
  <c r="M100"/>
  <c r="M104"/>
  <c r="M24"/>
  <c r="M28"/>
  <c r="K101"/>
  <c r="I8"/>
  <c r="I12"/>
  <c r="I16"/>
  <c r="G74"/>
  <c r="G8"/>
  <c r="I10"/>
  <c r="I14"/>
  <c r="I18"/>
  <c r="G40"/>
  <c r="I9"/>
  <c r="E57"/>
  <c r="G12"/>
  <c r="I7"/>
  <c r="I11"/>
  <c r="I15"/>
  <c r="I19"/>
  <c r="K44"/>
  <c r="K46"/>
  <c r="O46" s="1"/>
  <c r="P46" s="1"/>
  <c r="K48"/>
  <c r="O48" s="1"/>
  <c r="P48" s="1"/>
  <c r="K50"/>
  <c r="O50" s="1"/>
  <c r="P50" s="1"/>
  <c r="K52"/>
  <c r="O52" s="1"/>
  <c r="P52" s="1"/>
  <c r="K54"/>
  <c r="O54" s="1"/>
  <c r="P54" s="1"/>
  <c r="K43"/>
  <c r="K45"/>
  <c r="K47"/>
  <c r="O47" s="1"/>
  <c r="P47" s="1"/>
  <c r="K49"/>
  <c r="O49" s="1"/>
  <c r="P49" s="1"/>
  <c r="K51"/>
  <c r="O51" s="1"/>
  <c r="P51" s="1"/>
  <c r="K53"/>
  <c r="O53" s="1"/>
  <c r="P53" s="1"/>
  <c r="K55"/>
  <c r="O55" s="1"/>
  <c r="P55" s="1"/>
  <c r="G57"/>
  <c r="I76"/>
  <c r="I74" s="1"/>
  <c r="M74" s="1"/>
  <c r="G7"/>
  <c r="G11"/>
  <c r="G15"/>
  <c r="G19"/>
  <c r="E91"/>
  <c r="G6"/>
  <c r="G10"/>
  <c r="G14"/>
  <c r="G18"/>
  <c r="G91"/>
  <c r="I92"/>
  <c r="I91" s="1"/>
  <c r="M91" s="1"/>
  <c r="G9"/>
  <c r="G13"/>
  <c r="I41"/>
  <c r="M41" s="1"/>
  <c r="I59"/>
  <c r="M59" s="1"/>
  <c r="G5"/>
  <c r="E40"/>
  <c r="M32" l="1"/>
  <c r="I13"/>
  <c r="M36"/>
  <c r="O43"/>
  <c r="P43" s="1"/>
  <c r="O45"/>
  <c r="P45" s="1"/>
  <c r="O44"/>
  <c r="P44" s="1"/>
  <c r="I17"/>
  <c r="G17"/>
  <c r="I23"/>
  <c r="M23" s="1"/>
  <c r="G23"/>
  <c r="K74"/>
  <c r="O74" s="1"/>
  <c r="P74" s="1"/>
  <c r="K19"/>
  <c r="O19" s="1"/>
  <c r="P19" s="1"/>
  <c r="M19"/>
  <c r="K9"/>
  <c r="O9" s="1"/>
  <c r="P9" s="1"/>
  <c r="M9"/>
  <c r="K10"/>
  <c r="O10" s="1"/>
  <c r="P10" s="1"/>
  <c r="M10"/>
  <c r="K12"/>
  <c r="O12" s="1"/>
  <c r="P12" s="1"/>
  <c r="M12"/>
  <c r="K7"/>
  <c r="O7" s="1"/>
  <c r="P7" s="1"/>
  <c r="M7"/>
  <c r="K13"/>
  <c r="O13" s="1"/>
  <c r="P13" s="1"/>
  <c r="M13"/>
  <c r="K14"/>
  <c r="O14" s="1"/>
  <c r="P14" s="1"/>
  <c r="M14"/>
  <c r="K16"/>
  <c r="O16" s="1"/>
  <c r="P16" s="1"/>
  <c r="M16"/>
  <c r="K11"/>
  <c r="O11" s="1"/>
  <c r="P11" s="1"/>
  <c r="M11"/>
  <c r="K17"/>
  <c r="O17" s="1"/>
  <c r="P17" s="1"/>
  <c r="M17"/>
  <c r="K18"/>
  <c r="O18" s="1"/>
  <c r="P18" s="1"/>
  <c r="M18"/>
  <c r="K91"/>
  <c r="O91" s="1"/>
  <c r="P91" s="1"/>
  <c r="K15"/>
  <c r="O15" s="1"/>
  <c r="P15" s="1"/>
  <c r="M15"/>
  <c r="K8"/>
  <c r="O8" s="1"/>
  <c r="P8" s="1"/>
  <c r="M8"/>
  <c r="E4"/>
  <c r="G4"/>
  <c r="I57"/>
  <c r="M57" s="1"/>
  <c r="K59"/>
  <c r="O59" s="1"/>
  <c r="P59" s="1"/>
  <c r="I40"/>
  <c r="M40" s="1"/>
  <c r="K41"/>
  <c r="O41" s="1"/>
  <c r="P41" s="1"/>
  <c r="I6"/>
  <c r="I5"/>
  <c r="K23" l="1"/>
  <c r="O23" s="1"/>
  <c r="P23" s="1"/>
  <c r="K6"/>
  <c r="O6" s="1"/>
  <c r="P6" s="1"/>
  <c r="M6"/>
  <c r="K57"/>
  <c r="O57" s="1"/>
  <c r="P57" s="1"/>
  <c r="K5"/>
  <c r="O5" s="1"/>
  <c r="P5" s="1"/>
  <c r="M5"/>
  <c r="I4"/>
  <c r="K40"/>
  <c r="O40" s="1"/>
  <c r="P40" s="1"/>
  <c r="M4" l="1"/>
  <c r="I2"/>
  <c r="K4"/>
  <c r="O4" s="1"/>
  <c r="P4" s="1"/>
</calcChain>
</file>

<file path=xl/sharedStrings.xml><?xml version="1.0" encoding="utf-8"?>
<sst xmlns="http://schemas.openxmlformats.org/spreadsheetml/2006/main" count="119" uniqueCount="44">
  <si>
    <t>All returns, total</t>
  </si>
  <si>
    <t>No adjusted gross income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</si>
  <si>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</si>
  <si>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</si>
  <si>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</si>
  <si>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</si>
  <si>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</si>
  <si>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</si>
  <si>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</si>
  <si>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</si>
  <si>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</si>
  <si>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</si>
  <si>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</si>
  <si>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</si>
  <si>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</si>
  <si>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 xml:space="preserve">    ** Data combined to prevent disclosure of taxpayer information.</t>
  </si>
  <si>
    <t xml:space="preserve">    * Estimate should be used with caution due to the small number of sample returns on which it is based.</t>
  </si>
  <si>
    <t>Size of adjusted
gross income</t>
  </si>
  <si>
    <t>Table 1.2  All Returns: Adjusted Gross Income, Exemptions,
Deductions, and Tax Items, by Size of Adjusted Gross Income 
and by Marital Status, Tax Year 2013</t>
  </si>
  <si>
    <t>Number of returns</t>
  </si>
  <si>
    <t>Married filing jointly, total</t>
  </si>
  <si>
    <t>Married filing separately, total</t>
  </si>
  <si>
    <t>Heads of households, total</t>
  </si>
  <si>
    <t>Surviving spouses, total</t>
  </si>
  <si>
    <t>Single persons, total</t>
  </si>
  <si>
    <t>$1,000,000 or more</t>
  </si>
  <si>
    <t>Adjusted gross income less deficit (real)</t>
  </si>
  <si>
    <t>Exemptions &amp; Deductions (real)</t>
  </si>
  <si>
    <t>Taxable income (real)</t>
  </si>
  <si>
    <t>Income tax after credits (real)</t>
  </si>
  <si>
    <t>Exemptions &amp; Deductions (proposed)</t>
  </si>
  <si>
    <t>Proposed Deductions per taxpayer:</t>
  </si>
  <si>
    <t>Proposed universal tax rate:</t>
  </si>
  <si>
    <t>Taxable income (proposed)</t>
  </si>
  <si>
    <t>Net Gain/Loss in taxes:</t>
  </si>
  <si>
    <t>Income tax after credits (proposed)</t>
  </si>
  <si>
    <t>Avg income tax per person (real)</t>
  </si>
  <si>
    <t>Avg income tax per person (proposed)</t>
  </si>
  <si>
    <t>CHANGE CELLS E2 &amp; G2  ------&gt;&gt;&gt;</t>
  </si>
  <si>
    <t>Avg effective tax (proposed)</t>
  </si>
  <si>
    <t>Avg effective tax (real)</t>
  </si>
  <si>
    <t>Avg tax change per person (percentage)</t>
  </si>
  <si>
    <t>Avg tax change per person (dollars)</t>
  </si>
  <si>
    <t>Avg effective wage change per taxpayer (percentage)</t>
  </si>
</sst>
</file>

<file path=xl/styles.xml><?xml version="1.0" encoding="utf-8"?>
<styleSheet xmlns="http://schemas.openxmlformats.org/spreadsheetml/2006/main">
  <numFmts count="12">
    <numFmt numFmtId="164" formatCode=";\(#\);;"/>
    <numFmt numFmtId="165" formatCode="&quot;** &quot;#,##0;&quot;** &quot;\-#,##0;&quot;**&quot;;&quot;** &quot;@"/>
    <numFmt numFmtId="166" formatCode="&quot;   &quot;@"/>
    <numFmt numFmtId="167" formatCode="&quot;* &quot;#,##0;&quot;* &quot;\-#,##0;&quot;**&quot;;&quot;* &quot;@"/>
    <numFmt numFmtId="168" formatCode="&quot;* &quot;#,##0;&quot;* &quot;\-#,##0;;&quot;* &quot;@"/>
    <numFmt numFmtId="169" formatCode="&quot;$&quot;#,##0"/>
    <numFmt numFmtId="170" formatCode="&quot;* &quot;#,##0;&quot;* &quot;\-#,##0;&quot;*&quot;\ 0;"/>
    <numFmt numFmtId="171" formatCode="&quot;** &quot;#,##0;&quot;** &quot;\-#,##0;&quot;** &quot;0"/>
    <numFmt numFmtId="172" formatCode="&quot;$&quot;#,##0&quot; *&quot;"/>
    <numFmt numFmtId="173" formatCode="0.00%&quot; *&quot;"/>
    <numFmt numFmtId="174" formatCode="&quot;$&quot;#,##0&quot; **&quot;"/>
    <numFmt numFmtId="175" formatCode="0.00%&quot; **&quot;"/>
  </numFmts>
  <fonts count="10">
    <font>
      <sz val="10"/>
      <name val="MS Sans Serif"/>
    </font>
    <font>
      <sz val="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8"/>
      <name val="Courier New"/>
      <family val="3"/>
    </font>
    <font>
      <b/>
      <sz val="8"/>
      <name val="MS Sans Serif"/>
      <family val="2"/>
    </font>
    <font>
      <sz val="8"/>
      <name val="Arial"/>
      <family val="2"/>
    </font>
    <font>
      <b/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3" fillId="0" borderId="1" xfId="0" applyNumberFormat="1" applyFont="1" applyBorder="1" applyAlignment="1"/>
    <xf numFmtId="3" fontId="3" fillId="0" borderId="1" xfId="0" applyNumberFormat="1" applyFont="1" applyBorder="1" applyAlignment="1">
      <alignment horizontal="right"/>
    </xf>
    <xf numFmtId="10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9" fontId="4" fillId="0" borderId="1" xfId="0" applyNumberFormat="1" applyFont="1" applyBorder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/>
    <xf numFmtId="169" fontId="7" fillId="0" borderId="1" xfId="0" applyNumberFormat="1" applyFont="1" applyBorder="1" applyAlignment="1"/>
    <xf numFmtId="10" fontId="7" fillId="0" borderId="1" xfId="0" applyNumberFormat="1" applyFont="1" applyBorder="1" applyAlignment="1"/>
    <xf numFmtId="166" fontId="4" fillId="0" borderId="1" xfId="0" applyNumberFormat="1" applyFont="1" applyBorder="1" applyAlignment="1"/>
    <xf numFmtId="3" fontId="4" fillId="0" borderId="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10" fontId="5" fillId="0" borderId="1" xfId="0" applyNumberFormat="1" applyFont="1" applyBorder="1" applyAlignment="1"/>
    <xf numFmtId="0" fontId="5" fillId="0" borderId="1" xfId="0" applyFont="1" applyBorder="1" applyAlignment="1"/>
    <xf numFmtId="169" fontId="5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3" fontId="7" fillId="0" borderId="1" xfId="0" applyNumberFormat="1" applyFont="1" applyBorder="1" applyAlignment="1"/>
    <xf numFmtId="0" fontId="7" fillId="0" borderId="1" xfId="0" applyFont="1" applyBorder="1" applyAlignment="1">
      <alignment vertical="center"/>
    </xf>
    <xf numFmtId="164" fontId="5" fillId="0" borderId="1" xfId="0" applyNumberFormat="1" applyFont="1" applyBorder="1" applyAlignment="1"/>
    <xf numFmtId="168" fontId="4" fillId="0" borderId="1" xfId="0" applyNumberFormat="1" applyFont="1" applyBorder="1" applyAlignment="1">
      <alignment horizontal="right"/>
    </xf>
    <xf numFmtId="170" fontId="8" fillId="0" borderId="1" xfId="0" applyNumberFormat="1" applyFont="1" applyBorder="1" applyAlignment="1">
      <alignment horizontal="right"/>
    </xf>
    <xf numFmtId="172" fontId="5" fillId="0" borderId="1" xfId="0" applyNumberFormat="1" applyFont="1" applyBorder="1" applyAlignment="1"/>
    <xf numFmtId="173" fontId="5" fillId="0" borderId="1" xfId="0" applyNumberFormat="1" applyFont="1" applyBorder="1" applyAlignment="1"/>
    <xf numFmtId="0" fontId="6" fillId="0" borderId="1" xfId="0" applyFont="1" applyBorder="1" applyAlignment="1"/>
    <xf numFmtId="168" fontId="8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174" fontId="5" fillId="0" borderId="1" xfId="0" applyNumberFormat="1" applyFont="1" applyBorder="1" applyAlignment="1"/>
    <xf numFmtId="175" fontId="5" fillId="0" borderId="1" xfId="0" applyNumberFormat="1" applyFont="1" applyBorder="1" applyAlignment="1"/>
    <xf numFmtId="171" fontId="8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167" fontId="8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7"/>
  <sheetViews>
    <sheetView tabSelected="1" zoomScaleNormal="100" workbookViewId="0">
      <pane xSplit="1" ySplit="3" topLeftCell="H4" activePane="bottomRight" state="frozen"/>
      <selection pane="topRight" activeCell="B1" sqref="B1"/>
      <selection pane="bottomLeft" activeCell="A9" sqref="A9"/>
      <selection pane="bottomRight" activeCell="O5" sqref="O5"/>
    </sheetView>
  </sheetViews>
  <sheetFormatPr defaultRowHeight="11.25"/>
  <cols>
    <col min="1" max="1" width="25.42578125" style="34" customWidth="1"/>
    <col min="2" max="2" width="10.42578125" style="41" bestFit="1" customWidth="1"/>
    <col min="3" max="3" width="16.7109375" style="41" bestFit="1" customWidth="1"/>
    <col min="4" max="4" width="17.140625" style="41" customWidth="1"/>
    <col min="5" max="5" width="17.85546875" style="41" customWidth="1"/>
    <col min="6" max="6" width="15.7109375" style="42" customWidth="1"/>
    <col min="7" max="7" width="16.7109375" style="42" customWidth="1"/>
    <col min="8" max="8" width="16.7109375" style="42" bestFit="1" customWidth="1"/>
    <col min="9" max="9" width="16.140625" style="24" customWidth="1"/>
    <col min="10" max="10" width="11.5703125" style="24" customWidth="1"/>
    <col min="11" max="13" width="12.5703125" style="24" customWidth="1"/>
    <col min="14" max="14" width="9.140625" style="24"/>
    <col min="15" max="15" width="10.85546875" style="24" customWidth="1"/>
    <col min="16" max="16" width="12.140625" style="24" customWidth="1"/>
    <col min="17" max="17" width="13.7109375" style="24" customWidth="1"/>
    <col min="18" max="16384" width="9.140625" style="24"/>
  </cols>
  <sheetData>
    <row r="1" spans="1:17" s="5" customFormat="1" ht="12.75">
      <c r="A1" s="4" t="s">
        <v>18</v>
      </c>
      <c r="B1" s="4"/>
      <c r="C1" s="4"/>
      <c r="D1" s="4"/>
      <c r="E1" s="4"/>
      <c r="F1" s="4"/>
      <c r="G1" s="4"/>
      <c r="H1" s="4"/>
    </row>
    <row r="2" spans="1:17" s="5" customFormat="1" ht="24.75" customHeight="1">
      <c r="A2" s="6"/>
      <c r="C2" s="7" t="s">
        <v>38</v>
      </c>
      <c r="D2" s="8" t="s">
        <v>31</v>
      </c>
      <c r="E2" s="9">
        <v>35000</v>
      </c>
      <c r="F2" s="8" t="s">
        <v>32</v>
      </c>
      <c r="G2" s="10">
        <v>0.3</v>
      </c>
      <c r="H2" s="11" t="s">
        <v>34</v>
      </c>
      <c r="I2" s="12" t="str">
        <f>TEXT(I4-H4,"$#,###") &amp; CHAR(10) &amp; "(" &amp; ROUND((I4-H4)*100/H4,2) &amp; "%)"</f>
        <v>$36,173,210,600
(2.97%)</v>
      </c>
      <c r="J2" s="13"/>
    </row>
    <row r="3" spans="1:17" s="16" customFormat="1" ht="42.75">
      <c r="A3" s="14" t="s">
        <v>17</v>
      </c>
      <c r="B3" s="15" t="s">
        <v>19</v>
      </c>
      <c r="C3" s="14" t="s">
        <v>26</v>
      </c>
      <c r="D3" s="14" t="s">
        <v>27</v>
      </c>
      <c r="E3" s="14" t="s">
        <v>30</v>
      </c>
      <c r="F3" s="16" t="s">
        <v>28</v>
      </c>
      <c r="G3" s="16" t="s">
        <v>33</v>
      </c>
      <c r="H3" s="14" t="s">
        <v>29</v>
      </c>
      <c r="I3" s="14" t="s">
        <v>35</v>
      </c>
      <c r="J3" s="16" t="s">
        <v>36</v>
      </c>
      <c r="K3" s="16" t="s">
        <v>37</v>
      </c>
      <c r="L3" s="16" t="s">
        <v>40</v>
      </c>
      <c r="M3" s="16" t="s">
        <v>39</v>
      </c>
      <c r="O3" s="16" t="s">
        <v>42</v>
      </c>
      <c r="P3" s="16" t="s">
        <v>41</v>
      </c>
      <c r="Q3" s="16" t="s">
        <v>43</v>
      </c>
    </row>
    <row r="4" spans="1:17" s="17" customFormat="1">
      <c r="A4" s="1" t="s">
        <v>0</v>
      </c>
      <c r="B4" s="2">
        <v>94532494</v>
      </c>
      <c r="C4" s="2">
        <v>8426007999000</v>
      </c>
      <c r="D4" s="2">
        <v>2200528498000</v>
      </c>
      <c r="E4" s="2">
        <f t="shared" ref="E4:E19" si="0">E40+E57+E74+E91+E23</f>
        <v>4968287555000</v>
      </c>
      <c r="F4" s="2">
        <v>6240297064000</v>
      </c>
      <c r="G4" s="2">
        <f t="shared" ref="G4:G19" si="1">G40+G57+G74+G91+G23</f>
        <v>4182410152000</v>
      </c>
      <c r="H4" s="2">
        <v>1218549835000</v>
      </c>
      <c r="I4" s="2">
        <f t="shared" ref="I4:I19" si="2">I40+I57+I74+I91+I23</f>
        <v>1254723045600</v>
      </c>
      <c r="J4" s="2">
        <f t="shared" ref="J4:J18" si="3">IF(B4=0,0,H4/B4)</f>
        <v>12890.274903780704</v>
      </c>
      <c r="K4" s="2">
        <f>IF(B4=0,0,I4/B4)</f>
        <v>13272.928624944561</v>
      </c>
      <c r="L4" s="3">
        <f>IF(C4=0,0,H4/C4)</f>
        <v>0.14461769264218804</v>
      </c>
      <c r="M4" s="3">
        <f>IF(C4=0,0,I4/C4)</f>
        <v>0.1489107351605779</v>
      </c>
      <c r="O4" s="18">
        <f>K4-J4</f>
        <v>382.65372116385697</v>
      </c>
      <c r="P4" s="19">
        <f>IF(J4=0,0,O4/J4)</f>
        <v>2.9685458535226819E-2</v>
      </c>
      <c r="Q4" s="19">
        <f>IF(C4=0,0,(H4-I4)/C4)</f>
        <v>-4.2930425183898523E-3</v>
      </c>
    </row>
    <row r="5" spans="1:17">
      <c r="A5" s="20" t="s">
        <v>1</v>
      </c>
      <c r="B5" s="21">
        <v>6231</v>
      </c>
      <c r="C5" s="21">
        <v>-10474747000</v>
      </c>
      <c r="D5" s="22">
        <v>53828000</v>
      </c>
      <c r="E5" s="22">
        <f t="shared" si="0"/>
        <v>353605000</v>
      </c>
      <c r="F5" s="21">
        <v>0</v>
      </c>
      <c r="G5" s="22">
        <f t="shared" si="1"/>
        <v>0</v>
      </c>
      <c r="H5" s="21">
        <v>176629000</v>
      </c>
      <c r="I5" s="22">
        <f t="shared" si="2"/>
        <v>0</v>
      </c>
      <c r="J5" s="22">
        <f t="shared" si="3"/>
        <v>28346.814315519179</v>
      </c>
      <c r="K5" s="22">
        <f>IF(B5=0,0,I5/B5)</f>
        <v>0</v>
      </c>
      <c r="L5" s="23">
        <f t="shared" ref="L5:L19" si="4">IF(C5=0,0,H5/C5)</f>
        <v>-1.6862364312951902E-2</v>
      </c>
      <c r="M5" s="23">
        <f>IF(C5=0,0,I5/C5)</f>
        <v>0</v>
      </c>
      <c r="O5" s="25">
        <f t="shared" ref="O5:O19" si="5">K5-J5</f>
        <v>-28346.814315519179</v>
      </c>
      <c r="P5" s="23">
        <f>IF(J5=0,0,O5/J5)</f>
        <v>-1</v>
      </c>
      <c r="Q5" s="23">
        <f t="shared" ref="Q5:Q19" si="6">IF(C5=0,0,(H5-I5)/C5)</f>
        <v>-1.6862364312951902E-2</v>
      </c>
    </row>
    <row r="6" spans="1:17">
      <c r="A6" s="20" t="s">
        <v>2</v>
      </c>
      <c r="B6" s="21">
        <v>259679</v>
      </c>
      <c r="C6" s="21">
        <v>810746000</v>
      </c>
      <c r="D6" s="22">
        <v>446171000</v>
      </c>
      <c r="E6" s="22">
        <f t="shared" si="0"/>
        <v>9095975000</v>
      </c>
      <c r="F6" s="21">
        <v>378113000</v>
      </c>
      <c r="G6" s="22">
        <f t="shared" si="1"/>
        <v>0</v>
      </c>
      <c r="H6" s="21">
        <v>37423000</v>
      </c>
      <c r="I6" s="22">
        <f t="shared" si="2"/>
        <v>0</v>
      </c>
      <c r="J6" s="22">
        <f t="shared" si="3"/>
        <v>144.11253894230956</v>
      </c>
      <c r="K6" s="22">
        <f t="shared" ref="K6:K19" si="7">IF(B6=0,0,I6/B6)</f>
        <v>0</v>
      </c>
      <c r="L6" s="23">
        <f t="shared" si="4"/>
        <v>4.6158722953921448E-2</v>
      </c>
      <c r="M6" s="23">
        <f t="shared" ref="M6:M19" si="8">IF(C6=0,0,I6/C6)</f>
        <v>0</v>
      </c>
      <c r="O6" s="25">
        <f t="shared" si="5"/>
        <v>-144.11253894230956</v>
      </c>
      <c r="P6" s="23">
        <f t="shared" ref="P6:P19" si="9">IF(J6=0,0,O6/J6)</f>
        <v>-1</v>
      </c>
      <c r="Q6" s="23">
        <f t="shared" si="6"/>
        <v>4.6158722953921448E-2</v>
      </c>
    </row>
    <row r="7" spans="1:17">
      <c r="A7" s="20" t="s">
        <v>3</v>
      </c>
      <c r="B7" s="21">
        <v>1826829</v>
      </c>
      <c r="C7" s="21">
        <v>14157630000</v>
      </c>
      <c r="D7" s="22">
        <v>10683206000</v>
      </c>
      <c r="E7" s="22">
        <f t="shared" si="0"/>
        <v>63965265000</v>
      </c>
      <c r="F7" s="21">
        <v>3514192000</v>
      </c>
      <c r="G7" s="22">
        <f t="shared" si="1"/>
        <v>0</v>
      </c>
      <c r="H7" s="21">
        <v>363828000</v>
      </c>
      <c r="I7" s="22">
        <f t="shared" si="2"/>
        <v>0</v>
      </c>
      <c r="J7" s="22">
        <f t="shared" si="3"/>
        <v>199.15821349453068</v>
      </c>
      <c r="K7" s="22">
        <f t="shared" si="7"/>
        <v>0</v>
      </c>
      <c r="L7" s="23">
        <f t="shared" si="4"/>
        <v>2.5698369006676967E-2</v>
      </c>
      <c r="M7" s="23">
        <f t="shared" si="8"/>
        <v>0</v>
      </c>
      <c r="O7" s="25">
        <f t="shared" si="5"/>
        <v>-199.15821349453068</v>
      </c>
      <c r="P7" s="23">
        <f t="shared" si="9"/>
        <v>-1</v>
      </c>
      <c r="Q7" s="23">
        <f t="shared" si="6"/>
        <v>2.5698369006676967E-2</v>
      </c>
    </row>
    <row r="8" spans="1:17">
      <c r="A8" s="20" t="s">
        <v>4</v>
      </c>
      <c r="B8" s="21">
        <v>4682558</v>
      </c>
      <c r="C8" s="21">
        <v>59495352000</v>
      </c>
      <c r="D8" s="22">
        <v>43417956000</v>
      </c>
      <c r="E8" s="22">
        <f t="shared" si="0"/>
        <v>164346805000</v>
      </c>
      <c r="F8" s="21">
        <v>16090737000</v>
      </c>
      <c r="G8" s="22">
        <f t="shared" si="1"/>
        <v>0</v>
      </c>
      <c r="H8" s="21">
        <v>1513971000</v>
      </c>
      <c r="I8" s="22">
        <f t="shared" si="2"/>
        <v>0</v>
      </c>
      <c r="J8" s="22">
        <f t="shared" si="3"/>
        <v>323.32135554968033</v>
      </c>
      <c r="K8" s="22">
        <f t="shared" si="7"/>
        <v>0</v>
      </c>
      <c r="L8" s="23">
        <f t="shared" si="4"/>
        <v>2.5446878606584258E-2</v>
      </c>
      <c r="M8" s="23">
        <f t="shared" si="8"/>
        <v>0</v>
      </c>
      <c r="O8" s="25">
        <f t="shared" si="5"/>
        <v>-323.32135554968033</v>
      </c>
      <c r="P8" s="23">
        <f t="shared" si="9"/>
        <v>-1</v>
      </c>
      <c r="Q8" s="23">
        <f t="shared" si="6"/>
        <v>2.5446878606584258E-2</v>
      </c>
    </row>
    <row r="9" spans="1:17">
      <c r="A9" s="20" t="s">
        <v>5</v>
      </c>
      <c r="B9" s="21">
        <v>5296828</v>
      </c>
      <c r="C9" s="21">
        <v>92566484000</v>
      </c>
      <c r="D9" s="22">
        <v>54439447000</v>
      </c>
      <c r="E9" s="22">
        <f t="shared" si="0"/>
        <v>189498925000</v>
      </c>
      <c r="F9" s="21">
        <v>38134800000</v>
      </c>
      <c r="G9" s="22">
        <f t="shared" si="1"/>
        <v>0</v>
      </c>
      <c r="H9" s="21">
        <v>3703936000</v>
      </c>
      <c r="I9" s="22">
        <f t="shared" si="2"/>
        <v>0</v>
      </c>
      <c r="J9" s="22">
        <f t="shared" si="3"/>
        <v>699.27435816303648</v>
      </c>
      <c r="K9" s="22">
        <f t="shared" si="7"/>
        <v>0</v>
      </c>
      <c r="L9" s="23">
        <f t="shared" si="4"/>
        <v>4.0013791600856309E-2</v>
      </c>
      <c r="M9" s="23">
        <f t="shared" si="8"/>
        <v>0</v>
      </c>
      <c r="O9" s="25">
        <f t="shared" si="5"/>
        <v>-699.27435816303648</v>
      </c>
      <c r="P9" s="23">
        <f t="shared" si="9"/>
        <v>-1</v>
      </c>
      <c r="Q9" s="23">
        <f t="shared" si="6"/>
        <v>4.0013791600856309E-2</v>
      </c>
    </row>
    <row r="10" spans="1:17">
      <c r="A10" s="20" t="s">
        <v>6</v>
      </c>
      <c r="B10" s="21">
        <v>5456047</v>
      </c>
      <c r="C10" s="21">
        <v>122786791000</v>
      </c>
      <c r="D10" s="22">
        <v>64448229000</v>
      </c>
      <c r="E10" s="22">
        <f t="shared" si="0"/>
        <v>217574980000</v>
      </c>
      <c r="F10" s="21">
        <v>58340298000</v>
      </c>
      <c r="G10" s="22">
        <f t="shared" si="1"/>
        <v>0</v>
      </c>
      <c r="H10" s="21">
        <v>6259604000</v>
      </c>
      <c r="I10" s="22">
        <f t="shared" si="2"/>
        <v>0</v>
      </c>
      <c r="J10" s="22">
        <f t="shared" si="3"/>
        <v>1147.2782400884744</v>
      </c>
      <c r="K10" s="22">
        <f t="shared" si="7"/>
        <v>0</v>
      </c>
      <c r="L10" s="23">
        <f t="shared" si="4"/>
        <v>5.0979457554192455E-2</v>
      </c>
      <c r="M10" s="23">
        <f t="shared" si="8"/>
        <v>0</v>
      </c>
      <c r="O10" s="25">
        <f t="shared" si="5"/>
        <v>-1147.2782400884744</v>
      </c>
      <c r="P10" s="23">
        <f t="shared" si="9"/>
        <v>-1</v>
      </c>
      <c r="Q10" s="23">
        <f t="shared" si="6"/>
        <v>5.0979457554192455E-2</v>
      </c>
    </row>
    <row r="11" spans="1:17">
      <c r="A11" s="20" t="s">
        <v>7</v>
      </c>
      <c r="B11" s="21">
        <v>5155731</v>
      </c>
      <c r="C11" s="21">
        <v>141790956000</v>
      </c>
      <c r="D11" s="22">
        <v>66019547000</v>
      </c>
      <c r="E11" s="22">
        <f t="shared" si="0"/>
        <v>215554080000</v>
      </c>
      <c r="F11" s="21">
        <v>75779897000</v>
      </c>
      <c r="G11" s="22">
        <f t="shared" si="1"/>
        <v>0</v>
      </c>
      <c r="H11" s="21">
        <v>8650789000</v>
      </c>
      <c r="I11" s="22">
        <f t="shared" si="2"/>
        <v>0</v>
      </c>
      <c r="J11" s="22">
        <f t="shared" si="3"/>
        <v>1677.8976637842432</v>
      </c>
      <c r="K11" s="22">
        <f t="shared" si="7"/>
        <v>0</v>
      </c>
      <c r="L11" s="23">
        <f t="shared" si="4"/>
        <v>6.1010865883434767E-2</v>
      </c>
      <c r="M11" s="23">
        <f t="shared" si="8"/>
        <v>0</v>
      </c>
      <c r="O11" s="25">
        <f t="shared" si="5"/>
        <v>-1677.8976637842432</v>
      </c>
      <c r="P11" s="23">
        <f t="shared" si="9"/>
        <v>-1</v>
      </c>
      <c r="Q11" s="23">
        <f t="shared" si="6"/>
        <v>6.1010865883434767E-2</v>
      </c>
    </row>
    <row r="12" spans="1:17">
      <c r="A12" s="20" t="s">
        <v>8</v>
      </c>
      <c r="B12" s="21">
        <v>10249791</v>
      </c>
      <c r="C12" s="21">
        <v>358574531000</v>
      </c>
      <c r="D12" s="22">
        <v>146219161000</v>
      </c>
      <c r="E12" s="22">
        <f t="shared" si="0"/>
        <v>467703250000</v>
      </c>
      <c r="F12" s="21">
        <v>212364963000</v>
      </c>
      <c r="G12" s="22">
        <f t="shared" si="1"/>
        <v>33894000</v>
      </c>
      <c r="H12" s="21">
        <v>24184517000</v>
      </c>
      <c r="I12" s="22">
        <f t="shared" si="2"/>
        <v>10168200</v>
      </c>
      <c r="J12" s="22">
        <f t="shared" si="3"/>
        <v>2359.513184220049</v>
      </c>
      <c r="K12" s="22">
        <f t="shared" si="7"/>
        <v>0.99203974012738405</v>
      </c>
      <c r="L12" s="23">
        <f t="shared" si="4"/>
        <v>6.7446276601279304E-2</v>
      </c>
      <c r="M12" s="23">
        <f t="shared" si="8"/>
        <v>2.8357284527829445E-5</v>
      </c>
      <c r="O12" s="25">
        <f t="shared" si="5"/>
        <v>-2358.5211444799215</v>
      </c>
      <c r="P12" s="23">
        <f t="shared" si="9"/>
        <v>-0.99957955744991722</v>
      </c>
      <c r="Q12" s="23">
        <f t="shared" si="6"/>
        <v>6.7417919316751479E-2</v>
      </c>
    </row>
    <row r="13" spans="1:17">
      <c r="A13" s="20" t="s">
        <v>9</v>
      </c>
      <c r="B13" s="21">
        <v>9408699</v>
      </c>
      <c r="C13" s="21">
        <v>422009648000</v>
      </c>
      <c r="D13" s="22">
        <v>155038835000</v>
      </c>
      <c r="E13" s="22">
        <f t="shared" si="0"/>
        <v>466340175000</v>
      </c>
      <c r="F13" s="21">
        <v>266978576000</v>
      </c>
      <c r="G13" s="22">
        <f t="shared" si="1"/>
        <v>53364637000</v>
      </c>
      <c r="H13" s="21">
        <v>31194931000</v>
      </c>
      <c r="I13" s="22">
        <f t="shared" si="2"/>
        <v>16009391100</v>
      </c>
      <c r="J13" s="22">
        <f t="shared" si="3"/>
        <v>3315.5413941927573</v>
      </c>
      <c r="K13" s="22">
        <f t="shared" si="7"/>
        <v>1701.5520530521808</v>
      </c>
      <c r="L13" s="23">
        <f t="shared" si="4"/>
        <v>7.3919947441580772E-2</v>
      </c>
      <c r="M13" s="23">
        <f t="shared" si="8"/>
        <v>3.7936078418756909E-2</v>
      </c>
      <c r="O13" s="25">
        <f t="shared" si="5"/>
        <v>-1613.9893411405765</v>
      </c>
      <c r="P13" s="23">
        <f t="shared" si="9"/>
        <v>-0.48679511103903389</v>
      </c>
      <c r="Q13" s="23">
        <f t="shared" si="6"/>
        <v>3.5983869022823856E-2</v>
      </c>
    </row>
    <row r="14" spans="1:17">
      <c r="A14" s="20" t="s">
        <v>10</v>
      </c>
      <c r="B14" s="21">
        <v>18003354</v>
      </c>
      <c r="C14" s="21">
        <v>1111909458000</v>
      </c>
      <c r="D14" s="22">
        <v>368998025000</v>
      </c>
      <c r="E14" s="22">
        <f t="shared" si="0"/>
        <v>1003121315000</v>
      </c>
      <c r="F14" s="21">
        <v>742932887000</v>
      </c>
      <c r="G14" s="22">
        <f t="shared" si="1"/>
        <v>203726320000</v>
      </c>
      <c r="H14" s="21">
        <v>95577285000</v>
      </c>
      <c r="I14" s="22">
        <f t="shared" si="2"/>
        <v>61117896000</v>
      </c>
      <c r="J14" s="22">
        <f t="shared" si="3"/>
        <v>5308.8599490961515</v>
      </c>
      <c r="K14" s="22">
        <f t="shared" si="7"/>
        <v>3394.8061011298228</v>
      </c>
      <c r="L14" s="23">
        <f t="shared" si="4"/>
        <v>8.5957794775768509E-2</v>
      </c>
      <c r="M14" s="23">
        <f t="shared" si="8"/>
        <v>5.4966612218528318E-2</v>
      </c>
      <c r="O14" s="25">
        <f t="shared" si="5"/>
        <v>-1914.0538479663287</v>
      </c>
      <c r="P14" s="23">
        <f t="shared" si="9"/>
        <v>-0.36053952568332526</v>
      </c>
      <c r="Q14" s="23">
        <f t="shared" si="6"/>
        <v>3.0991182557240194E-2</v>
      </c>
    </row>
    <row r="15" spans="1:17">
      <c r="A15" s="20" t="s">
        <v>11</v>
      </c>
      <c r="B15" s="21">
        <v>12322770</v>
      </c>
      <c r="C15" s="21">
        <v>1067897141000</v>
      </c>
      <c r="D15" s="22">
        <v>315205535000</v>
      </c>
      <c r="E15" s="22">
        <f t="shared" si="0"/>
        <v>749284795000</v>
      </c>
      <c r="F15" s="21">
        <v>752794443000</v>
      </c>
      <c r="G15" s="22">
        <f t="shared" si="1"/>
        <v>302249678000</v>
      </c>
      <c r="H15" s="21">
        <v>102655118000</v>
      </c>
      <c r="I15" s="22">
        <f t="shared" si="2"/>
        <v>90674903400</v>
      </c>
      <c r="J15" s="22">
        <f t="shared" si="3"/>
        <v>8330.5229262576522</v>
      </c>
      <c r="K15" s="22">
        <f t="shared" si="7"/>
        <v>7358.3214975204437</v>
      </c>
      <c r="L15" s="23">
        <f t="shared" si="4"/>
        <v>9.6128282452251648E-2</v>
      </c>
      <c r="M15" s="23">
        <f t="shared" si="8"/>
        <v>8.490977259765882E-2</v>
      </c>
      <c r="O15" s="25">
        <f t="shared" si="5"/>
        <v>-972.20142873720852</v>
      </c>
      <c r="P15" s="23">
        <f t="shared" si="9"/>
        <v>-0.11670352957949949</v>
      </c>
      <c r="Q15" s="23">
        <f t="shared" si="6"/>
        <v>1.1218509854592822E-2</v>
      </c>
    </row>
    <row r="16" spans="1:17">
      <c r="A16" s="20" t="s">
        <v>12</v>
      </c>
      <c r="B16" s="21">
        <v>16318248</v>
      </c>
      <c r="C16" s="21">
        <v>2196047037000</v>
      </c>
      <c r="D16" s="22">
        <v>540608595000</v>
      </c>
      <c r="E16" s="22">
        <f t="shared" si="0"/>
        <v>1056416235000</v>
      </c>
      <c r="F16" s="21">
        <v>1655746673000</v>
      </c>
      <c r="G16" s="22">
        <f t="shared" si="1"/>
        <v>1139630802000</v>
      </c>
      <c r="H16" s="21">
        <v>278477723000</v>
      </c>
      <c r="I16" s="22">
        <f t="shared" si="2"/>
        <v>341889240600</v>
      </c>
      <c r="J16" s="22">
        <f t="shared" si="3"/>
        <v>17065.417990950988</v>
      </c>
      <c r="K16" s="22">
        <f t="shared" si="7"/>
        <v>20951.344813487329</v>
      </c>
      <c r="L16" s="23">
        <f t="shared" si="4"/>
        <v>0.12680863310670518</v>
      </c>
      <c r="M16" s="23">
        <f t="shared" si="8"/>
        <v>0.15568393337651446</v>
      </c>
      <c r="O16" s="25">
        <f t="shared" si="5"/>
        <v>3885.9268225363412</v>
      </c>
      <c r="P16" s="23">
        <f t="shared" si="9"/>
        <v>0.22770768489801252</v>
      </c>
      <c r="Q16" s="23">
        <f t="shared" si="6"/>
        <v>-2.8875300269809293E-2</v>
      </c>
    </row>
    <row r="17" spans="1:17">
      <c r="A17" s="20" t="s">
        <v>13</v>
      </c>
      <c r="B17" s="21">
        <v>4477599</v>
      </c>
      <c r="C17" s="21">
        <v>1274632998000</v>
      </c>
      <c r="D17" s="22">
        <v>229977049000</v>
      </c>
      <c r="E17" s="22">
        <f t="shared" si="0"/>
        <v>294953960000</v>
      </c>
      <c r="F17" s="21">
        <v>1045437126000</v>
      </c>
      <c r="G17" s="22">
        <f t="shared" si="1"/>
        <v>979679037000</v>
      </c>
      <c r="H17" s="21">
        <v>248506252000</v>
      </c>
      <c r="I17" s="22">
        <f t="shared" si="2"/>
        <v>293903711100</v>
      </c>
      <c r="J17" s="22">
        <f t="shared" si="3"/>
        <v>55499.890008015456</v>
      </c>
      <c r="K17" s="22">
        <f t="shared" si="7"/>
        <v>65638.68517480015</v>
      </c>
      <c r="L17" s="23">
        <f t="shared" si="4"/>
        <v>0.19496298337633339</v>
      </c>
      <c r="M17" s="23">
        <f t="shared" si="8"/>
        <v>0.23057908555730017</v>
      </c>
      <c r="O17" s="25">
        <f t="shared" si="5"/>
        <v>10138.795166784694</v>
      </c>
      <c r="P17" s="23">
        <f t="shared" si="9"/>
        <v>0.18268135604089339</v>
      </c>
      <c r="Q17" s="23">
        <f t="shared" si="6"/>
        <v>-3.5616102180966759E-2</v>
      </c>
    </row>
    <row r="18" spans="1:17">
      <c r="A18" s="20" t="s">
        <v>14</v>
      </c>
      <c r="B18" s="21">
        <v>722903</v>
      </c>
      <c r="C18" s="21">
        <v>485798728000</v>
      </c>
      <c r="D18" s="22">
        <v>60361192000</v>
      </c>
      <c r="E18" s="22">
        <f t="shared" si="0"/>
        <v>47660480000</v>
      </c>
      <c r="F18" s="21">
        <v>426019294000</v>
      </c>
      <c r="G18" s="22">
        <f t="shared" si="1"/>
        <v>438138248000</v>
      </c>
      <c r="H18" s="21">
        <v>123238260000</v>
      </c>
      <c r="I18" s="22">
        <f t="shared" si="2"/>
        <v>131441474400</v>
      </c>
      <c r="J18" s="22">
        <f t="shared" si="3"/>
        <v>170476.89662375173</v>
      </c>
      <c r="K18" s="22">
        <f t="shared" si="7"/>
        <v>181824.49706253814</v>
      </c>
      <c r="L18" s="23">
        <f t="shared" si="4"/>
        <v>0.25368172639595715</v>
      </c>
      <c r="M18" s="23">
        <f t="shared" si="8"/>
        <v>0.27056776155247569</v>
      </c>
      <c r="O18" s="25">
        <f t="shared" si="5"/>
        <v>11347.600438786409</v>
      </c>
      <c r="P18" s="23">
        <f t="shared" si="9"/>
        <v>6.6563860930850621E-2</v>
      </c>
      <c r="Q18" s="23">
        <f t="shared" si="6"/>
        <v>-1.6886035156518566E-2</v>
      </c>
    </row>
    <row r="19" spans="1:17">
      <c r="A19" s="20" t="s">
        <v>25</v>
      </c>
      <c r="B19" s="21">
        <v>345225</v>
      </c>
      <c r="C19" s="21">
        <v>1088005246000</v>
      </c>
      <c r="D19" s="22">
        <v>144611719000</v>
      </c>
      <c r="E19" s="22">
        <f t="shared" si="0"/>
        <v>22417710000</v>
      </c>
      <c r="F19" s="21">
        <v>945785064000</v>
      </c>
      <c r="G19" s="22">
        <f t="shared" si="1"/>
        <v>1065587536000</v>
      </c>
      <c r="H19" s="21">
        <v>294009570000</v>
      </c>
      <c r="I19" s="22">
        <f t="shared" si="2"/>
        <v>319676260800</v>
      </c>
      <c r="J19" s="22">
        <f>IF(B19=0,0,H19/B19)</f>
        <v>851646.23071909626</v>
      </c>
      <c r="K19" s="22">
        <f t="shared" si="7"/>
        <v>925993.94829459046</v>
      </c>
      <c r="L19" s="23">
        <f t="shared" si="4"/>
        <v>0.27022808123482156</v>
      </c>
      <c r="M19" s="23">
        <f t="shared" si="8"/>
        <v>0.29381867594414152</v>
      </c>
      <c r="O19" s="25">
        <f t="shared" si="5"/>
        <v>74347.7175754942</v>
      </c>
      <c r="P19" s="23">
        <f t="shared" si="9"/>
        <v>8.729882772183227E-2</v>
      </c>
      <c r="Q19" s="23">
        <f t="shared" si="6"/>
        <v>-2.3590594709319995E-2</v>
      </c>
    </row>
    <row r="20" spans="1:17" ht="10.5">
      <c r="A20" s="26" t="s">
        <v>16</v>
      </c>
      <c r="B20" s="27"/>
      <c r="C20" s="27"/>
      <c r="D20" s="27"/>
      <c r="E20" s="24"/>
      <c r="F20" s="27"/>
      <c r="G20" s="24"/>
      <c r="H20" s="27"/>
    </row>
    <row r="21" spans="1:17" ht="10.5">
      <c r="A21" s="26" t="s">
        <v>15</v>
      </c>
      <c r="B21" s="26"/>
      <c r="C21" s="26"/>
      <c r="D21" s="26"/>
      <c r="E21" s="26"/>
      <c r="F21" s="26"/>
      <c r="G21" s="26"/>
      <c r="H21" s="26"/>
    </row>
    <row r="22" spans="1:17" ht="10.5">
      <c r="A22" s="26"/>
      <c r="B22" s="26"/>
      <c r="C22" s="26"/>
      <c r="D22" s="26"/>
      <c r="E22" s="26"/>
      <c r="F22" s="26"/>
      <c r="G22" s="26"/>
      <c r="H22" s="26"/>
    </row>
    <row r="23" spans="1:17" ht="11.1" customHeight="1">
      <c r="A23" s="1" t="s">
        <v>24</v>
      </c>
      <c r="B23" s="2">
        <v>44826499</v>
      </c>
      <c r="C23" s="2">
        <v>2129526968000</v>
      </c>
      <c r="D23" s="2">
        <v>596078981000</v>
      </c>
      <c r="E23" s="2">
        <f>SUM(E24:E38)</f>
        <v>1568927500000</v>
      </c>
      <c r="F23" s="2">
        <v>1536439759000</v>
      </c>
      <c r="G23" s="2">
        <f>SUM(G24:G38)</f>
        <v>898566589000</v>
      </c>
      <c r="H23" s="2">
        <v>276090844000</v>
      </c>
      <c r="I23" s="2">
        <f>SUM(I24:I38)</f>
        <v>269569976700</v>
      </c>
      <c r="J23" s="2">
        <f t="shared" ref="J23:J37" si="10">IF(B23=0,0,H23/B23)</f>
        <v>6159.0989740242712</v>
      </c>
      <c r="K23" s="2">
        <f>IF(B23=0,0,I23/B23)</f>
        <v>6013.6299446450193</v>
      </c>
      <c r="L23" s="3">
        <f>IF(C23=0,0,H23/C23)</f>
        <v>0.12964890708066393</v>
      </c>
      <c r="M23" s="3">
        <f>IF(C23=0,0,I23/C23)</f>
        <v>0.12658678699578693</v>
      </c>
      <c r="O23" s="18">
        <f>K23-J23</f>
        <v>-145.46902937925188</v>
      </c>
      <c r="P23" s="19">
        <f>IF(J23=0,0,O23/J23)</f>
        <v>-2.3618556868912337E-2</v>
      </c>
      <c r="Q23" s="19">
        <f>IF(C23=0,0,(H23-I23)/C23)</f>
        <v>3.0621200848769902E-3</v>
      </c>
    </row>
    <row r="24" spans="1:17" ht="11.1" customHeight="1">
      <c r="A24" s="20" t="s">
        <v>1</v>
      </c>
      <c r="B24" s="21">
        <v>1947</v>
      </c>
      <c r="C24" s="21">
        <v>-2134778000</v>
      </c>
      <c r="D24" s="22">
        <v>8414000</v>
      </c>
      <c r="E24" s="22">
        <f>$E$2*B24</f>
        <v>68145000</v>
      </c>
      <c r="F24" s="21">
        <v>0</v>
      </c>
      <c r="G24" s="21">
        <f>IF(C24-E24&lt;0,0,C24-E24)</f>
        <v>0</v>
      </c>
      <c r="H24" s="21">
        <v>38999000</v>
      </c>
      <c r="I24" s="21">
        <f>$G$2*G24</f>
        <v>0</v>
      </c>
      <c r="J24" s="22">
        <f t="shared" si="10"/>
        <v>20030.303030303032</v>
      </c>
      <c r="K24" s="22">
        <f>IF(B24=0,0,I24/B24)</f>
        <v>0</v>
      </c>
      <c r="L24" s="23">
        <f t="shared" ref="L24:L38" si="11">IF(C24=0,0,H24/C24)</f>
        <v>-1.8268410111027939E-2</v>
      </c>
      <c r="M24" s="23">
        <f>IF(C24=0,0,I24/C24)</f>
        <v>0</v>
      </c>
      <c r="O24" s="25">
        <f t="shared" ref="O24:O38" si="12">K24-J24</f>
        <v>-20030.303030303032</v>
      </c>
      <c r="P24" s="23">
        <f>IF(J24=0,0,O24/J24)</f>
        <v>-1</v>
      </c>
      <c r="Q24" s="23">
        <f t="shared" ref="Q24:Q38" si="13">IF(C24=0,0,(H24-I24)/C24)</f>
        <v>-1.8268410111027939E-2</v>
      </c>
    </row>
    <row r="25" spans="1:17" ht="11.1" customHeight="1">
      <c r="A25" s="20" t="s">
        <v>2</v>
      </c>
      <c r="B25" s="21">
        <v>255483</v>
      </c>
      <c r="C25" s="21">
        <v>796073000</v>
      </c>
      <c r="D25" s="22">
        <v>426922000</v>
      </c>
      <c r="E25" s="22">
        <f t="shared" ref="E25:E38" si="14">$E$2*B25</f>
        <v>8941905000</v>
      </c>
      <c r="F25" s="21">
        <v>375864000</v>
      </c>
      <c r="G25" s="21">
        <f t="shared" ref="G25:G38" si="15">IF(C25-E25&lt;0,0,C25-E25)</f>
        <v>0</v>
      </c>
      <c r="H25" s="21">
        <v>34247000</v>
      </c>
      <c r="I25" s="21">
        <f t="shared" ref="I25:I38" si="16">$G$2*G25</f>
        <v>0</v>
      </c>
      <c r="J25" s="22">
        <f t="shared" si="10"/>
        <v>134.0480579921169</v>
      </c>
      <c r="K25" s="22">
        <f t="shared" ref="K25:K38" si="17">IF(B25=0,0,I25/B25)</f>
        <v>0</v>
      </c>
      <c r="L25" s="23">
        <f t="shared" si="11"/>
        <v>4.3019924052191197E-2</v>
      </c>
      <c r="M25" s="23">
        <f t="shared" ref="M25:M38" si="18">IF(C25=0,0,I25/C25)</f>
        <v>0</v>
      </c>
      <c r="O25" s="25">
        <f t="shared" si="12"/>
        <v>-134.0480579921169</v>
      </c>
      <c r="P25" s="23">
        <f t="shared" ref="P25:P38" si="19">IF(J25=0,0,O25/J25)</f>
        <v>-1</v>
      </c>
      <c r="Q25" s="23">
        <f t="shared" si="13"/>
        <v>4.3019924052191197E-2</v>
      </c>
    </row>
    <row r="26" spans="1:17" ht="11.1" customHeight="1">
      <c r="A26" s="20" t="s">
        <v>3</v>
      </c>
      <c r="B26" s="21">
        <v>1817937</v>
      </c>
      <c r="C26" s="21">
        <v>14090048000</v>
      </c>
      <c r="D26" s="22">
        <v>10614439000</v>
      </c>
      <c r="E26" s="22">
        <f t="shared" si="14"/>
        <v>63627795000</v>
      </c>
      <c r="F26" s="21">
        <v>3490181000</v>
      </c>
      <c r="G26" s="21">
        <f t="shared" si="15"/>
        <v>0</v>
      </c>
      <c r="H26" s="21">
        <v>359560000</v>
      </c>
      <c r="I26" s="21">
        <f t="shared" si="16"/>
        <v>0</v>
      </c>
      <c r="J26" s="22">
        <f t="shared" si="10"/>
        <v>197.78463170065848</v>
      </c>
      <c r="K26" s="22">
        <f t="shared" si="17"/>
        <v>0</v>
      </c>
      <c r="L26" s="23">
        <f t="shared" si="11"/>
        <v>2.5518720731114615E-2</v>
      </c>
      <c r="M26" s="23">
        <f t="shared" si="18"/>
        <v>0</v>
      </c>
      <c r="O26" s="25">
        <f t="shared" si="12"/>
        <v>-197.78463170065848</v>
      </c>
      <c r="P26" s="23">
        <f t="shared" si="19"/>
        <v>-1</v>
      </c>
      <c r="Q26" s="23">
        <f t="shared" si="13"/>
        <v>2.5518720731114615E-2</v>
      </c>
    </row>
    <row r="27" spans="1:17" s="28" customFormat="1">
      <c r="A27" s="20" t="s">
        <v>4</v>
      </c>
      <c r="B27" s="21">
        <v>4569598</v>
      </c>
      <c r="C27" s="21">
        <v>58078251000</v>
      </c>
      <c r="D27" s="22">
        <v>42259921000</v>
      </c>
      <c r="E27" s="22">
        <f t="shared" si="14"/>
        <v>159935930000</v>
      </c>
      <c r="F27" s="21">
        <v>15818378000</v>
      </c>
      <c r="G27" s="21">
        <f t="shared" si="15"/>
        <v>0</v>
      </c>
      <c r="H27" s="21">
        <v>1487456000</v>
      </c>
      <c r="I27" s="21">
        <f t="shared" si="16"/>
        <v>0</v>
      </c>
      <c r="J27" s="22">
        <f t="shared" si="10"/>
        <v>325.51134694999428</v>
      </c>
      <c r="K27" s="22">
        <f t="shared" si="17"/>
        <v>0</v>
      </c>
      <c r="L27" s="23">
        <f t="shared" si="11"/>
        <v>2.5611239567114374E-2</v>
      </c>
      <c r="M27" s="23">
        <f t="shared" si="18"/>
        <v>0</v>
      </c>
      <c r="O27" s="25">
        <f t="shared" si="12"/>
        <v>-325.51134694999428</v>
      </c>
      <c r="P27" s="23">
        <f t="shared" si="19"/>
        <v>-1</v>
      </c>
      <c r="Q27" s="23">
        <f t="shared" si="13"/>
        <v>2.5611239567114374E-2</v>
      </c>
    </row>
    <row r="28" spans="1:17">
      <c r="A28" s="20" t="s">
        <v>5</v>
      </c>
      <c r="B28" s="21">
        <v>5035470</v>
      </c>
      <c r="C28" s="21">
        <v>87899265000</v>
      </c>
      <c r="D28" s="22">
        <v>51075810000</v>
      </c>
      <c r="E28" s="22">
        <f t="shared" si="14"/>
        <v>176241450000</v>
      </c>
      <c r="F28" s="21">
        <v>36824265000</v>
      </c>
      <c r="G28" s="21">
        <f t="shared" si="15"/>
        <v>0</v>
      </c>
      <c r="H28" s="21">
        <v>3573879000</v>
      </c>
      <c r="I28" s="21">
        <f t="shared" si="16"/>
        <v>0</v>
      </c>
      <c r="J28" s="22">
        <f t="shared" si="10"/>
        <v>709.74089806909785</v>
      </c>
      <c r="K28" s="22">
        <f t="shared" si="17"/>
        <v>0</v>
      </c>
      <c r="L28" s="23">
        <f t="shared" si="11"/>
        <v>4.0658804143584137E-2</v>
      </c>
      <c r="M28" s="23">
        <f t="shared" si="18"/>
        <v>0</v>
      </c>
      <c r="O28" s="25">
        <f t="shared" si="12"/>
        <v>-709.74089806909785</v>
      </c>
      <c r="P28" s="23">
        <f t="shared" si="19"/>
        <v>-1</v>
      </c>
      <c r="Q28" s="23">
        <f t="shared" si="13"/>
        <v>4.0658804143584137E-2</v>
      </c>
    </row>
    <row r="29" spans="1:17">
      <c r="A29" s="20" t="s">
        <v>6</v>
      </c>
      <c r="B29" s="21">
        <v>4520791</v>
      </c>
      <c r="C29" s="21">
        <v>101501372000</v>
      </c>
      <c r="D29" s="22">
        <v>47508718000</v>
      </c>
      <c r="E29" s="22">
        <f t="shared" si="14"/>
        <v>158227685000</v>
      </c>
      <c r="F29" s="21">
        <v>53992681000</v>
      </c>
      <c r="G29" s="21">
        <f t="shared" si="15"/>
        <v>0</v>
      </c>
      <c r="H29" s="21">
        <v>5814744000</v>
      </c>
      <c r="I29" s="21">
        <f t="shared" si="16"/>
        <v>0</v>
      </c>
      <c r="J29" s="22">
        <f t="shared" si="10"/>
        <v>1286.2226986383578</v>
      </c>
      <c r="K29" s="22">
        <f t="shared" si="17"/>
        <v>0</v>
      </c>
      <c r="L29" s="23">
        <f t="shared" si="11"/>
        <v>5.7287343859746057E-2</v>
      </c>
      <c r="M29" s="23">
        <f t="shared" si="18"/>
        <v>0</v>
      </c>
      <c r="O29" s="25">
        <f t="shared" si="12"/>
        <v>-1286.2226986383578</v>
      </c>
      <c r="P29" s="23">
        <f t="shared" si="19"/>
        <v>-1</v>
      </c>
      <c r="Q29" s="23">
        <f t="shared" si="13"/>
        <v>5.7287343859746057E-2</v>
      </c>
    </row>
    <row r="30" spans="1:17">
      <c r="A30" s="20" t="s">
        <v>7</v>
      </c>
      <c r="B30" s="21">
        <v>3949324</v>
      </c>
      <c r="C30" s="21">
        <v>108496375000</v>
      </c>
      <c r="D30" s="22">
        <v>42968466000</v>
      </c>
      <c r="E30" s="22">
        <f t="shared" si="14"/>
        <v>138226340000</v>
      </c>
      <c r="F30" s="21">
        <v>65527910000</v>
      </c>
      <c r="G30" s="21">
        <f t="shared" si="15"/>
        <v>0</v>
      </c>
      <c r="H30" s="21">
        <v>7642809000</v>
      </c>
      <c r="I30" s="21">
        <f t="shared" si="16"/>
        <v>0</v>
      </c>
      <c r="J30" s="22">
        <f t="shared" si="10"/>
        <v>1935.2195464337694</v>
      </c>
      <c r="K30" s="22">
        <f t="shared" si="17"/>
        <v>0</v>
      </c>
      <c r="L30" s="23">
        <f t="shared" si="11"/>
        <v>7.0442989454716803E-2</v>
      </c>
      <c r="M30" s="23">
        <f t="shared" si="18"/>
        <v>0</v>
      </c>
      <c r="O30" s="25">
        <f t="shared" si="12"/>
        <v>-1935.2195464337694</v>
      </c>
      <c r="P30" s="23">
        <f t="shared" si="19"/>
        <v>-1</v>
      </c>
      <c r="Q30" s="23">
        <f t="shared" si="13"/>
        <v>7.0442989454716803E-2</v>
      </c>
    </row>
    <row r="31" spans="1:17">
      <c r="A31" s="20" t="s">
        <v>8</v>
      </c>
      <c r="B31" s="21">
        <v>6745843</v>
      </c>
      <c r="C31" s="21">
        <v>234680027000</v>
      </c>
      <c r="D31" s="22">
        <v>77577632000</v>
      </c>
      <c r="E31" s="22">
        <f t="shared" si="14"/>
        <v>236104505000</v>
      </c>
      <c r="F31" s="21">
        <v>157102667000</v>
      </c>
      <c r="G31" s="21">
        <f t="shared" si="15"/>
        <v>0</v>
      </c>
      <c r="H31" s="21">
        <v>19400284000</v>
      </c>
      <c r="I31" s="21">
        <f t="shared" si="16"/>
        <v>0</v>
      </c>
      <c r="J31" s="22">
        <f t="shared" si="10"/>
        <v>2875.8872686482623</v>
      </c>
      <c r="K31" s="22">
        <f t="shared" si="17"/>
        <v>0</v>
      </c>
      <c r="L31" s="23">
        <f t="shared" si="11"/>
        <v>8.2666958275064456E-2</v>
      </c>
      <c r="M31" s="23">
        <f t="shared" si="18"/>
        <v>0</v>
      </c>
      <c r="O31" s="25">
        <f t="shared" si="12"/>
        <v>-2875.8872686482623</v>
      </c>
      <c r="P31" s="23">
        <f t="shared" si="19"/>
        <v>-1</v>
      </c>
      <c r="Q31" s="23">
        <f t="shared" si="13"/>
        <v>8.2666958275064456E-2</v>
      </c>
    </row>
    <row r="32" spans="1:17" s="29" customFormat="1">
      <c r="A32" s="20" t="s">
        <v>9</v>
      </c>
      <c r="B32" s="21">
        <v>5150401</v>
      </c>
      <c r="C32" s="21">
        <v>230297445000</v>
      </c>
      <c r="D32" s="22">
        <v>64160404000</v>
      </c>
      <c r="E32" s="22">
        <f t="shared" si="14"/>
        <v>180264035000</v>
      </c>
      <c r="F32" s="21">
        <v>166140274000</v>
      </c>
      <c r="G32" s="21">
        <f t="shared" si="15"/>
        <v>50033410000</v>
      </c>
      <c r="H32" s="21">
        <v>21867821000</v>
      </c>
      <c r="I32" s="21">
        <f t="shared" si="16"/>
        <v>15010023000</v>
      </c>
      <c r="J32" s="22">
        <f t="shared" si="10"/>
        <v>4245.8482358946421</v>
      </c>
      <c r="K32" s="22">
        <f t="shared" si="17"/>
        <v>2914.340650368777</v>
      </c>
      <c r="L32" s="23">
        <f t="shared" si="11"/>
        <v>9.4954683496380088E-2</v>
      </c>
      <c r="M32" s="23">
        <f t="shared" si="18"/>
        <v>6.5176680531562128E-2</v>
      </c>
      <c r="O32" s="25">
        <f t="shared" si="12"/>
        <v>-1331.5075855258651</v>
      </c>
      <c r="P32" s="23">
        <f t="shared" si="19"/>
        <v>-0.31360225602724667</v>
      </c>
      <c r="Q32" s="23">
        <f t="shared" si="13"/>
        <v>2.9778002964817956E-2</v>
      </c>
    </row>
    <row r="33" spans="1:17">
      <c r="A33" s="20" t="s">
        <v>10</v>
      </c>
      <c r="B33" s="21">
        <v>7041398</v>
      </c>
      <c r="C33" s="21">
        <v>427546291000</v>
      </c>
      <c r="D33" s="22">
        <v>101754732000</v>
      </c>
      <c r="E33" s="22">
        <f t="shared" si="14"/>
        <v>246448930000</v>
      </c>
      <c r="F33" s="21">
        <v>325793214000</v>
      </c>
      <c r="G33" s="21">
        <f t="shared" si="15"/>
        <v>181097361000</v>
      </c>
      <c r="H33" s="21">
        <v>51726942000</v>
      </c>
      <c r="I33" s="21">
        <f t="shared" si="16"/>
        <v>54329208300</v>
      </c>
      <c r="J33" s="22">
        <f t="shared" si="10"/>
        <v>7346.1181998233869</v>
      </c>
      <c r="K33" s="22">
        <f t="shared" si="17"/>
        <v>7715.6849108657116</v>
      </c>
      <c r="L33" s="23">
        <f t="shared" si="11"/>
        <v>0.1209855940488091</v>
      </c>
      <c r="M33" s="23">
        <f t="shared" si="18"/>
        <v>0.12707210761419049</v>
      </c>
      <c r="O33" s="25">
        <f t="shared" si="12"/>
        <v>369.56671104232464</v>
      </c>
      <c r="P33" s="23">
        <f t="shared" si="19"/>
        <v>5.0307754516012229E-2</v>
      </c>
      <c r="Q33" s="23">
        <f t="shared" si="13"/>
        <v>-6.0865135653813919E-3</v>
      </c>
    </row>
    <row r="34" spans="1:17">
      <c r="A34" s="20" t="s">
        <v>11</v>
      </c>
      <c r="B34" s="21">
        <v>2854825</v>
      </c>
      <c r="C34" s="21">
        <v>244540452000</v>
      </c>
      <c r="D34" s="22">
        <v>52012304000</v>
      </c>
      <c r="E34" s="22">
        <f t="shared" si="14"/>
        <v>99918875000</v>
      </c>
      <c r="F34" s="21">
        <v>192557757000</v>
      </c>
      <c r="G34" s="21">
        <f t="shared" si="15"/>
        <v>144621577000</v>
      </c>
      <c r="H34" s="21">
        <v>35644576000</v>
      </c>
      <c r="I34" s="21">
        <f t="shared" si="16"/>
        <v>43386473100</v>
      </c>
      <c r="J34" s="22">
        <f t="shared" si="10"/>
        <v>12485.730648988992</v>
      </c>
      <c r="K34" s="22">
        <f t="shared" si="17"/>
        <v>15197.594633646546</v>
      </c>
      <c r="L34" s="23">
        <f t="shared" si="11"/>
        <v>0.14576147098967496</v>
      </c>
      <c r="M34" s="23">
        <f t="shared" si="18"/>
        <v>0.17742043390023668</v>
      </c>
      <c r="O34" s="25">
        <f t="shared" si="12"/>
        <v>2711.8639846575534</v>
      </c>
      <c r="P34" s="23">
        <f t="shared" si="19"/>
        <v>0.21719705965923117</v>
      </c>
      <c r="Q34" s="23">
        <f t="shared" si="13"/>
        <v>-3.1658962910561729E-2</v>
      </c>
    </row>
    <row r="35" spans="1:17">
      <c r="A35" s="20" t="s">
        <v>12</v>
      </c>
      <c r="B35" s="21">
        <v>2276607</v>
      </c>
      <c r="C35" s="21">
        <v>297653432000</v>
      </c>
      <c r="D35" s="22">
        <v>55371041000</v>
      </c>
      <c r="E35" s="22">
        <f t="shared" si="14"/>
        <v>79681245000</v>
      </c>
      <c r="F35" s="21">
        <v>242318250000</v>
      </c>
      <c r="G35" s="21">
        <f t="shared" si="15"/>
        <v>217972187000</v>
      </c>
      <c r="H35" s="21">
        <v>50517354000</v>
      </c>
      <c r="I35" s="21">
        <f t="shared" si="16"/>
        <v>65391656100</v>
      </c>
      <c r="J35" s="22">
        <f t="shared" si="10"/>
        <v>22189.756071205964</v>
      </c>
      <c r="K35" s="22">
        <f t="shared" si="17"/>
        <v>28723.295720341717</v>
      </c>
      <c r="L35" s="23">
        <f t="shared" si="11"/>
        <v>0.16971870158043398</v>
      </c>
      <c r="M35" s="23">
        <f t="shared" si="18"/>
        <v>0.21969058330898061</v>
      </c>
      <c r="O35" s="25">
        <f t="shared" si="12"/>
        <v>6533.5396491357533</v>
      </c>
      <c r="P35" s="23">
        <f t="shared" si="19"/>
        <v>0.29443945342030386</v>
      </c>
      <c r="Q35" s="23">
        <f t="shared" si="13"/>
        <v>-4.9971881728546642E-2</v>
      </c>
    </row>
    <row r="36" spans="1:17">
      <c r="A36" s="20" t="s">
        <v>13</v>
      </c>
      <c r="B36" s="21">
        <v>488921</v>
      </c>
      <c r="C36" s="21">
        <v>140149757000</v>
      </c>
      <c r="D36" s="22">
        <v>22287168000</v>
      </c>
      <c r="E36" s="22">
        <f t="shared" si="14"/>
        <v>17112235000</v>
      </c>
      <c r="F36" s="21">
        <v>118095344000</v>
      </c>
      <c r="G36" s="21">
        <f t="shared" si="15"/>
        <v>123037522000</v>
      </c>
      <c r="H36" s="21">
        <v>30235447000</v>
      </c>
      <c r="I36" s="21">
        <f t="shared" si="16"/>
        <v>36911256600</v>
      </c>
      <c r="J36" s="22">
        <f t="shared" si="10"/>
        <v>61841.170659472591</v>
      </c>
      <c r="K36" s="22">
        <f t="shared" si="17"/>
        <v>75495.338919784583</v>
      </c>
      <c r="L36" s="23">
        <f t="shared" si="11"/>
        <v>0.2157367065574006</v>
      </c>
      <c r="M36" s="23">
        <f t="shared" si="18"/>
        <v>0.26337010773411473</v>
      </c>
      <c r="O36" s="25">
        <f t="shared" si="12"/>
        <v>13654.168260311992</v>
      </c>
      <c r="P36" s="23">
        <f t="shared" si="19"/>
        <v>0.2207941427159982</v>
      </c>
      <c r="Q36" s="23">
        <f t="shared" si="13"/>
        <v>-4.7633401176714135E-2</v>
      </c>
    </row>
    <row r="37" spans="1:17">
      <c r="A37" s="20" t="s">
        <v>14</v>
      </c>
      <c r="B37" s="21">
        <v>75955</v>
      </c>
      <c r="C37" s="21">
        <v>51227334000</v>
      </c>
      <c r="D37" s="22">
        <v>7237469000</v>
      </c>
      <c r="E37" s="22">
        <f t="shared" si="14"/>
        <v>2658425000</v>
      </c>
      <c r="F37" s="21">
        <v>44301108000</v>
      </c>
      <c r="G37" s="21">
        <f t="shared" si="15"/>
        <v>48568909000</v>
      </c>
      <c r="H37" s="21">
        <v>12747135000</v>
      </c>
      <c r="I37" s="21">
        <f t="shared" si="16"/>
        <v>14570672700</v>
      </c>
      <c r="J37" s="22">
        <f t="shared" si="10"/>
        <v>167824.83049173854</v>
      </c>
      <c r="K37" s="22">
        <f t="shared" si="17"/>
        <v>191832.96293858206</v>
      </c>
      <c r="L37" s="23">
        <f t="shared" si="11"/>
        <v>0.24883463582157134</v>
      </c>
      <c r="M37" s="23">
        <f t="shared" si="18"/>
        <v>0.28443160247222704</v>
      </c>
      <c r="O37" s="25">
        <f t="shared" si="12"/>
        <v>24008.13244684352</v>
      </c>
      <c r="P37" s="23">
        <f t="shared" si="19"/>
        <v>0.14305470994070427</v>
      </c>
      <c r="Q37" s="23">
        <f t="shared" si="13"/>
        <v>-3.5596966650655683E-2</v>
      </c>
    </row>
    <row r="38" spans="1:17" s="17" customFormat="1">
      <c r="A38" s="20" t="s">
        <v>25</v>
      </c>
      <c r="B38" s="21">
        <v>42000</v>
      </c>
      <c r="C38" s="21">
        <v>134705623000</v>
      </c>
      <c r="D38" s="22">
        <v>20815542000</v>
      </c>
      <c r="E38" s="22">
        <f t="shared" si="14"/>
        <v>1470000000</v>
      </c>
      <c r="F38" s="21">
        <v>114101866000</v>
      </c>
      <c r="G38" s="21">
        <f t="shared" si="15"/>
        <v>133235623000</v>
      </c>
      <c r="H38" s="21">
        <v>34999592000</v>
      </c>
      <c r="I38" s="21">
        <f t="shared" si="16"/>
        <v>39970686900</v>
      </c>
      <c r="J38" s="22">
        <f>IF(B38=0,0,H38/B38)</f>
        <v>833323.61904761905</v>
      </c>
      <c r="K38" s="22">
        <f t="shared" si="17"/>
        <v>951683.02142857143</v>
      </c>
      <c r="L38" s="23">
        <f t="shared" si="11"/>
        <v>0.25982279893393906</v>
      </c>
      <c r="M38" s="23">
        <f t="shared" si="18"/>
        <v>0.29672619457021476</v>
      </c>
      <c r="O38" s="25">
        <f t="shared" si="12"/>
        <v>118359.40238095238</v>
      </c>
      <c r="P38" s="23">
        <f t="shared" si="19"/>
        <v>0.142032938555398</v>
      </c>
      <c r="Q38" s="23">
        <f t="shared" si="13"/>
        <v>-3.6903395636275704E-2</v>
      </c>
    </row>
    <row r="39" spans="1:17">
      <c r="A39" s="20"/>
      <c r="B39" s="21"/>
      <c r="C39" s="21"/>
      <c r="D39" s="21"/>
      <c r="E39" s="22"/>
      <c r="F39" s="21"/>
      <c r="G39" s="21"/>
      <c r="H39" s="21"/>
      <c r="I39" s="21"/>
      <c r="J39" s="22"/>
      <c r="K39" s="22"/>
      <c r="L39" s="23"/>
      <c r="M39" s="23"/>
      <c r="O39" s="25"/>
      <c r="P39" s="23"/>
      <c r="Q39" s="23"/>
    </row>
    <row r="40" spans="1:17">
      <c r="A40" s="1" t="s">
        <v>20</v>
      </c>
      <c r="B40" s="2">
        <v>40565330</v>
      </c>
      <c r="C40" s="2">
        <v>5665092060000</v>
      </c>
      <c r="D40" s="2">
        <v>1407015275000</v>
      </c>
      <c r="E40" s="2">
        <f>SUM(E41:E55)</f>
        <v>2839573100000</v>
      </c>
      <c r="F40" s="2">
        <v>4268150644000</v>
      </c>
      <c r="G40" s="2">
        <f>SUM(G41:G55)</f>
        <v>3079430727000</v>
      </c>
      <c r="H40" s="2">
        <v>867003646000</v>
      </c>
      <c r="I40" s="2">
        <f>SUM(I41:I55)</f>
        <v>923829218100</v>
      </c>
      <c r="J40" s="2">
        <f t="shared" ref="J40" si="20">IF(B40=0,0,H40/B40)</f>
        <v>21373.020902332115</v>
      </c>
      <c r="K40" s="2">
        <f>IF(B40=0,0,I40/B40)</f>
        <v>22773.861770630239</v>
      </c>
      <c r="L40" s="3">
        <f>IF(C40=0,0,H40/C40)</f>
        <v>0.15304316978742971</v>
      </c>
      <c r="M40" s="3">
        <f>IF(C40=0,0,I40/C40)</f>
        <v>0.16307399920699611</v>
      </c>
      <c r="O40" s="18">
        <f>K40-J40</f>
        <v>1400.8408682981244</v>
      </c>
      <c r="P40" s="19">
        <f>IF(J40=0,0,O40/J40)</f>
        <v>6.5542483428033885E-2</v>
      </c>
      <c r="Q40" s="19">
        <f>IF(C40=0,0,(H40-I40)/C40)</f>
        <v>-1.0030829419566397E-2</v>
      </c>
    </row>
    <row r="41" spans="1:17">
      <c r="A41" s="20" t="s">
        <v>1</v>
      </c>
      <c r="B41" s="21">
        <v>3689</v>
      </c>
      <c r="C41" s="21">
        <v>-7240374000</v>
      </c>
      <c r="D41" s="22">
        <v>41535000</v>
      </c>
      <c r="E41" s="22">
        <f>2*$E$2*B41</f>
        <v>258230000</v>
      </c>
      <c r="F41" s="21">
        <v>0</v>
      </c>
      <c r="G41" s="21">
        <f>IF(C41-E41&lt;0,0,C41-E41)</f>
        <v>0</v>
      </c>
      <c r="H41" s="21">
        <v>123819000</v>
      </c>
      <c r="I41" s="21">
        <f>$G$2*G41</f>
        <v>0</v>
      </c>
      <c r="J41" s="22">
        <f t="shared" ref="J41:J54" si="21">IF(B41=0,0,H41/B41)</f>
        <v>33564.380590946057</v>
      </c>
      <c r="K41" s="22">
        <f>IF(B41=0,0,I41/B41)</f>
        <v>0</v>
      </c>
      <c r="L41" s="23">
        <f t="shared" ref="L41:L55" si="22">IF(C41=0,0,H41/C41)</f>
        <v>-1.7101188419272263E-2</v>
      </c>
      <c r="M41" s="23">
        <f>IF(C41=0,0,I41/C41)</f>
        <v>0</v>
      </c>
      <c r="O41" s="25">
        <f t="shared" ref="O41:O55" si="23">K41-J41</f>
        <v>-33564.380590946057</v>
      </c>
      <c r="P41" s="23">
        <f>IF(J41=0,0,O41/J41)</f>
        <v>-1</v>
      </c>
      <c r="Q41" s="23">
        <f t="shared" ref="Q41:Q55" si="24">IF(C41=0,0,(H41-I41)/C41)</f>
        <v>-1.7101188419272263E-2</v>
      </c>
    </row>
    <row r="42" spans="1:17">
      <c r="A42" s="20" t="s">
        <v>2</v>
      </c>
      <c r="B42" s="30">
        <v>205</v>
      </c>
      <c r="C42" s="30">
        <v>452000</v>
      </c>
      <c r="D42" s="22">
        <v>7241000</v>
      </c>
      <c r="E42" s="22">
        <f t="shared" ref="E42:E55" si="25">2*$E$2*B42</f>
        <v>14350000</v>
      </c>
      <c r="F42" s="21">
        <v>0</v>
      </c>
      <c r="G42" s="21">
        <f t="shared" ref="G42:G55" si="26">IF(C42-E42&lt;0,0,C42-E42)</f>
        <v>0</v>
      </c>
      <c r="H42" s="30">
        <v>2925000</v>
      </c>
      <c r="I42" s="21">
        <f t="shared" ref="I42:I55" si="27">$G$2*G42</f>
        <v>0</v>
      </c>
      <c r="J42" s="30">
        <f t="shared" si="21"/>
        <v>14268.292682926829</v>
      </c>
      <c r="K42" s="31">
        <f t="shared" ref="K42:K55" si="28">IF(B42=0,0,I42/B42)</f>
        <v>0</v>
      </c>
      <c r="L42" s="23">
        <f t="shared" si="22"/>
        <v>6.471238938053097</v>
      </c>
      <c r="M42" s="23">
        <f t="shared" ref="M42:M55" si="29">IF(C42=0,0,I42/C42)</f>
        <v>0</v>
      </c>
      <c r="O42" s="32">
        <f t="shared" si="23"/>
        <v>-14268.292682926829</v>
      </c>
      <c r="P42" s="33">
        <f t="shared" ref="P42:P55" si="30">IF(J42=0,0,O42/J42)</f>
        <v>-1</v>
      </c>
      <c r="Q42" s="33">
        <f t="shared" si="24"/>
        <v>6.471238938053097</v>
      </c>
    </row>
    <row r="43" spans="1:17" s="29" customFormat="1">
      <c r="A43" s="20" t="s">
        <v>3</v>
      </c>
      <c r="B43" s="30">
        <v>149</v>
      </c>
      <c r="C43" s="30">
        <v>1081000</v>
      </c>
      <c r="D43" s="22">
        <v>18424000</v>
      </c>
      <c r="E43" s="22">
        <f t="shared" si="25"/>
        <v>10430000</v>
      </c>
      <c r="F43" s="21">
        <v>0</v>
      </c>
      <c r="G43" s="21">
        <f t="shared" si="26"/>
        <v>0</v>
      </c>
      <c r="H43" s="30">
        <v>1171000</v>
      </c>
      <c r="I43" s="21">
        <f t="shared" si="27"/>
        <v>0</v>
      </c>
      <c r="J43" s="30">
        <f t="shared" si="21"/>
        <v>7859.060402684564</v>
      </c>
      <c r="K43" s="31">
        <f t="shared" si="28"/>
        <v>0</v>
      </c>
      <c r="L43" s="23">
        <f t="shared" si="22"/>
        <v>1.0832562442183165</v>
      </c>
      <c r="M43" s="23">
        <f t="shared" si="29"/>
        <v>0</v>
      </c>
      <c r="O43" s="32">
        <f t="shared" si="23"/>
        <v>-7859.060402684564</v>
      </c>
      <c r="P43" s="33">
        <f t="shared" si="30"/>
        <v>-1</v>
      </c>
      <c r="Q43" s="33">
        <f t="shared" si="24"/>
        <v>1.0832562442183165</v>
      </c>
    </row>
    <row r="44" spans="1:17">
      <c r="A44" s="20" t="s">
        <v>4</v>
      </c>
      <c r="B44" s="30">
        <v>1099</v>
      </c>
      <c r="C44" s="30">
        <v>12633000</v>
      </c>
      <c r="D44" s="22">
        <v>25384000</v>
      </c>
      <c r="E44" s="22">
        <f t="shared" si="25"/>
        <v>76930000</v>
      </c>
      <c r="F44" s="21">
        <v>0</v>
      </c>
      <c r="G44" s="21">
        <f t="shared" si="26"/>
        <v>0</v>
      </c>
      <c r="H44" s="30">
        <v>245000</v>
      </c>
      <c r="I44" s="21">
        <f t="shared" si="27"/>
        <v>0</v>
      </c>
      <c r="J44" s="30">
        <f t="shared" si="21"/>
        <v>222.9299363057325</v>
      </c>
      <c r="K44" s="31">
        <f t="shared" si="28"/>
        <v>0</v>
      </c>
      <c r="L44" s="23">
        <f t="shared" si="22"/>
        <v>1.9393651547534235E-2</v>
      </c>
      <c r="M44" s="23">
        <f t="shared" si="29"/>
        <v>0</v>
      </c>
      <c r="O44" s="32">
        <f t="shared" si="23"/>
        <v>-222.9299363057325</v>
      </c>
      <c r="P44" s="33">
        <f t="shared" si="30"/>
        <v>-1</v>
      </c>
      <c r="Q44" s="33">
        <f t="shared" si="24"/>
        <v>1.9393651547534235E-2</v>
      </c>
    </row>
    <row r="45" spans="1:17" s="17" customFormat="1">
      <c r="A45" s="20" t="s">
        <v>5</v>
      </c>
      <c r="B45" s="30">
        <v>1015</v>
      </c>
      <c r="C45" s="30">
        <v>16469000</v>
      </c>
      <c r="D45" s="22">
        <v>23423000</v>
      </c>
      <c r="E45" s="22">
        <f t="shared" si="25"/>
        <v>71050000</v>
      </c>
      <c r="F45" s="21">
        <v>0</v>
      </c>
      <c r="G45" s="21">
        <f t="shared" si="26"/>
        <v>0</v>
      </c>
      <c r="H45" s="30">
        <v>1270000</v>
      </c>
      <c r="I45" s="21">
        <f t="shared" si="27"/>
        <v>0</v>
      </c>
      <c r="J45" s="30">
        <f t="shared" si="21"/>
        <v>1251.231527093596</v>
      </c>
      <c r="K45" s="31">
        <f t="shared" si="28"/>
        <v>0</v>
      </c>
      <c r="L45" s="23">
        <f t="shared" si="22"/>
        <v>7.7114578905823059E-2</v>
      </c>
      <c r="M45" s="23">
        <f t="shared" si="29"/>
        <v>0</v>
      </c>
      <c r="O45" s="32">
        <f t="shared" si="23"/>
        <v>-1251.231527093596</v>
      </c>
      <c r="P45" s="33">
        <f t="shared" si="30"/>
        <v>-1</v>
      </c>
      <c r="Q45" s="33">
        <f t="shared" si="24"/>
        <v>7.7114578905823059E-2</v>
      </c>
    </row>
    <row r="46" spans="1:17" ht="11.1" customHeight="1">
      <c r="A46" s="20" t="s">
        <v>6</v>
      </c>
      <c r="B46" s="21">
        <v>552307</v>
      </c>
      <c r="C46" s="21">
        <v>12649282000</v>
      </c>
      <c r="D46" s="22">
        <v>11490317000</v>
      </c>
      <c r="E46" s="22">
        <f t="shared" si="25"/>
        <v>38661490000</v>
      </c>
      <c r="F46" s="21">
        <v>1159632000</v>
      </c>
      <c r="G46" s="21">
        <f t="shared" si="26"/>
        <v>0</v>
      </c>
      <c r="H46" s="21">
        <v>111195000</v>
      </c>
      <c r="I46" s="21">
        <f t="shared" si="27"/>
        <v>0</v>
      </c>
      <c r="J46" s="22">
        <f t="shared" si="21"/>
        <v>201.3282467902815</v>
      </c>
      <c r="K46" s="22">
        <f t="shared" si="28"/>
        <v>0</v>
      </c>
      <c r="L46" s="23">
        <f t="shared" si="22"/>
        <v>8.7906175227969469E-3</v>
      </c>
      <c r="M46" s="23">
        <f t="shared" si="29"/>
        <v>0</v>
      </c>
      <c r="O46" s="25">
        <f t="shared" si="23"/>
        <v>-201.3282467902815</v>
      </c>
      <c r="P46" s="23">
        <f t="shared" si="30"/>
        <v>-1</v>
      </c>
      <c r="Q46" s="23">
        <f t="shared" si="24"/>
        <v>8.7906175227969469E-3</v>
      </c>
    </row>
    <row r="47" spans="1:17" ht="11.1" customHeight="1">
      <c r="A47" s="20" t="s">
        <v>7</v>
      </c>
      <c r="B47" s="21">
        <v>778004</v>
      </c>
      <c r="C47" s="21">
        <v>21438570000</v>
      </c>
      <c r="D47" s="22">
        <v>16866196000</v>
      </c>
      <c r="E47" s="22">
        <f t="shared" si="25"/>
        <v>54460280000</v>
      </c>
      <c r="F47" s="21">
        <v>4580861000</v>
      </c>
      <c r="G47" s="21">
        <f t="shared" si="26"/>
        <v>0</v>
      </c>
      <c r="H47" s="21">
        <v>417906000</v>
      </c>
      <c r="I47" s="21">
        <f t="shared" si="27"/>
        <v>0</v>
      </c>
      <c r="J47" s="22">
        <f t="shared" si="21"/>
        <v>537.1514799409772</v>
      </c>
      <c r="K47" s="22">
        <f t="shared" si="28"/>
        <v>0</v>
      </c>
      <c r="L47" s="23">
        <f t="shared" si="22"/>
        <v>1.9493184480121575E-2</v>
      </c>
      <c r="M47" s="23">
        <f t="shared" si="29"/>
        <v>0</v>
      </c>
      <c r="O47" s="25">
        <f t="shared" si="23"/>
        <v>-537.1514799409772</v>
      </c>
      <c r="P47" s="23">
        <f t="shared" si="30"/>
        <v>-1</v>
      </c>
      <c r="Q47" s="23">
        <f t="shared" si="24"/>
        <v>1.9493184480121575E-2</v>
      </c>
    </row>
    <row r="48" spans="1:17" ht="11.1" customHeight="1">
      <c r="A48" s="20" t="s">
        <v>8</v>
      </c>
      <c r="B48" s="21">
        <v>1908299</v>
      </c>
      <c r="C48" s="21">
        <v>67206153000</v>
      </c>
      <c r="D48" s="22">
        <v>42413650000</v>
      </c>
      <c r="E48" s="22">
        <f t="shared" si="25"/>
        <v>133580930000</v>
      </c>
      <c r="F48" s="21">
        <v>24801819000</v>
      </c>
      <c r="G48" s="21">
        <f t="shared" si="26"/>
        <v>0</v>
      </c>
      <c r="H48" s="21">
        <v>2193877000</v>
      </c>
      <c r="I48" s="21">
        <f t="shared" si="27"/>
        <v>0</v>
      </c>
      <c r="J48" s="22">
        <f t="shared" si="21"/>
        <v>1149.6505526649651</v>
      </c>
      <c r="K48" s="22">
        <f t="shared" si="28"/>
        <v>0</v>
      </c>
      <c r="L48" s="23">
        <f t="shared" si="22"/>
        <v>3.2643990201313859E-2</v>
      </c>
      <c r="M48" s="23">
        <f t="shared" si="29"/>
        <v>0</v>
      </c>
      <c r="O48" s="25">
        <f t="shared" si="23"/>
        <v>-1149.6505526649651</v>
      </c>
      <c r="P48" s="23">
        <f t="shared" si="30"/>
        <v>-1</v>
      </c>
      <c r="Q48" s="23">
        <f t="shared" si="24"/>
        <v>3.2643990201313859E-2</v>
      </c>
    </row>
    <row r="49" spans="1:17" ht="11.1" customHeight="1">
      <c r="A49" s="20" t="s">
        <v>9</v>
      </c>
      <c r="B49" s="21">
        <v>2523000</v>
      </c>
      <c r="C49" s="21">
        <v>113956718000</v>
      </c>
      <c r="D49" s="22">
        <v>58936924000</v>
      </c>
      <c r="E49" s="22">
        <f t="shared" si="25"/>
        <v>176610000000</v>
      </c>
      <c r="F49" s="21">
        <v>55024279000</v>
      </c>
      <c r="G49" s="21">
        <f t="shared" si="26"/>
        <v>0</v>
      </c>
      <c r="H49" s="21">
        <v>5005135000</v>
      </c>
      <c r="I49" s="21">
        <f t="shared" si="27"/>
        <v>0</v>
      </c>
      <c r="J49" s="22">
        <f t="shared" si="21"/>
        <v>1983.80301228696</v>
      </c>
      <c r="K49" s="22">
        <f t="shared" si="28"/>
        <v>0</v>
      </c>
      <c r="L49" s="23">
        <f t="shared" si="22"/>
        <v>4.3921368462015553E-2</v>
      </c>
      <c r="M49" s="23">
        <f t="shared" si="29"/>
        <v>0</v>
      </c>
      <c r="O49" s="25">
        <f t="shared" si="23"/>
        <v>-1983.80301228696</v>
      </c>
      <c r="P49" s="23">
        <f t="shared" si="30"/>
        <v>-1</v>
      </c>
      <c r="Q49" s="23">
        <f t="shared" si="24"/>
        <v>4.3921368462015553E-2</v>
      </c>
    </row>
    <row r="50" spans="1:17" ht="11.1" customHeight="1">
      <c r="A50" s="20" t="s">
        <v>10</v>
      </c>
      <c r="B50" s="21">
        <v>8340968</v>
      </c>
      <c r="C50" s="21">
        <v>525658699000</v>
      </c>
      <c r="D50" s="22">
        <v>213037182000</v>
      </c>
      <c r="E50" s="22">
        <f t="shared" si="25"/>
        <v>583867760000</v>
      </c>
      <c r="F50" s="21">
        <v>312635221000</v>
      </c>
      <c r="G50" s="21">
        <f t="shared" si="26"/>
        <v>0</v>
      </c>
      <c r="H50" s="21">
        <v>31818875000</v>
      </c>
      <c r="I50" s="21">
        <f t="shared" si="27"/>
        <v>0</v>
      </c>
      <c r="J50" s="22">
        <f t="shared" si="21"/>
        <v>3814.7700602615905</v>
      </c>
      <c r="K50" s="22">
        <f t="shared" si="28"/>
        <v>0</v>
      </c>
      <c r="L50" s="23">
        <f t="shared" si="22"/>
        <v>6.0531434294783734E-2</v>
      </c>
      <c r="M50" s="23">
        <f t="shared" si="29"/>
        <v>0</v>
      </c>
      <c r="O50" s="25">
        <f t="shared" si="23"/>
        <v>-3814.7700602615905</v>
      </c>
      <c r="P50" s="23">
        <f t="shared" si="30"/>
        <v>-1</v>
      </c>
      <c r="Q50" s="23">
        <f t="shared" si="24"/>
        <v>6.0531434294783734E-2</v>
      </c>
    </row>
    <row r="51" spans="1:17" ht="11.1" customHeight="1">
      <c r="A51" s="20" t="s">
        <v>11</v>
      </c>
      <c r="B51" s="21">
        <v>8414206</v>
      </c>
      <c r="C51" s="21">
        <v>733604195000</v>
      </c>
      <c r="D51" s="22">
        <v>237366951000</v>
      </c>
      <c r="E51" s="22">
        <f t="shared" si="25"/>
        <v>588994420000</v>
      </c>
      <c r="F51" s="21">
        <v>496308806000</v>
      </c>
      <c r="G51" s="21">
        <f t="shared" si="26"/>
        <v>144609775000</v>
      </c>
      <c r="H51" s="21">
        <v>57193043000</v>
      </c>
      <c r="I51" s="21">
        <f t="shared" si="27"/>
        <v>43382932500</v>
      </c>
      <c r="J51" s="22">
        <f t="shared" si="21"/>
        <v>6797.2002349360118</v>
      </c>
      <c r="K51" s="22">
        <f t="shared" si="28"/>
        <v>5155.9151867686624</v>
      </c>
      <c r="L51" s="23">
        <f t="shared" si="22"/>
        <v>7.7961717489906115E-2</v>
      </c>
      <c r="M51" s="23">
        <f t="shared" si="29"/>
        <v>5.9136701774176743E-2</v>
      </c>
      <c r="O51" s="25">
        <f t="shared" si="23"/>
        <v>-1641.2850481673495</v>
      </c>
      <c r="P51" s="23">
        <f t="shared" si="30"/>
        <v>-0.2414648666272225</v>
      </c>
      <c r="Q51" s="23">
        <f t="shared" si="24"/>
        <v>1.8825015715729379E-2</v>
      </c>
    </row>
    <row r="52" spans="1:17" ht="11.1" customHeight="1">
      <c r="A52" s="20" t="s">
        <v>12</v>
      </c>
      <c r="B52" s="21">
        <v>13291852</v>
      </c>
      <c r="C52" s="21">
        <v>1801951592000</v>
      </c>
      <c r="D52" s="22">
        <v>461765361000</v>
      </c>
      <c r="E52" s="22">
        <f t="shared" si="25"/>
        <v>930429640000</v>
      </c>
      <c r="F52" s="21">
        <v>1340410142000</v>
      </c>
      <c r="G52" s="21">
        <f t="shared" si="26"/>
        <v>871521952000</v>
      </c>
      <c r="H52" s="21">
        <v>213311057000</v>
      </c>
      <c r="I52" s="21">
        <f t="shared" si="27"/>
        <v>261456585600</v>
      </c>
      <c r="J52" s="22">
        <f t="shared" si="21"/>
        <v>16048.257007375647</v>
      </c>
      <c r="K52" s="22">
        <f t="shared" si="28"/>
        <v>19670.440627837266</v>
      </c>
      <c r="L52" s="23">
        <f t="shared" si="22"/>
        <v>0.11837779546743785</v>
      </c>
      <c r="M52" s="23">
        <f t="shared" si="29"/>
        <v>0.14509634263249399</v>
      </c>
      <c r="O52" s="25">
        <f t="shared" si="23"/>
        <v>3622.1836204616193</v>
      </c>
      <c r="P52" s="23">
        <f t="shared" si="30"/>
        <v>0.22570573357573309</v>
      </c>
      <c r="Q52" s="23">
        <f t="shared" si="24"/>
        <v>-2.6718547165056141E-2</v>
      </c>
    </row>
    <row r="53" spans="1:17" ht="11.1" customHeight="1">
      <c r="A53" s="20" t="s">
        <v>13</v>
      </c>
      <c r="B53" s="21">
        <v>3842794</v>
      </c>
      <c r="C53" s="21">
        <v>1092360099000</v>
      </c>
      <c r="D53" s="22">
        <v>200939536000</v>
      </c>
      <c r="E53" s="22">
        <f t="shared" si="25"/>
        <v>268995580000</v>
      </c>
      <c r="F53" s="21">
        <v>891942436000</v>
      </c>
      <c r="G53" s="21">
        <f t="shared" si="26"/>
        <v>823364519000</v>
      </c>
      <c r="H53" s="21">
        <v>208714537000</v>
      </c>
      <c r="I53" s="21">
        <f t="shared" si="27"/>
        <v>247009355700</v>
      </c>
      <c r="J53" s="22">
        <f t="shared" si="21"/>
        <v>54313.2254812514</v>
      </c>
      <c r="K53" s="22">
        <f t="shared" si="28"/>
        <v>64278.583681560864</v>
      </c>
      <c r="L53" s="23">
        <f t="shared" si="22"/>
        <v>0.19106752177333053</v>
      </c>
      <c r="M53" s="23">
        <f t="shared" si="29"/>
        <v>0.22612447665025889</v>
      </c>
      <c r="O53" s="25">
        <f t="shared" si="23"/>
        <v>9965.3582003094634</v>
      </c>
      <c r="P53" s="23">
        <f t="shared" si="30"/>
        <v>0.18347940325785744</v>
      </c>
      <c r="Q53" s="23">
        <f t="shared" si="24"/>
        <v>-3.5056954876928365E-2</v>
      </c>
    </row>
    <row r="54" spans="1:17" ht="11.1" customHeight="1">
      <c r="A54" s="20" t="s">
        <v>14</v>
      </c>
      <c r="B54" s="21">
        <v>620376</v>
      </c>
      <c r="C54" s="21">
        <v>416726404000</v>
      </c>
      <c r="D54" s="22">
        <v>50873230000</v>
      </c>
      <c r="E54" s="22">
        <f t="shared" si="25"/>
        <v>43426320000</v>
      </c>
      <c r="F54" s="21">
        <v>366106829000</v>
      </c>
      <c r="G54" s="21">
        <f t="shared" si="26"/>
        <v>373300084000</v>
      </c>
      <c r="H54" s="21">
        <v>105922321000</v>
      </c>
      <c r="I54" s="21">
        <f t="shared" si="27"/>
        <v>111990025200</v>
      </c>
      <c r="J54" s="22">
        <f t="shared" si="21"/>
        <v>170738.90833945866</v>
      </c>
      <c r="K54" s="22">
        <f t="shared" si="28"/>
        <v>180519.59650276607</v>
      </c>
      <c r="L54" s="23">
        <f t="shared" si="22"/>
        <v>0.25417712912666796</v>
      </c>
      <c r="M54" s="23">
        <f t="shared" si="29"/>
        <v>0.26873753168757697</v>
      </c>
      <c r="O54" s="25">
        <f t="shared" si="23"/>
        <v>9780.6881633074081</v>
      </c>
      <c r="P54" s="23">
        <f t="shared" si="30"/>
        <v>5.7284471702616829E-2</v>
      </c>
      <c r="Q54" s="23">
        <f t="shared" si="24"/>
        <v>-1.4560402560909003E-2</v>
      </c>
    </row>
    <row r="55" spans="1:17" ht="11.1" customHeight="1">
      <c r="A55" s="20" t="s">
        <v>25</v>
      </c>
      <c r="B55" s="21">
        <v>287367</v>
      </c>
      <c r="C55" s="21">
        <v>886750087000</v>
      </c>
      <c r="D55" s="22">
        <v>113209921000</v>
      </c>
      <c r="E55" s="22">
        <f t="shared" si="25"/>
        <v>20115690000</v>
      </c>
      <c r="F55" s="21">
        <v>775180618000</v>
      </c>
      <c r="G55" s="21">
        <f t="shared" si="26"/>
        <v>866634397000</v>
      </c>
      <c r="H55" s="21">
        <v>242186268000</v>
      </c>
      <c r="I55" s="21">
        <f t="shared" si="27"/>
        <v>259990319100</v>
      </c>
      <c r="J55" s="22">
        <f>IF(B55=0,0,H55/B55)</f>
        <v>842776.89505057991</v>
      </c>
      <c r="K55" s="22">
        <f t="shared" si="28"/>
        <v>904732.69060121721</v>
      </c>
      <c r="L55" s="23">
        <f t="shared" si="22"/>
        <v>0.2731167118566068</v>
      </c>
      <c r="M55" s="23">
        <f t="shared" si="29"/>
        <v>0.29319457974860058</v>
      </c>
      <c r="O55" s="25">
        <f t="shared" si="23"/>
        <v>61955.795550637296</v>
      </c>
      <c r="P55" s="23">
        <f t="shared" si="30"/>
        <v>7.3513875278841109E-2</v>
      </c>
      <c r="Q55" s="23">
        <f t="shared" si="24"/>
        <v>-2.0077867891993791E-2</v>
      </c>
    </row>
    <row r="56" spans="1:17" ht="11.1" customHeight="1">
      <c r="B56" s="24"/>
      <c r="C56" s="24"/>
      <c r="D56" s="24"/>
      <c r="E56" s="24"/>
      <c r="F56" s="24"/>
      <c r="G56" s="24"/>
      <c r="H56" s="24"/>
    </row>
    <row r="57" spans="1:17" ht="11.1" customHeight="1">
      <c r="A57" s="1" t="s">
        <v>21</v>
      </c>
      <c r="B57" s="2">
        <v>2250122</v>
      </c>
      <c r="C57" s="2">
        <v>167229067000</v>
      </c>
      <c r="D57" s="2">
        <v>41627952000</v>
      </c>
      <c r="E57" s="2">
        <f>SUM(E58:E72)</f>
        <v>78754270000</v>
      </c>
      <c r="F57" s="2">
        <v>126904480000</v>
      </c>
      <c r="G57" s="2">
        <f>SUM(G58:G72)</f>
        <v>98092026000</v>
      </c>
      <c r="H57" s="2">
        <v>27142095000</v>
      </c>
      <c r="I57" s="2">
        <f>SUM(I58:I72)</f>
        <v>29427607800</v>
      </c>
      <c r="J57" s="2">
        <f t="shared" ref="J57" si="31">IF(B57=0,0,H57/B57)</f>
        <v>12062.499277816936</v>
      </c>
      <c r="K57" s="2">
        <f>IF(B57=0,0,I57/B57)</f>
        <v>13078.227669433036</v>
      </c>
      <c r="L57" s="3">
        <f>IF(C57=0,0,H57/C57)</f>
        <v>0.16230488806111679</v>
      </c>
      <c r="M57" s="3">
        <f>IF(C57=0,0,I57/C57)</f>
        <v>0.17597184704737961</v>
      </c>
      <c r="O57" s="18">
        <f>K57-J57</f>
        <v>1015.7283916160995</v>
      </c>
      <c r="P57" s="19">
        <f>IF(J57=0,0,O57/J57)</f>
        <v>8.4205467558786495E-2</v>
      </c>
      <c r="Q57" s="19">
        <f>IF(C57=0,0,(H57-I57)/C57)</f>
        <v>-1.3666958986262837E-2</v>
      </c>
    </row>
    <row r="58" spans="1:17" ht="11.1" customHeight="1">
      <c r="A58" s="20" t="s">
        <v>1</v>
      </c>
      <c r="B58" s="21">
        <v>412</v>
      </c>
      <c r="C58" s="21">
        <v>-856085000</v>
      </c>
      <c r="D58" s="22">
        <v>1929000</v>
      </c>
      <c r="E58" s="22">
        <f>$E$2*B58</f>
        <v>14420000</v>
      </c>
      <c r="F58" s="21">
        <v>0</v>
      </c>
      <c r="G58" s="21">
        <f>IF(C58-E58&lt;0,0,C58-E58)</f>
        <v>0</v>
      </c>
      <c r="H58" s="21">
        <v>9990000</v>
      </c>
      <c r="I58" s="21">
        <f>$G$2*G58</f>
        <v>0</v>
      </c>
      <c r="J58" s="22">
        <f t="shared" ref="J58:J71" si="32">IF(B58=0,0,H58/B58)</f>
        <v>24247.572815533982</v>
      </c>
      <c r="K58" s="22">
        <f>IF(B58=0,0,I58/B58)</f>
        <v>0</v>
      </c>
      <c r="L58" s="23">
        <f t="shared" ref="L58:L72" si="33">IF(C58=0,0,H58/C58)</f>
        <v>-1.1669401986952229E-2</v>
      </c>
      <c r="M58" s="23">
        <f>IF(C58=0,0,I58/C58)</f>
        <v>0</v>
      </c>
      <c r="O58" s="25">
        <f t="shared" ref="O58:O72" si="34">K58-J58</f>
        <v>-24247.572815533982</v>
      </c>
      <c r="P58" s="23">
        <f>IF(J58=0,0,O58/J58)</f>
        <v>-1</v>
      </c>
      <c r="Q58" s="23">
        <f t="shared" ref="Q58:Q72" si="35">IF(C58=0,0,(H58-I58)/C58)</f>
        <v>-1.1669401986952229E-2</v>
      </c>
    </row>
    <row r="59" spans="1:17" ht="11.1" customHeight="1">
      <c r="A59" s="20" t="s">
        <v>2</v>
      </c>
      <c r="B59" s="30">
        <v>3992</v>
      </c>
      <c r="C59" s="30">
        <v>14221000</v>
      </c>
      <c r="D59" s="22">
        <v>3906000</v>
      </c>
      <c r="E59" s="22">
        <f t="shared" ref="E59:E72" si="36">$E$2*B59</f>
        <v>139720000</v>
      </c>
      <c r="F59" s="30">
        <v>2249000</v>
      </c>
      <c r="G59" s="21">
        <f t="shared" ref="G59:G72" si="37">IF(C59-E59&lt;0,0,C59-E59)</f>
        <v>0</v>
      </c>
      <c r="H59" s="30">
        <v>252000</v>
      </c>
      <c r="I59" s="21">
        <f t="shared" ref="I59:I72" si="38">$G$2*G59</f>
        <v>0</v>
      </c>
      <c r="J59" s="35">
        <f t="shared" si="32"/>
        <v>63.126252505010022</v>
      </c>
      <c r="K59" s="31">
        <f t="shared" ref="K59:K72" si="39">IF(B59=0,0,I59/B59)</f>
        <v>0</v>
      </c>
      <c r="L59" s="23">
        <f t="shared" si="33"/>
        <v>1.7720272835946838E-2</v>
      </c>
      <c r="M59" s="23">
        <f t="shared" ref="M59:M72" si="40">IF(C59=0,0,I59/C59)</f>
        <v>0</v>
      </c>
      <c r="O59" s="25">
        <f t="shared" si="34"/>
        <v>-63.126252505010022</v>
      </c>
      <c r="P59" s="23">
        <f t="shared" ref="P59:P72" si="41">IF(J59=0,0,O59/J59)</f>
        <v>-1</v>
      </c>
      <c r="Q59" s="23">
        <f t="shared" si="35"/>
        <v>1.7720272835946838E-2</v>
      </c>
    </row>
    <row r="60" spans="1:17" ht="11.1" customHeight="1">
      <c r="A60" s="20" t="s">
        <v>3</v>
      </c>
      <c r="B60" s="21">
        <v>8142</v>
      </c>
      <c r="C60" s="21">
        <v>61846000</v>
      </c>
      <c r="D60" s="22">
        <v>40265000</v>
      </c>
      <c r="E60" s="22">
        <f t="shared" si="36"/>
        <v>284970000</v>
      </c>
      <c r="F60" s="21">
        <v>24010000</v>
      </c>
      <c r="G60" s="21">
        <f t="shared" si="37"/>
        <v>0</v>
      </c>
      <c r="H60" s="21">
        <v>2848000</v>
      </c>
      <c r="I60" s="21">
        <f t="shared" si="38"/>
        <v>0</v>
      </c>
      <c r="J60" s="22">
        <f t="shared" si="32"/>
        <v>349.7912060918693</v>
      </c>
      <c r="K60" s="22">
        <f t="shared" si="39"/>
        <v>0</v>
      </c>
      <c r="L60" s="23">
        <f t="shared" si="33"/>
        <v>4.6049865795686061E-2</v>
      </c>
      <c r="M60" s="23">
        <f t="shared" si="40"/>
        <v>0</v>
      </c>
      <c r="O60" s="25">
        <f t="shared" si="34"/>
        <v>-349.7912060918693</v>
      </c>
      <c r="P60" s="23">
        <f t="shared" si="41"/>
        <v>-1</v>
      </c>
      <c r="Q60" s="23">
        <f t="shared" si="35"/>
        <v>4.6049865795686061E-2</v>
      </c>
    </row>
    <row r="61" spans="1:17" s="17" customFormat="1" ht="11.1" customHeight="1">
      <c r="A61" s="20" t="s">
        <v>4</v>
      </c>
      <c r="B61" s="21">
        <v>99893</v>
      </c>
      <c r="C61" s="21">
        <v>1232559000</v>
      </c>
      <c r="D61" s="22">
        <v>985485000</v>
      </c>
      <c r="E61" s="22">
        <f t="shared" si="36"/>
        <v>3496255000</v>
      </c>
      <c r="F61" s="21">
        <v>255723000</v>
      </c>
      <c r="G61" s="21">
        <f t="shared" si="37"/>
        <v>0</v>
      </c>
      <c r="H61" s="21">
        <v>24631000</v>
      </c>
      <c r="I61" s="21">
        <f t="shared" si="38"/>
        <v>0</v>
      </c>
      <c r="J61" s="22">
        <f t="shared" si="32"/>
        <v>246.57383400238254</v>
      </c>
      <c r="K61" s="22">
        <f t="shared" si="39"/>
        <v>0</v>
      </c>
      <c r="L61" s="23">
        <f t="shared" si="33"/>
        <v>1.9983627558599629E-2</v>
      </c>
      <c r="M61" s="23">
        <f t="shared" si="40"/>
        <v>0</v>
      </c>
      <c r="O61" s="25">
        <f t="shared" si="34"/>
        <v>-246.57383400238254</v>
      </c>
      <c r="P61" s="23">
        <f t="shared" si="41"/>
        <v>-1</v>
      </c>
      <c r="Q61" s="23">
        <f t="shared" si="35"/>
        <v>1.9983627558599629E-2</v>
      </c>
    </row>
    <row r="62" spans="1:17" ht="11.1" customHeight="1">
      <c r="A62" s="20" t="s">
        <v>5</v>
      </c>
      <c r="B62" s="21">
        <v>143931</v>
      </c>
      <c r="C62" s="21">
        <v>2520741000</v>
      </c>
      <c r="D62" s="22">
        <v>1480211000</v>
      </c>
      <c r="E62" s="22">
        <f t="shared" si="36"/>
        <v>5037585000</v>
      </c>
      <c r="F62" s="21">
        <v>1040529000</v>
      </c>
      <c r="G62" s="21">
        <f t="shared" si="37"/>
        <v>0</v>
      </c>
      <c r="H62" s="21">
        <v>102839000</v>
      </c>
      <c r="I62" s="21">
        <f t="shared" si="38"/>
        <v>0</v>
      </c>
      <c r="J62" s="22">
        <f t="shared" si="32"/>
        <v>714.50208780596256</v>
      </c>
      <c r="K62" s="22">
        <f t="shared" si="39"/>
        <v>0</v>
      </c>
      <c r="L62" s="23">
        <f t="shared" si="33"/>
        <v>4.079713068498509E-2</v>
      </c>
      <c r="M62" s="23">
        <f t="shared" si="40"/>
        <v>0</v>
      </c>
      <c r="O62" s="25">
        <f t="shared" si="34"/>
        <v>-714.50208780596256</v>
      </c>
      <c r="P62" s="23">
        <f t="shared" si="41"/>
        <v>-1</v>
      </c>
      <c r="Q62" s="23">
        <f t="shared" si="35"/>
        <v>4.079713068498509E-2</v>
      </c>
    </row>
    <row r="63" spans="1:17" ht="11.1" customHeight="1">
      <c r="A63" s="20" t="s">
        <v>6</v>
      </c>
      <c r="B63" s="21">
        <v>172879</v>
      </c>
      <c r="C63" s="21">
        <v>3931076000</v>
      </c>
      <c r="D63" s="22">
        <v>1895388000</v>
      </c>
      <c r="E63" s="22">
        <f t="shared" si="36"/>
        <v>6050765000</v>
      </c>
      <c r="F63" s="21">
        <v>2035688000</v>
      </c>
      <c r="G63" s="21">
        <f t="shared" si="37"/>
        <v>0</v>
      </c>
      <c r="H63" s="21">
        <v>219214000</v>
      </c>
      <c r="I63" s="21">
        <f t="shared" si="38"/>
        <v>0</v>
      </c>
      <c r="J63" s="22">
        <f t="shared" si="32"/>
        <v>1268.0198288976683</v>
      </c>
      <c r="K63" s="22">
        <f t="shared" si="39"/>
        <v>0</v>
      </c>
      <c r="L63" s="23">
        <f t="shared" si="33"/>
        <v>5.5764375962204751E-2</v>
      </c>
      <c r="M63" s="23">
        <f t="shared" si="40"/>
        <v>0</v>
      </c>
      <c r="O63" s="25">
        <f t="shared" si="34"/>
        <v>-1268.0198288976683</v>
      </c>
      <c r="P63" s="23">
        <f t="shared" si="41"/>
        <v>-1</v>
      </c>
      <c r="Q63" s="23">
        <f t="shared" si="35"/>
        <v>5.5764375962204751E-2</v>
      </c>
    </row>
    <row r="64" spans="1:17" ht="11.1" customHeight="1">
      <c r="A64" s="20" t="s">
        <v>7</v>
      </c>
      <c r="B64" s="21">
        <v>203450</v>
      </c>
      <c r="C64" s="21">
        <v>5622877000</v>
      </c>
      <c r="D64" s="22">
        <v>2274432000</v>
      </c>
      <c r="E64" s="22">
        <f t="shared" si="36"/>
        <v>7120750000</v>
      </c>
      <c r="F64" s="21">
        <v>3348445000</v>
      </c>
      <c r="G64" s="21">
        <f t="shared" si="37"/>
        <v>0</v>
      </c>
      <c r="H64" s="21">
        <v>392963000</v>
      </c>
      <c r="I64" s="21">
        <f t="shared" si="38"/>
        <v>0</v>
      </c>
      <c r="J64" s="22">
        <f t="shared" si="32"/>
        <v>1931.4966822315066</v>
      </c>
      <c r="K64" s="22">
        <f t="shared" si="39"/>
        <v>0</v>
      </c>
      <c r="L64" s="23">
        <f t="shared" si="33"/>
        <v>6.9886465594036648E-2</v>
      </c>
      <c r="M64" s="23">
        <f t="shared" si="40"/>
        <v>0</v>
      </c>
      <c r="O64" s="25">
        <f t="shared" si="34"/>
        <v>-1931.4966822315066</v>
      </c>
      <c r="P64" s="23">
        <f t="shared" si="41"/>
        <v>-1</v>
      </c>
      <c r="Q64" s="23">
        <f t="shared" si="35"/>
        <v>6.9886465594036648E-2</v>
      </c>
    </row>
    <row r="65" spans="1:17" ht="11.1" customHeight="1">
      <c r="A65" s="20" t="s">
        <v>8</v>
      </c>
      <c r="B65" s="21">
        <v>387800</v>
      </c>
      <c r="C65" s="21">
        <v>13606894000</v>
      </c>
      <c r="D65" s="21">
        <v>4711328000</v>
      </c>
      <c r="E65" s="22">
        <f t="shared" si="36"/>
        <v>13573000000</v>
      </c>
      <c r="F65" s="21">
        <v>8895574000</v>
      </c>
      <c r="G65" s="21">
        <f t="shared" si="37"/>
        <v>33894000</v>
      </c>
      <c r="H65" s="21">
        <v>1105081000</v>
      </c>
      <c r="I65" s="21">
        <f t="shared" si="38"/>
        <v>10168200</v>
      </c>
      <c r="J65" s="22">
        <f t="shared" si="32"/>
        <v>2849.6157813305826</v>
      </c>
      <c r="K65" s="22">
        <f t="shared" si="39"/>
        <v>26.220216606498195</v>
      </c>
      <c r="L65" s="23">
        <f t="shared" si="33"/>
        <v>8.1214787151277876E-2</v>
      </c>
      <c r="M65" s="23">
        <f t="shared" si="40"/>
        <v>7.4728295818281526E-4</v>
      </c>
      <c r="O65" s="25">
        <f t="shared" si="34"/>
        <v>-2823.3955647240846</v>
      </c>
      <c r="P65" s="23">
        <f t="shared" si="41"/>
        <v>-0.99079868353541511</v>
      </c>
      <c r="Q65" s="23">
        <f t="shared" si="35"/>
        <v>8.0467504193095063E-2</v>
      </c>
    </row>
    <row r="66" spans="1:17" ht="11.1" customHeight="1">
      <c r="A66" s="20" t="s">
        <v>9</v>
      </c>
      <c r="B66" s="21">
        <v>338982</v>
      </c>
      <c r="C66" s="21">
        <v>15160070000</v>
      </c>
      <c r="D66" s="22">
        <v>4876687000</v>
      </c>
      <c r="E66" s="22">
        <f t="shared" si="36"/>
        <v>11864370000</v>
      </c>
      <c r="F66" s="21">
        <v>10283410000</v>
      </c>
      <c r="G66" s="21">
        <f t="shared" si="37"/>
        <v>3295700000</v>
      </c>
      <c r="H66" s="21">
        <v>1299135000</v>
      </c>
      <c r="I66" s="21">
        <f t="shared" si="38"/>
        <v>988710000</v>
      </c>
      <c r="J66" s="22">
        <f t="shared" si="32"/>
        <v>3832.4601306264049</v>
      </c>
      <c r="K66" s="22">
        <f t="shared" si="39"/>
        <v>2916.7035417809793</v>
      </c>
      <c r="L66" s="23">
        <f t="shared" si="33"/>
        <v>8.5694525157205742E-2</v>
      </c>
      <c r="M66" s="23">
        <f t="shared" si="40"/>
        <v>6.5218036592179326E-2</v>
      </c>
      <c r="O66" s="25">
        <f t="shared" si="34"/>
        <v>-915.75658884542554</v>
      </c>
      <c r="P66" s="23">
        <f t="shared" si="41"/>
        <v>-0.23894745349790442</v>
      </c>
      <c r="Q66" s="23">
        <f t="shared" si="35"/>
        <v>2.0476488565026416E-2</v>
      </c>
    </row>
    <row r="67" spans="1:17" ht="11.1" customHeight="1">
      <c r="A67" s="20" t="s">
        <v>10</v>
      </c>
      <c r="B67" s="36">
        <v>667356</v>
      </c>
      <c r="C67" s="36">
        <v>45329566000</v>
      </c>
      <c r="D67" s="22">
        <v>11129220000</v>
      </c>
      <c r="E67" s="22">
        <f t="shared" si="36"/>
        <v>23357460000</v>
      </c>
      <c r="F67" s="36">
        <v>33912510000</v>
      </c>
      <c r="G67" s="21">
        <f t="shared" si="37"/>
        <v>21972106000</v>
      </c>
      <c r="H67" s="36">
        <v>5638846000</v>
      </c>
      <c r="I67" s="21">
        <f t="shared" si="38"/>
        <v>6591631800</v>
      </c>
      <c r="J67" s="37">
        <f t="shared" si="32"/>
        <v>8449.5321837220308</v>
      </c>
      <c r="K67" s="37">
        <f t="shared" si="39"/>
        <v>9877.2346393828775</v>
      </c>
      <c r="L67" s="23">
        <f t="shared" si="33"/>
        <v>0.12439664655073027</v>
      </c>
      <c r="M67" s="23">
        <f t="shared" si="40"/>
        <v>0.14541572712167594</v>
      </c>
      <c r="O67" s="38">
        <f t="shared" si="34"/>
        <v>1427.7024556608467</v>
      </c>
      <c r="P67" s="39">
        <f t="shared" si="41"/>
        <v>0.16896822505881523</v>
      </c>
      <c r="Q67" s="39">
        <f t="shared" si="35"/>
        <v>-2.1019080570945682E-2</v>
      </c>
    </row>
    <row r="68" spans="1:17" ht="11.1" customHeight="1">
      <c r="A68" s="20" t="s">
        <v>11</v>
      </c>
      <c r="B68" s="36">
        <v>0</v>
      </c>
      <c r="C68" s="36">
        <v>0</v>
      </c>
      <c r="D68" s="22">
        <v>294103000</v>
      </c>
      <c r="E68" s="22">
        <f t="shared" si="36"/>
        <v>0</v>
      </c>
      <c r="F68" s="36">
        <v>0</v>
      </c>
      <c r="G68" s="21">
        <f t="shared" si="37"/>
        <v>0</v>
      </c>
      <c r="H68" s="36">
        <v>0</v>
      </c>
      <c r="I68" s="21">
        <f t="shared" si="38"/>
        <v>0</v>
      </c>
      <c r="J68" s="40">
        <f t="shared" si="32"/>
        <v>0</v>
      </c>
      <c r="K68" s="40">
        <f t="shared" si="39"/>
        <v>0</v>
      </c>
      <c r="L68" s="23">
        <f t="shared" si="33"/>
        <v>0</v>
      </c>
      <c r="M68" s="23">
        <f t="shared" si="40"/>
        <v>0</v>
      </c>
      <c r="O68" s="38">
        <f t="shared" si="34"/>
        <v>0</v>
      </c>
      <c r="P68" s="39">
        <f t="shared" si="41"/>
        <v>0</v>
      </c>
      <c r="Q68" s="39">
        <f t="shared" si="35"/>
        <v>0</v>
      </c>
    </row>
    <row r="69" spans="1:17" ht="11.1" customHeight="1">
      <c r="A69" s="20" t="s">
        <v>12</v>
      </c>
      <c r="B69" s="21">
        <v>170197</v>
      </c>
      <c r="C69" s="21">
        <v>21673954000</v>
      </c>
      <c r="D69" s="37">
        <v>4503967000</v>
      </c>
      <c r="E69" s="22">
        <f t="shared" si="36"/>
        <v>5956895000</v>
      </c>
      <c r="F69" s="36">
        <v>26936682000</v>
      </c>
      <c r="G69" s="21">
        <f t="shared" si="37"/>
        <v>15717059000</v>
      </c>
      <c r="H69" s="21">
        <v>3729612000</v>
      </c>
      <c r="I69" s="21">
        <f t="shared" si="38"/>
        <v>4715117700</v>
      </c>
      <c r="J69" s="22">
        <f t="shared" si="32"/>
        <v>21913.500237959543</v>
      </c>
      <c r="K69" s="22">
        <f t="shared" si="39"/>
        <v>27703.882559622085</v>
      </c>
      <c r="L69" s="23">
        <f t="shared" si="33"/>
        <v>0.17207806199090392</v>
      </c>
      <c r="M69" s="23">
        <f t="shared" si="40"/>
        <v>0.21754764728207876</v>
      </c>
      <c r="O69" s="25">
        <f t="shared" si="34"/>
        <v>5790.3823216625424</v>
      </c>
      <c r="P69" s="23">
        <f t="shared" si="41"/>
        <v>0.26423812986444695</v>
      </c>
      <c r="Q69" s="23">
        <f t="shared" si="35"/>
        <v>-4.5469585291174834E-2</v>
      </c>
    </row>
    <row r="70" spans="1:17" ht="11.1" customHeight="1">
      <c r="A70" s="20" t="s">
        <v>13</v>
      </c>
      <c r="B70" s="21">
        <v>37249</v>
      </c>
      <c r="C70" s="21">
        <v>11196086000</v>
      </c>
      <c r="D70" s="36">
        <v>1483732000</v>
      </c>
      <c r="E70" s="22">
        <f t="shared" si="36"/>
        <v>1303715000</v>
      </c>
      <c r="F70" s="36">
        <v>0</v>
      </c>
      <c r="G70" s="21">
        <f t="shared" si="37"/>
        <v>9892371000</v>
      </c>
      <c r="H70" s="21">
        <v>2719887000</v>
      </c>
      <c r="I70" s="21">
        <f t="shared" si="38"/>
        <v>2967711300</v>
      </c>
      <c r="J70" s="22">
        <f t="shared" si="32"/>
        <v>73019.060914386966</v>
      </c>
      <c r="K70" s="22">
        <f t="shared" si="39"/>
        <v>79672.24086552659</v>
      </c>
      <c r="L70" s="23">
        <f t="shared" si="33"/>
        <v>0.2429319496116768</v>
      </c>
      <c r="M70" s="23">
        <f t="shared" si="40"/>
        <v>0.26506685461329971</v>
      </c>
      <c r="O70" s="25">
        <f t="shared" si="34"/>
        <v>6653.1799511396239</v>
      </c>
      <c r="P70" s="23">
        <f t="shared" si="41"/>
        <v>9.1115660319711758E-2</v>
      </c>
      <c r="Q70" s="23">
        <f t="shared" si="35"/>
        <v>-2.2134905001622889E-2</v>
      </c>
    </row>
    <row r="71" spans="1:17" ht="11.1" customHeight="1">
      <c r="A71" s="20" t="s">
        <v>14</v>
      </c>
      <c r="B71" s="21">
        <v>8004</v>
      </c>
      <c r="C71" s="21">
        <v>5419236000</v>
      </c>
      <c r="D71" s="22">
        <v>679693000</v>
      </c>
      <c r="E71" s="22">
        <f t="shared" si="36"/>
        <v>280140000</v>
      </c>
      <c r="F71" s="21">
        <v>4754918000</v>
      </c>
      <c r="G71" s="21">
        <f t="shared" si="37"/>
        <v>5139096000</v>
      </c>
      <c r="H71" s="21">
        <v>1482022000</v>
      </c>
      <c r="I71" s="21">
        <f t="shared" si="38"/>
        <v>1541728800</v>
      </c>
      <c r="J71" s="22">
        <f t="shared" si="32"/>
        <v>185160.16991504247</v>
      </c>
      <c r="K71" s="22">
        <f t="shared" si="39"/>
        <v>192619.79010494752</v>
      </c>
      <c r="L71" s="23">
        <f t="shared" si="33"/>
        <v>0.27347434213974076</v>
      </c>
      <c r="M71" s="23">
        <f t="shared" si="40"/>
        <v>0.28449190992973916</v>
      </c>
      <c r="O71" s="25">
        <f t="shared" si="34"/>
        <v>7459.6201899050502</v>
      </c>
      <c r="P71" s="23">
        <f t="shared" si="41"/>
        <v>4.0287391145340641E-2</v>
      </c>
      <c r="Q71" s="23">
        <f t="shared" si="35"/>
        <v>-1.1017567789998442E-2</v>
      </c>
    </row>
    <row r="72" spans="1:17" ht="11.1" customHeight="1">
      <c r="A72" s="20" t="s">
        <v>25</v>
      </c>
      <c r="B72" s="21">
        <v>7835</v>
      </c>
      <c r="C72" s="21">
        <v>42316025000</v>
      </c>
      <c r="D72" s="22">
        <v>7267604000</v>
      </c>
      <c r="E72" s="22">
        <f t="shared" si="36"/>
        <v>274225000</v>
      </c>
      <c r="F72" s="21">
        <v>35414741000</v>
      </c>
      <c r="G72" s="21">
        <f t="shared" si="37"/>
        <v>42041800000</v>
      </c>
      <c r="H72" s="21">
        <v>10414777000</v>
      </c>
      <c r="I72" s="21">
        <f t="shared" si="38"/>
        <v>12612540000</v>
      </c>
      <c r="J72" s="22">
        <f>IF(B72=0,0,H72/B72)</f>
        <v>1329263.1780472239</v>
      </c>
      <c r="K72" s="22">
        <f t="shared" si="39"/>
        <v>1609768.9853222719</v>
      </c>
      <c r="L72" s="23">
        <f t="shared" si="33"/>
        <v>0.24611898211138689</v>
      </c>
      <c r="M72" s="23">
        <f t="shared" si="40"/>
        <v>0.29805587835813974</v>
      </c>
      <c r="O72" s="25">
        <f t="shared" si="34"/>
        <v>280505.80727504799</v>
      </c>
      <c r="P72" s="23">
        <f t="shared" si="41"/>
        <v>0.21102352935641358</v>
      </c>
      <c r="Q72" s="23">
        <f t="shared" si="35"/>
        <v>-5.1936896246752857E-2</v>
      </c>
    </row>
    <row r="73" spans="1:17" s="28" customFormat="1">
      <c r="A73" s="34"/>
    </row>
    <row r="74" spans="1:17">
      <c r="A74" s="1" t="s">
        <v>22</v>
      </c>
      <c r="B74" s="2">
        <v>6853250</v>
      </c>
      <c r="C74" s="2">
        <v>460608465000</v>
      </c>
      <c r="D74" s="2">
        <v>154695057000</v>
      </c>
      <c r="E74" s="2">
        <f>SUM(E75:E89)</f>
        <v>479727430000</v>
      </c>
      <c r="F74" s="2">
        <v>306361975000</v>
      </c>
      <c r="G74" s="2">
        <f>SUM(G75:G89)</f>
        <v>104052083000</v>
      </c>
      <c r="H74" s="2">
        <v>47880294000</v>
      </c>
      <c r="I74" s="2">
        <f>SUM(I75:I89)</f>
        <v>31215624900</v>
      </c>
      <c r="J74" s="2">
        <f t="shared" ref="J74" si="42">IF(B74=0,0,H74/B74)</f>
        <v>6986.5091744792617</v>
      </c>
      <c r="K74" s="2">
        <f>IF(B74=0,0,I74/B74)</f>
        <v>4554.8644657644181</v>
      </c>
      <c r="L74" s="3">
        <f>IF(C74=0,0,H74/C74)</f>
        <v>0.1039500956631355</v>
      </c>
      <c r="M74" s="3">
        <f>IF(C74=0,0,I74/C74)</f>
        <v>6.7770410819523258E-2</v>
      </c>
      <c r="O74" s="18">
        <f>K74-J74</f>
        <v>-2431.6447087148435</v>
      </c>
      <c r="P74" s="19">
        <f>IF(J74=0,0,O74/J74)</f>
        <v>-0.34804859594220539</v>
      </c>
      <c r="Q74" s="19">
        <f>IF(C74=0,0,(H74-I74)/C74)</f>
        <v>3.6179684843612239E-2</v>
      </c>
    </row>
    <row r="75" spans="1:17">
      <c r="A75" s="20" t="s">
        <v>1</v>
      </c>
      <c r="B75" s="21">
        <v>183</v>
      </c>
      <c r="C75" s="21">
        <v>-243510000</v>
      </c>
      <c r="D75" s="22">
        <v>1950000</v>
      </c>
      <c r="E75" s="22">
        <f t="shared" ref="E75:E89" si="43">2*$E$2*B75</f>
        <v>12810000</v>
      </c>
      <c r="F75" s="21">
        <v>0</v>
      </c>
      <c r="G75" s="21">
        <f>IF(C75-E75&lt;0,0,C75-E75)</f>
        <v>0</v>
      </c>
      <c r="H75" s="21">
        <v>3821000</v>
      </c>
      <c r="I75" s="21">
        <f>$G$2*G75</f>
        <v>0</v>
      </c>
      <c r="J75" s="22">
        <f t="shared" ref="J75:J88" si="44">IF(B75=0,0,H75/B75)</f>
        <v>20879.781420765026</v>
      </c>
      <c r="K75" s="22">
        <f>IF(B75=0,0,I75/B75)</f>
        <v>0</v>
      </c>
      <c r="L75" s="23">
        <f t="shared" ref="L75:L89" si="45">IF(C75=0,0,H75/C75)</f>
        <v>-1.5691347377931091E-2</v>
      </c>
      <c r="M75" s="23">
        <f>IF(C75=0,0,I75/C75)</f>
        <v>0</v>
      </c>
      <c r="O75" s="25">
        <f t="shared" ref="O75:O89" si="46">K75-J75</f>
        <v>-20879.781420765026</v>
      </c>
      <c r="P75" s="23">
        <f>IF(J75=0,0,O75/J75)</f>
        <v>-1</v>
      </c>
      <c r="Q75" s="23">
        <f t="shared" ref="Q75:Q89" si="47">IF(C75=0,0,(H75-I75)/C75)</f>
        <v>-1.5691347377931091E-2</v>
      </c>
    </row>
    <row r="76" spans="1:17">
      <c r="A76" s="20" t="s">
        <v>2</v>
      </c>
      <c r="B76" s="21">
        <v>0</v>
      </c>
      <c r="C76" s="21">
        <v>0</v>
      </c>
      <c r="D76" s="22">
        <v>0</v>
      </c>
      <c r="E76" s="22">
        <f t="shared" si="43"/>
        <v>0</v>
      </c>
      <c r="F76" s="21">
        <v>0</v>
      </c>
      <c r="G76" s="21">
        <f t="shared" ref="G76:G89" si="48">IF(C76-E76&lt;0,0,C76-E76)</f>
        <v>0</v>
      </c>
      <c r="H76" s="21">
        <v>0</v>
      </c>
      <c r="I76" s="21">
        <f t="shared" ref="I76:I89" si="49">$G$2*G76</f>
        <v>0</v>
      </c>
      <c r="J76" s="22">
        <f t="shared" si="44"/>
        <v>0</v>
      </c>
      <c r="K76" s="22">
        <f t="shared" ref="K76:K89" si="50">IF(B76=0,0,I76/B76)</f>
        <v>0</v>
      </c>
      <c r="L76" s="23">
        <f t="shared" si="45"/>
        <v>0</v>
      </c>
      <c r="M76" s="23">
        <f t="shared" ref="M76:M89" si="51">IF(C76=0,0,I76/C76)</f>
        <v>0</v>
      </c>
      <c r="O76" s="25">
        <f t="shared" si="46"/>
        <v>0</v>
      </c>
      <c r="P76" s="23">
        <f t="shared" ref="P76:P89" si="52">IF(J76=0,0,O76/J76)</f>
        <v>0</v>
      </c>
      <c r="Q76" s="23">
        <f t="shared" si="47"/>
        <v>0</v>
      </c>
    </row>
    <row r="77" spans="1:17">
      <c r="A77" s="20" t="s">
        <v>3</v>
      </c>
      <c r="B77" s="30">
        <v>601</v>
      </c>
      <c r="C77" s="30">
        <v>4655000</v>
      </c>
      <c r="D77" s="22">
        <v>4689000</v>
      </c>
      <c r="E77" s="22">
        <f t="shared" si="43"/>
        <v>42070000</v>
      </c>
      <c r="F77" s="21">
        <v>0</v>
      </c>
      <c r="G77" s="21">
        <f t="shared" si="48"/>
        <v>0</v>
      </c>
      <c r="H77" s="30">
        <v>249000</v>
      </c>
      <c r="I77" s="21">
        <f t="shared" si="49"/>
        <v>0</v>
      </c>
      <c r="J77" s="30">
        <f t="shared" si="44"/>
        <v>414.30948419301166</v>
      </c>
      <c r="K77" s="31">
        <f t="shared" si="50"/>
        <v>0</v>
      </c>
      <c r="L77" s="23">
        <f t="shared" si="45"/>
        <v>5.3490870032223414E-2</v>
      </c>
      <c r="M77" s="23">
        <f t="shared" si="51"/>
        <v>0</v>
      </c>
      <c r="O77" s="32">
        <f t="shared" si="46"/>
        <v>-414.30948419301166</v>
      </c>
      <c r="P77" s="33">
        <f t="shared" si="52"/>
        <v>-1</v>
      </c>
      <c r="Q77" s="33">
        <f t="shared" si="47"/>
        <v>5.3490870032223414E-2</v>
      </c>
    </row>
    <row r="78" spans="1:17" s="29" customFormat="1">
      <c r="A78" s="20" t="s">
        <v>4</v>
      </c>
      <c r="B78" s="21">
        <v>11967</v>
      </c>
      <c r="C78" s="21">
        <v>171909000</v>
      </c>
      <c r="D78" s="22">
        <v>160656000</v>
      </c>
      <c r="E78" s="22">
        <f t="shared" si="43"/>
        <v>837690000</v>
      </c>
      <c r="F78" s="21">
        <v>16636000</v>
      </c>
      <c r="G78" s="21">
        <f t="shared" si="48"/>
        <v>0</v>
      </c>
      <c r="H78" s="21">
        <v>1640000</v>
      </c>
      <c r="I78" s="21">
        <f t="shared" si="49"/>
        <v>0</v>
      </c>
      <c r="J78" s="22">
        <f t="shared" si="44"/>
        <v>137.04353639174397</v>
      </c>
      <c r="K78" s="22">
        <f t="shared" si="50"/>
        <v>0</v>
      </c>
      <c r="L78" s="23">
        <f t="shared" si="45"/>
        <v>9.5399310100111098E-3</v>
      </c>
      <c r="M78" s="23">
        <f t="shared" si="51"/>
        <v>0</v>
      </c>
      <c r="O78" s="25">
        <f t="shared" si="46"/>
        <v>-137.04353639174397</v>
      </c>
      <c r="P78" s="23">
        <f t="shared" si="52"/>
        <v>-1</v>
      </c>
      <c r="Q78" s="23">
        <f t="shared" si="47"/>
        <v>9.5399310100111098E-3</v>
      </c>
    </row>
    <row r="79" spans="1:17">
      <c r="A79" s="20" t="s">
        <v>5</v>
      </c>
      <c r="B79" s="21">
        <v>116412</v>
      </c>
      <c r="C79" s="21">
        <v>2130008000</v>
      </c>
      <c r="D79" s="22">
        <v>1860000000</v>
      </c>
      <c r="E79" s="22">
        <f t="shared" si="43"/>
        <v>8148840000</v>
      </c>
      <c r="F79" s="21">
        <v>270006000</v>
      </c>
      <c r="G79" s="21">
        <f t="shared" si="48"/>
        <v>0</v>
      </c>
      <c r="H79" s="21">
        <v>25948000</v>
      </c>
      <c r="I79" s="21">
        <f t="shared" si="49"/>
        <v>0</v>
      </c>
      <c r="J79" s="22">
        <f t="shared" si="44"/>
        <v>222.8979830258049</v>
      </c>
      <c r="K79" s="22">
        <f t="shared" si="50"/>
        <v>0</v>
      </c>
      <c r="L79" s="23">
        <f t="shared" si="45"/>
        <v>1.2182113869994855E-2</v>
      </c>
      <c r="M79" s="23">
        <f t="shared" si="51"/>
        <v>0</v>
      </c>
      <c r="O79" s="25">
        <f t="shared" si="46"/>
        <v>-222.8979830258049</v>
      </c>
      <c r="P79" s="23">
        <f t="shared" si="52"/>
        <v>-1</v>
      </c>
      <c r="Q79" s="23">
        <f t="shared" si="47"/>
        <v>1.2182113869994855E-2</v>
      </c>
    </row>
    <row r="80" spans="1:17">
      <c r="A80" s="20" t="s">
        <v>6</v>
      </c>
      <c r="B80" s="21">
        <v>208073</v>
      </c>
      <c r="C80" s="21">
        <v>4657571000</v>
      </c>
      <c r="D80" s="22">
        <v>3512645000</v>
      </c>
      <c r="E80" s="22">
        <f t="shared" si="43"/>
        <v>14565110000</v>
      </c>
      <c r="F80" s="21">
        <v>1145966000</v>
      </c>
      <c r="G80" s="21">
        <f t="shared" si="48"/>
        <v>0</v>
      </c>
      <c r="H80" s="21">
        <v>113831000</v>
      </c>
      <c r="I80" s="21">
        <f t="shared" si="49"/>
        <v>0</v>
      </c>
      <c r="J80" s="22">
        <f t="shared" si="44"/>
        <v>547.07242169815402</v>
      </c>
      <c r="K80" s="22">
        <f t="shared" si="50"/>
        <v>0</v>
      </c>
      <c r="L80" s="23">
        <f t="shared" si="45"/>
        <v>2.4439992433824411E-2</v>
      </c>
      <c r="M80" s="23">
        <f t="shared" si="51"/>
        <v>0</v>
      </c>
      <c r="O80" s="25">
        <f t="shared" si="46"/>
        <v>-547.07242169815402</v>
      </c>
      <c r="P80" s="23">
        <f t="shared" si="52"/>
        <v>-1</v>
      </c>
      <c r="Q80" s="23">
        <f t="shared" si="47"/>
        <v>2.4439992433824411E-2</v>
      </c>
    </row>
    <row r="81" spans="1:17">
      <c r="A81" s="20" t="s">
        <v>7</v>
      </c>
      <c r="B81" s="21">
        <v>224953</v>
      </c>
      <c r="C81" s="21">
        <v>6233134000</v>
      </c>
      <c r="D81" s="22">
        <v>3910453000</v>
      </c>
      <c r="E81" s="22">
        <f t="shared" si="43"/>
        <v>15746710000</v>
      </c>
      <c r="F81" s="21">
        <v>2322681000</v>
      </c>
      <c r="G81" s="21">
        <f t="shared" si="48"/>
        <v>0</v>
      </c>
      <c r="H81" s="21">
        <v>197111000</v>
      </c>
      <c r="I81" s="21">
        <f t="shared" si="49"/>
        <v>0</v>
      </c>
      <c r="J81" s="22">
        <f t="shared" si="44"/>
        <v>876.2319240019026</v>
      </c>
      <c r="K81" s="22">
        <f t="shared" si="50"/>
        <v>0</v>
      </c>
      <c r="L81" s="23">
        <f t="shared" si="45"/>
        <v>3.1623096824165822E-2</v>
      </c>
      <c r="M81" s="23">
        <f t="shared" si="51"/>
        <v>0</v>
      </c>
      <c r="O81" s="25">
        <f t="shared" si="46"/>
        <v>-876.2319240019026</v>
      </c>
      <c r="P81" s="23">
        <f t="shared" si="52"/>
        <v>-1</v>
      </c>
      <c r="Q81" s="23">
        <f t="shared" si="47"/>
        <v>3.1623096824165822E-2</v>
      </c>
    </row>
    <row r="82" spans="1:17">
      <c r="A82" s="20" t="s">
        <v>8</v>
      </c>
      <c r="B82" s="21">
        <v>1204860</v>
      </c>
      <c r="C82" s="21">
        <v>42976945000</v>
      </c>
      <c r="D82" s="22">
        <v>21456765000</v>
      </c>
      <c r="E82" s="22">
        <f t="shared" si="43"/>
        <v>84340200000</v>
      </c>
      <c r="F82" s="21">
        <v>21520181000</v>
      </c>
      <c r="G82" s="21">
        <f t="shared" si="48"/>
        <v>0</v>
      </c>
      <c r="H82" s="21">
        <v>1482713000</v>
      </c>
      <c r="I82" s="21">
        <f t="shared" si="49"/>
        <v>0</v>
      </c>
      <c r="J82" s="22">
        <f t="shared" si="44"/>
        <v>1230.6101953753964</v>
      </c>
      <c r="K82" s="22">
        <f t="shared" si="50"/>
        <v>0</v>
      </c>
      <c r="L82" s="23">
        <f t="shared" si="45"/>
        <v>3.4500195395461453E-2</v>
      </c>
      <c r="M82" s="23">
        <f t="shared" si="51"/>
        <v>0</v>
      </c>
      <c r="O82" s="25">
        <f t="shared" si="46"/>
        <v>-1230.6101953753964</v>
      </c>
      <c r="P82" s="23">
        <f t="shared" si="52"/>
        <v>-1</v>
      </c>
      <c r="Q82" s="23">
        <f t="shared" si="47"/>
        <v>3.4500195395461453E-2</v>
      </c>
    </row>
    <row r="83" spans="1:17">
      <c r="A83" s="20" t="s">
        <v>9</v>
      </c>
      <c r="B83" s="21">
        <v>1392305</v>
      </c>
      <c r="C83" s="21">
        <v>62419468000</v>
      </c>
      <c r="D83" s="22">
        <v>26965392000</v>
      </c>
      <c r="E83" s="22">
        <f t="shared" si="43"/>
        <v>97461350000</v>
      </c>
      <c r="F83" s="21">
        <v>35454093000</v>
      </c>
      <c r="G83" s="21">
        <f t="shared" si="48"/>
        <v>0</v>
      </c>
      <c r="H83" s="21">
        <v>3016357000</v>
      </c>
      <c r="I83" s="21">
        <f t="shared" si="49"/>
        <v>0</v>
      </c>
      <c r="J83" s="22">
        <f t="shared" si="44"/>
        <v>2166.4484434085921</v>
      </c>
      <c r="K83" s="22">
        <f t="shared" si="50"/>
        <v>0</v>
      </c>
      <c r="L83" s="23">
        <f t="shared" si="45"/>
        <v>4.8323978025573686E-2</v>
      </c>
      <c r="M83" s="23">
        <f t="shared" si="51"/>
        <v>0</v>
      </c>
      <c r="O83" s="25">
        <f t="shared" si="46"/>
        <v>-2166.4484434085921</v>
      </c>
      <c r="P83" s="23">
        <f t="shared" si="52"/>
        <v>-1</v>
      </c>
      <c r="Q83" s="23">
        <f t="shared" si="47"/>
        <v>4.8323978025573686E-2</v>
      </c>
    </row>
    <row r="84" spans="1:17" s="17" customFormat="1">
      <c r="A84" s="20" t="s">
        <v>10</v>
      </c>
      <c r="B84" s="21">
        <v>2124998</v>
      </c>
      <c r="C84" s="21">
        <v>128383412000</v>
      </c>
      <c r="D84" s="22">
        <v>45985135000</v>
      </c>
      <c r="E84" s="22">
        <f t="shared" si="43"/>
        <v>148749860000</v>
      </c>
      <c r="F84" s="21">
        <v>82398280000</v>
      </c>
      <c r="G84" s="21">
        <f t="shared" si="48"/>
        <v>0</v>
      </c>
      <c r="H84" s="21">
        <v>8617208000</v>
      </c>
      <c r="I84" s="21">
        <f t="shared" si="49"/>
        <v>0</v>
      </c>
      <c r="J84" s="22">
        <f t="shared" si="44"/>
        <v>4055.1605225040212</v>
      </c>
      <c r="K84" s="22">
        <f t="shared" si="50"/>
        <v>0</v>
      </c>
      <c r="L84" s="23">
        <f t="shared" si="45"/>
        <v>6.7120883186996147E-2</v>
      </c>
      <c r="M84" s="23">
        <f t="shared" si="51"/>
        <v>0</v>
      </c>
      <c r="O84" s="25">
        <f t="shared" si="46"/>
        <v>-4055.1605225040212</v>
      </c>
      <c r="P84" s="23">
        <f t="shared" si="52"/>
        <v>-1</v>
      </c>
      <c r="Q84" s="23">
        <f t="shared" si="47"/>
        <v>6.7120883186996147E-2</v>
      </c>
    </row>
    <row r="85" spans="1:17" ht="11.1" customHeight="1">
      <c r="A85" s="20" t="s">
        <v>11</v>
      </c>
      <c r="B85" s="21">
        <v>862450</v>
      </c>
      <c r="C85" s="21">
        <v>73389826000</v>
      </c>
      <c r="D85" s="22">
        <v>22136341000</v>
      </c>
      <c r="E85" s="22">
        <f t="shared" si="43"/>
        <v>60371500000</v>
      </c>
      <c r="F85" s="21">
        <v>51254978000</v>
      </c>
      <c r="G85" s="21">
        <f t="shared" si="48"/>
        <v>13018326000</v>
      </c>
      <c r="H85" s="21">
        <v>7497710000</v>
      </c>
      <c r="I85" s="21">
        <f t="shared" si="49"/>
        <v>3905497800</v>
      </c>
      <c r="J85" s="22">
        <f t="shared" si="44"/>
        <v>8693.5010725259435</v>
      </c>
      <c r="K85" s="22">
        <f t="shared" si="50"/>
        <v>4528.3759058496144</v>
      </c>
      <c r="L85" s="23">
        <f t="shared" si="45"/>
        <v>0.10216279842385782</v>
      </c>
      <c r="M85" s="23">
        <f t="shared" si="51"/>
        <v>5.3215793153672281E-2</v>
      </c>
      <c r="O85" s="25">
        <f t="shared" si="46"/>
        <v>-4165.1251666763292</v>
      </c>
      <c r="P85" s="23">
        <f t="shared" si="52"/>
        <v>-0.47910791428316113</v>
      </c>
      <c r="Q85" s="23">
        <f t="shared" si="47"/>
        <v>4.8947005270185542E-2</v>
      </c>
    </row>
    <row r="86" spans="1:17" ht="11.1" customHeight="1">
      <c r="A86" s="20" t="s">
        <v>12</v>
      </c>
      <c r="B86" s="21">
        <v>573221</v>
      </c>
      <c r="C86" s="21">
        <v>73920676000</v>
      </c>
      <c r="D86" s="22">
        <v>18799659000</v>
      </c>
      <c r="E86" s="22">
        <f t="shared" si="43"/>
        <v>40125470000</v>
      </c>
      <c r="F86" s="21">
        <v>55128636000</v>
      </c>
      <c r="G86" s="21">
        <f t="shared" si="48"/>
        <v>33795206000</v>
      </c>
      <c r="H86" s="21">
        <v>10818413000</v>
      </c>
      <c r="I86" s="21">
        <f t="shared" si="49"/>
        <v>10138561800</v>
      </c>
      <c r="J86" s="22">
        <f t="shared" si="44"/>
        <v>18873.022795745444</v>
      </c>
      <c r="K86" s="22">
        <f t="shared" si="50"/>
        <v>17687.003441953453</v>
      </c>
      <c r="L86" s="23">
        <f t="shared" si="45"/>
        <v>0.14635165132959552</v>
      </c>
      <c r="M86" s="23">
        <f t="shared" si="51"/>
        <v>0.1371546142245777</v>
      </c>
      <c r="O86" s="25">
        <f t="shared" si="46"/>
        <v>-1186.0193537919913</v>
      </c>
      <c r="P86" s="23">
        <f t="shared" si="52"/>
        <v>-6.2842045316628153E-2</v>
      </c>
      <c r="Q86" s="23">
        <f t="shared" si="47"/>
        <v>9.1970371050178173E-3</v>
      </c>
    </row>
    <row r="87" spans="1:17" ht="11.1" customHeight="1">
      <c r="A87" s="20" t="s">
        <v>13</v>
      </c>
      <c r="B87" s="21">
        <v>106863</v>
      </c>
      <c r="C87" s="21">
        <v>30382506000</v>
      </c>
      <c r="D87" s="22">
        <v>5127340000</v>
      </c>
      <c r="E87" s="22">
        <f t="shared" si="43"/>
        <v>7480410000</v>
      </c>
      <c r="F87" s="21">
        <v>25268218000</v>
      </c>
      <c r="G87" s="21">
        <f t="shared" si="48"/>
        <v>22902096000</v>
      </c>
      <c r="H87" s="21">
        <v>6732348000</v>
      </c>
      <c r="I87" s="21">
        <f t="shared" si="49"/>
        <v>6870628800</v>
      </c>
      <c r="J87" s="22">
        <f t="shared" si="44"/>
        <v>62999.803486707278</v>
      </c>
      <c r="K87" s="22">
        <f t="shared" si="50"/>
        <v>64293.804216613797</v>
      </c>
      <c r="L87" s="23">
        <f t="shared" si="45"/>
        <v>0.22158632997554581</v>
      </c>
      <c r="M87" s="23">
        <f t="shared" si="51"/>
        <v>0.22613765961240986</v>
      </c>
      <c r="O87" s="25">
        <f t="shared" si="46"/>
        <v>1294.0007299065182</v>
      </c>
      <c r="P87" s="23">
        <f t="shared" si="52"/>
        <v>2.053975819431798E-2</v>
      </c>
      <c r="Q87" s="23">
        <f t="shared" si="47"/>
        <v>-4.5513296368640561E-3</v>
      </c>
    </row>
    <row r="88" spans="1:17" ht="11.1" customHeight="1">
      <c r="A88" s="20" t="s">
        <v>14</v>
      </c>
      <c r="B88" s="21">
        <v>18449</v>
      </c>
      <c r="C88" s="21">
        <v>12332341000</v>
      </c>
      <c r="D88" s="22">
        <v>1548867000</v>
      </c>
      <c r="E88" s="22">
        <f t="shared" si="43"/>
        <v>1291430000</v>
      </c>
      <c r="F88" s="21">
        <v>10784959000</v>
      </c>
      <c r="G88" s="21">
        <f t="shared" si="48"/>
        <v>11040911000</v>
      </c>
      <c r="H88" s="21">
        <v>3064890000</v>
      </c>
      <c r="I88" s="21">
        <f t="shared" si="49"/>
        <v>3312273300</v>
      </c>
      <c r="J88" s="22">
        <f t="shared" si="44"/>
        <v>166127.70339855819</v>
      </c>
      <c r="K88" s="22">
        <f t="shared" si="50"/>
        <v>179536.73911865143</v>
      </c>
      <c r="L88" s="23">
        <f t="shared" si="45"/>
        <v>0.24852459074882863</v>
      </c>
      <c r="M88" s="23">
        <f t="shared" si="51"/>
        <v>0.26858431014841383</v>
      </c>
      <c r="O88" s="25">
        <f t="shared" si="46"/>
        <v>13409.035720093234</v>
      </c>
      <c r="P88" s="23">
        <f t="shared" si="52"/>
        <v>8.0715229584096021E-2</v>
      </c>
      <c r="Q88" s="23">
        <f t="shared" si="47"/>
        <v>-2.0059719399585205E-2</v>
      </c>
    </row>
    <row r="89" spans="1:17" ht="11.1" customHeight="1">
      <c r="A89" s="20" t="s">
        <v>25</v>
      </c>
      <c r="B89" s="21">
        <v>7914</v>
      </c>
      <c r="C89" s="21">
        <v>23849524000</v>
      </c>
      <c r="D89" s="22">
        <v>3225164000</v>
      </c>
      <c r="E89" s="22">
        <f t="shared" si="43"/>
        <v>553980000</v>
      </c>
      <c r="F89" s="21">
        <v>20797341000</v>
      </c>
      <c r="G89" s="21">
        <f t="shared" si="48"/>
        <v>23295544000</v>
      </c>
      <c r="H89" s="21">
        <v>6308055000</v>
      </c>
      <c r="I89" s="21">
        <f t="shared" si="49"/>
        <v>6988663200</v>
      </c>
      <c r="J89" s="22">
        <f>IF(B89=0,0,H89/B89)</f>
        <v>797075.43593631533</v>
      </c>
      <c r="K89" s="22">
        <f t="shared" si="50"/>
        <v>883075.966641395</v>
      </c>
      <c r="L89" s="23">
        <f t="shared" si="45"/>
        <v>0.26449395803455028</v>
      </c>
      <c r="M89" s="23">
        <f t="shared" si="51"/>
        <v>0.29303155903656608</v>
      </c>
      <c r="O89" s="25">
        <f t="shared" si="46"/>
        <v>86000.530705079669</v>
      </c>
      <c r="P89" s="23">
        <f t="shared" si="52"/>
        <v>0.10789509603197825</v>
      </c>
      <c r="Q89" s="23">
        <f t="shared" si="47"/>
        <v>-2.8537601002015807E-2</v>
      </c>
    </row>
    <row r="90" spans="1:17" ht="11.1" customHeight="1">
      <c r="G90" s="41"/>
    </row>
    <row r="91" spans="1:17" ht="11.1" customHeight="1">
      <c r="A91" s="1" t="s">
        <v>23</v>
      </c>
      <c r="B91" s="2">
        <v>37293</v>
      </c>
      <c r="C91" s="2">
        <v>3551438000</v>
      </c>
      <c r="D91" s="2">
        <v>1111232000</v>
      </c>
      <c r="E91" s="2">
        <f>SUM(E92:E106)</f>
        <v>1305255000</v>
      </c>
      <c r="F91" s="2">
        <v>2440206000</v>
      </c>
      <c r="G91" s="2">
        <f>SUM(G92:G106)</f>
        <v>2268727000</v>
      </c>
      <c r="H91" s="2">
        <v>432955000</v>
      </c>
      <c r="I91" s="2">
        <f>SUM(I92:I106)</f>
        <v>680618100</v>
      </c>
      <c r="J91" s="2">
        <f t="shared" ref="J91" si="53">IF(B91=0,0,H91/B91)</f>
        <v>11609.55139034135</v>
      </c>
      <c r="K91" s="2">
        <f>IF(B91=0,0,I91/B91)</f>
        <v>18250.559086155579</v>
      </c>
      <c r="L91" s="3">
        <f>IF(C91=0,0,H91/C91)</f>
        <v>0.12190977288636322</v>
      </c>
      <c r="M91" s="3">
        <f>IF(C91=0,0,I91/C91)</f>
        <v>0.19164577841426486</v>
      </c>
      <c r="O91" s="18">
        <f>K91-J91</f>
        <v>6641.007695814229</v>
      </c>
      <c r="P91" s="19">
        <f>IF(J91=0,0,O91/J91)</f>
        <v>0.57202965666177796</v>
      </c>
      <c r="Q91" s="19">
        <f>IF(C91=0,0,(H91-I91)/C91)</f>
        <v>-6.9736005527901657E-2</v>
      </c>
    </row>
    <row r="92" spans="1:17" ht="11.1" customHeight="1">
      <c r="A92" s="20" t="s">
        <v>1</v>
      </c>
      <c r="B92" s="21">
        <v>0</v>
      </c>
      <c r="C92" s="21">
        <v>0</v>
      </c>
      <c r="D92" s="22">
        <v>0</v>
      </c>
      <c r="E92" s="22">
        <f>$E$2*B92</f>
        <v>0</v>
      </c>
      <c r="F92" s="21">
        <v>0</v>
      </c>
      <c r="G92" s="21">
        <f>IF(C92-E92&lt;0,0,C92-E92)</f>
        <v>0</v>
      </c>
      <c r="H92" s="21">
        <v>0</v>
      </c>
      <c r="I92" s="21">
        <f>$G$2*G92</f>
        <v>0</v>
      </c>
      <c r="J92" s="22">
        <f t="shared" ref="J92:J105" si="54">IF(B92=0,0,H92/B92)</f>
        <v>0</v>
      </c>
      <c r="K92" s="22">
        <f>IF(B92=0,0,I92/B92)</f>
        <v>0</v>
      </c>
      <c r="L92" s="23">
        <f t="shared" ref="L92:L106" si="55">IF(C92=0,0,H92/C92)</f>
        <v>0</v>
      </c>
      <c r="M92" s="23">
        <f>IF(C92=0,0,I92/C92)</f>
        <v>0</v>
      </c>
      <c r="O92" s="25">
        <f t="shared" ref="O92:O106" si="56">K92-J92</f>
        <v>0</v>
      </c>
      <c r="P92" s="23">
        <f>IF(J92=0,0,O92/J92)</f>
        <v>0</v>
      </c>
      <c r="Q92" s="23">
        <f t="shared" ref="Q92:Q106" si="57">IF(C92=0,0,(H92-I92)/C92)</f>
        <v>0</v>
      </c>
    </row>
    <row r="93" spans="1:17" ht="11.1" customHeight="1">
      <c r="A93" s="20" t="s">
        <v>2</v>
      </c>
      <c r="B93" s="21">
        <v>0</v>
      </c>
      <c r="C93" s="21">
        <v>0</v>
      </c>
      <c r="D93" s="43">
        <v>0</v>
      </c>
      <c r="E93" s="22">
        <f t="shared" ref="E93:E106" si="58">$E$2*B93</f>
        <v>0</v>
      </c>
      <c r="F93" s="21">
        <v>0</v>
      </c>
      <c r="G93" s="21">
        <f t="shared" ref="G93:G106" si="59">IF(C93-E93&lt;0,0,C93-E93)</f>
        <v>0</v>
      </c>
      <c r="H93" s="21">
        <v>0</v>
      </c>
      <c r="I93" s="21">
        <f t="shared" ref="I93:I106" si="60">$G$2*G93</f>
        <v>0</v>
      </c>
      <c r="J93" s="22">
        <f t="shared" si="54"/>
        <v>0</v>
      </c>
      <c r="K93" s="22">
        <f t="shared" ref="K93:K106" si="61">IF(B93=0,0,I93/B93)</f>
        <v>0</v>
      </c>
      <c r="L93" s="23">
        <f t="shared" si="55"/>
        <v>0</v>
      </c>
      <c r="M93" s="23">
        <f t="shared" ref="M93:M106" si="62">IF(C93=0,0,I93/C93)</f>
        <v>0</v>
      </c>
      <c r="O93" s="25">
        <f t="shared" si="56"/>
        <v>0</v>
      </c>
      <c r="P93" s="23">
        <f t="shared" ref="P93:P106" si="63">IF(J93=0,0,O93/J93)</f>
        <v>0</v>
      </c>
      <c r="Q93" s="23">
        <f t="shared" si="57"/>
        <v>0</v>
      </c>
    </row>
    <row r="94" spans="1:17" ht="11.1" customHeight="1">
      <c r="A94" s="20" t="s">
        <v>3</v>
      </c>
      <c r="B94" s="21">
        <v>0</v>
      </c>
      <c r="C94" s="21">
        <v>0</v>
      </c>
      <c r="D94" s="43">
        <v>0</v>
      </c>
      <c r="E94" s="22">
        <f t="shared" si="58"/>
        <v>0</v>
      </c>
      <c r="F94" s="21">
        <v>0</v>
      </c>
      <c r="G94" s="21">
        <f t="shared" si="59"/>
        <v>0</v>
      </c>
      <c r="H94" s="21">
        <v>0</v>
      </c>
      <c r="I94" s="21">
        <f t="shared" si="60"/>
        <v>0</v>
      </c>
      <c r="J94" s="22">
        <f t="shared" si="54"/>
        <v>0</v>
      </c>
      <c r="K94" s="22">
        <f t="shared" si="61"/>
        <v>0</v>
      </c>
      <c r="L94" s="23">
        <f t="shared" si="55"/>
        <v>0</v>
      </c>
      <c r="M94" s="23">
        <f t="shared" si="62"/>
        <v>0</v>
      </c>
      <c r="O94" s="25">
        <f t="shared" si="56"/>
        <v>0</v>
      </c>
      <c r="P94" s="23">
        <f t="shared" si="63"/>
        <v>0</v>
      </c>
      <c r="Q94" s="23">
        <f t="shared" si="57"/>
        <v>0</v>
      </c>
    </row>
    <row r="95" spans="1:17" ht="11.1" customHeight="1">
      <c r="A95" s="20" t="s">
        <v>4</v>
      </c>
      <c r="B95" s="21">
        <v>0</v>
      </c>
      <c r="C95" s="21">
        <v>0</v>
      </c>
      <c r="D95" s="43">
        <v>0</v>
      </c>
      <c r="E95" s="22">
        <f t="shared" si="58"/>
        <v>0</v>
      </c>
      <c r="F95" s="21">
        <v>0</v>
      </c>
      <c r="G95" s="21">
        <f t="shared" si="59"/>
        <v>0</v>
      </c>
      <c r="H95" s="21">
        <v>0</v>
      </c>
      <c r="I95" s="21">
        <f t="shared" si="60"/>
        <v>0</v>
      </c>
      <c r="J95" s="22">
        <f t="shared" si="54"/>
        <v>0</v>
      </c>
      <c r="K95" s="22">
        <f t="shared" si="61"/>
        <v>0</v>
      </c>
      <c r="L95" s="23">
        <f t="shared" si="55"/>
        <v>0</v>
      </c>
      <c r="M95" s="23">
        <f t="shared" si="62"/>
        <v>0</v>
      </c>
      <c r="O95" s="25">
        <f t="shared" si="56"/>
        <v>0</v>
      </c>
      <c r="P95" s="23">
        <f t="shared" si="63"/>
        <v>0</v>
      </c>
      <c r="Q95" s="23">
        <f t="shared" si="57"/>
        <v>0</v>
      </c>
    </row>
    <row r="96" spans="1:17" ht="11.1" customHeight="1">
      <c r="A96" s="20" t="s">
        <v>5</v>
      </c>
      <c r="B96" s="21">
        <v>0</v>
      </c>
      <c r="C96" s="21">
        <v>0</v>
      </c>
      <c r="D96" s="43">
        <v>0</v>
      </c>
      <c r="E96" s="22">
        <f t="shared" si="58"/>
        <v>0</v>
      </c>
      <c r="F96" s="21">
        <v>0</v>
      </c>
      <c r="G96" s="21">
        <f t="shared" si="59"/>
        <v>0</v>
      </c>
      <c r="H96" s="21">
        <v>0</v>
      </c>
      <c r="I96" s="21">
        <f t="shared" si="60"/>
        <v>0</v>
      </c>
      <c r="J96" s="22">
        <f t="shared" si="54"/>
        <v>0</v>
      </c>
      <c r="K96" s="22">
        <f t="shared" si="61"/>
        <v>0</v>
      </c>
      <c r="L96" s="23">
        <f t="shared" si="55"/>
        <v>0</v>
      </c>
      <c r="M96" s="23">
        <f t="shared" si="62"/>
        <v>0</v>
      </c>
      <c r="O96" s="25">
        <f t="shared" si="56"/>
        <v>0</v>
      </c>
      <c r="P96" s="23">
        <f t="shared" si="63"/>
        <v>0</v>
      </c>
      <c r="Q96" s="23">
        <f t="shared" si="57"/>
        <v>0</v>
      </c>
    </row>
    <row r="97" spans="1:17" ht="11.1" customHeight="1">
      <c r="A97" s="20" t="s">
        <v>6</v>
      </c>
      <c r="B97" s="30">
        <v>1998</v>
      </c>
      <c r="C97" s="30">
        <v>47491000</v>
      </c>
      <c r="D97" s="43">
        <v>41162000</v>
      </c>
      <c r="E97" s="22">
        <f t="shared" si="58"/>
        <v>69930000</v>
      </c>
      <c r="F97" s="30">
        <v>6329000</v>
      </c>
      <c r="G97" s="21">
        <f t="shared" si="59"/>
        <v>0</v>
      </c>
      <c r="H97" s="30">
        <v>622000</v>
      </c>
      <c r="I97" s="21">
        <f t="shared" si="60"/>
        <v>0</v>
      </c>
      <c r="J97" s="30">
        <f t="shared" si="54"/>
        <v>311.31131131131133</v>
      </c>
      <c r="K97" s="31">
        <f t="shared" si="61"/>
        <v>0</v>
      </c>
      <c r="L97" s="23">
        <f t="shared" si="55"/>
        <v>1.3097218420332273E-2</v>
      </c>
      <c r="M97" s="23">
        <f t="shared" si="62"/>
        <v>0</v>
      </c>
      <c r="O97" s="32">
        <f t="shared" si="56"/>
        <v>-311.31131131131133</v>
      </c>
      <c r="P97" s="33">
        <f t="shared" si="63"/>
        <v>-1</v>
      </c>
      <c r="Q97" s="33">
        <f t="shared" si="57"/>
        <v>1.3097218420332273E-2</v>
      </c>
    </row>
    <row r="98" spans="1:17" ht="11.1" customHeight="1">
      <c r="A98" s="20" t="s">
        <v>7</v>
      </c>
      <c r="B98" s="21">
        <v>0</v>
      </c>
      <c r="C98" s="21">
        <v>0</v>
      </c>
      <c r="D98" s="43">
        <v>0</v>
      </c>
      <c r="E98" s="22">
        <f t="shared" si="58"/>
        <v>0</v>
      </c>
      <c r="F98" s="21">
        <v>0</v>
      </c>
      <c r="G98" s="21">
        <f t="shared" si="59"/>
        <v>0</v>
      </c>
      <c r="H98" s="21">
        <v>0</v>
      </c>
      <c r="I98" s="21">
        <f t="shared" si="60"/>
        <v>0</v>
      </c>
      <c r="J98" s="22">
        <f t="shared" si="54"/>
        <v>0</v>
      </c>
      <c r="K98" s="22">
        <f t="shared" si="61"/>
        <v>0</v>
      </c>
      <c r="L98" s="23">
        <f t="shared" si="55"/>
        <v>0</v>
      </c>
      <c r="M98" s="23">
        <f t="shared" si="62"/>
        <v>0</v>
      </c>
      <c r="O98" s="25">
        <f t="shared" si="56"/>
        <v>0</v>
      </c>
      <c r="P98" s="23">
        <f t="shared" si="63"/>
        <v>0</v>
      </c>
      <c r="Q98" s="23">
        <f t="shared" si="57"/>
        <v>0</v>
      </c>
    </row>
    <row r="99" spans="1:17" ht="11.1" customHeight="1">
      <c r="A99" s="20" t="s">
        <v>8</v>
      </c>
      <c r="B99" s="30">
        <v>2989</v>
      </c>
      <c r="C99" s="30">
        <v>104511000</v>
      </c>
      <c r="D99" s="43">
        <v>59789000</v>
      </c>
      <c r="E99" s="22">
        <f t="shared" si="58"/>
        <v>104615000</v>
      </c>
      <c r="F99" s="30">
        <v>44722000</v>
      </c>
      <c r="G99" s="21">
        <f t="shared" si="59"/>
        <v>0</v>
      </c>
      <c r="H99" s="30">
        <v>2562000</v>
      </c>
      <c r="I99" s="21">
        <f t="shared" si="60"/>
        <v>0</v>
      </c>
      <c r="J99" s="30">
        <f t="shared" si="54"/>
        <v>857.14285714285711</v>
      </c>
      <c r="K99" s="31">
        <f t="shared" si="61"/>
        <v>0</v>
      </c>
      <c r="L99" s="23">
        <f t="shared" si="55"/>
        <v>2.4514165972959783E-2</v>
      </c>
      <c r="M99" s="23">
        <f t="shared" si="62"/>
        <v>0</v>
      </c>
      <c r="O99" s="32">
        <f t="shared" si="56"/>
        <v>-857.14285714285711</v>
      </c>
      <c r="P99" s="33">
        <f t="shared" si="63"/>
        <v>-1</v>
      </c>
      <c r="Q99" s="33">
        <f t="shared" si="57"/>
        <v>2.4514165972959783E-2</v>
      </c>
    </row>
    <row r="100" spans="1:17" s="17" customFormat="1" ht="11.1" customHeight="1">
      <c r="A100" s="20" t="s">
        <v>9</v>
      </c>
      <c r="B100" s="30">
        <v>4012</v>
      </c>
      <c r="C100" s="30">
        <v>175947000</v>
      </c>
      <c r="D100" s="22">
        <v>99427000</v>
      </c>
      <c r="E100" s="22">
        <f t="shared" si="58"/>
        <v>140420000</v>
      </c>
      <c r="F100" s="30">
        <v>76520000</v>
      </c>
      <c r="G100" s="21">
        <f t="shared" si="59"/>
        <v>35527000</v>
      </c>
      <c r="H100" s="30">
        <v>6483000</v>
      </c>
      <c r="I100" s="21">
        <f t="shared" si="60"/>
        <v>10658100</v>
      </c>
      <c r="J100" s="30">
        <f t="shared" si="54"/>
        <v>1615.902293120638</v>
      </c>
      <c r="K100" s="31">
        <f t="shared" si="61"/>
        <v>2656.5553339980061</v>
      </c>
      <c r="L100" s="23">
        <f t="shared" si="55"/>
        <v>3.6846323040461045E-2</v>
      </c>
      <c r="M100" s="23">
        <f t="shared" si="62"/>
        <v>6.0575627887943531E-2</v>
      </c>
      <c r="O100" s="32">
        <f t="shared" si="56"/>
        <v>1040.6530408773681</v>
      </c>
      <c r="P100" s="33">
        <f t="shared" si="63"/>
        <v>0.64400740397963918</v>
      </c>
      <c r="Q100" s="33">
        <f t="shared" si="57"/>
        <v>-2.372930484748248E-2</v>
      </c>
    </row>
    <row r="101" spans="1:17" ht="11.1" customHeight="1">
      <c r="A101" s="20" t="s">
        <v>10</v>
      </c>
      <c r="B101" s="36">
        <v>19923</v>
      </c>
      <c r="C101" s="36">
        <v>1354158000</v>
      </c>
      <c r="D101" s="22">
        <v>460704000</v>
      </c>
      <c r="E101" s="22">
        <f t="shared" si="58"/>
        <v>697305000</v>
      </c>
      <c r="F101" s="36">
        <v>866565000</v>
      </c>
      <c r="G101" s="21">
        <f t="shared" si="59"/>
        <v>656853000</v>
      </c>
      <c r="H101" s="36">
        <v>95201000</v>
      </c>
      <c r="I101" s="21">
        <f t="shared" si="60"/>
        <v>197055900</v>
      </c>
      <c r="J101" s="36">
        <f t="shared" si="54"/>
        <v>4778.4470210309692</v>
      </c>
      <c r="K101" s="36">
        <f t="shared" si="61"/>
        <v>9890.874868242734</v>
      </c>
      <c r="L101" s="23">
        <f t="shared" si="55"/>
        <v>7.0302726860528825E-2</v>
      </c>
      <c r="M101" s="23">
        <f t="shared" si="62"/>
        <v>0.14551913439938324</v>
      </c>
      <c r="O101" s="38">
        <f t="shared" ref="O101" si="64">K101-J101</f>
        <v>5112.4278472117649</v>
      </c>
      <c r="P101" s="39">
        <f t="shared" ref="P101" si="65">IF(J101=0,0,O101/J101)</f>
        <v>1.0698931733910357</v>
      </c>
      <c r="Q101" s="39">
        <f t="shared" si="57"/>
        <v>-7.5216407538854405E-2</v>
      </c>
    </row>
    <row r="102" spans="1:17" ht="11.1" customHeight="1">
      <c r="A102" s="20" t="s">
        <v>11</v>
      </c>
      <c r="B102" s="36">
        <v>0</v>
      </c>
      <c r="C102" s="36">
        <v>0</v>
      </c>
      <c r="D102" s="22">
        <v>26890000</v>
      </c>
      <c r="E102" s="22">
        <f t="shared" si="58"/>
        <v>0</v>
      </c>
      <c r="F102" s="36">
        <v>0</v>
      </c>
      <c r="G102" s="21">
        <f t="shared" si="59"/>
        <v>0</v>
      </c>
      <c r="H102" s="36">
        <v>0</v>
      </c>
      <c r="I102" s="21">
        <f t="shared" si="60"/>
        <v>0</v>
      </c>
      <c r="J102" s="40">
        <f t="shared" si="54"/>
        <v>0</v>
      </c>
      <c r="K102" s="40">
        <f t="shared" si="61"/>
        <v>0</v>
      </c>
      <c r="L102" s="23">
        <f t="shared" si="55"/>
        <v>0</v>
      </c>
      <c r="M102" s="23">
        <f t="shared" si="62"/>
        <v>0</v>
      </c>
      <c r="O102" s="38">
        <f t="shared" si="56"/>
        <v>0</v>
      </c>
      <c r="P102" s="39">
        <f t="shared" si="63"/>
        <v>0</v>
      </c>
      <c r="Q102" s="39">
        <f t="shared" si="57"/>
        <v>0</v>
      </c>
    </row>
    <row r="103" spans="1:17" ht="11.1" customHeight="1">
      <c r="A103" s="20" t="s">
        <v>12</v>
      </c>
      <c r="B103" s="21">
        <v>6371</v>
      </c>
      <c r="C103" s="21">
        <v>847383000</v>
      </c>
      <c r="D103" s="37">
        <v>197654000</v>
      </c>
      <c r="E103" s="22">
        <f t="shared" si="58"/>
        <v>222985000</v>
      </c>
      <c r="F103" s="36">
        <v>1084090000</v>
      </c>
      <c r="G103" s="21">
        <f t="shared" si="59"/>
        <v>624398000</v>
      </c>
      <c r="H103" s="21">
        <v>101287000</v>
      </c>
      <c r="I103" s="21">
        <f t="shared" si="60"/>
        <v>187319400</v>
      </c>
      <c r="J103" s="36">
        <f t="shared" si="54"/>
        <v>15898.132161356145</v>
      </c>
      <c r="K103" s="36">
        <f t="shared" si="61"/>
        <v>29401.883534766912</v>
      </c>
      <c r="L103" s="23">
        <f t="shared" si="55"/>
        <v>0.11952918574009627</v>
      </c>
      <c r="M103" s="23">
        <f t="shared" si="62"/>
        <v>0.22105635822290512</v>
      </c>
      <c r="O103" s="38">
        <f t="shared" ref="O103" si="66">K103-J103</f>
        <v>13503.751373410767</v>
      </c>
      <c r="P103" s="39">
        <f t="shared" ref="P103" si="67">IF(J103=0,0,O103/J103)</f>
        <v>0.84939232083090621</v>
      </c>
      <c r="Q103" s="39">
        <f t="shared" si="57"/>
        <v>-0.10152717248280883</v>
      </c>
    </row>
    <row r="104" spans="1:17" ht="11.1" customHeight="1">
      <c r="A104" s="20" t="s">
        <v>13</v>
      </c>
      <c r="B104" s="21">
        <v>1772</v>
      </c>
      <c r="C104" s="21">
        <v>544549000</v>
      </c>
      <c r="D104" s="37">
        <v>110188000</v>
      </c>
      <c r="E104" s="22">
        <f t="shared" si="58"/>
        <v>62020000</v>
      </c>
      <c r="F104" s="36">
        <v>0</v>
      </c>
      <c r="G104" s="21">
        <f t="shared" si="59"/>
        <v>482529000</v>
      </c>
      <c r="H104" s="21">
        <v>104033000</v>
      </c>
      <c r="I104" s="21">
        <f t="shared" si="60"/>
        <v>144758700</v>
      </c>
      <c r="J104" s="36">
        <f t="shared" si="54"/>
        <v>58709.367945823928</v>
      </c>
      <c r="K104" s="36">
        <f t="shared" si="61"/>
        <v>81692.268623024836</v>
      </c>
      <c r="L104" s="23">
        <f t="shared" si="55"/>
        <v>0.19104433209867247</v>
      </c>
      <c r="M104" s="23">
        <f t="shared" si="62"/>
        <v>0.26583227588334568</v>
      </c>
      <c r="O104" s="38">
        <f t="shared" si="56"/>
        <v>22982.900677200909</v>
      </c>
      <c r="P104" s="39">
        <f t="shared" si="63"/>
        <v>0.39146905308892382</v>
      </c>
      <c r="Q104" s="39">
        <f t="shared" si="57"/>
        <v>-7.4787943784673183E-2</v>
      </c>
    </row>
    <row r="105" spans="1:17" ht="11.1" customHeight="1">
      <c r="A105" s="20" t="s">
        <v>14</v>
      </c>
      <c r="B105" s="30">
        <v>119</v>
      </c>
      <c r="C105" s="30">
        <v>93413000</v>
      </c>
      <c r="D105" s="22">
        <v>21932000</v>
      </c>
      <c r="E105" s="22">
        <f t="shared" si="58"/>
        <v>4165000</v>
      </c>
      <c r="F105" s="30">
        <v>71480000</v>
      </c>
      <c r="G105" s="21">
        <f t="shared" si="59"/>
        <v>89248000</v>
      </c>
      <c r="H105" s="30">
        <v>21892000</v>
      </c>
      <c r="I105" s="21">
        <f t="shared" si="60"/>
        <v>26774400</v>
      </c>
      <c r="J105" s="30">
        <f t="shared" si="54"/>
        <v>183966.38655462186</v>
      </c>
      <c r="K105" s="31">
        <f t="shared" si="61"/>
        <v>224994.95798319328</v>
      </c>
      <c r="L105" s="23">
        <f t="shared" si="55"/>
        <v>0.23435710233051074</v>
      </c>
      <c r="M105" s="23">
        <f t="shared" si="62"/>
        <v>0.2866239174418978</v>
      </c>
      <c r="O105" s="32">
        <f t="shared" si="56"/>
        <v>41028.57142857142</v>
      </c>
      <c r="P105" s="33">
        <f t="shared" si="63"/>
        <v>0.2230221085327973</v>
      </c>
      <c r="Q105" s="33">
        <f t="shared" si="57"/>
        <v>-5.2266815111387067E-2</v>
      </c>
    </row>
    <row r="106" spans="1:17" ht="11.1" customHeight="1">
      <c r="A106" s="20" t="s">
        <v>25</v>
      </c>
      <c r="B106" s="21">
        <v>109</v>
      </c>
      <c r="C106" s="21">
        <v>383987000</v>
      </c>
      <c r="D106" s="22">
        <v>93489000</v>
      </c>
      <c r="E106" s="22">
        <f t="shared" si="58"/>
        <v>3815000</v>
      </c>
      <c r="F106" s="21">
        <v>290498000</v>
      </c>
      <c r="G106" s="21">
        <f t="shared" si="59"/>
        <v>380172000</v>
      </c>
      <c r="H106" s="21">
        <v>100875000</v>
      </c>
      <c r="I106" s="21">
        <f t="shared" si="60"/>
        <v>114051600</v>
      </c>
      <c r="J106" s="22">
        <f>IF(B106=0,0,H106/B106)</f>
        <v>925458.71559633024</v>
      </c>
      <c r="K106" s="22">
        <f t="shared" si="61"/>
        <v>1046344.9541284404</v>
      </c>
      <c r="L106" s="23">
        <f t="shared" si="55"/>
        <v>0.26270420613197842</v>
      </c>
      <c r="M106" s="23">
        <f t="shared" si="62"/>
        <v>0.29701943034529815</v>
      </c>
      <c r="O106" s="25">
        <f t="shared" si="56"/>
        <v>120886.23853211012</v>
      </c>
      <c r="P106" s="23">
        <f t="shared" si="63"/>
        <v>0.13062304832713759</v>
      </c>
      <c r="Q106" s="23">
        <f t="shared" si="57"/>
        <v>-3.4315224213319721E-2</v>
      </c>
    </row>
    <row r="107" spans="1:17" ht="11.1" customHeight="1">
      <c r="E107" s="21"/>
      <c r="G107" s="21"/>
      <c r="I107" s="44"/>
    </row>
  </sheetData>
  <phoneticPr fontId="0" type="noConversion"/>
  <pageMargins left="0.27" right="0.17" top="0.5" bottom="0.5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TBL12</vt:lpstr>
      <vt:lpstr>'TBL12'!Print_Area</vt:lpstr>
    </vt:vector>
  </TitlesOfParts>
  <Company>Statistics of Income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Parisi</dc:creator>
  <cp:lastModifiedBy>Volvo</cp:lastModifiedBy>
  <cp:lastPrinted>2007-07-30T19:58:46Z</cp:lastPrinted>
  <dcterms:created xsi:type="dcterms:W3CDTF">1998-09-24T19:25:21Z</dcterms:created>
  <dcterms:modified xsi:type="dcterms:W3CDTF">2016-10-08T23:05:47Z</dcterms:modified>
</cp:coreProperties>
</file>