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<sst xmlns="http://schemas.openxmlformats.org/spreadsheetml/2006/main" count="116" uniqueCount="88">
  <si>
    <t>Descripcion</t>
  </si>
  <si>
    <t>Simbolo</t>
  </si>
  <si>
    <t>Unidad</t>
  </si>
  <si>
    <t>Preparación</t>
  </si>
  <si>
    <t>Corte</t>
  </si>
  <si>
    <t>Doblado</t>
  </si>
  <si>
    <t>Soldado</t>
  </si>
  <si>
    <t>Pintura</t>
  </si>
  <si>
    <t>Ensamblaje</t>
  </si>
  <si>
    <t>Pulido</t>
  </si>
  <si>
    <t>Empaque</t>
  </si>
  <si>
    <t>Numero de turnos</t>
  </si>
  <si>
    <t>NT</t>
  </si>
  <si>
    <t>und</t>
  </si>
  <si>
    <t>Jornada Laboral</t>
  </si>
  <si>
    <t>JL</t>
  </si>
  <si>
    <t>hrs/turno</t>
  </si>
  <si>
    <t>Tiempo inefectivo</t>
  </si>
  <si>
    <t>TI</t>
  </si>
  <si>
    <t>TD=(JL-TI)*NT*60*60</t>
  </si>
  <si>
    <t xml:space="preserve">Tiempo Disponible </t>
  </si>
  <si>
    <t>TD</t>
  </si>
  <si>
    <t>seg/día</t>
  </si>
  <si>
    <t>Produccion Bruta</t>
  </si>
  <si>
    <t>PB</t>
  </si>
  <si>
    <t>und/turno</t>
  </si>
  <si>
    <t>N de Maquinas</t>
  </si>
  <si>
    <t>NM</t>
  </si>
  <si>
    <t>% de funcionamiento</t>
  </si>
  <si>
    <t>TF</t>
  </si>
  <si>
    <t>%</t>
  </si>
  <si>
    <t>PR = PB*NM*TF</t>
  </si>
  <si>
    <t>Producción Real</t>
  </si>
  <si>
    <t>PR</t>
  </si>
  <si>
    <t>TC =TD/PR</t>
  </si>
  <si>
    <t>Tiempo de Ciclo</t>
  </si>
  <si>
    <t>TC</t>
  </si>
  <si>
    <t>seg/und</t>
  </si>
  <si>
    <t xml:space="preserve">% defectos </t>
  </si>
  <si>
    <t>PNC</t>
  </si>
  <si>
    <t>Tiempo de cambio de producto</t>
  </si>
  <si>
    <t>TCP</t>
  </si>
  <si>
    <t>min</t>
  </si>
  <si>
    <t>N Operarios</t>
  </si>
  <si>
    <t>NO</t>
  </si>
  <si>
    <t>Calculo de demandas</t>
  </si>
  <si>
    <t>Valor</t>
  </si>
  <si>
    <t>UMD</t>
  </si>
  <si>
    <t>Demanda mensual</t>
  </si>
  <si>
    <t>DM</t>
  </si>
  <si>
    <t>und/mes</t>
  </si>
  <si>
    <t xml:space="preserve">Días habiles al mes </t>
  </si>
  <si>
    <t>DH</t>
  </si>
  <si>
    <t>días/mes</t>
  </si>
  <si>
    <t>Demanda Diaria</t>
  </si>
  <si>
    <t>DD</t>
  </si>
  <si>
    <t>und/día</t>
  </si>
  <si>
    <t>DD=(DM)/DH</t>
  </si>
  <si>
    <t>Calculo de Lead Time</t>
  </si>
  <si>
    <t>Almacen</t>
  </si>
  <si>
    <t>Inventario</t>
  </si>
  <si>
    <t>INV</t>
  </si>
  <si>
    <t>Und</t>
  </si>
  <si>
    <t>LT =(INV)/DD</t>
  </si>
  <si>
    <t>Lead Time</t>
  </si>
  <si>
    <t>LTI</t>
  </si>
  <si>
    <t>Dias</t>
  </si>
  <si>
    <t>Calculo de Valor Agregado</t>
  </si>
  <si>
    <t xml:space="preserve">Descripción </t>
  </si>
  <si>
    <t>Tiempo de valor añadido</t>
  </si>
  <si>
    <t>TVA</t>
  </si>
  <si>
    <t>TVA=SUM(TC)</t>
  </si>
  <si>
    <t>Tiempo no valor añadido</t>
  </si>
  <si>
    <t>TNVA</t>
  </si>
  <si>
    <t>TNVA = SUM(LTI)</t>
  </si>
  <si>
    <t>Tiempo total</t>
  </si>
  <si>
    <t>TT</t>
  </si>
  <si>
    <t>TT=TVA+TNVA</t>
  </si>
  <si>
    <t>Touch time</t>
  </si>
  <si>
    <t>TOU</t>
  </si>
  <si>
    <t>TOU=TVA/TT</t>
  </si>
  <si>
    <t>Calculo de Takt Time</t>
  </si>
  <si>
    <t>Descripción</t>
  </si>
  <si>
    <t>Takt Time</t>
  </si>
  <si>
    <t>TKT</t>
  </si>
  <si>
    <t>Seg/Und</t>
  </si>
  <si>
    <t>TKT=TD/DD</t>
  </si>
  <si>
    <t>Calculo de inventario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</si>
</sst>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5.38"/>
    <col customWidth="1" min="6" max="6" width="14.38"/>
    <col customWidth="1" min="9" max="9" width="18.0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>
      <c r="A4" s="1"/>
      <c r="B4" s="2" t="s">
        <v>11</v>
      </c>
      <c r="C4" s="3" t="s">
        <v>12</v>
      </c>
      <c r="D4" s="3" t="s">
        <v>13</v>
      </c>
      <c r="E4" s="3">
        <v>1.0</v>
      </c>
      <c r="F4" s="3">
        <v>1.0</v>
      </c>
      <c r="G4" s="4">
        <v>1.0</v>
      </c>
      <c r="H4" s="4">
        <v>1.0</v>
      </c>
      <c r="I4" s="4">
        <v>1.0</v>
      </c>
      <c r="J4" s="4">
        <v>1.0</v>
      </c>
      <c r="K4" s="4">
        <v>1.0</v>
      </c>
      <c r="L4" s="4">
        <v>1.0</v>
      </c>
    </row>
    <row r="5">
      <c r="A5" s="1"/>
      <c r="B5" s="2" t="s">
        <v>14</v>
      </c>
      <c r="C5" s="3" t="s">
        <v>15</v>
      </c>
      <c r="D5" s="3" t="s">
        <v>16</v>
      </c>
      <c r="E5" s="3">
        <v>9.0</v>
      </c>
      <c r="F5" s="3">
        <v>9.0</v>
      </c>
      <c r="G5" s="5">
        <v>9.0</v>
      </c>
      <c r="H5" s="5">
        <v>9.0</v>
      </c>
      <c r="I5" s="5">
        <v>9.0</v>
      </c>
      <c r="J5" s="5">
        <v>9.0</v>
      </c>
      <c r="K5" s="5">
        <v>9.0</v>
      </c>
      <c r="L5" s="5">
        <v>9.0</v>
      </c>
    </row>
    <row r="6">
      <c r="A6" s="1"/>
      <c r="B6" s="2" t="s">
        <v>17</v>
      </c>
      <c r="C6" s="3" t="s">
        <v>18</v>
      </c>
      <c r="D6" s="3" t="s">
        <v>16</v>
      </c>
      <c r="E6" s="3">
        <v>1.3</v>
      </c>
      <c r="F6" s="3">
        <v>1.3</v>
      </c>
      <c r="G6" s="3">
        <v>1.3</v>
      </c>
      <c r="H6" s="3">
        <v>1.3</v>
      </c>
      <c r="I6" s="3">
        <v>1.3</v>
      </c>
      <c r="J6" s="3">
        <v>1.3</v>
      </c>
      <c r="K6" s="3">
        <v>1.3</v>
      </c>
      <c r="L6" s="3">
        <v>1.3</v>
      </c>
    </row>
    <row r="7">
      <c r="A7" s="6" t="s">
        <v>19</v>
      </c>
      <c r="B7" s="7" t="s">
        <v>20</v>
      </c>
      <c r="C7" s="8" t="s">
        <v>21</v>
      </c>
      <c r="D7" s="8" t="s">
        <v>22</v>
      </c>
      <c r="E7" s="9">
        <f t="shared" ref="E7:L7" si="1">(E5-E6)*E4*60*60</f>
        <v>27720</v>
      </c>
      <c r="F7" s="9">
        <f t="shared" si="1"/>
        <v>27720</v>
      </c>
      <c r="G7" s="9">
        <f t="shared" si="1"/>
        <v>27720</v>
      </c>
      <c r="H7" s="9">
        <f t="shared" si="1"/>
        <v>27720</v>
      </c>
      <c r="I7" s="9">
        <f t="shared" si="1"/>
        <v>27720</v>
      </c>
      <c r="J7" s="9">
        <f t="shared" si="1"/>
        <v>27720</v>
      </c>
      <c r="K7" s="9">
        <f t="shared" si="1"/>
        <v>27720</v>
      </c>
      <c r="L7" s="9">
        <f t="shared" si="1"/>
        <v>27720</v>
      </c>
    </row>
    <row r="8">
      <c r="A8" s="1"/>
      <c r="B8" s="2" t="s">
        <v>23</v>
      </c>
      <c r="C8" s="3" t="s">
        <v>24</v>
      </c>
      <c r="D8" s="3" t="s">
        <v>25</v>
      </c>
      <c r="E8" s="3">
        <v>900.0</v>
      </c>
      <c r="F8" s="3">
        <v>50.0</v>
      </c>
      <c r="G8" s="3">
        <v>23.0</v>
      </c>
      <c r="H8" s="3">
        <v>38.0</v>
      </c>
      <c r="I8" s="3">
        <v>29.0</v>
      </c>
      <c r="J8" s="3">
        <v>80.0</v>
      </c>
      <c r="K8" s="3">
        <v>50.0</v>
      </c>
      <c r="L8" s="3">
        <v>40.0</v>
      </c>
    </row>
    <row r="9">
      <c r="A9" s="1"/>
      <c r="B9" s="2" t="s">
        <v>26</v>
      </c>
      <c r="C9" s="3" t="s">
        <v>27</v>
      </c>
      <c r="D9" s="3" t="s">
        <v>13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</row>
    <row r="10">
      <c r="A10" s="1"/>
      <c r="B10" s="2" t="s">
        <v>28</v>
      </c>
      <c r="C10" s="3" t="s">
        <v>29</v>
      </c>
      <c r="D10" s="3" t="s">
        <v>30</v>
      </c>
      <c r="E10" s="3">
        <v>1.0</v>
      </c>
      <c r="F10" s="3">
        <v>0.8</v>
      </c>
      <c r="G10" s="3">
        <v>0.8</v>
      </c>
      <c r="H10" s="3">
        <v>0.8</v>
      </c>
      <c r="I10" s="3">
        <v>0.8</v>
      </c>
      <c r="J10" s="3">
        <v>0.95</v>
      </c>
      <c r="K10" s="3">
        <v>0.95</v>
      </c>
      <c r="L10" s="3">
        <v>0.95</v>
      </c>
    </row>
    <row r="11">
      <c r="A11" s="6" t="s">
        <v>31</v>
      </c>
      <c r="B11" s="7" t="s">
        <v>32</v>
      </c>
      <c r="C11" s="8" t="s">
        <v>33</v>
      </c>
      <c r="D11" s="8" t="s">
        <v>25</v>
      </c>
      <c r="E11" s="9">
        <f t="shared" ref="E11:L11" si="2">E8*E9*E10</f>
        <v>900</v>
      </c>
      <c r="F11" s="9">
        <f t="shared" si="2"/>
        <v>40</v>
      </c>
      <c r="G11" s="9">
        <f t="shared" si="2"/>
        <v>18.4</v>
      </c>
      <c r="H11" s="9">
        <f t="shared" si="2"/>
        <v>30.4</v>
      </c>
      <c r="I11" s="9">
        <f t="shared" si="2"/>
        <v>23.2</v>
      </c>
      <c r="J11" s="9">
        <f t="shared" si="2"/>
        <v>76</v>
      </c>
      <c r="K11" s="9">
        <f t="shared" si="2"/>
        <v>47.5</v>
      </c>
      <c r="L11" s="9">
        <f t="shared" si="2"/>
        <v>38</v>
      </c>
    </row>
    <row r="12">
      <c r="A12" s="6" t="s">
        <v>34</v>
      </c>
      <c r="B12" s="7" t="s">
        <v>35</v>
      </c>
      <c r="C12" s="8" t="s">
        <v>36</v>
      </c>
      <c r="D12" s="8" t="s">
        <v>37</v>
      </c>
      <c r="E12" s="9">
        <f t="shared" ref="E12:L12" si="3">E7/E11</f>
        <v>30.8</v>
      </c>
      <c r="F12" s="9">
        <f t="shared" si="3"/>
        <v>693</v>
      </c>
      <c r="G12" s="9">
        <f t="shared" si="3"/>
        <v>1506.521739</v>
      </c>
      <c r="H12" s="9">
        <f t="shared" si="3"/>
        <v>911.8421053</v>
      </c>
      <c r="I12" s="9">
        <f t="shared" si="3"/>
        <v>1194.827586</v>
      </c>
      <c r="J12" s="9">
        <f t="shared" si="3"/>
        <v>364.7368421</v>
      </c>
      <c r="K12" s="9">
        <f t="shared" si="3"/>
        <v>583.5789474</v>
      </c>
      <c r="L12" s="9">
        <f t="shared" si="3"/>
        <v>729.4736842</v>
      </c>
    </row>
    <row r="13">
      <c r="A13" s="1"/>
      <c r="B13" s="2" t="s">
        <v>38</v>
      </c>
      <c r="C13" s="3" t="s">
        <v>39</v>
      </c>
      <c r="D13" s="3" t="s">
        <v>30</v>
      </c>
      <c r="E13" s="10"/>
      <c r="F13" s="10"/>
      <c r="G13" s="10"/>
      <c r="H13" s="10"/>
      <c r="I13" s="10"/>
      <c r="J13" s="10"/>
      <c r="K13" s="10"/>
      <c r="L13" s="10"/>
    </row>
    <row r="14">
      <c r="A14" s="1"/>
      <c r="B14" s="2" t="s">
        <v>40</v>
      </c>
      <c r="C14" s="3" t="s">
        <v>41</v>
      </c>
      <c r="D14" s="3" t="s">
        <v>42</v>
      </c>
      <c r="E14" s="3">
        <v>10.0</v>
      </c>
      <c r="F14" s="3">
        <v>15.0</v>
      </c>
      <c r="G14" s="3">
        <v>5.0</v>
      </c>
      <c r="H14" s="3">
        <v>5.0</v>
      </c>
      <c r="I14" s="3">
        <v>5.0</v>
      </c>
      <c r="J14" s="3">
        <v>15.0</v>
      </c>
      <c r="K14" s="3">
        <v>10.0</v>
      </c>
      <c r="L14" s="3">
        <v>15.0</v>
      </c>
    </row>
    <row r="15">
      <c r="A15" s="1"/>
      <c r="B15" s="2" t="s">
        <v>43</v>
      </c>
      <c r="C15" s="3" t="s">
        <v>44</v>
      </c>
      <c r="D15" s="3" t="s">
        <v>13</v>
      </c>
      <c r="E15" s="10"/>
      <c r="F15" s="10"/>
      <c r="G15" s="10"/>
      <c r="H15" s="10"/>
      <c r="I15" s="10"/>
      <c r="J15" s="10"/>
      <c r="K15" s="10"/>
      <c r="L15" s="10"/>
    </row>
    <row r="16">
      <c r="A16" s="1"/>
      <c r="B16" s="11"/>
      <c r="C16" s="1"/>
      <c r="D16" s="1"/>
      <c r="E16" s="11"/>
      <c r="F16" s="11"/>
      <c r="G16" s="11"/>
      <c r="H16" s="11"/>
      <c r="I16" s="11"/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2" t="s">
        <v>45</v>
      </c>
      <c r="C18" s="13"/>
      <c r="D18" s="13"/>
      <c r="E18" s="14"/>
      <c r="F18" s="1"/>
      <c r="G18" s="1"/>
      <c r="H18" s="1"/>
      <c r="I18" s="1"/>
    </row>
    <row r="19">
      <c r="A19" s="1"/>
      <c r="B19" s="2" t="s">
        <v>0</v>
      </c>
      <c r="C19" s="2" t="s">
        <v>1</v>
      </c>
      <c r="D19" s="2" t="s">
        <v>46</v>
      </c>
      <c r="E19" s="2" t="s">
        <v>47</v>
      </c>
      <c r="F19" s="1"/>
      <c r="G19" s="1"/>
      <c r="H19" s="1"/>
      <c r="I19" s="1"/>
    </row>
    <row r="20">
      <c r="A20" s="1"/>
      <c r="B20" s="2" t="s">
        <v>48</v>
      </c>
      <c r="C20" s="3" t="s">
        <v>49</v>
      </c>
      <c r="D20" s="3">
        <v>440.0</v>
      </c>
      <c r="E20" s="3" t="s">
        <v>50</v>
      </c>
      <c r="F20" s="1"/>
      <c r="G20" s="1"/>
      <c r="H20" s="1"/>
      <c r="I20" s="1"/>
    </row>
    <row r="21">
      <c r="A21" s="1"/>
      <c r="B21" s="2" t="s">
        <v>51</v>
      </c>
      <c r="C21" s="3" t="s">
        <v>52</v>
      </c>
      <c r="D21" s="3">
        <v>20.0</v>
      </c>
      <c r="E21" s="3" t="s">
        <v>53</v>
      </c>
      <c r="F21" s="1"/>
      <c r="G21" s="1"/>
      <c r="H21" s="1"/>
      <c r="I21" s="1"/>
    </row>
    <row r="22">
      <c r="A22" s="1"/>
      <c r="B22" s="2" t="s">
        <v>54</v>
      </c>
      <c r="C22" s="3" t="s">
        <v>55</v>
      </c>
      <c r="D22" s="10">
        <f>D20/D21</f>
        <v>22</v>
      </c>
      <c r="E22" s="3" t="s">
        <v>56</v>
      </c>
      <c r="F22" s="6" t="s">
        <v>57</v>
      </c>
      <c r="G22" s="1"/>
      <c r="H22" s="1"/>
      <c r="I22" s="1"/>
    </row>
    <row r="23">
      <c r="A23" s="1"/>
      <c r="B23" s="1"/>
      <c r="C23" s="1"/>
      <c r="D23" s="1"/>
      <c r="E23" s="1"/>
      <c r="F23" s="1"/>
      <c r="G23" s="1"/>
      <c r="H23" s="1"/>
      <c r="I23" s="1"/>
    </row>
    <row r="24">
      <c r="A24" s="1"/>
      <c r="B24" s="1"/>
      <c r="C24" s="15"/>
      <c r="D24" s="1"/>
      <c r="E24" s="1"/>
      <c r="F24" s="1"/>
      <c r="G24" s="1"/>
      <c r="H24" s="1"/>
      <c r="I24" s="1"/>
    </row>
    <row r="25">
      <c r="A25" s="1"/>
      <c r="B25" s="12" t="s">
        <v>58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4"/>
    </row>
    <row r="26">
      <c r="A26" s="1"/>
      <c r="B26" s="2" t="s">
        <v>0</v>
      </c>
      <c r="C26" s="2" t="s">
        <v>1</v>
      </c>
      <c r="D26" s="2" t="s">
        <v>47</v>
      </c>
      <c r="E26" s="2" t="s">
        <v>59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7</v>
      </c>
      <c r="K26" s="2" t="s">
        <v>8</v>
      </c>
      <c r="L26" s="2" t="s">
        <v>9</v>
      </c>
      <c r="M26" s="2" t="s">
        <v>10</v>
      </c>
    </row>
    <row r="27">
      <c r="A27" s="1"/>
      <c r="B27" s="2" t="s">
        <v>60</v>
      </c>
      <c r="C27" s="3" t="s">
        <v>61</v>
      </c>
      <c r="D27" s="3" t="s">
        <v>62</v>
      </c>
      <c r="E27" s="3">
        <v>0.0</v>
      </c>
      <c r="F27" s="3">
        <v>0.0</v>
      </c>
      <c r="G27" s="3">
        <v>460.0</v>
      </c>
      <c r="H27" s="3">
        <v>22.0</v>
      </c>
      <c r="I27" s="16">
        <v>0.0</v>
      </c>
      <c r="J27" s="16">
        <v>0.0</v>
      </c>
      <c r="K27" s="16">
        <v>0.0</v>
      </c>
      <c r="L27" s="16">
        <v>0.0</v>
      </c>
      <c r="M27" s="16">
        <v>4.0</v>
      </c>
    </row>
    <row r="28">
      <c r="A28" s="6" t="s">
        <v>63</v>
      </c>
      <c r="B28" s="2" t="s">
        <v>64</v>
      </c>
      <c r="C28" s="3" t="s">
        <v>65</v>
      </c>
      <c r="D28" s="3" t="s">
        <v>66</v>
      </c>
      <c r="E28" s="10">
        <f t="shared" ref="E28:M28" si="4">E27/$D$22</f>
        <v>0</v>
      </c>
      <c r="F28" s="10">
        <f t="shared" si="4"/>
        <v>0</v>
      </c>
      <c r="G28" s="10">
        <f t="shared" si="4"/>
        <v>20.90909091</v>
      </c>
      <c r="H28" s="10">
        <f t="shared" si="4"/>
        <v>1</v>
      </c>
      <c r="I28" s="10">
        <f t="shared" si="4"/>
        <v>0</v>
      </c>
      <c r="J28" s="10">
        <f t="shared" si="4"/>
        <v>0</v>
      </c>
      <c r="K28" s="10">
        <f t="shared" si="4"/>
        <v>0</v>
      </c>
      <c r="L28" s="10">
        <f t="shared" si="4"/>
        <v>0</v>
      </c>
      <c r="M28" s="10">
        <f t="shared" si="4"/>
        <v>0.1818181818</v>
      </c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2" t="s">
        <v>67</v>
      </c>
      <c r="C31" s="13"/>
      <c r="D31" s="13"/>
      <c r="E31" s="14"/>
      <c r="F31" s="1"/>
      <c r="G31" s="1"/>
      <c r="H31" s="1"/>
      <c r="I31" s="1"/>
    </row>
    <row r="32">
      <c r="A32" s="1"/>
      <c r="B32" s="2" t="s">
        <v>68</v>
      </c>
      <c r="C32" s="2" t="s">
        <v>1</v>
      </c>
      <c r="D32" s="2" t="s">
        <v>47</v>
      </c>
      <c r="E32" s="2" t="s">
        <v>46</v>
      </c>
      <c r="F32" s="1"/>
      <c r="G32" s="1"/>
      <c r="H32" s="1"/>
      <c r="I32" s="1"/>
    </row>
    <row r="33">
      <c r="A33" s="1"/>
      <c r="B33" s="2" t="s">
        <v>69</v>
      </c>
      <c r="C33" s="3" t="s">
        <v>70</v>
      </c>
      <c r="D33" s="3" t="s">
        <v>42</v>
      </c>
      <c r="E33" s="10">
        <f>SUM(E12:L12)/60</f>
        <v>100.2463484</v>
      </c>
      <c r="F33" s="6" t="s">
        <v>71</v>
      </c>
      <c r="G33" s="1"/>
      <c r="H33" s="1"/>
      <c r="I33" s="1"/>
    </row>
    <row r="34">
      <c r="A34" s="1"/>
      <c r="B34" s="2" t="s">
        <v>72</v>
      </c>
      <c r="C34" s="3" t="s">
        <v>73</v>
      </c>
      <c r="D34" s="3" t="s">
        <v>42</v>
      </c>
      <c r="E34" s="10">
        <f>SUM(E28:H28)*24*60</f>
        <v>31549.09091</v>
      </c>
      <c r="F34" s="6" t="s">
        <v>74</v>
      </c>
      <c r="G34" s="1"/>
      <c r="H34" s="1"/>
      <c r="I34" s="1"/>
    </row>
    <row r="35">
      <c r="A35" s="1"/>
      <c r="B35" s="2" t="s">
        <v>75</v>
      </c>
      <c r="C35" s="3" t="s">
        <v>76</v>
      </c>
      <c r="D35" s="3" t="s">
        <v>42</v>
      </c>
      <c r="E35" s="10">
        <f>E33+E34</f>
        <v>31649.33726</v>
      </c>
      <c r="F35" s="6" t="s">
        <v>77</v>
      </c>
      <c r="G35" s="1"/>
      <c r="H35" s="1"/>
      <c r="I35" s="1"/>
    </row>
    <row r="36">
      <c r="A36" s="1"/>
      <c r="B36" s="2" t="s">
        <v>78</v>
      </c>
      <c r="C36" s="3" t="s">
        <v>79</v>
      </c>
      <c r="D36" s="3" t="s">
        <v>30</v>
      </c>
      <c r="E36" s="17">
        <f>E33/E35</f>
        <v>0.003167407506</v>
      </c>
      <c r="F36" s="6" t="s">
        <v>80</v>
      </c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2" t="s">
        <v>81</v>
      </c>
      <c r="C39" s="13"/>
      <c r="D39" s="13"/>
      <c r="E39" s="14"/>
      <c r="F39" s="1"/>
      <c r="G39" s="1"/>
      <c r="H39" s="1"/>
      <c r="I39" s="1"/>
    </row>
    <row r="40">
      <c r="A40" s="1"/>
      <c r="B40" s="2" t="s">
        <v>82</v>
      </c>
      <c r="C40" s="2" t="s">
        <v>1</v>
      </c>
      <c r="D40" s="2" t="s">
        <v>47</v>
      </c>
      <c r="E40" s="2" t="s">
        <v>46</v>
      </c>
      <c r="F40" s="1"/>
      <c r="G40" s="1"/>
      <c r="H40" s="1"/>
      <c r="I40" s="1"/>
    </row>
    <row r="41">
      <c r="A41" s="1"/>
      <c r="B41" s="2" t="s">
        <v>83</v>
      </c>
      <c r="C41" s="3" t="s">
        <v>84</v>
      </c>
      <c r="D41" s="3" t="s">
        <v>85</v>
      </c>
      <c r="E41" s="10">
        <f>E7/D22</f>
        <v>1260</v>
      </c>
      <c r="F41" s="6" t="s">
        <v>86</v>
      </c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5">
      <c r="B45" s="18" t="s">
        <v>87</v>
      </c>
    </row>
  </sheetData>
  <mergeCells count="4">
    <mergeCell ref="B18:E18"/>
    <mergeCell ref="B25:M25"/>
    <mergeCell ref="B31:E31"/>
    <mergeCell ref="B39:E39"/>
  </mergeCells>
  <drawing r:id="rId1"/>
</worksheet>
</file>