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966F68B0-C9CF-4B01-812B-ECB513E0875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AD Převodník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M13" i="1" s="1"/>
  <c r="L14" i="1"/>
  <c r="M14" i="1" s="1"/>
  <c r="L15" i="1"/>
  <c r="M15" i="1" s="1"/>
  <c r="L16" i="1"/>
  <c r="L17" i="1"/>
  <c r="L18" i="1"/>
  <c r="M18" i="1" s="1"/>
  <c r="L19" i="1"/>
  <c r="M19" i="1" s="1"/>
  <c r="L20" i="1"/>
  <c r="L21" i="1"/>
  <c r="L22" i="1"/>
  <c r="L23" i="1"/>
  <c r="M23" i="1" s="1"/>
  <c r="L24" i="1"/>
  <c r="L25" i="1"/>
  <c r="L26" i="1"/>
  <c r="L27" i="1"/>
  <c r="L28" i="1"/>
  <c r="L29" i="1"/>
  <c r="M29" i="1" s="1"/>
  <c r="L30" i="1"/>
  <c r="M30" i="1" s="1"/>
  <c r="L31" i="1"/>
  <c r="M31" i="1" s="1"/>
  <c r="L32" i="1"/>
  <c r="L33" i="1"/>
  <c r="L8" i="1"/>
  <c r="M8" i="1" s="1"/>
  <c r="M12" i="1"/>
  <c r="M16" i="1"/>
  <c r="M20" i="1"/>
  <c r="M24" i="1"/>
  <c r="M28" i="1"/>
  <c r="M32" i="1"/>
  <c r="M9" i="1"/>
  <c r="M10" i="1"/>
  <c r="M11" i="1"/>
  <c r="M17" i="1"/>
  <c r="M21" i="1"/>
  <c r="M22" i="1"/>
  <c r="M25" i="1"/>
  <c r="M26" i="1"/>
  <c r="M27" i="1"/>
  <c r="M33" i="1"/>
  <c r="G4" i="1" l="1"/>
  <c r="G3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31" i="1"/>
  <c r="G32" i="1"/>
  <c r="G33" i="1"/>
  <c r="G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31" i="1"/>
  <c r="E32" i="1"/>
  <c r="E33" i="1"/>
  <c r="E8" i="1"/>
  <c r="C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G26" i="1" s="1"/>
  <c r="D27" i="1"/>
  <c r="D28" i="1"/>
  <c r="G28" i="1" s="1"/>
  <c r="D29" i="1"/>
  <c r="E29" i="1" s="1"/>
  <c r="D30" i="1"/>
  <c r="E30" i="1" s="1"/>
  <c r="D31" i="1"/>
  <c r="D32" i="1"/>
  <c r="D33" i="1"/>
  <c r="D8" i="1"/>
  <c r="E26" i="1" l="1"/>
  <c r="E28" i="1"/>
  <c r="G30" i="1"/>
  <c r="G29" i="1"/>
</calcChain>
</file>

<file path=xl/sharedStrings.xml><?xml version="1.0" encoding="utf-8"?>
<sst xmlns="http://schemas.openxmlformats.org/spreadsheetml/2006/main" count="43" uniqueCount="43">
  <si>
    <t>0000 0000</t>
  </si>
  <si>
    <t>0000 1010</t>
  </si>
  <si>
    <t>0001 0101</t>
  </si>
  <si>
    <t>0001 1010</t>
  </si>
  <si>
    <t>0010 1001</t>
  </si>
  <si>
    <t>0011 0011</t>
  </si>
  <si>
    <t>0011 1110</t>
  </si>
  <si>
    <t>0100 1001</t>
  </si>
  <si>
    <t>0101 0001</t>
  </si>
  <si>
    <t>0101 1010</t>
  </si>
  <si>
    <t>0110 0101</t>
  </si>
  <si>
    <t>0111 0001</t>
  </si>
  <si>
    <t>0111 1100</t>
  </si>
  <si>
    <t>1000 0110</t>
  </si>
  <si>
    <t>1001 0000</t>
  </si>
  <si>
    <t>1001 1001</t>
  </si>
  <si>
    <t>1010 0010</t>
  </si>
  <si>
    <t>1010 1101</t>
  </si>
  <si>
    <t>1100 0100</t>
  </si>
  <si>
    <t>1100 1110</t>
  </si>
  <si>
    <t>1101 0111</t>
  </si>
  <si>
    <t>1110 1101</t>
  </si>
  <si>
    <t>1111 0111</t>
  </si>
  <si>
    <t>1111 1111</t>
  </si>
  <si>
    <t>UFF</t>
  </si>
  <si>
    <t>U00</t>
  </si>
  <si>
    <t>ULSB</t>
  </si>
  <si>
    <t>UA</t>
  </si>
  <si>
    <t>BIN</t>
  </si>
  <si>
    <t>HEX</t>
  </si>
  <si>
    <t>UD</t>
  </si>
  <si>
    <t>Počet úrovní</t>
  </si>
  <si>
    <t>DEC</t>
  </si>
  <si>
    <t>1110 0010</t>
  </si>
  <si>
    <t>1011 1011</t>
  </si>
  <si>
    <t>delta m [V]</t>
  </si>
  <si>
    <t>korekce [V]</t>
  </si>
  <si>
    <t>relativní m [%]</t>
  </si>
  <si>
    <t>Korekce</t>
  </si>
  <si>
    <t>Tolerance kvantování +</t>
  </si>
  <si>
    <t>Tolerance kvantování -</t>
  </si>
  <si>
    <t>primka</t>
  </si>
  <si>
    <t>rozdil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</si>
</sst>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aseline="0"/>
              <a:t>Závislost digitálního na analogovém napětí A/D převodníku </a:t>
            </a:r>
          </a:p>
        </c:rich>
      </c:tx>
      <c:layout>
        <c:manualLayout>
          <c:xMode val="edge"/>
          <c:yMode val="edge"/>
          <c:x val="0.27833560612129732"/>
          <c:y val="1.82481484790090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 Převodník'!$B$2</c:f>
              <c:strCache>
                <c:ptCount val="1"/>
                <c:pt idx="0">
                  <c:v>UFF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/>
            </c:spPr>
            <c:trendlineType val="linear"/>
            <c:dispRSqr val="0"/>
            <c:dispEq val="1"/>
            <c:trendlineLbl>
              <c:layout>
                <c:manualLayout>
                  <c:x val="0.14139092422504387"/>
                  <c:y val="0.6227294035571323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0"/>
                  </a:pPr>
                  <a:endParaRPr lang="cs-CZ"/>
                </a:p>
              </c:txPr>
            </c:trendlineLbl>
          </c:trendline>
          <c:xVal>
            <c:numRef>
              <c:f>'AD Převodník'!$B$8:$B$33</c:f>
              <c:numCache>
                <c:formatCode>0.000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'AD Převodník'!$E$8:$E$33</c:f>
              <c:numCache>
                <c:formatCode>0.0000</c:formatCode>
                <c:ptCount val="26"/>
                <c:pt idx="0">
                  <c:v>0</c:v>
                </c:pt>
                <c:pt idx="1">
                  <c:v>0.1953125</c:v>
                </c:pt>
                <c:pt idx="2">
                  <c:v>0.41015625</c:v>
                </c:pt>
                <c:pt idx="3">
                  <c:v>0.5078125</c:v>
                </c:pt>
                <c:pt idx="4">
                  <c:v>0.80078125</c:v>
                </c:pt>
                <c:pt idx="5">
                  <c:v>0.99609375</c:v>
                </c:pt>
                <c:pt idx="6">
                  <c:v>1.2109375</c:v>
                </c:pt>
                <c:pt idx="7">
                  <c:v>1.42578125</c:v>
                </c:pt>
                <c:pt idx="8">
                  <c:v>1.58203125</c:v>
                </c:pt>
                <c:pt idx="9">
                  <c:v>1.7578125</c:v>
                </c:pt>
                <c:pt idx="10">
                  <c:v>1.97265625</c:v>
                </c:pt>
                <c:pt idx="11">
                  <c:v>2.20703125</c:v>
                </c:pt>
                <c:pt idx="12">
                  <c:v>2.421875</c:v>
                </c:pt>
                <c:pt idx="13">
                  <c:v>2.6171875</c:v>
                </c:pt>
                <c:pt idx="14">
                  <c:v>2.8125</c:v>
                </c:pt>
                <c:pt idx="15">
                  <c:v>2.98828125</c:v>
                </c:pt>
                <c:pt idx="16">
                  <c:v>3.1640625</c:v>
                </c:pt>
                <c:pt idx="17">
                  <c:v>3.37890625</c:v>
                </c:pt>
                <c:pt idx="18">
                  <c:v>3.65234375</c:v>
                </c:pt>
                <c:pt idx="19">
                  <c:v>3.828125</c:v>
                </c:pt>
                <c:pt idx="20">
                  <c:v>4.0234375</c:v>
                </c:pt>
                <c:pt idx="21">
                  <c:v>4.19921875</c:v>
                </c:pt>
                <c:pt idx="22">
                  <c:v>4.4140625</c:v>
                </c:pt>
                <c:pt idx="23">
                  <c:v>4.62890625</c:v>
                </c:pt>
                <c:pt idx="24">
                  <c:v>4.82421875</c:v>
                </c:pt>
                <c:pt idx="25">
                  <c:v>4.98046875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386-4B08-BE83-FCE588E53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  <a:latin typeface="+mn-lt"/>
                  </a:rPr>
                  <a:t>U</a:t>
                </a:r>
                <a:r>
                  <a:rPr lang="cs-CZ" sz="1000" b="0" i="0" u="none" strike="noStrike" baseline="-25000">
                    <a:effectLst/>
                    <a:latin typeface="+mn-lt"/>
                  </a:rPr>
                  <a:t>A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 [</a:t>
                </a:r>
                <a:r>
                  <a:rPr lang="cs-CZ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V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]</a:t>
                </a:r>
                <a:r>
                  <a:rPr lang="cs-CZ" sz="1000" b="0" i="0" u="none" strike="noStrike" baseline="0">
                    <a:latin typeface="+mn-lt"/>
                  </a:rPr>
                  <a:t> </a:t>
                </a:r>
                <a:endParaRPr lang="cs-CZ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aseline="0"/>
                  <a:t>U</a:t>
                </a:r>
                <a:r>
                  <a:rPr lang="cs-CZ" baseline="-25000"/>
                  <a:t>D</a:t>
                </a:r>
                <a:r>
                  <a:rPr lang="cs-CZ"/>
                  <a:t> </a:t>
                </a:r>
                <a:r>
                  <a:rPr lang="cs-CZ" sz="1000" b="0" i="0" u="none" strike="noStrike" baseline="0">
                    <a:effectLst/>
                  </a:rPr>
                  <a:t>[V]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baseline="0">
                <a:effectLst/>
              </a:rPr>
              <a:t>Korekční křivka A/D převodníku</a:t>
            </a:r>
            <a:endParaRPr lang="cs-CZ" sz="1400">
              <a:effectLst/>
            </a:endParaRPr>
          </a:p>
        </c:rich>
      </c:tx>
      <c:layout>
        <c:manualLayout>
          <c:xMode val="edge"/>
          <c:yMode val="edge"/>
          <c:x val="0.36676583150897762"/>
          <c:y val="2.03521364740682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Naměřené hodnoty</c:v>
          </c:tx>
          <c:spPr>
            <a:ln>
              <a:solidFill>
                <a:schemeClr val="accent2">
                  <a:alpha val="30000"/>
                </a:schemeClr>
              </a:solidFill>
            </a:ln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5875">
                <a:solidFill>
                  <a:schemeClr val="accent2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3535483765892914E-4"/>
                  <c:y val="0.167290348729931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cs-CZ"/>
                </a:p>
              </c:txPr>
            </c:trendlineLbl>
          </c:trendline>
          <c:xVal>
            <c:numRef>
              <c:f>'AD Převodník'!$E$8:$E$33</c:f>
              <c:numCache>
                <c:formatCode>0.0000</c:formatCode>
                <c:ptCount val="26"/>
                <c:pt idx="0">
                  <c:v>0</c:v>
                </c:pt>
                <c:pt idx="1">
                  <c:v>0.1953125</c:v>
                </c:pt>
                <c:pt idx="2">
                  <c:v>0.41015625</c:v>
                </c:pt>
                <c:pt idx="3">
                  <c:v>0.5078125</c:v>
                </c:pt>
                <c:pt idx="4">
                  <c:v>0.80078125</c:v>
                </c:pt>
                <c:pt idx="5">
                  <c:v>0.99609375</c:v>
                </c:pt>
                <c:pt idx="6">
                  <c:v>1.2109375</c:v>
                </c:pt>
                <c:pt idx="7">
                  <c:v>1.42578125</c:v>
                </c:pt>
                <c:pt idx="8">
                  <c:v>1.58203125</c:v>
                </c:pt>
                <c:pt idx="9">
                  <c:v>1.7578125</c:v>
                </c:pt>
                <c:pt idx="10">
                  <c:v>1.97265625</c:v>
                </c:pt>
                <c:pt idx="11">
                  <c:v>2.20703125</c:v>
                </c:pt>
                <c:pt idx="12">
                  <c:v>2.421875</c:v>
                </c:pt>
                <c:pt idx="13">
                  <c:v>2.6171875</c:v>
                </c:pt>
                <c:pt idx="14">
                  <c:v>2.8125</c:v>
                </c:pt>
                <c:pt idx="15">
                  <c:v>2.98828125</c:v>
                </c:pt>
                <c:pt idx="16">
                  <c:v>3.1640625</c:v>
                </c:pt>
                <c:pt idx="17">
                  <c:v>3.37890625</c:v>
                </c:pt>
                <c:pt idx="18">
                  <c:v>3.65234375</c:v>
                </c:pt>
                <c:pt idx="19">
                  <c:v>3.828125</c:v>
                </c:pt>
                <c:pt idx="20">
                  <c:v>4.0234375</c:v>
                </c:pt>
                <c:pt idx="21">
                  <c:v>4.19921875</c:v>
                </c:pt>
                <c:pt idx="22">
                  <c:v>4.4140625</c:v>
                </c:pt>
                <c:pt idx="23">
                  <c:v>4.62890625</c:v>
                </c:pt>
                <c:pt idx="24">
                  <c:v>4.82421875</c:v>
                </c:pt>
                <c:pt idx="25">
                  <c:v>4.98046875</c:v>
                </c:pt>
              </c:numCache>
            </c:numRef>
          </c:xVal>
          <c:yVal>
            <c:numRef>
              <c:f>'AD Převodník'!$I$8:$I$33</c:f>
              <c:numCache>
                <c:formatCode>0.0000</c:formatCode>
                <c:ptCount val="26"/>
                <c:pt idx="0">
                  <c:v>0</c:v>
                </c:pt>
                <c:pt idx="1">
                  <c:v>4.6875000000000111E-3</c:v>
                </c:pt>
                <c:pt idx="2">
                  <c:v>-1.0156249999999978E-2</c:v>
                </c:pt>
                <c:pt idx="3">
                  <c:v>9.2187499999999978E-2</c:v>
                </c:pt>
                <c:pt idx="4">
                  <c:v>-7.8124999999995559E-4</c:v>
                </c:pt>
                <c:pt idx="5">
                  <c:v>3.90625E-3</c:v>
                </c:pt>
                <c:pt idx="6">
                  <c:v>-1.0937500000000044E-2</c:v>
                </c:pt>
                <c:pt idx="7">
                  <c:v>-2.5781250000000089E-2</c:v>
                </c:pt>
                <c:pt idx="8">
                  <c:v>1.7968750000000089E-2</c:v>
                </c:pt>
                <c:pt idx="9">
                  <c:v>4.2187500000000044E-2</c:v>
                </c:pt>
                <c:pt idx="10">
                  <c:v>2.734375E-2</c:v>
                </c:pt>
                <c:pt idx="11">
                  <c:v>-7.0312499999998224E-3</c:v>
                </c:pt>
                <c:pt idx="12">
                  <c:v>-2.1875000000000089E-2</c:v>
                </c:pt>
                <c:pt idx="13">
                  <c:v>-1.7187499999999911E-2</c:v>
                </c:pt>
                <c:pt idx="14">
                  <c:v>-1.2500000000000178E-2</c:v>
                </c:pt>
                <c:pt idx="15">
                  <c:v>1.171875E-2</c:v>
                </c:pt>
                <c:pt idx="16">
                  <c:v>3.5937500000000178E-2</c:v>
                </c:pt>
                <c:pt idx="17">
                  <c:v>2.1093749999999911E-2</c:v>
                </c:pt>
                <c:pt idx="18">
                  <c:v>-5.2343749999999911E-2</c:v>
                </c:pt>
                <c:pt idx="19">
                  <c:v>-2.8125000000000178E-2</c:v>
                </c:pt>
                <c:pt idx="20">
                  <c:v>-2.34375E-2</c:v>
                </c:pt>
                <c:pt idx="21">
                  <c:v>7.8125000000017764E-4</c:v>
                </c:pt>
                <c:pt idx="22">
                  <c:v>-1.4062499999999645E-2</c:v>
                </c:pt>
                <c:pt idx="23">
                  <c:v>-2.8906250000000355E-2</c:v>
                </c:pt>
                <c:pt idx="24">
                  <c:v>-2.4218750000000178E-2</c:v>
                </c:pt>
                <c:pt idx="25">
                  <c:v>1.953125E-2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3-4EC7-8C07-6818932C4286}"/>
            </c:ext>
          </c:extLst>
        </c:ser>
        <c:ser>
          <c:idx val="2"/>
          <c:order val="1"/>
          <c:tx>
            <c:v>Body po eliminaci systematické chyby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'AD Převodník'!$E$8:$E$33</c:f>
              <c:numCache>
                <c:formatCode>0.0000</c:formatCode>
                <c:ptCount val="26"/>
                <c:pt idx="0">
                  <c:v>0</c:v>
                </c:pt>
                <c:pt idx="1">
                  <c:v>0.1953125</c:v>
                </c:pt>
                <c:pt idx="2">
                  <c:v>0.41015625</c:v>
                </c:pt>
                <c:pt idx="3">
                  <c:v>0.5078125</c:v>
                </c:pt>
                <c:pt idx="4">
                  <c:v>0.80078125</c:v>
                </c:pt>
                <c:pt idx="5">
                  <c:v>0.99609375</c:v>
                </c:pt>
                <c:pt idx="6">
                  <c:v>1.2109375</c:v>
                </c:pt>
                <c:pt idx="7">
                  <c:v>1.42578125</c:v>
                </c:pt>
                <c:pt idx="8">
                  <c:v>1.58203125</c:v>
                </c:pt>
                <c:pt idx="9">
                  <c:v>1.7578125</c:v>
                </c:pt>
                <c:pt idx="10">
                  <c:v>1.97265625</c:v>
                </c:pt>
                <c:pt idx="11">
                  <c:v>2.20703125</c:v>
                </c:pt>
                <c:pt idx="12">
                  <c:v>2.421875</c:v>
                </c:pt>
                <c:pt idx="13">
                  <c:v>2.6171875</c:v>
                </c:pt>
                <c:pt idx="14">
                  <c:v>2.8125</c:v>
                </c:pt>
                <c:pt idx="15">
                  <c:v>2.98828125</c:v>
                </c:pt>
                <c:pt idx="16">
                  <c:v>3.1640625</c:v>
                </c:pt>
                <c:pt idx="17">
                  <c:v>3.37890625</c:v>
                </c:pt>
                <c:pt idx="18">
                  <c:v>3.65234375</c:v>
                </c:pt>
                <c:pt idx="19">
                  <c:v>3.828125</c:v>
                </c:pt>
                <c:pt idx="20">
                  <c:v>4.0234375</c:v>
                </c:pt>
                <c:pt idx="21">
                  <c:v>4.19921875</c:v>
                </c:pt>
                <c:pt idx="22">
                  <c:v>4.4140625</c:v>
                </c:pt>
                <c:pt idx="23">
                  <c:v>4.62890625</c:v>
                </c:pt>
                <c:pt idx="24">
                  <c:v>4.82421875</c:v>
                </c:pt>
                <c:pt idx="25">
                  <c:v>4.98046875</c:v>
                </c:pt>
              </c:numCache>
            </c:numRef>
          </c:xVal>
          <c:yVal>
            <c:numRef>
              <c:f>'AD Převodník'!$M$8:$M$33</c:f>
              <c:numCache>
                <c:formatCode>0.0000</c:formatCode>
                <c:ptCount val="26"/>
                <c:pt idx="0">
                  <c:v>0</c:v>
                </c:pt>
                <c:pt idx="1">
                  <c:v>5.019531250000011E-3</c:v>
                </c:pt>
                <c:pt idx="2">
                  <c:v>-9.4589843749999774E-3</c:v>
                </c:pt>
                <c:pt idx="3">
                  <c:v>9.3050781249999978E-2</c:v>
                </c:pt>
                <c:pt idx="4">
                  <c:v>5.8007812500004432E-4</c:v>
                </c:pt>
                <c:pt idx="5">
                  <c:v>5.599609375E-3</c:v>
                </c:pt>
                <c:pt idx="6">
                  <c:v>-8.8789062500000439E-3</c:v>
                </c:pt>
                <c:pt idx="7">
                  <c:v>-2.3357421875000089E-2</c:v>
                </c:pt>
                <c:pt idx="8">
                  <c:v>2.065820312500009E-2</c:v>
                </c:pt>
                <c:pt idx="9">
                  <c:v>4.5175781250000047E-2</c:v>
                </c:pt>
                <c:pt idx="10">
                  <c:v>3.0697265625000001E-2</c:v>
                </c:pt>
                <c:pt idx="11">
                  <c:v>-3.2792968749998227E-3</c:v>
                </c:pt>
                <c:pt idx="12">
                  <c:v>-1.7757812500000088E-2</c:v>
                </c:pt>
                <c:pt idx="13">
                  <c:v>-1.273828124999991E-2</c:v>
                </c:pt>
                <c:pt idx="14">
                  <c:v>-7.7187500000001777E-3</c:v>
                </c:pt>
                <c:pt idx="15">
                  <c:v>1.6798828124999998E-2</c:v>
                </c:pt>
                <c:pt idx="16">
                  <c:v>4.131640625000018E-2</c:v>
                </c:pt>
                <c:pt idx="17">
                  <c:v>2.6837890624999909E-2</c:v>
                </c:pt>
                <c:pt idx="18">
                  <c:v>-4.6134765624999914E-2</c:v>
                </c:pt>
                <c:pt idx="19">
                  <c:v>-2.1617187500000176E-2</c:v>
                </c:pt>
                <c:pt idx="20">
                  <c:v>-1.6597656250000002E-2</c:v>
                </c:pt>
                <c:pt idx="21">
                  <c:v>7.9199218750001764E-3</c:v>
                </c:pt>
                <c:pt idx="22">
                  <c:v>-6.5585937499996454E-3</c:v>
                </c:pt>
                <c:pt idx="23">
                  <c:v>-2.1037109375000355E-2</c:v>
                </c:pt>
                <c:pt idx="24">
                  <c:v>-1.6017578125000178E-2</c:v>
                </c:pt>
                <c:pt idx="25">
                  <c:v>2.7998046875000002E-2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73-4EC7-8C07-6818932C4286}"/>
            </c:ext>
          </c:extLst>
        </c:ser>
        <c:ser>
          <c:idx val="3"/>
          <c:order val="2"/>
          <c:tx>
            <c:strRef>
              <c:f>'AD Převodník'!$E$3:$F$3</c:f>
              <c:strCache>
                <c:ptCount val="1"/>
                <c:pt idx="0">
                  <c:v>Tolerance kvantování +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('AD Převodník'!$E$8,'AD Převodník'!$E$33)</c:f>
              <c:numCache>
                <c:formatCode>0.0000</c:formatCode>
                <c:ptCount val="2"/>
                <c:pt idx="0">
                  <c:v>0</c:v>
                </c:pt>
                <c:pt idx="1">
                  <c:v>4.98046875</c:v>
                </c:pt>
              </c:numCache>
            </c:numRef>
          </c:xVal>
          <c:yVal>
            <c:numRef>
              <c:f>('AD Převodník'!$G$3,'AD Převodník'!$G$3)</c:f>
              <c:numCache>
                <c:formatCode>General</c:formatCode>
                <c:ptCount val="2"/>
                <c:pt idx="0">
                  <c:v>9.765625E-3</c:v>
                </c:pt>
                <c:pt idx="1">
                  <c:v>9.765625E-3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73-4EC7-8C07-6818932C4286}"/>
            </c:ext>
          </c:extLst>
        </c:ser>
        <c:ser>
          <c:idx val="4"/>
          <c:order val="3"/>
          <c:tx>
            <c:strRef>
              <c:f>'AD Převodník'!$E$4:$F$4</c:f>
              <c:strCache>
                <c:ptCount val="1"/>
                <c:pt idx="0">
                  <c:v>Tolerance kvantování -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('AD Převodník'!$E$8,'AD Převodník'!$E$33)</c:f>
              <c:numCache>
                <c:formatCode>0.0000</c:formatCode>
                <c:ptCount val="2"/>
                <c:pt idx="0">
                  <c:v>0</c:v>
                </c:pt>
                <c:pt idx="1">
                  <c:v>4.98046875</c:v>
                </c:pt>
              </c:numCache>
            </c:numRef>
          </c:xVal>
          <c:yVal>
            <c:numRef>
              <c:f>('AD Převodník'!$G$4,'AD Převodník'!$G$4)</c:f>
              <c:numCache>
                <c:formatCode>General</c:formatCode>
                <c:ptCount val="2"/>
                <c:pt idx="0">
                  <c:v>-9.765625E-3</c:v>
                </c:pt>
                <c:pt idx="1">
                  <c:v>-9.765625E-3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73-4EC7-8C07-6818932C4286}"/>
            </c:ext>
          </c:extLst>
        </c:ser>
        <c:ser>
          <c:idx val="1"/>
          <c:order val="4"/>
          <c:tx>
            <c:v>Body lineární funkce systematické chyby</c:v>
          </c:tx>
          <c:xVal>
            <c:numRef>
              <c:f>'AD Převodník'!$E$8:$E$33</c:f>
              <c:numCache>
                <c:formatCode>0.0000</c:formatCode>
                <c:ptCount val="26"/>
                <c:pt idx="0">
                  <c:v>0</c:v>
                </c:pt>
                <c:pt idx="1">
                  <c:v>0.1953125</c:v>
                </c:pt>
                <c:pt idx="2">
                  <c:v>0.41015625</c:v>
                </c:pt>
                <c:pt idx="3">
                  <c:v>0.5078125</c:v>
                </c:pt>
                <c:pt idx="4">
                  <c:v>0.80078125</c:v>
                </c:pt>
                <c:pt idx="5">
                  <c:v>0.99609375</c:v>
                </c:pt>
                <c:pt idx="6">
                  <c:v>1.2109375</c:v>
                </c:pt>
                <c:pt idx="7">
                  <c:v>1.42578125</c:v>
                </c:pt>
                <c:pt idx="8">
                  <c:v>1.58203125</c:v>
                </c:pt>
                <c:pt idx="9">
                  <c:v>1.7578125</c:v>
                </c:pt>
                <c:pt idx="10">
                  <c:v>1.97265625</c:v>
                </c:pt>
                <c:pt idx="11">
                  <c:v>2.20703125</c:v>
                </c:pt>
                <c:pt idx="12">
                  <c:v>2.421875</c:v>
                </c:pt>
                <c:pt idx="13">
                  <c:v>2.6171875</c:v>
                </c:pt>
                <c:pt idx="14">
                  <c:v>2.8125</c:v>
                </c:pt>
                <c:pt idx="15">
                  <c:v>2.98828125</c:v>
                </c:pt>
                <c:pt idx="16">
                  <c:v>3.1640625</c:v>
                </c:pt>
                <c:pt idx="17">
                  <c:v>3.37890625</c:v>
                </c:pt>
                <c:pt idx="18">
                  <c:v>3.65234375</c:v>
                </c:pt>
                <c:pt idx="19">
                  <c:v>3.828125</c:v>
                </c:pt>
                <c:pt idx="20">
                  <c:v>4.0234375</c:v>
                </c:pt>
                <c:pt idx="21">
                  <c:v>4.19921875</c:v>
                </c:pt>
                <c:pt idx="22">
                  <c:v>4.4140625</c:v>
                </c:pt>
                <c:pt idx="23">
                  <c:v>4.62890625</c:v>
                </c:pt>
                <c:pt idx="24">
                  <c:v>4.82421875</c:v>
                </c:pt>
                <c:pt idx="25">
                  <c:v>4.98046875</c:v>
                </c:pt>
              </c:numCache>
            </c:numRef>
          </c:xVal>
          <c:yVal>
            <c:numRef>
              <c:f>'AD Převodník'!$L$8:$L$33</c:f>
              <c:numCache>
                <c:formatCode>General</c:formatCode>
                <c:ptCount val="26"/>
                <c:pt idx="0">
                  <c:v>0</c:v>
                </c:pt>
                <c:pt idx="1">
                  <c:v>-3.3203124999999997E-4</c:v>
                </c:pt>
                <c:pt idx="2">
                  <c:v>-6.9726562499999997E-4</c:v>
                </c:pt>
                <c:pt idx="3">
                  <c:v>-8.632812499999999E-4</c:v>
                </c:pt>
                <c:pt idx="4">
                  <c:v>-1.3613281249999999E-3</c:v>
                </c:pt>
                <c:pt idx="5">
                  <c:v>-1.693359375E-3</c:v>
                </c:pt>
                <c:pt idx="6">
                  <c:v>-2.0585937500000001E-3</c:v>
                </c:pt>
                <c:pt idx="7">
                  <c:v>-2.4238281249999998E-3</c:v>
                </c:pt>
                <c:pt idx="8">
                  <c:v>-2.689453125E-3</c:v>
                </c:pt>
                <c:pt idx="9">
                  <c:v>-2.9882812499999996E-3</c:v>
                </c:pt>
                <c:pt idx="10">
                  <c:v>-3.3535156249999997E-3</c:v>
                </c:pt>
                <c:pt idx="11">
                  <c:v>-3.7519531249999996E-3</c:v>
                </c:pt>
                <c:pt idx="12">
                  <c:v>-4.1171875000000002E-3</c:v>
                </c:pt>
                <c:pt idx="13">
                  <c:v>-4.44921875E-3</c:v>
                </c:pt>
                <c:pt idx="14">
                  <c:v>-4.7812499999999999E-3</c:v>
                </c:pt>
                <c:pt idx="15">
                  <c:v>-5.080078125E-3</c:v>
                </c:pt>
                <c:pt idx="16">
                  <c:v>-5.37890625E-3</c:v>
                </c:pt>
                <c:pt idx="17">
                  <c:v>-5.7441406249999997E-3</c:v>
                </c:pt>
                <c:pt idx="18">
                  <c:v>-6.2089843749999997E-3</c:v>
                </c:pt>
                <c:pt idx="19">
                  <c:v>-6.5078124999999997E-3</c:v>
                </c:pt>
                <c:pt idx="20">
                  <c:v>-6.8398437499999996E-3</c:v>
                </c:pt>
                <c:pt idx="21">
                  <c:v>-7.1386718749999996E-3</c:v>
                </c:pt>
                <c:pt idx="22">
                  <c:v>-7.5039062499999993E-3</c:v>
                </c:pt>
                <c:pt idx="23">
                  <c:v>-7.8691406249999998E-3</c:v>
                </c:pt>
                <c:pt idx="24">
                  <c:v>-8.2011718749999997E-3</c:v>
                </c:pt>
                <c:pt idx="25">
                  <c:v>-8.4667968749999999E-3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73-4EC7-8C07-6818932C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6376"/>
        <c:axId val="556166704"/>
      </c:scatterChart>
      <c:valAx>
        <c:axId val="556166376"/>
        <c:scaling>
          <c:orientation val="minMax"/>
          <c:max val="4.9805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  <a:latin typeface="+mn-lt"/>
                  </a:rPr>
                  <a:t>U</a:t>
                </a:r>
                <a:r>
                  <a:rPr lang="cs-CZ" sz="1000" b="0" i="0" u="none" strike="noStrike" baseline="-25000">
                    <a:effectLst/>
                    <a:latin typeface="+mn-lt"/>
                  </a:rPr>
                  <a:t>D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 [</a:t>
                </a:r>
                <a:r>
                  <a:rPr lang="cs-CZ" sz="1000" b="0" i="0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V</a:t>
                </a:r>
                <a:r>
                  <a:rPr lang="cs-CZ" sz="1000" b="0" i="0" u="none" strike="noStrike" baseline="0">
                    <a:effectLst/>
                    <a:latin typeface="+mn-lt"/>
                  </a:rPr>
                  <a:t>]</a:t>
                </a:r>
                <a:r>
                  <a:rPr lang="cs-CZ" sz="1000" b="0" i="0" u="none" strike="noStrike" baseline="0">
                    <a:latin typeface="+mn-lt"/>
                  </a:rPr>
                  <a:t> </a:t>
                </a:r>
                <a:endParaRPr lang="cs-CZ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704"/>
        <c:crosses val="autoZero"/>
        <c:crossBetween val="midCat"/>
      </c:valAx>
      <c:valAx>
        <c:axId val="55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 K </a:t>
                </a:r>
                <a:r>
                  <a:rPr lang="cs-CZ" sz="1000" b="0" i="0" u="none" strike="noStrike" baseline="0">
                    <a:effectLst/>
                  </a:rPr>
                  <a:t>[V]</a:t>
                </a:r>
                <a:r>
                  <a:rPr lang="cs-CZ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5158150851581509E-3"/>
              <c:y val="0.405932268468132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6166376"/>
        <c:crosses val="autoZero"/>
        <c:crossBetween val="midCat"/>
      </c:valAx>
      <c:spPr>
        <a:ln>
          <a:solidFill>
            <a:schemeClr val="bg2">
              <a:lumMod val="90000"/>
            </a:schemeClr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280034</xdr:colOff>
      <xdr:row>1</xdr:row>
      <xdr:rowOff>76199</xdr:rowOff>
    </xdr:from>
    <xdr:to>
      <xdr:col>34</xdr:col>
      <xdr:colOff>223258</xdr:colOff>
      <xdr:row>32</xdr:row>
      <xdr:rowOff>47624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B774365-D300-47F0-8C36-B8DB6EAF0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37</xdr:row>
      <xdr:rowOff>180975</xdr:rowOff>
    </xdr:from>
    <xdr:to>
      <xdr:col>27</xdr:col>
      <xdr:colOff>171826</xdr:colOff>
      <xdr:row>68</xdr:row>
      <xdr:rowOff>152401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407E67DB-C035-4AA8-A2C3-491F5BA2B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0.8064</cdr:x>
      <cdr:y>0.4041</cdr:y>
    </cdr:from>
    <cdr:to>
      <cdr:x>0.92868</cdr:x>
      <cdr:y>0.4765</cdr:y>
    </cdr:to>
    <cdr:sp macro="" textlink="">
      <cdr:nvSpPr>
        <cdr:cNvPr id="5" name="Bublinový popisek: zahnutá čára 4">
          <a:extLst xmlns:a="http://schemas.openxmlformats.org/drawingml/2006/main">
            <a:ext uri="{FF2B5EF4-FFF2-40B4-BE49-F238E27FC236}">
              <a16:creationId xmlns:a16="http://schemas.microsoft.com/office/drawing/2014/main" id="{BA158AF4-7812-47E8-B9BD-AF3093BFD341}"/>
            </a:ext>
          </a:extLst>
        </cdr:cNvPr>
        <cdr:cNvSpPr/>
      </cdr:nvSpPr>
      <cdr:spPr>
        <a:xfrm xmlns:a="http://schemas.openxmlformats.org/drawingml/2006/main">
          <a:off x="7327943" y="2374874"/>
          <a:ext cx="1111186" cy="425489"/>
        </a:xfrm>
        <a:prstGeom xmlns:a="http://schemas.openxmlformats.org/drawingml/2006/main" prst="borderCallout2">
          <a:avLst>
            <a:gd name="adj1" fmla="val 52083"/>
            <a:gd name="adj2" fmla="val -4740"/>
            <a:gd name="adj3" fmla="val 56005"/>
            <a:gd name="adj4" fmla="val -9755"/>
            <a:gd name="adj5" fmla="val 139512"/>
            <a:gd name="adj6" fmla="val -48175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>
              <a:ln>
                <a:noFill/>
              </a:ln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Tolerance chyby</a:t>
          </a:r>
        </a:p>
        <a:p xmlns:a="http://schemas.openxmlformats.org/drawingml/2006/main">
          <a:r>
            <a:rPr lang="cs-CZ" sz="1100">
              <a:ln>
                <a:noFill/>
              </a:ln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převodníku</a:t>
          </a:r>
          <a:endParaRPr lang="cs-CZ">
            <a:ln>
              <a:noFill/>
            </a:ln>
            <a:solidFill>
              <a:schemeClr val="bg2">
                <a:lumMod val="50000"/>
              </a:schemeClr>
            </a:solidFill>
            <a:effectLst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k%20Google/&#352;kola/SPS-CL/P&#345;edm&#283;ty/Elektrotechnika/M&#282;&#344;EN&#205;/3H0/3H4/3H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kem"/>
      <sheetName val="Hornich 5 bitu"/>
      <sheetName val="Dolni 4 bity"/>
    </sheetNames>
    <sheetDataSet>
      <sheetData sheetId="0"/>
      <sheetData sheetId="1">
        <row r="3">
          <cell r="E3" t="str">
            <v>Tolerance kvantování +</v>
          </cell>
          <cell r="G3">
            <v>1.9570507812499999E-2</v>
          </cell>
        </row>
        <row r="4">
          <cell r="E4" t="str">
            <v>Tolerance kvantování -</v>
          </cell>
          <cell r="G4">
            <v>-1.9570507812499999E-2</v>
          </cell>
        </row>
        <row r="8">
          <cell r="D8">
            <v>0</v>
          </cell>
          <cell r="E8">
            <v>2.8999999999999998E-3</v>
          </cell>
          <cell r="H8">
            <v>-2.8999999999999998E-3</v>
          </cell>
          <cell r="M8">
            <v>-1.2999999999999999E-3</v>
          </cell>
          <cell r="N8">
            <v>-1.5999999999999999E-3</v>
          </cell>
        </row>
        <row r="9">
          <cell r="D9">
            <v>0.31312812499999998</v>
          </cell>
          <cell r="E9">
            <v>0.31380000000000002</v>
          </cell>
          <cell r="H9">
            <v>-6.7187500000004396E-4</v>
          </cell>
          <cell r="M9">
            <v>-2.7090765624999996E-3</v>
          </cell>
          <cell r="N9">
            <v>2.0372015624999557E-3</v>
          </cell>
        </row>
        <row r="10">
          <cell r="D10">
            <v>0.62625624999999996</v>
          </cell>
          <cell r="E10">
            <v>0.62670000000000003</v>
          </cell>
          <cell r="H10">
            <v>-4.4375000000007603E-4</v>
          </cell>
          <cell r="M10">
            <v>-4.1181531249999993E-3</v>
          </cell>
          <cell r="N10">
            <v>3.6744031249999233E-3</v>
          </cell>
        </row>
        <row r="11">
          <cell r="D11">
            <v>0.93938437499999994</v>
          </cell>
          <cell r="E11">
            <v>0.94189999999999996</v>
          </cell>
          <cell r="H11">
            <v>-2.5156250000000213E-3</v>
          </cell>
          <cell r="M11">
            <v>-5.5272296874999995E-3</v>
          </cell>
          <cell r="N11">
            <v>3.0116046874999781E-3</v>
          </cell>
        </row>
        <row r="12">
          <cell r="D12">
            <v>1.2525124999999999</v>
          </cell>
          <cell r="E12">
            <v>1.2604</v>
          </cell>
          <cell r="H12">
            <v>-7.8875000000000473E-3</v>
          </cell>
          <cell r="M12">
            <v>-6.9363062499999987E-3</v>
          </cell>
          <cell r="N12">
            <v>-9.5119375000004853E-4</v>
          </cell>
        </row>
        <row r="13">
          <cell r="D13">
            <v>1.5656406249999999</v>
          </cell>
          <cell r="E13">
            <v>1.5757000000000001</v>
          </cell>
          <cell r="H13">
            <v>-1.0059375000000204E-2</v>
          </cell>
          <cell r="M13">
            <v>-8.3453828124999997E-3</v>
          </cell>
          <cell r="N13">
            <v>-1.7139921875002039E-3</v>
          </cell>
        </row>
        <row r="14">
          <cell r="D14">
            <v>1.8787687499999999</v>
          </cell>
          <cell r="E14">
            <v>1.8886000000000001</v>
          </cell>
          <cell r="H14">
            <v>-9.8312500000001801E-3</v>
          </cell>
          <cell r="M14">
            <v>-9.7544593749999998E-3</v>
          </cell>
          <cell r="N14">
            <v>-7.6790625000180274E-5</v>
          </cell>
        </row>
        <row r="15">
          <cell r="D15">
            <v>2.1918968749999999</v>
          </cell>
          <cell r="E15">
            <v>2.2039</v>
          </cell>
          <cell r="H15">
            <v>-1.2003125000000114E-2</v>
          </cell>
          <cell r="M15">
            <v>-1.11635359375E-2</v>
          </cell>
          <cell r="N15">
            <v>-8.3958906250011442E-4</v>
          </cell>
        </row>
        <row r="16">
          <cell r="D16">
            <v>2.5050249999999998</v>
          </cell>
          <cell r="E16">
            <v>2.5234000000000001</v>
          </cell>
          <cell r="H16">
            <v>-1.8375000000000252E-2</v>
          </cell>
          <cell r="M16">
            <v>-1.2572612499999997E-2</v>
          </cell>
          <cell r="N16">
            <v>-5.8023875000002556E-3</v>
          </cell>
        </row>
        <row r="17">
          <cell r="D17">
            <v>2.8181531249999998</v>
          </cell>
          <cell r="E17">
            <v>2.8386</v>
          </cell>
          <cell r="H17">
            <v>-2.0446875000000198E-2</v>
          </cell>
          <cell r="M17">
            <v>-1.3981689062499997E-2</v>
          </cell>
          <cell r="N17">
            <v>-6.4651859375002008E-3</v>
          </cell>
        </row>
        <row r="18">
          <cell r="D18">
            <v>3.1312812499999998</v>
          </cell>
          <cell r="E18">
            <v>3.1516000000000002</v>
          </cell>
          <cell r="H18">
            <v>-2.0318750000000385E-2</v>
          </cell>
          <cell r="M18">
            <v>-1.5390765624999997E-2</v>
          </cell>
          <cell r="N18">
            <v>-4.9279843750003882E-3</v>
          </cell>
        </row>
        <row r="19">
          <cell r="D19">
            <v>3.4444093749999998</v>
          </cell>
          <cell r="E19">
            <v>3.4668999999999999</v>
          </cell>
          <cell r="H19">
            <v>-2.2490625000000097E-2</v>
          </cell>
          <cell r="M19">
            <v>-1.6799842187499997E-2</v>
          </cell>
          <cell r="N19">
            <v>-5.6907828125001003E-3</v>
          </cell>
        </row>
        <row r="20">
          <cell r="D20">
            <v>3.7575374999999998</v>
          </cell>
          <cell r="E20">
            <v>3.7852999999999999</v>
          </cell>
          <cell r="H20">
            <v>-2.7762500000000134E-2</v>
          </cell>
          <cell r="M20">
            <v>-1.8208918749999997E-2</v>
          </cell>
          <cell r="N20">
            <v>-9.5535812500001371E-3</v>
          </cell>
        </row>
        <row r="21">
          <cell r="D21">
            <v>4.0706656250000002</v>
          </cell>
          <cell r="E21">
            <v>4.0960000000000001</v>
          </cell>
          <cell r="H21">
            <v>-2.5334374999999909E-2</v>
          </cell>
          <cell r="M21">
            <v>-1.9617995312499997E-2</v>
          </cell>
          <cell r="N21">
            <v>-5.7163796874999118E-3</v>
          </cell>
        </row>
        <row r="22">
          <cell r="D22">
            <v>4.3837937499999997</v>
          </cell>
          <cell r="E22">
            <v>4.4089999999999998</v>
          </cell>
          <cell r="H22">
            <v>-2.5206250000000097E-2</v>
          </cell>
          <cell r="M22">
            <v>-2.1027071874999997E-2</v>
          </cell>
          <cell r="N22">
            <v>-4.1791781250000992E-3</v>
          </cell>
        </row>
        <row r="23">
          <cell r="D23">
            <v>4.6969218749999992</v>
          </cell>
          <cell r="E23">
            <v>4.7249999999999996</v>
          </cell>
          <cell r="H23">
            <v>-2.8078125000000398E-2</v>
          </cell>
          <cell r="M23">
            <v>-2.2436148437499994E-2</v>
          </cell>
          <cell r="N23">
            <v>-5.6419765625004038E-3</v>
          </cell>
        </row>
        <row r="24">
          <cell r="D24">
            <v>5.0100499999999997</v>
          </cell>
          <cell r="E24">
            <v>5.0259999999999998</v>
          </cell>
          <cell r="H24">
            <v>-1.5950000000000131E-2</v>
          </cell>
          <cell r="M24">
            <v>-2.3845224999999994E-2</v>
          </cell>
          <cell r="N24">
            <v>7.8952249999998635E-3</v>
          </cell>
        </row>
        <row r="25">
          <cell r="D25">
            <v>5.3231781250000001</v>
          </cell>
          <cell r="E25">
            <v>5.3410000000000002</v>
          </cell>
          <cell r="H25">
            <v>-1.7821875000000098E-2</v>
          </cell>
          <cell r="M25">
            <v>-2.5254301562499998E-2</v>
          </cell>
          <cell r="N25">
            <v>7.4324265624998997E-3</v>
          </cell>
        </row>
        <row r="26">
          <cell r="D26">
            <v>5.6363062499999996</v>
          </cell>
          <cell r="E26">
            <v>5.6539999999999999</v>
          </cell>
          <cell r="H26">
            <v>-1.7693750000000286E-2</v>
          </cell>
          <cell r="M26">
            <v>-2.6663378124999994E-2</v>
          </cell>
          <cell r="N26">
            <v>8.9696281249997088E-3</v>
          </cell>
        </row>
        <row r="27">
          <cell r="D27">
            <v>5.9494343749999992</v>
          </cell>
          <cell r="E27">
            <v>5.9420000000000002</v>
          </cell>
          <cell r="H27">
            <v>7.4343749999989939E-3</v>
          </cell>
          <cell r="M27">
            <v>-2.8072454687499995E-2</v>
          </cell>
          <cell r="N27">
            <v>3.5506829687498992E-2</v>
          </cell>
        </row>
        <row r="28">
          <cell r="D28">
            <v>6.2625624999999996</v>
          </cell>
          <cell r="E28">
            <v>6.2880000000000003</v>
          </cell>
          <cell r="H28">
            <v>-2.5437500000000668E-2</v>
          </cell>
          <cell r="M28">
            <v>-2.9481531249999995E-2</v>
          </cell>
          <cell r="N28">
            <v>4.0440312499993268E-3</v>
          </cell>
        </row>
        <row r="29">
          <cell r="D29">
            <v>6.575690625</v>
          </cell>
          <cell r="E29">
            <v>6.6029999999999998</v>
          </cell>
          <cell r="H29">
            <v>-2.7309374999999747E-2</v>
          </cell>
          <cell r="M29">
            <v>-3.0890607812499998E-2</v>
          </cell>
          <cell r="N29">
            <v>3.5812328125002513E-3</v>
          </cell>
        </row>
        <row r="30">
          <cell r="D30">
            <v>6.8888187499999995</v>
          </cell>
          <cell r="E30">
            <v>6.9160000000000004</v>
          </cell>
          <cell r="H30">
            <v>-2.7181250000000823E-2</v>
          </cell>
          <cell r="M30">
            <v>-3.2299684374999998E-2</v>
          </cell>
          <cell r="N30">
            <v>5.1184343749991756E-3</v>
          </cell>
        </row>
        <row r="31">
          <cell r="D31">
            <v>7.2019468749999991</v>
          </cell>
          <cell r="E31">
            <v>7.2309999999999999</v>
          </cell>
          <cell r="H31">
            <v>-2.905312500000079E-2</v>
          </cell>
          <cell r="M31">
            <v>-3.3708760937499999E-2</v>
          </cell>
          <cell r="N31">
            <v>4.6556359374992085E-3</v>
          </cell>
        </row>
        <row r="32">
          <cell r="D32">
            <v>7.5150749999999995</v>
          </cell>
          <cell r="E32">
            <v>7.55</v>
          </cell>
          <cell r="H32">
            <v>-3.4925000000000317E-2</v>
          </cell>
          <cell r="M32">
            <v>-3.5117837499999999E-2</v>
          </cell>
          <cell r="N32">
            <v>1.9283749999968181E-4</v>
          </cell>
        </row>
        <row r="33">
          <cell r="D33">
            <v>7.8282031249999999</v>
          </cell>
          <cell r="E33">
            <v>7.8860000000000001</v>
          </cell>
          <cell r="H33">
            <v>-5.7796875000000192E-2</v>
          </cell>
          <cell r="M33">
            <v>-3.6526914062499999E-2</v>
          </cell>
          <cell r="N33">
            <v>-2.1269960937500193E-2</v>
          </cell>
        </row>
        <row r="34">
          <cell r="D34">
            <v>8.1413312500000004</v>
          </cell>
          <cell r="E34">
            <v>8.1780000000000008</v>
          </cell>
          <cell r="H34">
            <v>-3.6668750000000472E-2</v>
          </cell>
          <cell r="M34">
            <v>-3.7935990624999999E-2</v>
          </cell>
          <cell r="N34">
            <v>1.2672406249995272E-3</v>
          </cell>
        </row>
        <row r="35">
          <cell r="D35">
            <v>8.454459374999999</v>
          </cell>
          <cell r="E35">
            <v>8.4939999999999998</v>
          </cell>
          <cell r="H35">
            <v>-3.9540625000000773E-2</v>
          </cell>
          <cell r="M35">
            <v>-3.9345067187499992E-2</v>
          </cell>
          <cell r="N35">
            <v>-1.9555781250078091E-4</v>
          </cell>
        </row>
        <row r="36">
          <cell r="D36">
            <v>8.7675874999999994</v>
          </cell>
          <cell r="E36">
            <v>8.8119999999999994</v>
          </cell>
          <cell r="H36">
            <v>-4.4412499999999966E-2</v>
          </cell>
          <cell r="M36">
            <v>-4.0754143749999999E-2</v>
          </cell>
          <cell r="N36">
            <v>-3.6583562499999667E-3</v>
          </cell>
        </row>
        <row r="37">
          <cell r="D37">
            <v>9.0807156249999998</v>
          </cell>
          <cell r="E37">
            <v>9.1280000000000001</v>
          </cell>
          <cell r="H37">
            <v>-4.7284375000000267E-2</v>
          </cell>
          <cell r="M37">
            <v>-4.2163220312499999E-2</v>
          </cell>
          <cell r="N37">
            <v>-5.1211546875002678E-3</v>
          </cell>
        </row>
        <row r="38">
          <cell r="D38">
            <v>9.3938437499999985</v>
          </cell>
          <cell r="E38">
            <v>9.4410000000000007</v>
          </cell>
          <cell r="H38">
            <v>-4.7156250000002231E-2</v>
          </cell>
          <cell r="M38">
            <v>-4.3572296874999993E-2</v>
          </cell>
          <cell r="N38">
            <v>-3.5839531250022386E-3</v>
          </cell>
        </row>
        <row r="39">
          <cell r="D39">
            <v>9.7069718749999989</v>
          </cell>
          <cell r="E39">
            <v>9.7560000000000002</v>
          </cell>
          <cell r="H39">
            <v>-4.902812500000131E-2</v>
          </cell>
          <cell r="M39">
            <v>-4.4981373437499993E-2</v>
          </cell>
          <cell r="N39">
            <v>-4.0467515625013176E-3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1"/>
  <sheetViews>
    <sheetView tabSelected="1" topLeftCell="K22" workbookViewId="0">
      <selection activeCell="AE38" sqref="AE38"/>
    </sheetView>
  </sheetViews>
  <sheetFormatPr defaultRowHeight="15" x14ac:dyDescent="0.25"/>
  <cols>
    <col min="2" max="3" width="13.28515625" customWidth="1"/>
    <col min="4" max="4" width="7.28515625" customWidth="1"/>
    <col min="5" max="5" width="13.28515625" customWidth="1"/>
    <col min="8" max="8" width="11" customWidth="1"/>
    <col min="9" max="9" width="10.7109375" customWidth="1"/>
    <col min="10" max="10" width="13.85546875" customWidth="1"/>
    <col min="12" max="12" width="11.85546875" bestFit="1" customWidth="1"/>
  </cols>
  <sheetData>
    <row r="2" spans="2:13" x14ac:dyDescent="0.25">
      <c r="B2" t="s">
        <v>24</v>
      </c>
      <c r="C2" s="5">
        <v>5</v>
      </c>
      <c r="E2" t="s">
        <v>38</v>
      </c>
    </row>
    <row r="3" spans="2:13" x14ac:dyDescent="0.25">
      <c r="B3" t="s">
        <v>25</v>
      </c>
      <c r="C3" s="5">
        <v>0</v>
      </c>
      <c r="E3" s="7" t="s">
        <v>39</v>
      </c>
      <c r="F3" s="7"/>
      <c r="G3">
        <f>C4/2</f>
        <v>9.765625E-3</v>
      </c>
    </row>
    <row r="4" spans="2:13" x14ac:dyDescent="0.25">
      <c r="B4" t="s">
        <v>26</v>
      </c>
      <c r="C4" s="5">
        <f>(C2-C3)/C5</f>
        <v>1.953125E-2</v>
      </c>
      <c r="E4" s="7" t="s">
        <v>40</v>
      </c>
      <c r="F4" s="7"/>
      <c r="G4">
        <f>-C4/2</f>
        <v>-9.765625E-3</v>
      </c>
    </row>
    <row r="5" spans="2:13" x14ac:dyDescent="0.25">
      <c r="B5" t="s">
        <v>31</v>
      </c>
      <c r="C5">
        <v>256</v>
      </c>
    </row>
    <row r="7" spans="2:13" x14ac:dyDescent="0.25">
      <c r="B7" s="6" t="s">
        <v>27</v>
      </c>
      <c r="C7" s="6" t="s">
        <v>28</v>
      </c>
      <c r="D7" s="6" t="s">
        <v>29</v>
      </c>
      <c r="E7" s="6" t="s">
        <v>30</v>
      </c>
      <c r="G7" t="s">
        <v>32</v>
      </c>
      <c r="H7" s="6" t="s">
        <v>35</v>
      </c>
      <c r="I7" s="6" t="s">
        <v>36</v>
      </c>
      <c r="J7" s="6" t="s">
        <v>37</v>
      </c>
      <c r="L7" t="s">
        <v>41</v>
      </c>
      <c r="M7" t="s">
        <v>42</v>
      </c>
    </row>
    <row r="8" spans="2:13" x14ac:dyDescent="0.25">
      <c r="B8" s="1">
        <v>0</v>
      </c>
      <c r="C8" s="4" t="s">
        <v>0</v>
      </c>
      <c r="D8" s="3" t="str">
        <f>BIN2HEX(SUBSTITUTE(C8," ",""))</f>
        <v>0</v>
      </c>
      <c r="E8" s="5">
        <f>HEX2DEC(D8)*$C$4</f>
        <v>0</v>
      </c>
      <c r="G8">
        <f>HEX2DEC(D8)</f>
        <v>0</v>
      </c>
      <c r="H8" s="5">
        <f>E8-B8</f>
        <v>0</v>
      </c>
      <c r="I8" s="5">
        <f>H8*-1</f>
        <v>0</v>
      </c>
      <c r="J8" s="5">
        <f>IF(E8=0,0,H8/E8*100)</f>
        <v>0</v>
      </c>
      <c r="L8">
        <f>E8*(-0.0017)</f>
        <v>0</v>
      </c>
      <c r="M8" s="5">
        <f>I8+ABS(L8)</f>
        <v>0</v>
      </c>
    </row>
    <row r="9" spans="2:13" x14ac:dyDescent="0.25">
      <c r="B9" s="1">
        <v>0.2</v>
      </c>
      <c r="C9" s="4" t="s">
        <v>1</v>
      </c>
      <c r="D9" s="3" t="str">
        <f t="shared" ref="D9:D33" si="0">BIN2HEX(SUBSTITUTE(C9," ",""))</f>
        <v>A</v>
      </c>
      <c r="E9" s="5">
        <f t="shared" ref="E9:E33" si="1">HEX2DEC(D9)*$C$4</f>
        <v>0.1953125</v>
      </c>
      <c r="G9">
        <f t="shared" ref="G9:G33" si="2">HEX2DEC(D9)</f>
        <v>10</v>
      </c>
      <c r="H9" s="5">
        <f t="shared" ref="H9:H33" si="3">E9-B9</f>
        <v>-4.6875000000000111E-3</v>
      </c>
      <c r="I9" s="5">
        <f t="shared" ref="I9:I33" si="4">H9*-1</f>
        <v>4.6875000000000111E-3</v>
      </c>
      <c r="J9" s="5">
        <f t="shared" ref="J9:J33" si="5">IF(E9=0,0,H9/E9*100)</f>
        <v>-2.4000000000000057</v>
      </c>
      <c r="L9">
        <f t="shared" ref="L9:L33" si="6">E9*(-0.0017)</f>
        <v>-3.3203124999999997E-4</v>
      </c>
      <c r="M9" s="5">
        <f t="shared" ref="M9:M33" si="7">I9+ABS(L9)</f>
        <v>5.019531250000011E-3</v>
      </c>
    </row>
    <row r="10" spans="2:13" x14ac:dyDescent="0.25">
      <c r="B10" s="1">
        <v>0.4</v>
      </c>
      <c r="C10" s="4" t="s">
        <v>2</v>
      </c>
      <c r="D10" s="3" t="str">
        <f t="shared" si="0"/>
        <v>15</v>
      </c>
      <c r="E10" s="5">
        <f t="shared" si="1"/>
        <v>0.41015625</v>
      </c>
      <c r="G10">
        <f t="shared" si="2"/>
        <v>21</v>
      </c>
      <c r="H10" s="5">
        <f t="shared" si="3"/>
        <v>1.0156249999999978E-2</v>
      </c>
      <c r="I10" s="5">
        <f t="shared" si="4"/>
        <v>-1.0156249999999978E-2</v>
      </c>
      <c r="J10" s="5">
        <f t="shared" si="5"/>
        <v>2.4761904761904709</v>
      </c>
      <c r="L10">
        <f t="shared" si="6"/>
        <v>-6.9726562499999997E-4</v>
      </c>
      <c r="M10" s="5">
        <f t="shared" si="7"/>
        <v>-9.4589843749999774E-3</v>
      </c>
    </row>
    <row r="11" spans="2:13" x14ac:dyDescent="0.25">
      <c r="B11" s="1">
        <v>0.6</v>
      </c>
      <c r="C11" s="4" t="s">
        <v>3</v>
      </c>
      <c r="D11" s="3" t="str">
        <f t="shared" si="0"/>
        <v>1A</v>
      </c>
      <c r="E11" s="5">
        <f t="shared" si="1"/>
        <v>0.5078125</v>
      </c>
      <c r="G11">
        <f t="shared" si="2"/>
        <v>26</v>
      </c>
      <c r="H11" s="5">
        <f t="shared" si="3"/>
        <v>-9.2187499999999978E-2</v>
      </c>
      <c r="I11" s="5">
        <f t="shared" si="4"/>
        <v>9.2187499999999978E-2</v>
      </c>
      <c r="J11" s="5">
        <f t="shared" si="5"/>
        <v>-18.15384615384615</v>
      </c>
      <c r="L11">
        <f t="shared" si="6"/>
        <v>-8.632812499999999E-4</v>
      </c>
      <c r="M11" s="5">
        <f t="shared" si="7"/>
        <v>9.3050781249999978E-2</v>
      </c>
    </row>
    <row r="12" spans="2:13" x14ac:dyDescent="0.25">
      <c r="B12" s="1">
        <v>0.8</v>
      </c>
      <c r="C12" s="4" t="s">
        <v>4</v>
      </c>
      <c r="D12" s="3" t="str">
        <f t="shared" si="0"/>
        <v>29</v>
      </c>
      <c r="E12" s="5">
        <f t="shared" si="1"/>
        <v>0.80078125</v>
      </c>
      <c r="G12">
        <f t="shared" si="2"/>
        <v>41</v>
      </c>
      <c r="H12" s="5">
        <f t="shared" si="3"/>
        <v>7.8124999999995559E-4</v>
      </c>
      <c r="I12" s="5">
        <f t="shared" si="4"/>
        <v>-7.8124999999995559E-4</v>
      </c>
      <c r="J12" s="5">
        <f t="shared" si="5"/>
        <v>9.7560975609750564E-2</v>
      </c>
      <c r="L12">
        <f t="shared" si="6"/>
        <v>-1.3613281249999999E-3</v>
      </c>
      <c r="M12" s="5">
        <f t="shared" si="7"/>
        <v>5.8007812500004432E-4</v>
      </c>
    </row>
    <row r="13" spans="2:13" x14ac:dyDescent="0.25">
      <c r="B13" s="1">
        <v>1</v>
      </c>
      <c r="C13" s="4" t="s">
        <v>5</v>
      </c>
      <c r="D13" s="3" t="str">
        <f t="shared" si="0"/>
        <v>33</v>
      </c>
      <c r="E13" s="5">
        <f t="shared" si="1"/>
        <v>0.99609375</v>
      </c>
      <c r="G13">
        <f t="shared" si="2"/>
        <v>51</v>
      </c>
      <c r="H13" s="5">
        <f t="shared" si="3"/>
        <v>-3.90625E-3</v>
      </c>
      <c r="I13" s="5">
        <f t="shared" si="4"/>
        <v>3.90625E-3</v>
      </c>
      <c r="J13" s="5">
        <f t="shared" si="5"/>
        <v>-0.39215686274509803</v>
      </c>
      <c r="L13">
        <f t="shared" si="6"/>
        <v>-1.693359375E-3</v>
      </c>
      <c r="M13" s="5">
        <f t="shared" si="7"/>
        <v>5.599609375E-3</v>
      </c>
    </row>
    <row r="14" spans="2:13" x14ac:dyDescent="0.25">
      <c r="B14" s="1">
        <v>1.2</v>
      </c>
      <c r="C14" s="4" t="s">
        <v>6</v>
      </c>
      <c r="D14" s="3" t="str">
        <f t="shared" si="0"/>
        <v>3E</v>
      </c>
      <c r="E14" s="5">
        <f t="shared" si="1"/>
        <v>1.2109375</v>
      </c>
      <c r="G14">
        <f t="shared" si="2"/>
        <v>62</v>
      </c>
      <c r="H14" s="5">
        <f t="shared" si="3"/>
        <v>1.0937500000000044E-2</v>
      </c>
      <c r="I14" s="5">
        <f t="shared" si="4"/>
        <v>-1.0937500000000044E-2</v>
      </c>
      <c r="J14" s="5">
        <f t="shared" si="5"/>
        <v>0.90322580645161665</v>
      </c>
      <c r="L14">
        <f t="shared" si="6"/>
        <v>-2.0585937500000001E-3</v>
      </c>
      <c r="M14" s="5">
        <f t="shared" si="7"/>
        <v>-8.8789062500000439E-3</v>
      </c>
    </row>
    <row r="15" spans="2:13" x14ac:dyDescent="0.25">
      <c r="B15" s="1">
        <v>1.4</v>
      </c>
      <c r="C15" s="4" t="s">
        <v>7</v>
      </c>
      <c r="D15" s="3" t="str">
        <f t="shared" si="0"/>
        <v>49</v>
      </c>
      <c r="E15" s="5">
        <f t="shared" si="1"/>
        <v>1.42578125</v>
      </c>
      <c r="G15">
        <f t="shared" si="2"/>
        <v>73</v>
      </c>
      <c r="H15" s="5">
        <f t="shared" si="3"/>
        <v>2.5781250000000089E-2</v>
      </c>
      <c r="I15" s="5">
        <f t="shared" si="4"/>
        <v>-2.5781250000000089E-2</v>
      </c>
      <c r="J15" s="5">
        <f t="shared" si="5"/>
        <v>1.8082191780821981</v>
      </c>
      <c r="L15">
        <f t="shared" si="6"/>
        <v>-2.4238281249999998E-3</v>
      </c>
      <c r="M15" s="5">
        <f t="shared" si="7"/>
        <v>-2.3357421875000089E-2</v>
      </c>
    </row>
    <row r="16" spans="2:13" x14ac:dyDescent="0.25">
      <c r="B16" s="1">
        <v>1.6</v>
      </c>
      <c r="C16" s="4" t="s">
        <v>8</v>
      </c>
      <c r="D16" s="3" t="str">
        <f t="shared" si="0"/>
        <v>51</v>
      </c>
      <c r="E16" s="5">
        <f t="shared" si="1"/>
        <v>1.58203125</v>
      </c>
      <c r="G16">
        <f t="shared" si="2"/>
        <v>81</v>
      </c>
      <c r="H16" s="5">
        <f t="shared" si="3"/>
        <v>-1.7968750000000089E-2</v>
      </c>
      <c r="I16" s="5">
        <f t="shared" si="4"/>
        <v>1.7968750000000089E-2</v>
      </c>
      <c r="J16" s="5">
        <f t="shared" si="5"/>
        <v>-1.1358024691358082</v>
      </c>
      <c r="L16">
        <f t="shared" si="6"/>
        <v>-2.689453125E-3</v>
      </c>
      <c r="M16" s="5">
        <f t="shared" si="7"/>
        <v>2.065820312500009E-2</v>
      </c>
    </row>
    <row r="17" spans="2:13" x14ac:dyDescent="0.25">
      <c r="B17" s="1">
        <v>1.8</v>
      </c>
      <c r="C17" s="4" t="s">
        <v>9</v>
      </c>
      <c r="D17" s="3" t="str">
        <f t="shared" si="0"/>
        <v>5A</v>
      </c>
      <c r="E17" s="5">
        <f t="shared" si="1"/>
        <v>1.7578125</v>
      </c>
      <c r="G17">
        <f t="shared" si="2"/>
        <v>90</v>
      </c>
      <c r="H17" s="5">
        <f t="shared" si="3"/>
        <v>-4.2187500000000044E-2</v>
      </c>
      <c r="I17" s="5">
        <f t="shared" si="4"/>
        <v>4.2187500000000044E-2</v>
      </c>
      <c r="J17" s="5">
        <f t="shared" si="5"/>
        <v>-2.4000000000000026</v>
      </c>
      <c r="L17">
        <f t="shared" si="6"/>
        <v>-2.9882812499999996E-3</v>
      </c>
      <c r="M17" s="5">
        <f t="shared" si="7"/>
        <v>4.5175781250000047E-2</v>
      </c>
    </row>
    <row r="18" spans="2:13" x14ac:dyDescent="0.25">
      <c r="B18" s="1">
        <v>2</v>
      </c>
      <c r="C18" s="4" t="s">
        <v>10</v>
      </c>
      <c r="D18" s="3" t="str">
        <f t="shared" si="0"/>
        <v>65</v>
      </c>
      <c r="E18" s="5">
        <f t="shared" si="1"/>
        <v>1.97265625</v>
      </c>
      <c r="G18">
        <f t="shared" si="2"/>
        <v>101</v>
      </c>
      <c r="H18" s="5">
        <f t="shared" si="3"/>
        <v>-2.734375E-2</v>
      </c>
      <c r="I18" s="5">
        <f t="shared" si="4"/>
        <v>2.734375E-2</v>
      </c>
      <c r="J18" s="5">
        <f t="shared" si="5"/>
        <v>-1.3861386138613863</v>
      </c>
      <c r="L18">
        <f t="shared" si="6"/>
        <v>-3.3535156249999997E-3</v>
      </c>
      <c r="M18" s="5">
        <f t="shared" si="7"/>
        <v>3.0697265625000001E-2</v>
      </c>
    </row>
    <row r="19" spans="2:13" x14ac:dyDescent="0.25">
      <c r="B19" s="1">
        <v>2.2000000000000002</v>
      </c>
      <c r="C19" s="4" t="s">
        <v>11</v>
      </c>
      <c r="D19" s="3" t="str">
        <f t="shared" si="0"/>
        <v>71</v>
      </c>
      <c r="E19" s="5">
        <f t="shared" si="1"/>
        <v>2.20703125</v>
      </c>
      <c r="G19">
        <f t="shared" si="2"/>
        <v>113</v>
      </c>
      <c r="H19" s="5">
        <f t="shared" si="3"/>
        <v>7.0312499999998224E-3</v>
      </c>
      <c r="I19" s="5">
        <f t="shared" si="4"/>
        <v>-7.0312499999998224E-3</v>
      </c>
      <c r="J19" s="5">
        <f t="shared" si="5"/>
        <v>0.31858407079645212</v>
      </c>
      <c r="L19">
        <f t="shared" si="6"/>
        <v>-3.7519531249999996E-3</v>
      </c>
      <c r="M19" s="5">
        <f t="shared" si="7"/>
        <v>-3.2792968749998227E-3</v>
      </c>
    </row>
    <row r="20" spans="2:13" x14ac:dyDescent="0.25">
      <c r="B20" s="1">
        <v>2.4</v>
      </c>
      <c r="C20" s="4" t="s">
        <v>12</v>
      </c>
      <c r="D20" s="3" t="str">
        <f t="shared" si="0"/>
        <v>7C</v>
      </c>
      <c r="E20" s="5">
        <f t="shared" si="1"/>
        <v>2.421875</v>
      </c>
      <c r="G20">
        <f t="shared" si="2"/>
        <v>124</v>
      </c>
      <c r="H20" s="5">
        <f t="shared" si="3"/>
        <v>2.1875000000000089E-2</v>
      </c>
      <c r="I20" s="5">
        <f t="shared" si="4"/>
        <v>-2.1875000000000089E-2</v>
      </c>
      <c r="J20" s="5">
        <f t="shared" si="5"/>
        <v>0.90322580645161665</v>
      </c>
      <c r="L20">
        <f t="shared" si="6"/>
        <v>-4.1171875000000002E-3</v>
      </c>
      <c r="M20" s="5">
        <f t="shared" si="7"/>
        <v>-1.7757812500000088E-2</v>
      </c>
    </row>
    <row r="21" spans="2:13" x14ac:dyDescent="0.25">
      <c r="B21" s="1">
        <v>2.6</v>
      </c>
      <c r="C21" s="4" t="s">
        <v>13</v>
      </c>
      <c r="D21" s="3" t="str">
        <f t="shared" si="0"/>
        <v>86</v>
      </c>
      <c r="E21" s="5">
        <f t="shared" si="1"/>
        <v>2.6171875</v>
      </c>
      <c r="G21">
        <f t="shared" si="2"/>
        <v>134</v>
      </c>
      <c r="H21" s="5">
        <f t="shared" si="3"/>
        <v>1.7187499999999911E-2</v>
      </c>
      <c r="I21" s="5">
        <f t="shared" si="4"/>
        <v>-1.7187499999999911E-2</v>
      </c>
      <c r="J21" s="5">
        <f t="shared" si="5"/>
        <v>0.65671641791044433</v>
      </c>
      <c r="L21">
        <f t="shared" si="6"/>
        <v>-4.44921875E-3</v>
      </c>
      <c r="M21" s="5">
        <f t="shared" si="7"/>
        <v>-1.273828124999991E-2</v>
      </c>
    </row>
    <row r="22" spans="2:13" x14ac:dyDescent="0.25">
      <c r="B22" s="1">
        <v>2.8</v>
      </c>
      <c r="C22" s="4" t="s">
        <v>14</v>
      </c>
      <c r="D22" s="3" t="str">
        <f t="shared" si="0"/>
        <v>90</v>
      </c>
      <c r="E22" s="5">
        <f t="shared" si="1"/>
        <v>2.8125</v>
      </c>
      <c r="G22">
        <f t="shared" si="2"/>
        <v>144</v>
      </c>
      <c r="H22" s="5">
        <f t="shared" si="3"/>
        <v>1.2500000000000178E-2</v>
      </c>
      <c r="I22" s="5">
        <f t="shared" si="4"/>
        <v>-1.2500000000000178E-2</v>
      </c>
      <c r="J22" s="5">
        <f t="shared" si="5"/>
        <v>0.44444444444445075</v>
      </c>
      <c r="L22">
        <f t="shared" si="6"/>
        <v>-4.7812499999999999E-3</v>
      </c>
      <c r="M22" s="5">
        <f t="shared" si="7"/>
        <v>-7.7187500000001777E-3</v>
      </c>
    </row>
    <row r="23" spans="2:13" x14ac:dyDescent="0.25">
      <c r="B23" s="1">
        <v>3</v>
      </c>
      <c r="C23" s="4" t="s">
        <v>15</v>
      </c>
      <c r="D23" s="3" t="str">
        <f t="shared" si="0"/>
        <v>99</v>
      </c>
      <c r="E23" s="5">
        <f t="shared" si="1"/>
        <v>2.98828125</v>
      </c>
      <c r="G23">
        <f t="shared" si="2"/>
        <v>153</v>
      </c>
      <c r="H23" s="5">
        <f t="shared" si="3"/>
        <v>-1.171875E-2</v>
      </c>
      <c r="I23" s="5">
        <f t="shared" si="4"/>
        <v>1.171875E-2</v>
      </c>
      <c r="J23" s="5">
        <f t="shared" si="5"/>
        <v>-0.39215686274509803</v>
      </c>
      <c r="L23">
        <f t="shared" si="6"/>
        <v>-5.080078125E-3</v>
      </c>
      <c r="M23" s="5">
        <f t="shared" si="7"/>
        <v>1.6798828124999998E-2</v>
      </c>
    </row>
    <row r="24" spans="2:13" x14ac:dyDescent="0.25">
      <c r="B24" s="1">
        <v>3.2</v>
      </c>
      <c r="C24" s="4" t="s">
        <v>16</v>
      </c>
      <c r="D24" s="3" t="str">
        <f t="shared" si="0"/>
        <v>A2</v>
      </c>
      <c r="E24" s="5">
        <f t="shared" si="1"/>
        <v>3.1640625</v>
      </c>
      <c r="G24">
        <f t="shared" si="2"/>
        <v>162</v>
      </c>
      <c r="H24" s="5">
        <f t="shared" si="3"/>
        <v>-3.5937500000000178E-2</v>
      </c>
      <c r="I24" s="5">
        <f t="shared" si="4"/>
        <v>3.5937500000000178E-2</v>
      </c>
      <c r="J24" s="5">
        <f t="shared" si="5"/>
        <v>-1.1358024691358082</v>
      </c>
      <c r="L24">
        <f t="shared" si="6"/>
        <v>-5.37890625E-3</v>
      </c>
      <c r="M24" s="5">
        <f t="shared" si="7"/>
        <v>4.131640625000018E-2</v>
      </c>
    </row>
    <row r="25" spans="2:13" x14ac:dyDescent="0.25">
      <c r="B25" s="1">
        <v>3.4</v>
      </c>
      <c r="C25" s="4" t="s">
        <v>17</v>
      </c>
      <c r="D25" s="3" t="str">
        <f t="shared" si="0"/>
        <v>AD</v>
      </c>
      <c r="E25" s="5">
        <f t="shared" si="1"/>
        <v>3.37890625</v>
      </c>
      <c r="G25">
        <f t="shared" si="2"/>
        <v>173</v>
      </c>
      <c r="H25" s="5">
        <f t="shared" si="3"/>
        <v>-2.1093749999999911E-2</v>
      </c>
      <c r="I25" s="5">
        <f t="shared" si="4"/>
        <v>2.1093749999999911E-2</v>
      </c>
      <c r="J25" s="5">
        <f t="shared" si="5"/>
        <v>-0.6242774566473962</v>
      </c>
      <c r="L25">
        <f t="shared" si="6"/>
        <v>-5.7441406249999997E-3</v>
      </c>
      <c r="M25" s="5">
        <f t="shared" si="7"/>
        <v>2.6837890624999909E-2</v>
      </c>
    </row>
    <row r="26" spans="2:13" x14ac:dyDescent="0.25">
      <c r="B26" s="1">
        <v>3.6</v>
      </c>
      <c r="C26" s="4" t="s">
        <v>34</v>
      </c>
      <c r="D26" s="3" t="str">
        <f t="shared" si="0"/>
        <v>BB</v>
      </c>
      <c r="E26" s="5">
        <f t="shared" si="1"/>
        <v>3.65234375</v>
      </c>
      <c r="G26">
        <f t="shared" si="2"/>
        <v>187</v>
      </c>
      <c r="H26" s="5">
        <f t="shared" si="3"/>
        <v>5.2343749999999911E-2</v>
      </c>
      <c r="I26" s="5">
        <f t="shared" si="4"/>
        <v>-5.2343749999999911E-2</v>
      </c>
      <c r="J26" s="5">
        <f t="shared" si="5"/>
        <v>1.4331550802139013</v>
      </c>
      <c r="L26">
        <f t="shared" si="6"/>
        <v>-6.2089843749999997E-3</v>
      </c>
      <c r="M26" s="5">
        <f t="shared" si="7"/>
        <v>-4.6134765624999914E-2</v>
      </c>
    </row>
    <row r="27" spans="2:13" x14ac:dyDescent="0.25">
      <c r="B27" s="1">
        <v>3.8</v>
      </c>
      <c r="C27" s="4" t="s">
        <v>18</v>
      </c>
      <c r="D27" s="3" t="str">
        <f t="shared" si="0"/>
        <v>C4</v>
      </c>
      <c r="E27" s="5">
        <f t="shared" si="1"/>
        <v>3.828125</v>
      </c>
      <c r="G27">
        <f t="shared" si="2"/>
        <v>196</v>
      </c>
      <c r="H27" s="5">
        <f t="shared" si="3"/>
        <v>2.8125000000000178E-2</v>
      </c>
      <c r="I27" s="5">
        <f t="shared" si="4"/>
        <v>-2.8125000000000178E-2</v>
      </c>
      <c r="J27" s="5">
        <f t="shared" si="5"/>
        <v>0.734693877551025</v>
      </c>
      <c r="L27">
        <f t="shared" si="6"/>
        <v>-6.5078124999999997E-3</v>
      </c>
      <c r="M27" s="5">
        <f t="shared" si="7"/>
        <v>-2.1617187500000176E-2</v>
      </c>
    </row>
    <row r="28" spans="2:13" x14ac:dyDescent="0.25">
      <c r="B28" s="1">
        <v>4</v>
      </c>
      <c r="C28" s="4" t="s">
        <v>19</v>
      </c>
      <c r="D28" s="3" t="str">
        <f t="shared" si="0"/>
        <v>CE</v>
      </c>
      <c r="E28" s="5">
        <f t="shared" si="1"/>
        <v>4.0234375</v>
      </c>
      <c r="F28" s="2"/>
      <c r="G28">
        <f t="shared" si="2"/>
        <v>206</v>
      </c>
      <c r="H28" s="5">
        <f t="shared" si="3"/>
        <v>2.34375E-2</v>
      </c>
      <c r="I28" s="5">
        <f t="shared" si="4"/>
        <v>-2.34375E-2</v>
      </c>
      <c r="J28" s="5">
        <f t="shared" si="5"/>
        <v>0.58252427184466016</v>
      </c>
      <c r="L28">
        <f t="shared" si="6"/>
        <v>-6.8398437499999996E-3</v>
      </c>
      <c r="M28" s="5">
        <f t="shared" si="7"/>
        <v>-1.6597656250000002E-2</v>
      </c>
    </row>
    <row r="29" spans="2:13" x14ac:dyDescent="0.25">
      <c r="B29" s="1">
        <v>4.2</v>
      </c>
      <c r="C29" s="4" t="s">
        <v>20</v>
      </c>
      <c r="D29" s="3" t="str">
        <f t="shared" si="0"/>
        <v>D7</v>
      </c>
      <c r="E29" s="5">
        <f t="shared" si="1"/>
        <v>4.19921875</v>
      </c>
      <c r="F29" s="2"/>
      <c r="G29">
        <f t="shared" si="2"/>
        <v>215</v>
      </c>
      <c r="H29" s="5">
        <f t="shared" si="3"/>
        <v>-7.8125000000017764E-4</v>
      </c>
      <c r="I29" s="5">
        <f t="shared" si="4"/>
        <v>7.8125000000017764E-4</v>
      </c>
      <c r="J29" s="5">
        <f t="shared" si="5"/>
        <v>-1.8604651162794927E-2</v>
      </c>
      <c r="L29">
        <f t="shared" si="6"/>
        <v>-7.1386718749999996E-3</v>
      </c>
      <c r="M29" s="5">
        <f t="shared" si="7"/>
        <v>7.9199218750001764E-3</v>
      </c>
    </row>
    <row r="30" spans="2:13" x14ac:dyDescent="0.25">
      <c r="B30" s="1">
        <v>4.4000000000000004</v>
      </c>
      <c r="C30" s="4" t="s">
        <v>33</v>
      </c>
      <c r="D30" s="3" t="str">
        <f t="shared" si="0"/>
        <v>E2</v>
      </c>
      <c r="E30" s="5">
        <f t="shared" si="1"/>
        <v>4.4140625</v>
      </c>
      <c r="F30" s="2"/>
      <c r="G30">
        <f t="shared" si="2"/>
        <v>226</v>
      </c>
      <c r="H30" s="5">
        <f t="shared" si="3"/>
        <v>1.4062499999999645E-2</v>
      </c>
      <c r="I30" s="5">
        <f t="shared" si="4"/>
        <v>-1.4062499999999645E-2</v>
      </c>
      <c r="J30" s="5">
        <f t="shared" si="5"/>
        <v>0.31858407079645212</v>
      </c>
      <c r="L30">
        <f t="shared" si="6"/>
        <v>-7.5039062499999993E-3</v>
      </c>
      <c r="M30" s="5">
        <f t="shared" si="7"/>
        <v>-6.5585937499996454E-3</v>
      </c>
    </row>
    <row r="31" spans="2:13" x14ac:dyDescent="0.25">
      <c r="B31" s="1">
        <v>4.5999999999999996</v>
      </c>
      <c r="C31" s="4" t="s">
        <v>21</v>
      </c>
      <c r="D31" s="3" t="str">
        <f t="shared" si="0"/>
        <v>ED</v>
      </c>
      <c r="E31" s="5">
        <f t="shared" si="1"/>
        <v>4.62890625</v>
      </c>
      <c r="F31" s="2"/>
      <c r="G31">
        <f t="shared" si="2"/>
        <v>237</v>
      </c>
      <c r="H31" s="5">
        <f t="shared" si="3"/>
        <v>2.8906250000000355E-2</v>
      </c>
      <c r="I31" s="5">
        <f t="shared" si="4"/>
        <v>-2.8906250000000355E-2</v>
      </c>
      <c r="J31" s="5">
        <f t="shared" si="5"/>
        <v>0.62447257383967014</v>
      </c>
      <c r="L31">
        <f t="shared" si="6"/>
        <v>-7.8691406249999998E-3</v>
      </c>
      <c r="M31" s="5">
        <f t="shared" si="7"/>
        <v>-2.1037109375000355E-2</v>
      </c>
    </row>
    <row r="32" spans="2:13" x14ac:dyDescent="0.25">
      <c r="B32" s="1">
        <v>4.8</v>
      </c>
      <c r="C32" s="4" t="s">
        <v>22</v>
      </c>
      <c r="D32" s="3" t="str">
        <f t="shared" si="0"/>
        <v>F7</v>
      </c>
      <c r="E32" s="5">
        <f t="shared" si="1"/>
        <v>4.82421875</v>
      </c>
      <c r="F32" s="2"/>
      <c r="G32">
        <f t="shared" si="2"/>
        <v>247</v>
      </c>
      <c r="H32" s="5">
        <f t="shared" si="3"/>
        <v>2.4218750000000178E-2</v>
      </c>
      <c r="I32" s="5">
        <f t="shared" si="4"/>
        <v>-2.4218750000000178E-2</v>
      </c>
      <c r="J32" s="5">
        <f t="shared" si="5"/>
        <v>0.50202429149797934</v>
      </c>
      <c r="L32">
        <f t="shared" si="6"/>
        <v>-8.2011718749999997E-3</v>
      </c>
      <c r="M32" s="5">
        <f t="shared" si="7"/>
        <v>-1.6017578125000178E-2</v>
      </c>
    </row>
    <row r="33" spans="2:13" x14ac:dyDescent="0.25">
      <c r="B33" s="1">
        <v>5</v>
      </c>
      <c r="C33" s="4" t="s">
        <v>23</v>
      </c>
      <c r="D33" s="3" t="str">
        <f t="shared" si="0"/>
        <v>FF</v>
      </c>
      <c r="E33" s="5">
        <f t="shared" si="1"/>
        <v>4.98046875</v>
      </c>
      <c r="F33" s="2"/>
      <c r="G33">
        <f t="shared" si="2"/>
        <v>255</v>
      </c>
      <c r="H33" s="5">
        <f t="shared" si="3"/>
        <v>-1.953125E-2</v>
      </c>
      <c r="I33" s="5">
        <f t="shared" si="4"/>
        <v>1.953125E-2</v>
      </c>
      <c r="J33" s="5">
        <f t="shared" si="5"/>
        <v>-0.39215686274509803</v>
      </c>
      <c r="L33">
        <f t="shared" si="6"/>
        <v>-8.4667968749999999E-3</v>
      </c>
      <c r="M33" s="5">
        <f t="shared" si="7"/>
        <v>2.7998046875000002E-2</v>
      </c>
    </row>
    <row r="34" spans="2:13" x14ac:dyDescent="0.25">
      <c r="B34" s="1"/>
      <c r="C34" s="2"/>
      <c r="D34" s="2"/>
      <c r="E34" s="2"/>
      <c r="F34" s="2"/>
    </row>
    <row r="35" spans="2:13" x14ac:dyDescent="0.25">
      <c r="B35" s="1"/>
      <c r="C35" s="2"/>
      <c r="D35" s="2"/>
      <c r="E35" s="2"/>
      <c r="F35" s="2"/>
    </row>
    <row r="36" spans="2:13" x14ac:dyDescent="0.25">
      <c r="B36" s="1"/>
      <c r="C36" s="2"/>
      <c r="D36" s="2"/>
      <c r="E36" s="2"/>
      <c r="F36" s="2"/>
    </row>
    <row r="37" spans="2:13" x14ac:dyDescent="0.25">
      <c r="B37" s="1"/>
      <c r="C37" s="2"/>
      <c r="D37" s="2"/>
      <c r="E37" s="2"/>
      <c r="F37" s="2"/>
    </row>
    <row r="38" spans="2:13" x14ac:dyDescent="0.25">
      <c r="B38" s="1"/>
      <c r="C38" s="2"/>
      <c r="D38" s="2"/>
      <c r="E38" s="2"/>
      <c r="F38" s="2"/>
    </row>
    <row r="39" spans="2:13" x14ac:dyDescent="0.25">
      <c r="B39" s="1"/>
      <c r="C39" s="2"/>
      <c r="D39" s="2"/>
      <c r="E39" s="2"/>
      <c r="F39" s="2"/>
    </row>
    <row r="40" spans="2:13" x14ac:dyDescent="0.25">
      <c r="B40" s="1"/>
      <c r="C40" s="2"/>
      <c r="D40" s="2"/>
      <c r="E40" s="2"/>
      <c r="F40" s="2"/>
    </row>
    <row r="41" spans="2:13" x14ac:dyDescent="0.25">
      <c r="B41" s="1"/>
      <c r="C41" s="2"/>
      <c r="D41" s="2"/>
      <c r="E41" s="2"/>
      <c r="F41" s="2"/>
    </row>
  </sheetData>
  <mergeCells count="2">
    <mergeCell ref="E3:F3"/>
    <mergeCell ref="E4:F4"/>
  </mergeCells>
  <pageMargins left="0.7" right="0.7" top="0.75" bottom="0.75" header="0.3" footer="0.3"/>
  <pageSetup paperSize="9" orientation="portrait" r:id="rId1"/>
  <ignoredErrors>
    <ignoredError sqref="C10:C25 C30:C33 C29 C27:C2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AD Převodník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2018-04-24T11:55:25Z</dcterms:modified>
</cp:coreProperties>
</file>