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53F8452B-0E04-4041-A49E-5426B1F2F423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Celkem" sheetId="6" r:id="rId1"/>
    <sheet name="Hornich 5 bitu" sheetId="1" r:id="rId2"/>
    <sheet name="Dolni 4 bity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8" i="1"/>
  <c r="G4" i="1"/>
  <c r="G3" i="1"/>
  <c r="I9" i="4" l="1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8" i="4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8" i="1"/>
  <c r="I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9" i="6"/>
  <c r="I10" i="6"/>
  <c r="I11" i="6"/>
  <c r="I12" i="6"/>
  <c r="I13" i="6"/>
  <c r="I14" i="6"/>
  <c r="I15" i="6"/>
  <c r="I16" i="6"/>
  <c r="I17" i="6"/>
  <c r="I18" i="6"/>
  <c r="G37" i="6" l="1"/>
  <c r="H37" i="6" s="1"/>
  <c r="G38" i="6"/>
  <c r="H38" i="6" s="1"/>
  <c r="G39" i="6"/>
  <c r="H39" i="6"/>
  <c r="G40" i="6"/>
  <c r="H40" i="6" s="1"/>
  <c r="G41" i="6"/>
  <c r="H41" i="6" s="1"/>
  <c r="G42" i="6"/>
  <c r="H42" i="6" s="1"/>
  <c r="G43" i="6"/>
  <c r="H43" i="6"/>
  <c r="G44" i="6"/>
  <c r="H44" i="6" s="1"/>
  <c r="G45" i="6"/>
  <c r="H45" i="6"/>
  <c r="G46" i="6"/>
  <c r="H46" i="6" s="1"/>
  <c r="G47" i="6"/>
  <c r="H47" i="6"/>
  <c r="G48" i="6"/>
  <c r="H48" i="6" s="1"/>
  <c r="G49" i="6"/>
  <c r="H49" i="6"/>
  <c r="G50" i="6"/>
  <c r="H50" i="6" s="1"/>
  <c r="G51" i="6"/>
  <c r="H51" i="6"/>
  <c r="G52" i="6"/>
  <c r="H52" i="6" s="1"/>
  <c r="G53" i="6"/>
  <c r="H53" i="6"/>
  <c r="G54" i="6"/>
  <c r="H54" i="6" s="1"/>
  <c r="K53" i="6"/>
  <c r="K54" i="6"/>
  <c r="K40" i="6"/>
  <c r="K41" i="6"/>
  <c r="K42" i="6"/>
  <c r="C42" i="6" s="1"/>
  <c r="K43" i="6"/>
  <c r="K44" i="6"/>
  <c r="K45" i="6"/>
  <c r="K46" i="6"/>
  <c r="K47" i="6"/>
  <c r="K48" i="6"/>
  <c r="K49" i="6"/>
  <c r="K50" i="6"/>
  <c r="C50" i="6" s="1"/>
  <c r="K51" i="6"/>
  <c r="C51" i="6" s="1"/>
  <c r="K52" i="6"/>
  <c r="K37" i="6"/>
  <c r="K38" i="6"/>
  <c r="C38" i="6" s="1"/>
  <c r="K39" i="6"/>
  <c r="C39" i="6" s="1"/>
  <c r="C46" i="6"/>
  <c r="C52" i="6"/>
  <c r="D52" i="6"/>
  <c r="D51" i="6"/>
  <c r="D50" i="6"/>
  <c r="D49" i="6"/>
  <c r="C49" i="6"/>
  <c r="D48" i="6"/>
  <c r="C48" i="6"/>
  <c r="D47" i="6"/>
  <c r="C47" i="6"/>
  <c r="D46" i="6"/>
  <c r="D45" i="6"/>
  <c r="C45" i="6"/>
  <c r="D44" i="6"/>
  <c r="C44" i="6"/>
  <c r="D43" i="6"/>
  <c r="C43" i="6"/>
  <c r="D42" i="6"/>
  <c r="D41" i="6"/>
  <c r="C41" i="6"/>
  <c r="D40" i="6"/>
  <c r="C40" i="6"/>
  <c r="D39" i="6"/>
  <c r="D38" i="6"/>
  <c r="D37" i="6"/>
  <c r="C37" i="6"/>
  <c r="K36" i="6"/>
  <c r="C36" i="6" s="1"/>
  <c r="K35" i="6"/>
  <c r="C35" i="6" s="1"/>
  <c r="K34" i="6"/>
  <c r="C34" i="6" s="1"/>
  <c r="K33" i="6"/>
  <c r="C33" i="6" s="1"/>
  <c r="K32" i="6"/>
  <c r="C32" i="6" s="1"/>
  <c r="K31" i="6"/>
  <c r="C31" i="6" s="1"/>
  <c r="K30" i="6"/>
  <c r="C30" i="6" s="1"/>
  <c r="K29" i="6"/>
  <c r="C29" i="6" s="1"/>
  <c r="K28" i="6"/>
  <c r="C28" i="6" s="1"/>
  <c r="K27" i="6"/>
  <c r="C27" i="6" s="1"/>
  <c r="K26" i="6"/>
  <c r="C26" i="6" s="1"/>
  <c r="K25" i="6"/>
  <c r="C25" i="6" s="1"/>
  <c r="K24" i="6"/>
  <c r="C24" i="6" s="1"/>
  <c r="K23" i="6"/>
  <c r="C23" i="6" s="1"/>
  <c r="K22" i="6"/>
  <c r="C22" i="6" s="1"/>
  <c r="K21" i="6"/>
  <c r="C21" i="6" s="1"/>
  <c r="K20" i="6"/>
  <c r="C20" i="6" s="1"/>
  <c r="K19" i="6"/>
  <c r="C19" i="6" s="1"/>
  <c r="K18" i="6"/>
  <c r="C18" i="6" s="1"/>
  <c r="K17" i="6"/>
  <c r="C17" i="6" s="1"/>
  <c r="K16" i="6"/>
  <c r="C16" i="6" s="1"/>
  <c r="K15" i="6"/>
  <c r="C15" i="6" s="1"/>
  <c r="K14" i="6"/>
  <c r="C14" i="6" s="1"/>
  <c r="K13" i="6"/>
  <c r="C13" i="6" s="1"/>
  <c r="K12" i="6"/>
  <c r="C12" i="6" s="1"/>
  <c r="K11" i="6"/>
  <c r="C11" i="6" s="1"/>
  <c r="K10" i="6"/>
  <c r="C10" i="6" s="1"/>
  <c r="K9" i="6"/>
  <c r="C9" i="6" s="1"/>
  <c r="K8" i="6"/>
  <c r="C8" i="6" s="1"/>
  <c r="C4" i="6"/>
  <c r="D53" i="6" s="1"/>
  <c r="K23" i="4"/>
  <c r="C23" i="4" s="1"/>
  <c r="K22" i="4"/>
  <c r="C22" i="4" s="1"/>
  <c r="K21" i="4"/>
  <c r="C21" i="4" s="1"/>
  <c r="K20" i="4"/>
  <c r="C20" i="4" s="1"/>
  <c r="K19" i="4"/>
  <c r="C19" i="4" s="1"/>
  <c r="K18" i="4"/>
  <c r="C18" i="4" s="1"/>
  <c r="K17" i="4"/>
  <c r="C17" i="4"/>
  <c r="K16" i="4"/>
  <c r="C16" i="4" s="1"/>
  <c r="K15" i="4"/>
  <c r="C15" i="4" s="1"/>
  <c r="K14" i="4"/>
  <c r="C14" i="4" s="1"/>
  <c r="K13" i="4"/>
  <c r="C13" i="4"/>
  <c r="K12" i="4"/>
  <c r="C12" i="4" s="1"/>
  <c r="K11" i="4"/>
  <c r="C11" i="4" s="1"/>
  <c r="K10" i="4"/>
  <c r="C10" i="4" s="1"/>
  <c r="K9" i="4"/>
  <c r="C9" i="4" s="1"/>
  <c r="K8" i="4"/>
  <c r="C8" i="4" s="1"/>
  <c r="C4" i="4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8" i="1"/>
  <c r="C54" i="6" l="1"/>
  <c r="C53" i="6"/>
  <c r="D11" i="6"/>
  <c r="D17" i="6"/>
  <c r="D23" i="6"/>
  <c r="D25" i="6"/>
  <c r="D27" i="6"/>
  <c r="D29" i="6"/>
  <c r="D31" i="6"/>
  <c r="D33" i="6"/>
  <c r="D35" i="6"/>
  <c r="D54" i="6"/>
  <c r="D9" i="6"/>
  <c r="D19" i="6"/>
  <c r="D10" i="6"/>
  <c r="D14" i="6"/>
  <c r="D18" i="6"/>
  <c r="D22" i="6"/>
  <c r="D26" i="6"/>
  <c r="D30" i="6"/>
  <c r="D34" i="6"/>
  <c r="D13" i="6"/>
  <c r="D15" i="6"/>
  <c r="D21" i="6"/>
  <c r="D8" i="6"/>
  <c r="D12" i="6"/>
  <c r="D16" i="6"/>
  <c r="D20" i="6"/>
  <c r="D24" i="6"/>
  <c r="D28" i="6"/>
  <c r="D32" i="6"/>
  <c r="D36" i="6"/>
  <c r="D9" i="4"/>
  <c r="D11" i="4"/>
  <c r="D13" i="4"/>
  <c r="D15" i="4"/>
  <c r="D17" i="4"/>
  <c r="D19" i="4"/>
  <c r="D21" i="4"/>
  <c r="D23" i="4"/>
  <c r="D8" i="4"/>
  <c r="D10" i="4"/>
  <c r="D12" i="4"/>
  <c r="D14" i="4"/>
  <c r="D16" i="4"/>
  <c r="D18" i="4"/>
  <c r="D20" i="4"/>
  <c r="D22" i="4"/>
  <c r="C4" i="1"/>
  <c r="G12" i="6" l="1"/>
  <c r="H12" i="6" s="1"/>
  <c r="G22" i="6"/>
  <c r="H22" i="6" s="1"/>
  <c r="G35" i="6"/>
  <c r="H35" i="6" s="1"/>
  <c r="G27" i="6"/>
  <c r="H27" i="6" s="1"/>
  <c r="G24" i="6"/>
  <c r="H24" i="6" s="1"/>
  <c r="G34" i="6"/>
  <c r="H34" i="6" s="1"/>
  <c r="G9" i="6"/>
  <c r="H9" i="6" s="1"/>
  <c r="G32" i="6"/>
  <c r="H32" i="6" s="1"/>
  <c r="G16" i="6"/>
  <c r="H16" i="6" s="1"/>
  <c r="G15" i="6"/>
  <c r="H15" i="6" s="1"/>
  <c r="G26" i="6"/>
  <c r="H26" i="6" s="1"/>
  <c r="G10" i="6"/>
  <c r="H10" i="6" s="1"/>
  <c r="G29" i="6"/>
  <c r="H29" i="6" s="1"/>
  <c r="G17" i="6"/>
  <c r="H17" i="6" s="1"/>
  <c r="G28" i="6"/>
  <c r="H28" i="6" s="1"/>
  <c r="G13" i="6"/>
  <c r="H13" i="6" s="1"/>
  <c r="G19" i="6"/>
  <c r="H19" i="6" s="1"/>
  <c r="G11" i="6"/>
  <c r="H11" i="6" s="1"/>
  <c r="G8" i="6"/>
  <c r="H8" i="6" s="1"/>
  <c r="G18" i="6"/>
  <c r="H18" i="6" s="1"/>
  <c r="G33" i="6"/>
  <c r="H33" i="6" s="1"/>
  <c r="G25" i="6"/>
  <c r="H25" i="6" s="1"/>
  <c r="G36" i="6"/>
  <c r="H36" i="6" s="1"/>
  <c r="G20" i="6"/>
  <c r="H20" i="6" s="1"/>
  <c r="G21" i="6"/>
  <c r="H21" i="6" s="1"/>
  <c r="G30" i="6"/>
  <c r="H30" i="6" s="1"/>
  <c r="G14" i="6"/>
  <c r="H14" i="6" s="1"/>
  <c r="G31" i="6"/>
  <c r="H31" i="6" s="1"/>
  <c r="G23" i="6"/>
  <c r="H23" i="6" s="1"/>
  <c r="G20" i="4"/>
  <c r="H20" i="4" s="1"/>
  <c r="G12" i="4"/>
  <c r="H12" i="4" s="1"/>
  <c r="G13" i="4"/>
  <c r="H13" i="4" s="1"/>
  <c r="G18" i="4"/>
  <c r="H18" i="4" s="1"/>
  <c r="G10" i="4"/>
  <c r="H10" i="4" s="1"/>
  <c r="G19" i="4"/>
  <c r="H19" i="4" s="1"/>
  <c r="G11" i="4"/>
  <c r="H11" i="4" s="1"/>
  <c r="G16" i="4"/>
  <c r="H16" i="4" s="1"/>
  <c r="G8" i="4"/>
  <c r="H8" i="4" s="1"/>
  <c r="G17" i="4"/>
  <c r="H17" i="4" s="1"/>
  <c r="G9" i="4"/>
  <c r="H9" i="4" s="1"/>
  <c r="G22" i="4"/>
  <c r="H22" i="4" s="1"/>
  <c r="G14" i="4"/>
  <c r="H14" i="4" s="1"/>
  <c r="G23" i="4"/>
  <c r="H23" i="4" s="1"/>
  <c r="G15" i="4"/>
  <c r="H15" i="4" s="1"/>
  <c r="G21" i="4"/>
  <c r="H21" i="4" s="1"/>
  <c r="D9" i="1"/>
  <c r="D13" i="1"/>
  <c r="D17" i="1"/>
  <c r="D21" i="1"/>
  <c r="D25" i="1"/>
  <c r="D29" i="1"/>
  <c r="D33" i="1"/>
  <c r="D23" i="1"/>
  <c r="D35" i="1"/>
  <c r="D10" i="1"/>
  <c r="D14" i="1"/>
  <c r="D18" i="1"/>
  <c r="D22" i="1"/>
  <c r="D26" i="1"/>
  <c r="D30" i="1"/>
  <c r="D34" i="1"/>
  <c r="D38" i="1"/>
  <c r="D11" i="1"/>
  <c r="D15" i="1"/>
  <c r="D27" i="1"/>
  <c r="D39" i="1"/>
  <c r="D12" i="1"/>
  <c r="D16" i="1"/>
  <c r="D20" i="1"/>
  <c r="D24" i="1"/>
  <c r="D28" i="1"/>
  <c r="D32" i="1"/>
  <c r="D36" i="1"/>
  <c r="D8" i="1"/>
  <c r="D37" i="1"/>
  <c r="D19" i="1"/>
  <c r="D31" i="1"/>
  <c r="G37" i="1" l="1"/>
  <c r="H37" i="1" s="1"/>
  <c r="G31" i="1"/>
  <c r="H31" i="1" s="1"/>
  <c r="G36" i="1"/>
  <c r="H36" i="1" s="1"/>
  <c r="G20" i="1"/>
  <c r="H20" i="1" s="1"/>
  <c r="G27" i="1"/>
  <c r="H27" i="1" s="1"/>
  <c r="G34" i="1"/>
  <c r="H34" i="1" s="1"/>
  <c r="G18" i="1"/>
  <c r="H18" i="1" s="1"/>
  <c r="G23" i="1"/>
  <c r="H23" i="1" s="1"/>
  <c r="G21" i="1"/>
  <c r="H21" i="1" s="1"/>
  <c r="G19" i="1"/>
  <c r="H19" i="1" s="1"/>
  <c r="G32" i="1"/>
  <c r="H32" i="1" s="1"/>
  <c r="G16" i="1"/>
  <c r="H16" i="1" s="1"/>
  <c r="G15" i="1"/>
  <c r="H15" i="1" s="1"/>
  <c r="G30" i="1"/>
  <c r="H30" i="1" s="1"/>
  <c r="G14" i="1"/>
  <c r="H14" i="1" s="1"/>
  <c r="G33" i="1"/>
  <c r="H33" i="1" s="1"/>
  <c r="G17" i="1"/>
  <c r="H17" i="1" s="1"/>
  <c r="G28" i="1"/>
  <c r="H28" i="1" s="1"/>
  <c r="G12" i="1"/>
  <c r="H12" i="1" s="1"/>
  <c r="G11" i="1"/>
  <c r="H11" i="1" s="1"/>
  <c r="G26" i="1"/>
  <c r="H26" i="1" s="1"/>
  <c r="G10" i="1"/>
  <c r="H10" i="1" s="1"/>
  <c r="G29" i="1"/>
  <c r="H29" i="1" s="1"/>
  <c r="G13" i="1"/>
  <c r="H13" i="1" s="1"/>
  <c r="G8" i="1"/>
  <c r="H8" i="1" s="1"/>
  <c r="G24" i="1"/>
  <c r="H24" i="1" s="1"/>
  <c r="G39" i="1"/>
  <c r="H39" i="1" s="1"/>
  <c r="G38" i="1"/>
  <c r="H38" i="1" s="1"/>
  <c r="G22" i="1"/>
  <c r="H22" i="1" s="1"/>
  <c r="G35" i="1"/>
  <c r="H35" i="1" s="1"/>
  <c r="G25" i="1"/>
  <c r="H25" i="1" s="1"/>
  <c r="G9" i="1"/>
  <c r="H9" i="1" s="1"/>
</calcChain>
</file>

<file path=xl/sharedStrings.xml><?xml version="1.0" encoding="utf-8"?>
<sst xmlns="http://schemas.openxmlformats.org/spreadsheetml/2006/main" count="133" uniqueCount="62">
  <si>
    <t>UFF</t>
  </si>
  <si>
    <t>U00</t>
  </si>
  <si>
    <t>ULSB</t>
  </si>
  <si>
    <t>UA</t>
  </si>
  <si>
    <t>BIN</t>
  </si>
  <si>
    <t>HEX</t>
  </si>
  <si>
    <t>UD</t>
  </si>
  <si>
    <t>Počet úrovní</t>
  </si>
  <si>
    <t>delta m [V]</t>
  </si>
  <si>
    <t>korekce [V]</t>
  </si>
  <si>
    <t>relativní m [%]</t>
  </si>
  <si>
    <t>00</t>
  </si>
  <si>
    <t>08</t>
  </si>
  <si>
    <t>10</t>
  </si>
  <si>
    <t>18</t>
  </si>
  <si>
    <t>20</t>
  </si>
  <si>
    <t>28</t>
  </si>
  <si>
    <t>30</t>
  </si>
  <si>
    <t>38</t>
  </si>
  <si>
    <t>40</t>
  </si>
  <si>
    <t>48</t>
  </si>
  <si>
    <t>50</t>
  </si>
  <si>
    <t>58</t>
  </si>
  <si>
    <t>60</t>
  </si>
  <si>
    <t>68</t>
  </si>
  <si>
    <t>70</t>
  </si>
  <si>
    <t>78</t>
  </si>
  <si>
    <t>80</t>
  </si>
  <si>
    <t>88</t>
  </si>
  <si>
    <t>90</t>
  </si>
  <si>
    <t>98</t>
  </si>
  <si>
    <t>A0</t>
  </si>
  <si>
    <t>A8</t>
  </si>
  <si>
    <t>B0</t>
  </si>
  <si>
    <t>B8</t>
  </si>
  <si>
    <t>C0</t>
  </si>
  <si>
    <t>C8</t>
  </si>
  <si>
    <t>D0</t>
  </si>
  <si>
    <t>D8</t>
  </si>
  <si>
    <t>E0</t>
  </si>
  <si>
    <t>E8</t>
  </si>
  <si>
    <t>F0</t>
  </si>
  <si>
    <t>F8</t>
  </si>
  <si>
    <t>E1</t>
  </si>
  <si>
    <t>E2</t>
  </si>
  <si>
    <t>E3</t>
  </si>
  <si>
    <t>E4</t>
  </si>
  <si>
    <t>E5</t>
  </si>
  <si>
    <t>E6</t>
  </si>
  <si>
    <t>E7</t>
  </si>
  <si>
    <t>E9</t>
  </si>
  <si>
    <t>EA</t>
  </si>
  <si>
    <t>EB</t>
  </si>
  <si>
    <t>EC</t>
  </si>
  <si>
    <t>ED</t>
  </si>
  <si>
    <t>EE</t>
  </si>
  <si>
    <t>EF</t>
  </si>
  <si>
    <t>Korekce</t>
  </si>
  <si>
    <t>Tolerance kvantování +</t>
  </si>
  <si>
    <t>Tolerance kvantování -</t>
  </si>
  <si>
    <t>primka</t>
  </si>
  <si>
    <t>rozdil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</si>
</sst>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aseline="0"/>
              <a:t>Závislost digitálního na analogovém napětí D</a:t>
            </a:r>
            <a:r>
              <a:rPr lang="en-US" sz="1400" baseline="0"/>
              <a:t>/A</a:t>
            </a:r>
            <a:r>
              <a:rPr lang="cs-CZ" sz="1400" baseline="0"/>
              <a:t> převodníku</a:t>
            </a:r>
            <a:r>
              <a:rPr lang="en-US" sz="1400" baseline="0"/>
              <a:t> p</a:t>
            </a:r>
            <a:r>
              <a:rPr lang="cs-CZ" sz="1400" baseline="0"/>
              <a:t>ři nastavování horních 5 bitů </a:t>
            </a:r>
          </a:p>
        </c:rich>
      </c:tx>
      <c:layout>
        <c:manualLayout>
          <c:xMode val="edge"/>
          <c:yMode val="edge"/>
          <c:x val="0.11216224764682201"/>
          <c:y val="2.683506600078026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Celkem!$B$2</c:f>
              <c:strCache>
                <c:ptCount val="1"/>
                <c:pt idx="0">
                  <c:v>UFF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Celkem!$E$8:$E$55</c:f>
              <c:numCache>
                <c:formatCode>0.0000</c:formatCode>
                <c:ptCount val="48"/>
                <c:pt idx="0">
                  <c:v>2.8999999999999998E-3</c:v>
                </c:pt>
                <c:pt idx="1">
                  <c:v>0.31380000000000002</c:v>
                </c:pt>
                <c:pt idx="2">
                  <c:v>0.62670000000000003</c:v>
                </c:pt>
                <c:pt idx="3">
                  <c:v>0.94189999999999996</c:v>
                </c:pt>
                <c:pt idx="4">
                  <c:v>1.2604</c:v>
                </c:pt>
                <c:pt idx="5">
                  <c:v>1.5757000000000001</c:v>
                </c:pt>
                <c:pt idx="6">
                  <c:v>1.8886000000000001</c:v>
                </c:pt>
                <c:pt idx="7">
                  <c:v>2.2039</c:v>
                </c:pt>
                <c:pt idx="8">
                  <c:v>2.5234000000000001</c:v>
                </c:pt>
                <c:pt idx="9">
                  <c:v>2.8386</c:v>
                </c:pt>
                <c:pt idx="10">
                  <c:v>3.1516000000000002</c:v>
                </c:pt>
                <c:pt idx="11">
                  <c:v>3.4668999999999999</c:v>
                </c:pt>
                <c:pt idx="12">
                  <c:v>3.7852999999999999</c:v>
                </c:pt>
                <c:pt idx="13">
                  <c:v>4.0960000000000001</c:v>
                </c:pt>
                <c:pt idx="14">
                  <c:v>4.4089999999999998</c:v>
                </c:pt>
                <c:pt idx="15">
                  <c:v>4.7249999999999996</c:v>
                </c:pt>
                <c:pt idx="16">
                  <c:v>5.0259999999999998</c:v>
                </c:pt>
                <c:pt idx="17">
                  <c:v>5.3410000000000002</c:v>
                </c:pt>
                <c:pt idx="18">
                  <c:v>5.6539999999999999</c:v>
                </c:pt>
                <c:pt idx="19">
                  <c:v>5.9420000000000002</c:v>
                </c:pt>
                <c:pt idx="20">
                  <c:v>6.2880000000000003</c:v>
                </c:pt>
                <c:pt idx="21">
                  <c:v>6.6029999999999998</c:v>
                </c:pt>
                <c:pt idx="22">
                  <c:v>6.9160000000000004</c:v>
                </c:pt>
                <c:pt idx="23">
                  <c:v>7.2309999999999999</c:v>
                </c:pt>
                <c:pt idx="24">
                  <c:v>7.55</c:v>
                </c:pt>
                <c:pt idx="25">
                  <c:v>7.8860000000000001</c:v>
                </c:pt>
                <c:pt idx="26">
                  <c:v>8.1780000000000008</c:v>
                </c:pt>
                <c:pt idx="27">
                  <c:v>8.4939999999999998</c:v>
                </c:pt>
                <c:pt idx="28">
                  <c:v>8.8119999999999994</c:v>
                </c:pt>
                <c:pt idx="29">
                  <c:v>8.8130000000000006</c:v>
                </c:pt>
                <c:pt idx="30">
                  <c:v>8.8529999999999998</c:v>
                </c:pt>
                <c:pt idx="31">
                  <c:v>8.8879999999999999</c:v>
                </c:pt>
                <c:pt idx="32">
                  <c:v>8.93</c:v>
                </c:pt>
                <c:pt idx="33">
                  <c:v>8.9700000000000006</c:v>
                </c:pt>
                <c:pt idx="34">
                  <c:v>9.0079999999999991</c:v>
                </c:pt>
                <c:pt idx="35">
                  <c:v>9.048</c:v>
                </c:pt>
                <c:pt idx="36">
                  <c:v>9.0860000000000003</c:v>
                </c:pt>
                <c:pt idx="37">
                  <c:v>9.1300000000000008</c:v>
                </c:pt>
                <c:pt idx="38">
                  <c:v>9.1669999999999998</c:v>
                </c:pt>
                <c:pt idx="39">
                  <c:v>9.2050000000000001</c:v>
                </c:pt>
                <c:pt idx="40">
                  <c:v>9.2449999999999992</c:v>
                </c:pt>
                <c:pt idx="41">
                  <c:v>9.2859999999999996</c:v>
                </c:pt>
                <c:pt idx="42">
                  <c:v>9.3230000000000004</c:v>
                </c:pt>
                <c:pt idx="43">
                  <c:v>9.3629999999999995</c:v>
                </c:pt>
                <c:pt idx="44">
                  <c:v>9.4019999999999992</c:v>
                </c:pt>
                <c:pt idx="45">
                  <c:v>9.4410000000000007</c:v>
                </c:pt>
                <c:pt idx="46">
                  <c:v>9.7560000000000002</c:v>
                </c:pt>
              </c:numCache>
            </c:numRef>
          </c:xVal>
          <c:yVal>
            <c:numRef>
              <c:f>Celkem!$D$8:$D$55</c:f>
              <c:numCache>
                <c:formatCode>0.0000</c:formatCode>
                <c:ptCount val="48"/>
                <c:pt idx="0">
                  <c:v>0</c:v>
                </c:pt>
                <c:pt idx="1">
                  <c:v>0.31312812499999998</c:v>
                </c:pt>
                <c:pt idx="2">
                  <c:v>0.62625624999999996</c:v>
                </c:pt>
                <c:pt idx="3">
                  <c:v>0.93938437499999994</c:v>
                </c:pt>
                <c:pt idx="4">
                  <c:v>1.2525124999999999</c:v>
                </c:pt>
                <c:pt idx="5">
                  <c:v>1.5656406249999999</c:v>
                </c:pt>
                <c:pt idx="6">
                  <c:v>1.8787687499999999</c:v>
                </c:pt>
                <c:pt idx="7">
                  <c:v>2.1918968749999999</c:v>
                </c:pt>
                <c:pt idx="8">
                  <c:v>2.5050249999999998</c:v>
                </c:pt>
                <c:pt idx="9">
                  <c:v>2.8181531249999998</c:v>
                </c:pt>
                <c:pt idx="10">
                  <c:v>3.1312812499999998</c:v>
                </c:pt>
                <c:pt idx="11">
                  <c:v>3.4444093749999998</c:v>
                </c:pt>
                <c:pt idx="12">
                  <c:v>3.7575374999999998</c:v>
                </c:pt>
                <c:pt idx="13">
                  <c:v>4.0706656250000002</c:v>
                </c:pt>
                <c:pt idx="14">
                  <c:v>4.3837937499999997</c:v>
                </c:pt>
                <c:pt idx="15">
                  <c:v>4.6969218749999992</c:v>
                </c:pt>
                <c:pt idx="16">
                  <c:v>5.0100499999999997</c:v>
                </c:pt>
                <c:pt idx="17">
                  <c:v>5.3231781250000001</c:v>
                </c:pt>
                <c:pt idx="18">
                  <c:v>5.6363062499999996</c:v>
                </c:pt>
                <c:pt idx="19">
                  <c:v>5.9494343749999992</c:v>
                </c:pt>
                <c:pt idx="20">
                  <c:v>6.2625624999999996</c:v>
                </c:pt>
                <c:pt idx="21">
                  <c:v>6.575690625</c:v>
                </c:pt>
                <c:pt idx="22">
                  <c:v>6.8888187499999995</c:v>
                </c:pt>
                <c:pt idx="23">
                  <c:v>7.2019468749999991</c:v>
                </c:pt>
                <c:pt idx="24">
                  <c:v>7.5150749999999995</c:v>
                </c:pt>
                <c:pt idx="25">
                  <c:v>7.8282031249999999</c:v>
                </c:pt>
                <c:pt idx="26">
                  <c:v>8.1413312500000004</c:v>
                </c:pt>
                <c:pt idx="27">
                  <c:v>8.454459374999999</c:v>
                </c:pt>
                <c:pt idx="28">
                  <c:v>8.7675874999999994</c:v>
                </c:pt>
                <c:pt idx="29">
                  <c:v>8.7675874999999994</c:v>
                </c:pt>
                <c:pt idx="30">
                  <c:v>8.8067285156250001</c:v>
                </c:pt>
                <c:pt idx="31">
                  <c:v>8.8458695312499991</c:v>
                </c:pt>
                <c:pt idx="32">
                  <c:v>8.8850105468749998</c:v>
                </c:pt>
                <c:pt idx="33">
                  <c:v>8.9241515624999987</c:v>
                </c:pt>
                <c:pt idx="34">
                  <c:v>8.9632925781249995</c:v>
                </c:pt>
                <c:pt idx="35">
                  <c:v>9.0024335937500002</c:v>
                </c:pt>
                <c:pt idx="36">
                  <c:v>9.0415746093749991</c:v>
                </c:pt>
                <c:pt idx="37">
                  <c:v>9.0807156249999998</c:v>
                </c:pt>
                <c:pt idx="38">
                  <c:v>9.1198566406249988</c:v>
                </c:pt>
                <c:pt idx="39">
                  <c:v>9.1589976562499995</c:v>
                </c:pt>
                <c:pt idx="40">
                  <c:v>9.1981386718750002</c:v>
                </c:pt>
                <c:pt idx="41">
                  <c:v>9.2372796874999992</c:v>
                </c:pt>
                <c:pt idx="42">
                  <c:v>9.2764207031249999</c:v>
                </c:pt>
                <c:pt idx="43">
                  <c:v>9.3155617187499988</c:v>
                </c:pt>
                <c:pt idx="44">
                  <c:v>9.3547027343749996</c:v>
                </c:pt>
                <c:pt idx="45">
                  <c:v>9.3938437499999985</c:v>
                </c:pt>
                <c:pt idx="46">
                  <c:v>9.7069718749999989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C-4669-9503-78A397E65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baseline="0">
                    <a:effectLst/>
                    <a:latin typeface="+mn-lt"/>
                  </a:rPr>
                  <a:t>U</a:t>
                </a:r>
                <a:r>
                  <a:rPr lang="cs-CZ" sz="1000" b="0" i="0" u="none" strike="noStrike" baseline="-25000">
                    <a:effectLst/>
                    <a:latin typeface="+mn-lt"/>
                  </a:rPr>
                  <a:t>A</a:t>
                </a:r>
                <a:r>
                  <a:rPr lang="cs-CZ" sz="1000" b="0" i="0" u="none" strike="noStrike" baseline="0">
                    <a:effectLst/>
                    <a:latin typeface="+mn-lt"/>
                  </a:rPr>
                  <a:t> [</a:t>
                </a:r>
                <a:r>
                  <a:rPr lang="cs-CZ" sz="1000" b="0" i="0" u="none" strike="noStrike" baseline="0">
                    <a:effectLst/>
                    <a:latin typeface="+mn-lt"/>
                    <a:cs typeface="Times New Roman" panose="02020603050405020304" pitchFamily="18" charset="0"/>
                  </a:rPr>
                  <a:t>V</a:t>
                </a:r>
                <a:r>
                  <a:rPr lang="cs-CZ" sz="1000" b="0" i="0" u="none" strike="noStrike" baseline="0">
                    <a:effectLst/>
                    <a:latin typeface="+mn-lt"/>
                  </a:rPr>
                  <a:t>]</a:t>
                </a:r>
                <a:r>
                  <a:rPr lang="cs-CZ" sz="1000" b="0" i="0" u="none" strike="noStrike" baseline="0">
                    <a:latin typeface="+mn-lt"/>
                  </a:rPr>
                  <a:t> </a:t>
                </a:r>
                <a:endParaRPr lang="cs-CZ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aseline="0"/>
                  <a:t>U</a:t>
                </a:r>
                <a:r>
                  <a:rPr lang="cs-CZ" baseline="-25000"/>
                  <a:t>D</a:t>
                </a:r>
                <a:r>
                  <a:rPr lang="cs-CZ"/>
                  <a:t> </a:t>
                </a:r>
                <a:r>
                  <a:rPr lang="cs-CZ" sz="1000" b="0" i="0" u="none" strike="noStrike" baseline="0">
                    <a:effectLst/>
                  </a:rPr>
                  <a:t>[V]</a:t>
                </a:r>
                <a:r>
                  <a:rPr lang="cs-CZ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158150851581509E-3"/>
              <c:y val="0.405932268468132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aseline="0"/>
              <a:t>Korekční křivka D</a:t>
            </a:r>
            <a:r>
              <a:rPr lang="en-US" sz="1400" baseline="0"/>
              <a:t>/A</a:t>
            </a:r>
            <a:r>
              <a:rPr lang="cs-CZ" sz="1400" baseline="0"/>
              <a:t> převodníku </a:t>
            </a:r>
            <a:r>
              <a:rPr lang="en-US" sz="1400" b="0" i="0" u="none" strike="noStrike" baseline="0">
                <a:effectLst/>
              </a:rPr>
              <a:t>p</a:t>
            </a:r>
            <a:r>
              <a:rPr lang="cs-CZ" sz="1400" b="0" i="0" u="none" strike="noStrike" baseline="0">
                <a:effectLst/>
              </a:rPr>
              <a:t>ři nastavování horních 5 bitů </a:t>
            </a:r>
            <a:endParaRPr lang="cs-CZ" sz="1400" baseline="0"/>
          </a:p>
        </c:rich>
      </c:tx>
      <c:layout>
        <c:manualLayout>
          <c:xMode val="edge"/>
          <c:yMode val="edge"/>
          <c:x val="0.16132354583089067"/>
          <c:y val="2.683506600078025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Celkem!$B$2</c:f>
              <c:strCache>
                <c:ptCount val="1"/>
                <c:pt idx="0">
                  <c:v>UFF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Celkem!$E$8:$E$55</c:f>
              <c:numCache>
                <c:formatCode>0.0000</c:formatCode>
                <c:ptCount val="48"/>
                <c:pt idx="0">
                  <c:v>2.8999999999999998E-3</c:v>
                </c:pt>
                <c:pt idx="1">
                  <c:v>0.31380000000000002</c:v>
                </c:pt>
                <c:pt idx="2">
                  <c:v>0.62670000000000003</c:v>
                </c:pt>
                <c:pt idx="3">
                  <c:v>0.94189999999999996</c:v>
                </c:pt>
                <c:pt idx="4">
                  <c:v>1.2604</c:v>
                </c:pt>
                <c:pt idx="5">
                  <c:v>1.5757000000000001</c:v>
                </c:pt>
                <c:pt idx="6">
                  <c:v>1.8886000000000001</c:v>
                </c:pt>
                <c:pt idx="7">
                  <c:v>2.2039</c:v>
                </c:pt>
                <c:pt idx="8">
                  <c:v>2.5234000000000001</c:v>
                </c:pt>
                <c:pt idx="9">
                  <c:v>2.8386</c:v>
                </c:pt>
                <c:pt idx="10">
                  <c:v>3.1516000000000002</c:v>
                </c:pt>
                <c:pt idx="11">
                  <c:v>3.4668999999999999</c:v>
                </c:pt>
                <c:pt idx="12">
                  <c:v>3.7852999999999999</c:v>
                </c:pt>
                <c:pt idx="13">
                  <c:v>4.0960000000000001</c:v>
                </c:pt>
                <c:pt idx="14">
                  <c:v>4.4089999999999998</c:v>
                </c:pt>
                <c:pt idx="15">
                  <c:v>4.7249999999999996</c:v>
                </c:pt>
                <c:pt idx="16">
                  <c:v>5.0259999999999998</c:v>
                </c:pt>
                <c:pt idx="17">
                  <c:v>5.3410000000000002</c:v>
                </c:pt>
                <c:pt idx="18">
                  <c:v>5.6539999999999999</c:v>
                </c:pt>
                <c:pt idx="19">
                  <c:v>5.9420000000000002</c:v>
                </c:pt>
                <c:pt idx="20">
                  <c:v>6.2880000000000003</c:v>
                </c:pt>
                <c:pt idx="21">
                  <c:v>6.6029999999999998</c:v>
                </c:pt>
                <c:pt idx="22">
                  <c:v>6.9160000000000004</c:v>
                </c:pt>
                <c:pt idx="23">
                  <c:v>7.2309999999999999</c:v>
                </c:pt>
                <c:pt idx="24">
                  <c:v>7.55</c:v>
                </c:pt>
                <c:pt idx="25">
                  <c:v>7.8860000000000001</c:v>
                </c:pt>
                <c:pt idx="26">
                  <c:v>8.1780000000000008</c:v>
                </c:pt>
                <c:pt idx="27">
                  <c:v>8.4939999999999998</c:v>
                </c:pt>
                <c:pt idx="28">
                  <c:v>8.8119999999999994</c:v>
                </c:pt>
                <c:pt idx="29">
                  <c:v>8.8130000000000006</c:v>
                </c:pt>
                <c:pt idx="30">
                  <c:v>8.8529999999999998</c:v>
                </c:pt>
                <c:pt idx="31">
                  <c:v>8.8879999999999999</c:v>
                </c:pt>
                <c:pt idx="32">
                  <c:v>8.93</c:v>
                </c:pt>
                <c:pt idx="33">
                  <c:v>8.9700000000000006</c:v>
                </c:pt>
                <c:pt idx="34">
                  <c:v>9.0079999999999991</c:v>
                </c:pt>
                <c:pt idx="35">
                  <c:v>9.048</c:v>
                </c:pt>
                <c:pt idx="36">
                  <c:v>9.0860000000000003</c:v>
                </c:pt>
                <c:pt idx="37">
                  <c:v>9.1300000000000008</c:v>
                </c:pt>
                <c:pt idx="38">
                  <c:v>9.1669999999999998</c:v>
                </c:pt>
                <c:pt idx="39">
                  <c:v>9.2050000000000001</c:v>
                </c:pt>
                <c:pt idx="40">
                  <c:v>9.2449999999999992</c:v>
                </c:pt>
                <c:pt idx="41">
                  <c:v>9.2859999999999996</c:v>
                </c:pt>
                <c:pt idx="42">
                  <c:v>9.3230000000000004</c:v>
                </c:pt>
                <c:pt idx="43">
                  <c:v>9.3629999999999995</c:v>
                </c:pt>
                <c:pt idx="44">
                  <c:v>9.4019999999999992</c:v>
                </c:pt>
                <c:pt idx="45">
                  <c:v>9.4410000000000007</c:v>
                </c:pt>
                <c:pt idx="46">
                  <c:v>9.7560000000000002</c:v>
                </c:pt>
              </c:numCache>
            </c:numRef>
          </c:xVal>
          <c:yVal>
            <c:numRef>
              <c:f>Celkem!$H$8:$H$55</c:f>
              <c:numCache>
                <c:formatCode>0.0000</c:formatCode>
                <c:ptCount val="48"/>
                <c:pt idx="0">
                  <c:v>-2.8999999999999998E-3</c:v>
                </c:pt>
                <c:pt idx="1">
                  <c:v>-6.7187500000004396E-4</c:v>
                </c:pt>
                <c:pt idx="2">
                  <c:v>-4.4375000000007603E-4</c:v>
                </c:pt>
                <c:pt idx="3">
                  <c:v>-2.5156250000000213E-3</c:v>
                </c:pt>
                <c:pt idx="4">
                  <c:v>-7.8875000000000473E-3</c:v>
                </c:pt>
                <c:pt idx="5">
                  <c:v>-1.0059375000000204E-2</c:v>
                </c:pt>
                <c:pt idx="6">
                  <c:v>-9.8312500000001801E-3</c:v>
                </c:pt>
                <c:pt idx="7">
                  <c:v>-1.2003125000000114E-2</c:v>
                </c:pt>
                <c:pt idx="8">
                  <c:v>-1.8375000000000252E-2</c:v>
                </c:pt>
                <c:pt idx="9">
                  <c:v>-2.0446875000000198E-2</c:v>
                </c:pt>
                <c:pt idx="10">
                  <c:v>-2.0318750000000385E-2</c:v>
                </c:pt>
                <c:pt idx="11">
                  <c:v>-2.2490625000000097E-2</c:v>
                </c:pt>
                <c:pt idx="12">
                  <c:v>-2.7762500000000134E-2</c:v>
                </c:pt>
                <c:pt idx="13">
                  <c:v>-2.5334374999999909E-2</c:v>
                </c:pt>
                <c:pt idx="14">
                  <c:v>-2.5206250000000097E-2</c:v>
                </c:pt>
                <c:pt idx="15">
                  <c:v>-2.8078125000000398E-2</c:v>
                </c:pt>
                <c:pt idx="16">
                  <c:v>-1.5950000000000131E-2</c:v>
                </c:pt>
                <c:pt idx="17">
                  <c:v>-1.7821875000000098E-2</c:v>
                </c:pt>
                <c:pt idx="18">
                  <c:v>-1.7693750000000286E-2</c:v>
                </c:pt>
                <c:pt idx="19">
                  <c:v>7.4343749999989939E-3</c:v>
                </c:pt>
                <c:pt idx="20">
                  <c:v>-2.5437500000000668E-2</c:v>
                </c:pt>
                <c:pt idx="21">
                  <c:v>-2.7309374999999747E-2</c:v>
                </c:pt>
                <c:pt idx="22">
                  <c:v>-2.7181250000000823E-2</c:v>
                </c:pt>
                <c:pt idx="23">
                  <c:v>-2.905312500000079E-2</c:v>
                </c:pt>
                <c:pt idx="24">
                  <c:v>-3.4925000000000317E-2</c:v>
                </c:pt>
                <c:pt idx="25">
                  <c:v>-5.7796875000000192E-2</c:v>
                </c:pt>
                <c:pt idx="26">
                  <c:v>-3.6668750000000472E-2</c:v>
                </c:pt>
                <c:pt idx="27">
                  <c:v>-3.9540625000000773E-2</c:v>
                </c:pt>
                <c:pt idx="28">
                  <c:v>-4.4412499999999966E-2</c:v>
                </c:pt>
                <c:pt idx="29">
                  <c:v>-4.5412500000001188E-2</c:v>
                </c:pt>
                <c:pt idx="30">
                  <c:v>-4.6271484374999616E-2</c:v>
                </c:pt>
                <c:pt idx="31">
                  <c:v>-4.2130468750000816E-2</c:v>
                </c:pt>
                <c:pt idx="32">
                  <c:v>-4.4989453124999912E-2</c:v>
                </c:pt>
                <c:pt idx="33">
                  <c:v>-4.5848437500001893E-2</c:v>
                </c:pt>
                <c:pt idx="34">
                  <c:v>-4.4707421874999653E-2</c:v>
                </c:pt>
                <c:pt idx="35">
                  <c:v>-4.5566406249999858E-2</c:v>
                </c:pt>
                <c:pt idx="36">
                  <c:v>-4.4425390625001171E-2</c:v>
                </c:pt>
                <c:pt idx="37">
                  <c:v>-4.9284375000000935E-2</c:v>
                </c:pt>
                <c:pt idx="38">
                  <c:v>-4.7143359375001026E-2</c:v>
                </c:pt>
                <c:pt idx="39">
                  <c:v>-4.6002343750000563E-2</c:v>
                </c:pt>
                <c:pt idx="40">
                  <c:v>-4.6861328124998991E-2</c:v>
                </c:pt>
                <c:pt idx="41">
                  <c:v>-4.8720312500000418E-2</c:v>
                </c:pt>
                <c:pt idx="42">
                  <c:v>-4.6579296875000509E-2</c:v>
                </c:pt>
                <c:pt idx="43">
                  <c:v>-4.7438281250000713E-2</c:v>
                </c:pt>
                <c:pt idx="44">
                  <c:v>-4.7297265624999696E-2</c:v>
                </c:pt>
                <c:pt idx="45">
                  <c:v>-4.7156250000002231E-2</c:v>
                </c:pt>
                <c:pt idx="46">
                  <c:v>-4.902812500000131E-2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3-4F88-89DA-EE6D0E3B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baseline="0">
                    <a:effectLst/>
                    <a:latin typeface="+mn-lt"/>
                  </a:rPr>
                  <a:t>U</a:t>
                </a:r>
                <a:r>
                  <a:rPr lang="cs-CZ" sz="1000" b="0" i="0" u="none" strike="noStrike" baseline="-25000">
                    <a:effectLst/>
                    <a:latin typeface="+mn-lt"/>
                  </a:rPr>
                  <a:t>D</a:t>
                </a:r>
                <a:r>
                  <a:rPr lang="cs-CZ" sz="1000" b="0" i="0" u="none" strike="noStrike" baseline="0">
                    <a:effectLst/>
                    <a:latin typeface="+mn-lt"/>
                  </a:rPr>
                  <a:t> [</a:t>
                </a:r>
                <a:r>
                  <a:rPr lang="cs-CZ" sz="1000" b="0" i="0" u="none" strike="noStrike" baseline="0">
                    <a:effectLst/>
                    <a:latin typeface="+mn-lt"/>
                    <a:cs typeface="Times New Roman" panose="02020603050405020304" pitchFamily="18" charset="0"/>
                  </a:rPr>
                  <a:t>V</a:t>
                </a:r>
                <a:r>
                  <a:rPr lang="cs-CZ" sz="1000" b="0" i="0" u="none" strike="noStrike" baseline="0">
                    <a:effectLst/>
                    <a:latin typeface="+mn-lt"/>
                  </a:rPr>
                  <a:t>]</a:t>
                </a:r>
                <a:r>
                  <a:rPr lang="cs-CZ" sz="1000" b="0" i="0" u="none" strike="noStrike" baseline="0">
                    <a:latin typeface="+mn-lt"/>
                  </a:rPr>
                  <a:t> </a:t>
                </a:r>
                <a:endParaRPr lang="cs-CZ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 K </a:t>
                </a:r>
                <a:r>
                  <a:rPr lang="cs-CZ" sz="1000" b="0" i="0" u="none" strike="noStrike" baseline="0">
                    <a:effectLst/>
                  </a:rPr>
                  <a:t>[V]</a:t>
                </a:r>
                <a:r>
                  <a:rPr lang="cs-CZ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158150851581509E-3"/>
              <c:y val="0.405932268468132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aseline="0"/>
              <a:t>Závislost digitálního na analogovém napětí D</a:t>
            </a:r>
            <a:r>
              <a:rPr lang="en-US" sz="1400" baseline="0"/>
              <a:t>/A</a:t>
            </a:r>
            <a:r>
              <a:rPr lang="cs-CZ" sz="1400" baseline="0"/>
              <a:t> převodníku</a:t>
            </a:r>
            <a:r>
              <a:rPr lang="en-US" sz="1400" baseline="0"/>
              <a:t> p</a:t>
            </a:r>
            <a:r>
              <a:rPr lang="cs-CZ" sz="1400" baseline="0"/>
              <a:t>ři nastavování horních 5 bitů </a:t>
            </a:r>
          </a:p>
        </c:rich>
      </c:tx>
      <c:layout>
        <c:manualLayout>
          <c:xMode val="edge"/>
          <c:yMode val="edge"/>
          <c:x val="0.17048193903961192"/>
          <c:y val="2.254090219398903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'Hornich 5 bitu'!$B$2</c:f>
              <c:strCache>
                <c:ptCount val="1"/>
                <c:pt idx="0">
                  <c:v>UFF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/>
            </c:spPr>
            <c:trendlineType val="linear"/>
            <c:dispRSqr val="0"/>
            <c:dispEq val="1"/>
            <c:trendlineLbl>
              <c:layout>
                <c:manualLayout>
                  <c:x val="0.15291911250827672"/>
                  <c:y val="0.6064003110722270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0"/>
                  </a:pPr>
                  <a:endParaRPr lang="cs-CZ"/>
                </a:p>
              </c:txPr>
            </c:trendlineLbl>
          </c:trendline>
          <c:xVal>
            <c:numRef>
              <c:f>'Hornich 5 bitu'!$E$8:$E$39</c:f>
              <c:numCache>
                <c:formatCode>0.0000</c:formatCode>
                <c:ptCount val="32"/>
                <c:pt idx="0">
                  <c:v>2.8999999999999998E-3</c:v>
                </c:pt>
                <c:pt idx="1">
                  <c:v>0.31380000000000002</c:v>
                </c:pt>
                <c:pt idx="2">
                  <c:v>0.62670000000000003</c:v>
                </c:pt>
                <c:pt idx="3">
                  <c:v>0.94189999999999996</c:v>
                </c:pt>
                <c:pt idx="4">
                  <c:v>1.2604</c:v>
                </c:pt>
                <c:pt idx="5">
                  <c:v>1.5757000000000001</c:v>
                </c:pt>
                <c:pt idx="6">
                  <c:v>1.8886000000000001</c:v>
                </c:pt>
                <c:pt idx="7">
                  <c:v>2.2039</c:v>
                </c:pt>
                <c:pt idx="8">
                  <c:v>2.5234000000000001</c:v>
                </c:pt>
                <c:pt idx="9">
                  <c:v>2.8386</c:v>
                </c:pt>
                <c:pt idx="10">
                  <c:v>3.1516000000000002</c:v>
                </c:pt>
                <c:pt idx="11">
                  <c:v>3.4668999999999999</c:v>
                </c:pt>
                <c:pt idx="12">
                  <c:v>3.7852999999999999</c:v>
                </c:pt>
                <c:pt idx="13">
                  <c:v>4.0960000000000001</c:v>
                </c:pt>
                <c:pt idx="14">
                  <c:v>4.4089999999999998</c:v>
                </c:pt>
                <c:pt idx="15">
                  <c:v>4.7249999999999996</c:v>
                </c:pt>
                <c:pt idx="16">
                  <c:v>5.0259999999999998</c:v>
                </c:pt>
                <c:pt idx="17">
                  <c:v>5.3410000000000002</c:v>
                </c:pt>
                <c:pt idx="18">
                  <c:v>5.6539999999999999</c:v>
                </c:pt>
                <c:pt idx="19">
                  <c:v>5.9420000000000002</c:v>
                </c:pt>
                <c:pt idx="20">
                  <c:v>6.2880000000000003</c:v>
                </c:pt>
                <c:pt idx="21">
                  <c:v>6.6029999999999998</c:v>
                </c:pt>
                <c:pt idx="22">
                  <c:v>6.9160000000000004</c:v>
                </c:pt>
                <c:pt idx="23">
                  <c:v>7.2309999999999999</c:v>
                </c:pt>
                <c:pt idx="24">
                  <c:v>7.55</c:v>
                </c:pt>
                <c:pt idx="25">
                  <c:v>7.8860000000000001</c:v>
                </c:pt>
                <c:pt idx="26">
                  <c:v>8.1780000000000008</c:v>
                </c:pt>
                <c:pt idx="27">
                  <c:v>8.4939999999999998</c:v>
                </c:pt>
                <c:pt idx="28">
                  <c:v>8.8119999999999994</c:v>
                </c:pt>
                <c:pt idx="29">
                  <c:v>9.1280000000000001</c:v>
                </c:pt>
                <c:pt idx="30">
                  <c:v>9.4410000000000007</c:v>
                </c:pt>
                <c:pt idx="31">
                  <c:v>9.7560000000000002</c:v>
                </c:pt>
              </c:numCache>
            </c:numRef>
          </c:xVal>
          <c:yVal>
            <c:numRef>
              <c:f>'Hornich 5 bitu'!$D$8:$D$39</c:f>
              <c:numCache>
                <c:formatCode>0.0000</c:formatCode>
                <c:ptCount val="32"/>
                <c:pt idx="0">
                  <c:v>0</c:v>
                </c:pt>
                <c:pt idx="1">
                  <c:v>0.31312812499999998</c:v>
                </c:pt>
                <c:pt idx="2">
                  <c:v>0.62625624999999996</c:v>
                </c:pt>
                <c:pt idx="3">
                  <c:v>0.93938437499999994</c:v>
                </c:pt>
                <c:pt idx="4">
                  <c:v>1.2525124999999999</c:v>
                </c:pt>
                <c:pt idx="5">
                  <c:v>1.5656406249999999</c:v>
                </c:pt>
                <c:pt idx="6">
                  <c:v>1.8787687499999999</c:v>
                </c:pt>
                <c:pt idx="7">
                  <c:v>2.1918968749999999</c:v>
                </c:pt>
                <c:pt idx="8">
                  <c:v>2.5050249999999998</c:v>
                </c:pt>
                <c:pt idx="9">
                  <c:v>2.8181531249999998</c:v>
                </c:pt>
                <c:pt idx="10">
                  <c:v>3.1312812499999998</c:v>
                </c:pt>
                <c:pt idx="11">
                  <c:v>3.4444093749999998</c:v>
                </c:pt>
                <c:pt idx="12">
                  <c:v>3.7575374999999998</c:v>
                </c:pt>
                <c:pt idx="13">
                  <c:v>4.0706656250000002</c:v>
                </c:pt>
                <c:pt idx="14">
                  <c:v>4.3837937499999997</c:v>
                </c:pt>
                <c:pt idx="15">
                  <c:v>4.6969218749999992</c:v>
                </c:pt>
                <c:pt idx="16">
                  <c:v>5.0100499999999997</c:v>
                </c:pt>
                <c:pt idx="17">
                  <c:v>5.3231781250000001</c:v>
                </c:pt>
                <c:pt idx="18">
                  <c:v>5.6363062499999996</c:v>
                </c:pt>
                <c:pt idx="19">
                  <c:v>5.9494343749999992</c:v>
                </c:pt>
                <c:pt idx="20">
                  <c:v>6.2625624999999996</c:v>
                </c:pt>
                <c:pt idx="21">
                  <c:v>6.575690625</c:v>
                </c:pt>
                <c:pt idx="22">
                  <c:v>6.8888187499999995</c:v>
                </c:pt>
                <c:pt idx="23">
                  <c:v>7.2019468749999991</c:v>
                </c:pt>
                <c:pt idx="24">
                  <c:v>7.5150749999999995</c:v>
                </c:pt>
                <c:pt idx="25">
                  <c:v>7.8282031249999999</c:v>
                </c:pt>
                <c:pt idx="26">
                  <c:v>8.1413312500000004</c:v>
                </c:pt>
                <c:pt idx="27">
                  <c:v>8.454459374999999</c:v>
                </c:pt>
                <c:pt idx="28">
                  <c:v>8.7675874999999994</c:v>
                </c:pt>
                <c:pt idx="29">
                  <c:v>9.0807156249999998</c:v>
                </c:pt>
                <c:pt idx="30">
                  <c:v>9.3938437499999985</c:v>
                </c:pt>
                <c:pt idx="31">
                  <c:v>9.7069718749999989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386-4B08-BE83-FCE588E53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baseline="0">
                    <a:effectLst/>
                    <a:latin typeface="+mn-lt"/>
                  </a:rPr>
                  <a:t>U</a:t>
                </a:r>
                <a:r>
                  <a:rPr lang="cs-CZ" sz="1000" b="0" i="0" u="none" strike="noStrike" baseline="-25000">
                    <a:effectLst/>
                    <a:latin typeface="+mn-lt"/>
                  </a:rPr>
                  <a:t>A</a:t>
                </a:r>
                <a:r>
                  <a:rPr lang="cs-CZ" sz="1000" b="0" i="0" u="none" strike="noStrike" baseline="0">
                    <a:effectLst/>
                    <a:latin typeface="+mn-lt"/>
                  </a:rPr>
                  <a:t> [</a:t>
                </a:r>
                <a:r>
                  <a:rPr lang="cs-CZ" sz="1000" b="0" i="0" u="none" strike="noStrike" baseline="0">
                    <a:effectLst/>
                    <a:latin typeface="+mn-lt"/>
                    <a:cs typeface="Times New Roman" panose="02020603050405020304" pitchFamily="18" charset="0"/>
                  </a:rPr>
                  <a:t>V</a:t>
                </a:r>
                <a:r>
                  <a:rPr lang="cs-CZ" sz="1000" b="0" i="0" u="none" strike="noStrike" baseline="0">
                    <a:effectLst/>
                    <a:latin typeface="+mn-lt"/>
                  </a:rPr>
                  <a:t>]</a:t>
                </a:r>
                <a:r>
                  <a:rPr lang="cs-CZ" sz="1000" b="0" i="0" u="none" strike="noStrike" baseline="0">
                    <a:latin typeface="+mn-lt"/>
                  </a:rPr>
                  <a:t> </a:t>
                </a:r>
                <a:endParaRPr lang="cs-CZ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aseline="0"/>
                  <a:t>U</a:t>
                </a:r>
                <a:r>
                  <a:rPr lang="cs-CZ" baseline="-25000"/>
                  <a:t>D</a:t>
                </a:r>
                <a:r>
                  <a:rPr lang="cs-CZ"/>
                  <a:t> </a:t>
                </a:r>
                <a:r>
                  <a:rPr lang="cs-CZ" sz="1000" b="0" i="0" u="none" strike="noStrike" baseline="0">
                    <a:effectLst/>
                  </a:rPr>
                  <a:t>[V]</a:t>
                </a:r>
                <a:r>
                  <a:rPr lang="cs-CZ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158150851581509E-3"/>
              <c:y val="0.405932268468132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aseline="0"/>
              <a:t>Korekční křivka D</a:t>
            </a:r>
            <a:r>
              <a:rPr lang="en-US" sz="1400" baseline="0"/>
              <a:t>/A</a:t>
            </a:r>
            <a:r>
              <a:rPr lang="cs-CZ" sz="1400" baseline="0"/>
              <a:t> převodníku </a:t>
            </a:r>
            <a:r>
              <a:rPr lang="en-US" sz="1400" b="0" i="0" u="none" strike="noStrike" baseline="0">
                <a:effectLst/>
              </a:rPr>
              <a:t>p</a:t>
            </a:r>
            <a:r>
              <a:rPr lang="cs-CZ" sz="1400" b="0" i="0" u="none" strike="noStrike" baseline="0">
                <a:effectLst/>
              </a:rPr>
              <a:t>ři nastavování horních 5 bitů </a:t>
            </a:r>
            <a:endParaRPr lang="cs-CZ" sz="1400" baseline="0"/>
          </a:p>
        </c:rich>
      </c:tx>
      <c:layout>
        <c:manualLayout>
          <c:xMode val="edge"/>
          <c:yMode val="edge"/>
          <c:x val="0.25915323334095575"/>
          <c:y val="2.03521364740682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Naměřené hodnoty</c:v>
          </c:tx>
          <c:spPr>
            <a:ln w="19050">
              <a:solidFill>
                <a:schemeClr val="accent2">
                  <a:lumMod val="75000"/>
                  <a:alpha val="36000"/>
                </a:schemeClr>
              </a:solidFill>
            </a:ln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'Hornich 5 bitu'!$E$8:$E$39</c:f>
              <c:numCache>
                <c:formatCode>0.0000</c:formatCode>
                <c:ptCount val="32"/>
                <c:pt idx="0">
                  <c:v>2.8999999999999998E-3</c:v>
                </c:pt>
                <c:pt idx="1">
                  <c:v>0.31380000000000002</c:v>
                </c:pt>
                <c:pt idx="2">
                  <c:v>0.62670000000000003</c:v>
                </c:pt>
                <c:pt idx="3">
                  <c:v>0.94189999999999996</c:v>
                </c:pt>
                <c:pt idx="4">
                  <c:v>1.2604</c:v>
                </c:pt>
                <c:pt idx="5">
                  <c:v>1.5757000000000001</c:v>
                </c:pt>
                <c:pt idx="6">
                  <c:v>1.8886000000000001</c:v>
                </c:pt>
                <c:pt idx="7">
                  <c:v>2.2039</c:v>
                </c:pt>
                <c:pt idx="8">
                  <c:v>2.5234000000000001</c:v>
                </c:pt>
                <c:pt idx="9">
                  <c:v>2.8386</c:v>
                </c:pt>
                <c:pt idx="10">
                  <c:v>3.1516000000000002</c:v>
                </c:pt>
                <c:pt idx="11">
                  <c:v>3.4668999999999999</c:v>
                </c:pt>
                <c:pt idx="12">
                  <c:v>3.7852999999999999</c:v>
                </c:pt>
                <c:pt idx="13">
                  <c:v>4.0960000000000001</c:v>
                </c:pt>
                <c:pt idx="14">
                  <c:v>4.4089999999999998</c:v>
                </c:pt>
                <c:pt idx="15">
                  <c:v>4.7249999999999996</c:v>
                </c:pt>
                <c:pt idx="16">
                  <c:v>5.0259999999999998</c:v>
                </c:pt>
                <c:pt idx="17">
                  <c:v>5.3410000000000002</c:v>
                </c:pt>
                <c:pt idx="18">
                  <c:v>5.6539999999999999</c:v>
                </c:pt>
                <c:pt idx="19">
                  <c:v>5.9420000000000002</c:v>
                </c:pt>
                <c:pt idx="20">
                  <c:v>6.2880000000000003</c:v>
                </c:pt>
                <c:pt idx="21">
                  <c:v>6.6029999999999998</c:v>
                </c:pt>
                <c:pt idx="22">
                  <c:v>6.9160000000000004</c:v>
                </c:pt>
                <c:pt idx="23">
                  <c:v>7.2309999999999999</c:v>
                </c:pt>
                <c:pt idx="24">
                  <c:v>7.55</c:v>
                </c:pt>
                <c:pt idx="25">
                  <c:v>7.8860000000000001</c:v>
                </c:pt>
                <c:pt idx="26">
                  <c:v>8.1780000000000008</c:v>
                </c:pt>
                <c:pt idx="27">
                  <c:v>8.4939999999999998</c:v>
                </c:pt>
                <c:pt idx="28">
                  <c:v>8.8119999999999994</c:v>
                </c:pt>
                <c:pt idx="29">
                  <c:v>9.1280000000000001</c:v>
                </c:pt>
                <c:pt idx="30">
                  <c:v>9.4410000000000007</c:v>
                </c:pt>
                <c:pt idx="31">
                  <c:v>9.7560000000000002</c:v>
                </c:pt>
              </c:numCache>
            </c:numRef>
          </c:xVal>
          <c:yVal>
            <c:numRef>
              <c:f>'Hornich 5 bitu'!$H$8:$H$39</c:f>
              <c:numCache>
                <c:formatCode>0.0000</c:formatCode>
                <c:ptCount val="32"/>
                <c:pt idx="0">
                  <c:v>-2.8999999999999998E-3</c:v>
                </c:pt>
                <c:pt idx="1">
                  <c:v>-6.7187500000004396E-4</c:v>
                </c:pt>
                <c:pt idx="2">
                  <c:v>-4.4375000000007603E-4</c:v>
                </c:pt>
                <c:pt idx="3">
                  <c:v>-2.5156250000000213E-3</c:v>
                </c:pt>
                <c:pt idx="4">
                  <c:v>-7.8875000000000473E-3</c:v>
                </c:pt>
                <c:pt idx="5">
                  <c:v>-1.0059375000000204E-2</c:v>
                </c:pt>
                <c:pt idx="6">
                  <c:v>-9.8312500000001801E-3</c:v>
                </c:pt>
                <c:pt idx="7">
                  <c:v>-1.2003125000000114E-2</c:v>
                </c:pt>
                <c:pt idx="8">
                  <c:v>-1.8375000000000252E-2</c:v>
                </c:pt>
                <c:pt idx="9">
                  <c:v>-2.0446875000000198E-2</c:v>
                </c:pt>
                <c:pt idx="10">
                  <c:v>-2.0318750000000385E-2</c:v>
                </c:pt>
                <c:pt idx="11">
                  <c:v>-2.2490625000000097E-2</c:v>
                </c:pt>
                <c:pt idx="12">
                  <c:v>-2.7762500000000134E-2</c:v>
                </c:pt>
                <c:pt idx="13">
                  <c:v>-2.5334374999999909E-2</c:v>
                </c:pt>
                <c:pt idx="14">
                  <c:v>-2.5206250000000097E-2</c:v>
                </c:pt>
                <c:pt idx="15">
                  <c:v>-2.8078125000000398E-2</c:v>
                </c:pt>
                <c:pt idx="16">
                  <c:v>-1.5950000000000131E-2</c:v>
                </c:pt>
                <c:pt idx="17">
                  <c:v>-1.7821875000000098E-2</c:v>
                </c:pt>
                <c:pt idx="18">
                  <c:v>-1.7693750000000286E-2</c:v>
                </c:pt>
                <c:pt idx="19">
                  <c:v>7.4343749999989939E-3</c:v>
                </c:pt>
                <c:pt idx="20">
                  <c:v>-2.5437500000000668E-2</c:v>
                </c:pt>
                <c:pt idx="21">
                  <c:v>-2.7309374999999747E-2</c:v>
                </c:pt>
                <c:pt idx="22">
                  <c:v>-2.7181250000000823E-2</c:v>
                </c:pt>
                <c:pt idx="23">
                  <c:v>-2.905312500000079E-2</c:v>
                </c:pt>
                <c:pt idx="24">
                  <c:v>-3.4925000000000317E-2</c:v>
                </c:pt>
                <c:pt idx="25">
                  <c:v>-5.7796875000000192E-2</c:v>
                </c:pt>
                <c:pt idx="26">
                  <c:v>-3.6668750000000472E-2</c:v>
                </c:pt>
                <c:pt idx="27">
                  <c:v>-3.9540625000000773E-2</c:v>
                </c:pt>
                <c:pt idx="28">
                  <c:v>-4.4412499999999966E-2</c:v>
                </c:pt>
                <c:pt idx="29">
                  <c:v>-4.7284375000000267E-2</c:v>
                </c:pt>
                <c:pt idx="30">
                  <c:v>-4.7156250000002231E-2</c:v>
                </c:pt>
                <c:pt idx="31">
                  <c:v>-4.902812500000131E-2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B-4871-B3EF-9521C6478DFE}"/>
            </c:ext>
          </c:extLst>
        </c:ser>
        <c:ser>
          <c:idx val="1"/>
          <c:order val="1"/>
          <c:tx>
            <c:v>Body lineární funkce systematické chyby</c:v>
          </c:tx>
          <c:spPr>
            <a:ln w="19050">
              <a:noFill/>
            </a:ln>
          </c:spPr>
          <c:marker>
            <c:symbol val="square"/>
            <c:size val="4"/>
          </c:marker>
          <c:trendline>
            <c:spPr>
              <a:ln w="15875">
                <a:solidFill>
                  <a:schemeClr val="accent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1.963965681056023E-3"/>
                  <c:y val="0.1314107068899625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cs-CZ"/>
                </a:p>
              </c:txPr>
            </c:trendlineLbl>
          </c:trendline>
          <c:xVal>
            <c:numRef>
              <c:f>'Hornich 5 bitu'!$D$8:$D$39</c:f>
              <c:numCache>
                <c:formatCode>0.0000</c:formatCode>
                <c:ptCount val="32"/>
                <c:pt idx="0">
                  <c:v>0</c:v>
                </c:pt>
                <c:pt idx="1">
                  <c:v>0.31312812499999998</c:v>
                </c:pt>
                <c:pt idx="2">
                  <c:v>0.62625624999999996</c:v>
                </c:pt>
                <c:pt idx="3">
                  <c:v>0.93938437499999994</c:v>
                </c:pt>
                <c:pt idx="4">
                  <c:v>1.2525124999999999</c:v>
                </c:pt>
                <c:pt idx="5">
                  <c:v>1.5656406249999999</c:v>
                </c:pt>
                <c:pt idx="6">
                  <c:v>1.8787687499999999</c:v>
                </c:pt>
                <c:pt idx="7">
                  <c:v>2.1918968749999999</c:v>
                </c:pt>
                <c:pt idx="8">
                  <c:v>2.5050249999999998</c:v>
                </c:pt>
                <c:pt idx="9">
                  <c:v>2.8181531249999998</c:v>
                </c:pt>
                <c:pt idx="10">
                  <c:v>3.1312812499999998</c:v>
                </c:pt>
                <c:pt idx="11">
                  <c:v>3.4444093749999998</c:v>
                </c:pt>
                <c:pt idx="12">
                  <c:v>3.7575374999999998</c:v>
                </c:pt>
                <c:pt idx="13">
                  <c:v>4.0706656250000002</c:v>
                </c:pt>
                <c:pt idx="14">
                  <c:v>4.3837937499999997</c:v>
                </c:pt>
                <c:pt idx="15">
                  <c:v>4.6969218749999992</c:v>
                </c:pt>
                <c:pt idx="16">
                  <c:v>5.0100499999999997</c:v>
                </c:pt>
                <c:pt idx="17">
                  <c:v>5.3231781250000001</c:v>
                </c:pt>
                <c:pt idx="18">
                  <c:v>5.6363062499999996</c:v>
                </c:pt>
                <c:pt idx="19">
                  <c:v>5.9494343749999992</c:v>
                </c:pt>
                <c:pt idx="20">
                  <c:v>6.2625624999999996</c:v>
                </c:pt>
                <c:pt idx="21">
                  <c:v>6.575690625</c:v>
                </c:pt>
                <c:pt idx="22">
                  <c:v>6.8888187499999995</c:v>
                </c:pt>
                <c:pt idx="23">
                  <c:v>7.2019468749999991</c:v>
                </c:pt>
                <c:pt idx="24">
                  <c:v>7.5150749999999995</c:v>
                </c:pt>
                <c:pt idx="25">
                  <c:v>7.8282031249999999</c:v>
                </c:pt>
                <c:pt idx="26">
                  <c:v>8.1413312500000004</c:v>
                </c:pt>
                <c:pt idx="27">
                  <c:v>8.454459374999999</c:v>
                </c:pt>
                <c:pt idx="28">
                  <c:v>8.7675874999999994</c:v>
                </c:pt>
                <c:pt idx="29">
                  <c:v>9.0807156249999998</c:v>
                </c:pt>
                <c:pt idx="30">
                  <c:v>9.3938437499999985</c:v>
                </c:pt>
                <c:pt idx="31">
                  <c:v>9.7069718749999989</c:v>
                </c:pt>
              </c:numCache>
            </c:numRef>
          </c:xVal>
          <c:yVal>
            <c:numRef>
              <c:f>'Hornich 5 bitu'!$M$8:$M$39</c:f>
              <c:numCache>
                <c:formatCode>General</c:formatCode>
                <c:ptCount val="32"/>
                <c:pt idx="0">
                  <c:v>-1.2999999999999999E-3</c:v>
                </c:pt>
                <c:pt idx="1">
                  <c:v>-2.7090765624999996E-3</c:v>
                </c:pt>
                <c:pt idx="2">
                  <c:v>-4.1181531249999993E-3</c:v>
                </c:pt>
                <c:pt idx="3">
                  <c:v>-5.5272296874999995E-3</c:v>
                </c:pt>
                <c:pt idx="4">
                  <c:v>-6.9363062499999987E-3</c:v>
                </c:pt>
                <c:pt idx="5">
                  <c:v>-8.3453828124999997E-3</c:v>
                </c:pt>
                <c:pt idx="6">
                  <c:v>-9.7544593749999998E-3</c:v>
                </c:pt>
                <c:pt idx="7">
                  <c:v>-1.11635359375E-2</c:v>
                </c:pt>
                <c:pt idx="8">
                  <c:v>-1.2572612499999997E-2</c:v>
                </c:pt>
                <c:pt idx="9">
                  <c:v>-1.3981689062499997E-2</c:v>
                </c:pt>
                <c:pt idx="10">
                  <c:v>-1.5390765624999997E-2</c:v>
                </c:pt>
                <c:pt idx="11">
                  <c:v>-1.6799842187499997E-2</c:v>
                </c:pt>
                <c:pt idx="12">
                  <c:v>-1.8208918749999997E-2</c:v>
                </c:pt>
                <c:pt idx="13">
                  <c:v>-1.9617995312499997E-2</c:v>
                </c:pt>
                <c:pt idx="14">
                  <c:v>-2.1027071874999997E-2</c:v>
                </c:pt>
                <c:pt idx="15">
                  <c:v>-2.2436148437499994E-2</c:v>
                </c:pt>
                <c:pt idx="16">
                  <c:v>-2.3845224999999994E-2</c:v>
                </c:pt>
                <c:pt idx="17">
                  <c:v>-2.5254301562499998E-2</c:v>
                </c:pt>
                <c:pt idx="18">
                  <c:v>-2.6663378124999994E-2</c:v>
                </c:pt>
                <c:pt idx="19">
                  <c:v>-2.8072454687499995E-2</c:v>
                </c:pt>
                <c:pt idx="20">
                  <c:v>-2.9481531249999995E-2</c:v>
                </c:pt>
                <c:pt idx="21">
                  <c:v>-3.0890607812499998E-2</c:v>
                </c:pt>
                <c:pt idx="22">
                  <c:v>-3.2299684374999998E-2</c:v>
                </c:pt>
                <c:pt idx="23">
                  <c:v>-3.3708760937499999E-2</c:v>
                </c:pt>
                <c:pt idx="24">
                  <c:v>-3.5117837499999999E-2</c:v>
                </c:pt>
                <c:pt idx="25">
                  <c:v>-3.6526914062499999E-2</c:v>
                </c:pt>
                <c:pt idx="26">
                  <c:v>-3.7935990624999999E-2</c:v>
                </c:pt>
                <c:pt idx="27">
                  <c:v>-3.9345067187499992E-2</c:v>
                </c:pt>
                <c:pt idx="28">
                  <c:v>-4.0754143749999999E-2</c:v>
                </c:pt>
                <c:pt idx="29">
                  <c:v>-4.2163220312499999E-2</c:v>
                </c:pt>
                <c:pt idx="30">
                  <c:v>-4.3572296874999993E-2</c:v>
                </c:pt>
                <c:pt idx="31">
                  <c:v>-4.4981373437499993E-2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E-42E3-959F-9B58D9C76FC4}"/>
            </c:ext>
          </c:extLst>
        </c:ser>
        <c:ser>
          <c:idx val="2"/>
          <c:order val="2"/>
          <c:tx>
            <c:v>Body po eliminaci systematické chyby</c:v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'Hornich 5 bitu'!$D$8:$D$39</c:f>
              <c:numCache>
                <c:formatCode>0.0000</c:formatCode>
                <c:ptCount val="32"/>
                <c:pt idx="0">
                  <c:v>0</c:v>
                </c:pt>
                <c:pt idx="1">
                  <c:v>0.31312812499999998</c:v>
                </c:pt>
                <c:pt idx="2">
                  <c:v>0.62625624999999996</c:v>
                </c:pt>
                <c:pt idx="3">
                  <c:v>0.93938437499999994</c:v>
                </c:pt>
                <c:pt idx="4">
                  <c:v>1.2525124999999999</c:v>
                </c:pt>
                <c:pt idx="5">
                  <c:v>1.5656406249999999</c:v>
                </c:pt>
                <c:pt idx="6">
                  <c:v>1.8787687499999999</c:v>
                </c:pt>
                <c:pt idx="7">
                  <c:v>2.1918968749999999</c:v>
                </c:pt>
                <c:pt idx="8">
                  <c:v>2.5050249999999998</c:v>
                </c:pt>
                <c:pt idx="9">
                  <c:v>2.8181531249999998</c:v>
                </c:pt>
                <c:pt idx="10">
                  <c:v>3.1312812499999998</c:v>
                </c:pt>
                <c:pt idx="11">
                  <c:v>3.4444093749999998</c:v>
                </c:pt>
                <c:pt idx="12">
                  <c:v>3.7575374999999998</c:v>
                </c:pt>
                <c:pt idx="13">
                  <c:v>4.0706656250000002</c:v>
                </c:pt>
                <c:pt idx="14">
                  <c:v>4.3837937499999997</c:v>
                </c:pt>
                <c:pt idx="15">
                  <c:v>4.6969218749999992</c:v>
                </c:pt>
                <c:pt idx="16">
                  <c:v>5.0100499999999997</c:v>
                </c:pt>
                <c:pt idx="17">
                  <c:v>5.3231781250000001</c:v>
                </c:pt>
                <c:pt idx="18">
                  <c:v>5.6363062499999996</c:v>
                </c:pt>
                <c:pt idx="19">
                  <c:v>5.9494343749999992</c:v>
                </c:pt>
                <c:pt idx="20">
                  <c:v>6.2625624999999996</c:v>
                </c:pt>
                <c:pt idx="21">
                  <c:v>6.575690625</c:v>
                </c:pt>
                <c:pt idx="22">
                  <c:v>6.8888187499999995</c:v>
                </c:pt>
                <c:pt idx="23">
                  <c:v>7.2019468749999991</c:v>
                </c:pt>
                <c:pt idx="24">
                  <c:v>7.5150749999999995</c:v>
                </c:pt>
                <c:pt idx="25">
                  <c:v>7.8282031249999999</c:v>
                </c:pt>
                <c:pt idx="26">
                  <c:v>8.1413312500000004</c:v>
                </c:pt>
                <c:pt idx="27">
                  <c:v>8.454459374999999</c:v>
                </c:pt>
                <c:pt idx="28">
                  <c:v>8.7675874999999994</c:v>
                </c:pt>
                <c:pt idx="29">
                  <c:v>9.0807156249999998</c:v>
                </c:pt>
                <c:pt idx="30">
                  <c:v>9.3938437499999985</c:v>
                </c:pt>
                <c:pt idx="31">
                  <c:v>9.7069718749999989</c:v>
                </c:pt>
              </c:numCache>
            </c:numRef>
          </c:xVal>
          <c:yVal>
            <c:numRef>
              <c:f>'Hornich 5 bitu'!$N$8:$N$39</c:f>
              <c:numCache>
                <c:formatCode>0.0000</c:formatCode>
                <c:ptCount val="32"/>
                <c:pt idx="0">
                  <c:v>-1.5999999999999999E-3</c:v>
                </c:pt>
                <c:pt idx="1">
                  <c:v>2.0372015624999557E-3</c:v>
                </c:pt>
                <c:pt idx="2">
                  <c:v>3.6744031249999233E-3</c:v>
                </c:pt>
                <c:pt idx="3">
                  <c:v>3.0116046874999781E-3</c:v>
                </c:pt>
                <c:pt idx="4">
                  <c:v>-9.5119375000004853E-4</c:v>
                </c:pt>
                <c:pt idx="5">
                  <c:v>-1.7139921875002039E-3</c:v>
                </c:pt>
                <c:pt idx="6">
                  <c:v>-7.6790625000180274E-5</c:v>
                </c:pt>
                <c:pt idx="7">
                  <c:v>-8.3958906250011442E-4</c:v>
                </c:pt>
                <c:pt idx="8">
                  <c:v>-5.8023875000002556E-3</c:v>
                </c:pt>
                <c:pt idx="9">
                  <c:v>-6.4651859375002008E-3</c:v>
                </c:pt>
                <c:pt idx="10">
                  <c:v>-4.9279843750003882E-3</c:v>
                </c:pt>
                <c:pt idx="11">
                  <c:v>-5.6907828125001003E-3</c:v>
                </c:pt>
                <c:pt idx="12">
                  <c:v>-9.5535812500001371E-3</c:v>
                </c:pt>
                <c:pt idx="13">
                  <c:v>-5.7163796874999118E-3</c:v>
                </c:pt>
                <c:pt idx="14">
                  <c:v>-4.1791781250000992E-3</c:v>
                </c:pt>
                <c:pt idx="15">
                  <c:v>-5.6419765625004038E-3</c:v>
                </c:pt>
                <c:pt idx="16">
                  <c:v>7.8952249999998635E-3</c:v>
                </c:pt>
                <c:pt idx="17">
                  <c:v>7.4324265624998997E-3</c:v>
                </c:pt>
                <c:pt idx="18">
                  <c:v>8.9696281249997088E-3</c:v>
                </c:pt>
                <c:pt idx="19">
                  <c:v>3.5506829687498992E-2</c:v>
                </c:pt>
                <c:pt idx="20">
                  <c:v>4.0440312499993268E-3</c:v>
                </c:pt>
                <c:pt idx="21">
                  <c:v>3.5812328125002513E-3</c:v>
                </c:pt>
                <c:pt idx="22">
                  <c:v>5.1184343749991756E-3</c:v>
                </c:pt>
                <c:pt idx="23">
                  <c:v>4.6556359374992085E-3</c:v>
                </c:pt>
                <c:pt idx="24">
                  <c:v>1.9283749999968181E-4</c:v>
                </c:pt>
                <c:pt idx="25">
                  <c:v>-2.1269960937500193E-2</c:v>
                </c:pt>
                <c:pt idx="26">
                  <c:v>1.2672406249995272E-3</c:v>
                </c:pt>
                <c:pt idx="27">
                  <c:v>-1.9555781250078091E-4</c:v>
                </c:pt>
                <c:pt idx="28">
                  <c:v>-3.6583562499999667E-3</c:v>
                </c:pt>
                <c:pt idx="29">
                  <c:v>-5.1211546875002678E-3</c:v>
                </c:pt>
                <c:pt idx="30">
                  <c:v>-3.5839531250022386E-3</c:v>
                </c:pt>
                <c:pt idx="31">
                  <c:v>-4.0467515625013176E-3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7E-42E3-959F-9B58D9C76FC4}"/>
            </c:ext>
          </c:extLst>
        </c:ser>
        <c:ser>
          <c:idx val="3"/>
          <c:order val="3"/>
          <c:tx>
            <c:strRef>
              <c:f>'Hornich 5 bitu'!$E$3:$F$3</c:f>
              <c:strCache>
                <c:ptCount val="1"/>
                <c:pt idx="0">
                  <c:v>Tolerance kvantování +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('Hornich 5 bitu'!$D$8,'Hornich 5 bitu'!$D$39)</c:f>
              <c:numCache>
                <c:formatCode>0.0000</c:formatCode>
                <c:ptCount val="2"/>
                <c:pt idx="0">
                  <c:v>0</c:v>
                </c:pt>
                <c:pt idx="1">
                  <c:v>9.7069718749999989</c:v>
                </c:pt>
              </c:numCache>
            </c:numRef>
          </c:xVal>
          <c:yVal>
            <c:numRef>
              <c:f>('Hornich 5 bitu'!$G$3,'Hornich 5 bitu'!$G$3)</c:f>
              <c:numCache>
                <c:formatCode>General</c:formatCode>
                <c:ptCount val="2"/>
                <c:pt idx="0">
                  <c:v>1.9570507812499999E-2</c:v>
                </c:pt>
                <c:pt idx="1">
                  <c:v>1.9570507812499999E-2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7E-42E3-959F-9B58D9C76FC4}"/>
            </c:ext>
          </c:extLst>
        </c:ser>
        <c:ser>
          <c:idx val="4"/>
          <c:order val="4"/>
          <c:tx>
            <c:strRef>
              <c:f>'Hornich 5 bitu'!$E$4:$F$4</c:f>
              <c:strCache>
                <c:ptCount val="1"/>
                <c:pt idx="0">
                  <c:v>Tolerance kvantování -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('Hornich 5 bitu'!$D$8,'Hornich 5 bitu'!$D$39)</c:f>
              <c:numCache>
                <c:formatCode>0.0000</c:formatCode>
                <c:ptCount val="2"/>
                <c:pt idx="0">
                  <c:v>0</c:v>
                </c:pt>
                <c:pt idx="1">
                  <c:v>9.7069718749999989</c:v>
                </c:pt>
              </c:numCache>
            </c:numRef>
          </c:xVal>
          <c:yVal>
            <c:numRef>
              <c:f>('Hornich 5 bitu'!$G$4,'Hornich 5 bitu'!$G$4)</c:f>
              <c:numCache>
                <c:formatCode>General</c:formatCode>
                <c:ptCount val="2"/>
                <c:pt idx="0">
                  <c:v>-1.9570507812499999E-2</c:v>
                </c:pt>
                <c:pt idx="1">
                  <c:v>-1.9570507812499999E-2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7E-42E3-959F-9B58D9C7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orientation val="minMax"/>
          <c:max val="9.70699999999999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baseline="0">
                    <a:effectLst/>
                    <a:latin typeface="+mn-lt"/>
                  </a:rPr>
                  <a:t>U</a:t>
                </a:r>
                <a:r>
                  <a:rPr lang="cs-CZ" sz="1000" b="0" i="0" u="none" strike="noStrike" baseline="-25000">
                    <a:effectLst/>
                    <a:latin typeface="+mn-lt"/>
                  </a:rPr>
                  <a:t>D</a:t>
                </a:r>
                <a:r>
                  <a:rPr lang="cs-CZ" sz="1000" b="0" i="0" u="none" strike="noStrike" baseline="0">
                    <a:effectLst/>
                    <a:latin typeface="+mn-lt"/>
                  </a:rPr>
                  <a:t> [</a:t>
                </a:r>
                <a:r>
                  <a:rPr lang="cs-CZ" sz="1000" b="0" i="0" u="none" strike="noStrike" baseline="0">
                    <a:effectLst/>
                    <a:latin typeface="+mn-lt"/>
                    <a:cs typeface="Times New Roman" panose="02020603050405020304" pitchFamily="18" charset="0"/>
                  </a:rPr>
                  <a:t>V</a:t>
                </a:r>
                <a:r>
                  <a:rPr lang="cs-CZ" sz="1000" b="0" i="0" u="none" strike="noStrike" baseline="0">
                    <a:effectLst/>
                    <a:latin typeface="+mn-lt"/>
                  </a:rPr>
                  <a:t>]</a:t>
                </a:r>
                <a:r>
                  <a:rPr lang="cs-CZ" sz="1000" b="0" i="0" u="none" strike="noStrike" baseline="0">
                    <a:latin typeface="+mn-lt"/>
                  </a:rPr>
                  <a:t> </a:t>
                </a:r>
                <a:endParaRPr lang="cs-CZ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 K </a:t>
                </a:r>
                <a:r>
                  <a:rPr lang="cs-CZ" sz="1000" b="0" i="0" u="none" strike="noStrike" baseline="0">
                    <a:effectLst/>
                  </a:rPr>
                  <a:t>[V]</a:t>
                </a:r>
                <a:r>
                  <a:rPr lang="cs-CZ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158150851581509E-3"/>
              <c:y val="0.405932268468132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  <c:spPr>
        <a:ln>
          <a:solidFill>
            <a:schemeClr val="bg2">
              <a:lumMod val="90000"/>
            </a:schemeClr>
          </a:solidFill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aseline="0"/>
              <a:t>Závislost digitálního na analogovém napětí D</a:t>
            </a:r>
            <a:r>
              <a:rPr lang="en-US" sz="1400" baseline="0"/>
              <a:t>/A</a:t>
            </a:r>
            <a:r>
              <a:rPr lang="cs-CZ" sz="1400" baseline="0"/>
              <a:t> převodníku </a:t>
            </a:r>
            <a:r>
              <a:rPr lang="en-US" sz="1400" b="0" i="0" u="none" strike="noStrike" baseline="0">
                <a:effectLst/>
              </a:rPr>
              <a:t>p</a:t>
            </a:r>
            <a:r>
              <a:rPr lang="cs-CZ" sz="1400" b="0" i="0" u="none" strike="noStrike" baseline="0">
                <a:effectLst/>
              </a:rPr>
              <a:t>ři nastavování dolních 4 bitů </a:t>
            </a:r>
            <a:r>
              <a:rPr lang="cs-CZ" sz="1400" baseline="0"/>
              <a:t> </a:t>
            </a:r>
          </a:p>
        </c:rich>
      </c:tx>
      <c:layout>
        <c:manualLayout>
          <c:xMode val="edge"/>
          <c:yMode val="edge"/>
          <c:x val="0.10846001339217652"/>
          <c:y val="1.82481694246531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'Dolni 4 bity'!$B$2</c:f>
              <c:strCache>
                <c:ptCount val="1"/>
                <c:pt idx="0">
                  <c:v>UFF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'Dolni 4 bity'!$E$8:$E$23</c:f>
              <c:numCache>
                <c:formatCode>0.0000</c:formatCode>
                <c:ptCount val="16"/>
                <c:pt idx="0">
                  <c:v>8.8130000000000006</c:v>
                </c:pt>
                <c:pt idx="1">
                  <c:v>8.8529999999999998</c:v>
                </c:pt>
                <c:pt idx="2">
                  <c:v>8.8879999999999999</c:v>
                </c:pt>
                <c:pt idx="3">
                  <c:v>8.93</c:v>
                </c:pt>
                <c:pt idx="4">
                  <c:v>8.9700000000000006</c:v>
                </c:pt>
                <c:pt idx="5">
                  <c:v>9.0079999999999991</c:v>
                </c:pt>
                <c:pt idx="6">
                  <c:v>9.048</c:v>
                </c:pt>
                <c:pt idx="7">
                  <c:v>9.0860000000000003</c:v>
                </c:pt>
                <c:pt idx="8">
                  <c:v>9.1300000000000008</c:v>
                </c:pt>
                <c:pt idx="9">
                  <c:v>9.1669999999999998</c:v>
                </c:pt>
                <c:pt idx="10">
                  <c:v>9.2050000000000001</c:v>
                </c:pt>
                <c:pt idx="11">
                  <c:v>9.2449999999999992</c:v>
                </c:pt>
                <c:pt idx="12">
                  <c:v>9.2859999999999996</c:v>
                </c:pt>
                <c:pt idx="13">
                  <c:v>9.3230000000000004</c:v>
                </c:pt>
                <c:pt idx="14">
                  <c:v>9.3629999999999995</c:v>
                </c:pt>
                <c:pt idx="15">
                  <c:v>9.4019999999999992</c:v>
                </c:pt>
              </c:numCache>
            </c:numRef>
          </c:xVal>
          <c:yVal>
            <c:numRef>
              <c:f>'Dolni 4 bity'!$D$8:$D$23</c:f>
              <c:numCache>
                <c:formatCode>0.0000</c:formatCode>
                <c:ptCount val="16"/>
                <c:pt idx="0">
                  <c:v>8.7675874999999994</c:v>
                </c:pt>
                <c:pt idx="1">
                  <c:v>8.8067285156250001</c:v>
                </c:pt>
                <c:pt idx="2">
                  <c:v>8.8458695312499991</c:v>
                </c:pt>
                <c:pt idx="3">
                  <c:v>8.8850105468749998</c:v>
                </c:pt>
                <c:pt idx="4">
                  <c:v>8.9241515624999987</c:v>
                </c:pt>
                <c:pt idx="5">
                  <c:v>8.9632925781249995</c:v>
                </c:pt>
                <c:pt idx="6">
                  <c:v>9.0024335937500002</c:v>
                </c:pt>
                <c:pt idx="7">
                  <c:v>9.0415746093749991</c:v>
                </c:pt>
                <c:pt idx="8">
                  <c:v>9.0807156249999998</c:v>
                </c:pt>
                <c:pt idx="9">
                  <c:v>9.1198566406249988</c:v>
                </c:pt>
                <c:pt idx="10">
                  <c:v>9.1589976562499995</c:v>
                </c:pt>
                <c:pt idx="11">
                  <c:v>9.1981386718750002</c:v>
                </c:pt>
                <c:pt idx="12">
                  <c:v>9.2372796874999992</c:v>
                </c:pt>
                <c:pt idx="13">
                  <c:v>9.2764207031249999</c:v>
                </c:pt>
                <c:pt idx="14">
                  <c:v>9.3155617187499988</c:v>
                </c:pt>
                <c:pt idx="15">
                  <c:v>9.3547027343749996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B-48D1-B186-09F6271B5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baseline="0">
                    <a:effectLst/>
                    <a:latin typeface="+mn-lt"/>
                  </a:rPr>
                  <a:t>U</a:t>
                </a:r>
                <a:r>
                  <a:rPr lang="cs-CZ" sz="1000" b="0" i="0" u="none" strike="noStrike" baseline="-25000">
                    <a:effectLst/>
                    <a:latin typeface="+mn-lt"/>
                  </a:rPr>
                  <a:t>A</a:t>
                </a:r>
                <a:r>
                  <a:rPr lang="cs-CZ" sz="1000" b="0" i="0" u="none" strike="noStrike" baseline="0">
                    <a:effectLst/>
                    <a:latin typeface="+mn-lt"/>
                  </a:rPr>
                  <a:t> [</a:t>
                </a:r>
                <a:r>
                  <a:rPr lang="cs-CZ" sz="1000" b="0" i="0" u="none" strike="noStrike" baseline="0">
                    <a:effectLst/>
                    <a:latin typeface="+mn-lt"/>
                    <a:cs typeface="Times New Roman" panose="02020603050405020304" pitchFamily="18" charset="0"/>
                  </a:rPr>
                  <a:t>V</a:t>
                </a:r>
                <a:r>
                  <a:rPr lang="cs-CZ" sz="1000" b="0" i="0" u="none" strike="noStrike" baseline="0">
                    <a:effectLst/>
                    <a:latin typeface="+mn-lt"/>
                  </a:rPr>
                  <a:t>]</a:t>
                </a:r>
                <a:r>
                  <a:rPr lang="cs-CZ" sz="1000" b="0" i="0" u="none" strike="noStrike" baseline="0">
                    <a:latin typeface="+mn-lt"/>
                  </a:rPr>
                  <a:t> </a:t>
                </a:r>
                <a:endParaRPr lang="cs-CZ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aseline="0"/>
                  <a:t>U</a:t>
                </a:r>
                <a:r>
                  <a:rPr lang="cs-CZ" baseline="-25000"/>
                  <a:t>D</a:t>
                </a:r>
                <a:r>
                  <a:rPr lang="cs-CZ"/>
                  <a:t> </a:t>
                </a:r>
                <a:r>
                  <a:rPr lang="cs-CZ" sz="1000" b="0" i="0" u="none" strike="noStrike" baseline="0">
                    <a:effectLst/>
                  </a:rPr>
                  <a:t>[V]</a:t>
                </a:r>
                <a:r>
                  <a:rPr lang="cs-CZ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158150851581509E-3"/>
              <c:y val="0.405932268468132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aseline="0"/>
              <a:t>Korekční křivka D</a:t>
            </a:r>
            <a:r>
              <a:rPr lang="en-US" sz="1400" baseline="0"/>
              <a:t>/A</a:t>
            </a:r>
            <a:r>
              <a:rPr lang="cs-CZ" sz="1400" baseline="0"/>
              <a:t> převodníku </a:t>
            </a:r>
            <a:r>
              <a:rPr lang="en-US" sz="1400" b="0" i="0" u="none" strike="noStrike" baseline="0">
                <a:effectLst/>
              </a:rPr>
              <a:t>p</a:t>
            </a:r>
            <a:r>
              <a:rPr lang="cs-CZ" sz="1400" b="0" i="0" u="none" strike="noStrike" baseline="0">
                <a:effectLst/>
              </a:rPr>
              <a:t>ři nastavování dolních 4 bitů </a:t>
            </a:r>
            <a:endParaRPr lang="cs-CZ" sz="1400" baseline="0"/>
          </a:p>
        </c:rich>
      </c:tx>
      <c:layout>
        <c:manualLayout>
          <c:xMode val="edge"/>
          <c:yMode val="edge"/>
          <c:x val="0.17921466574509212"/>
          <c:y val="2.683506600078025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'Dolni 4 bity'!$B$2</c:f>
              <c:strCache>
                <c:ptCount val="1"/>
                <c:pt idx="0">
                  <c:v>UFF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'Dolni 4 bity'!$E$8:$E$23</c:f>
              <c:numCache>
                <c:formatCode>0.0000</c:formatCode>
                <c:ptCount val="16"/>
                <c:pt idx="0">
                  <c:v>8.8130000000000006</c:v>
                </c:pt>
                <c:pt idx="1">
                  <c:v>8.8529999999999998</c:v>
                </c:pt>
                <c:pt idx="2">
                  <c:v>8.8879999999999999</c:v>
                </c:pt>
                <c:pt idx="3">
                  <c:v>8.93</c:v>
                </c:pt>
                <c:pt idx="4">
                  <c:v>8.9700000000000006</c:v>
                </c:pt>
                <c:pt idx="5">
                  <c:v>9.0079999999999991</c:v>
                </c:pt>
                <c:pt idx="6">
                  <c:v>9.048</c:v>
                </c:pt>
                <c:pt idx="7">
                  <c:v>9.0860000000000003</c:v>
                </c:pt>
                <c:pt idx="8">
                  <c:v>9.1300000000000008</c:v>
                </c:pt>
                <c:pt idx="9">
                  <c:v>9.1669999999999998</c:v>
                </c:pt>
                <c:pt idx="10">
                  <c:v>9.2050000000000001</c:v>
                </c:pt>
                <c:pt idx="11">
                  <c:v>9.2449999999999992</c:v>
                </c:pt>
                <c:pt idx="12">
                  <c:v>9.2859999999999996</c:v>
                </c:pt>
                <c:pt idx="13">
                  <c:v>9.3230000000000004</c:v>
                </c:pt>
                <c:pt idx="14">
                  <c:v>9.3629999999999995</c:v>
                </c:pt>
                <c:pt idx="15">
                  <c:v>9.4019999999999992</c:v>
                </c:pt>
              </c:numCache>
            </c:numRef>
          </c:xVal>
          <c:yVal>
            <c:numRef>
              <c:f>'Dolni 4 bity'!$H$8:$H$23</c:f>
              <c:numCache>
                <c:formatCode>0.0000</c:formatCode>
                <c:ptCount val="16"/>
                <c:pt idx="0">
                  <c:v>-4.5412500000001188E-2</c:v>
                </c:pt>
                <c:pt idx="1">
                  <c:v>-4.6271484374999616E-2</c:v>
                </c:pt>
                <c:pt idx="2">
                  <c:v>-4.2130468750000816E-2</c:v>
                </c:pt>
                <c:pt idx="3">
                  <c:v>-4.4989453124999912E-2</c:v>
                </c:pt>
                <c:pt idx="4">
                  <c:v>-4.5848437500001893E-2</c:v>
                </c:pt>
                <c:pt idx="5">
                  <c:v>-4.4707421874999653E-2</c:v>
                </c:pt>
                <c:pt idx="6">
                  <c:v>-4.5566406249999858E-2</c:v>
                </c:pt>
                <c:pt idx="7">
                  <c:v>-4.4425390625001171E-2</c:v>
                </c:pt>
                <c:pt idx="8">
                  <c:v>-4.9284375000000935E-2</c:v>
                </c:pt>
                <c:pt idx="9">
                  <c:v>-4.7143359375001026E-2</c:v>
                </c:pt>
                <c:pt idx="10">
                  <c:v>-4.6002343750000563E-2</c:v>
                </c:pt>
                <c:pt idx="11">
                  <c:v>-4.6861328124998991E-2</c:v>
                </c:pt>
                <c:pt idx="12">
                  <c:v>-4.8720312500000418E-2</c:v>
                </c:pt>
                <c:pt idx="13">
                  <c:v>-4.6579296875000509E-2</c:v>
                </c:pt>
                <c:pt idx="14">
                  <c:v>-4.7438281250000713E-2</c:v>
                </c:pt>
                <c:pt idx="15">
                  <c:v>-4.7297265624999696E-2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2-4914-97A2-21F0052F5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baseline="0">
                    <a:effectLst/>
                    <a:latin typeface="+mn-lt"/>
                  </a:rPr>
                  <a:t>U</a:t>
                </a:r>
                <a:r>
                  <a:rPr lang="cs-CZ" sz="1000" b="0" i="0" u="none" strike="noStrike" baseline="-25000">
                    <a:effectLst/>
                    <a:latin typeface="+mn-lt"/>
                  </a:rPr>
                  <a:t>D</a:t>
                </a:r>
                <a:r>
                  <a:rPr lang="cs-CZ" sz="1000" b="0" i="0" u="none" strike="noStrike" baseline="0">
                    <a:effectLst/>
                    <a:latin typeface="+mn-lt"/>
                  </a:rPr>
                  <a:t> [</a:t>
                </a:r>
                <a:r>
                  <a:rPr lang="cs-CZ" sz="1000" b="0" i="0" u="none" strike="noStrike" baseline="0">
                    <a:effectLst/>
                    <a:latin typeface="+mn-lt"/>
                    <a:cs typeface="Times New Roman" panose="02020603050405020304" pitchFamily="18" charset="0"/>
                  </a:rPr>
                  <a:t>V</a:t>
                </a:r>
                <a:r>
                  <a:rPr lang="cs-CZ" sz="1000" b="0" i="0" u="none" strike="noStrike" baseline="0">
                    <a:effectLst/>
                    <a:latin typeface="+mn-lt"/>
                  </a:rPr>
                  <a:t>]</a:t>
                </a:r>
                <a:r>
                  <a:rPr lang="cs-CZ" sz="1000" b="0" i="0" u="none" strike="noStrike" baseline="0">
                    <a:latin typeface="+mn-lt"/>
                  </a:rPr>
                  <a:t> </a:t>
                </a:r>
                <a:endParaRPr lang="cs-CZ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 K </a:t>
                </a:r>
                <a:r>
                  <a:rPr lang="cs-CZ" sz="1000" b="0" i="0" u="none" strike="noStrike" baseline="0">
                    <a:effectLst/>
                  </a:rPr>
                  <a:t>[V]</a:t>
                </a:r>
                <a:r>
                  <a:rPr lang="cs-CZ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158150851581509E-3"/>
              <c:y val="0.405932268468132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</xdr:colOff>
      <xdr:row>0</xdr:row>
      <xdr:rowOff>171450</xdr:rowOff>
    </xdr:from>
    <xdr:to>
      <xdr:col>26</xdr:col>
      <xdr:colOff>168457</xdr:colOff>
      <xdr:row>24</xdr:row>
      <xdr:rowOff>36443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35DF735-22FC-4625-9C11-BE7CBCECA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25</xdr:row>
      <xdr:rowOff>57150</xdr:rowOff>
    </xdr:from>
    <xdr:to>
      <xdr:col>26</xdr:col>
      <xdr:colOff>193222</xdr:colOff>
      <xdr:row>48</xdr:row>
      <xdr:rowOff>112643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54F107E-C4C9-4691-9EF0-C5232BEDC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</xdr:colOff>
      <xdr:row>1</xdr:row>
      <xdr:rowOff>19050</xdr:rowOff>
    </xdr:from>
    <xdr:to>
      <xdr:col>30</xdr:col>
      <xdr:colOff>15471</xdr:colOff>
      <xdr:row>32</xdr:row>
      <xdr:rowOff>28575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B774365-D300-47F0-8C36-B8DB6EAF0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38099</xdr:colOff>
      <xdr:row>33</xdr:row>
      <xdr:rowOff>38099</xdr:rowOff>
    </xdr:from>
    <xdr:to>
      <xdr:col>29</xdr:col>
      <xdr:colOff>590925</xdr:colOff>
      <xdr:row>64</xdr:row>
      <xdr:rowOff>9525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700BA55C-E0B1-4FA0-B52B-9DA0E4E03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0.68376</cdr:x>
      <cdr:y>0.09293</cdr:y>
    </cdr:from>
    <cdr:to>
      <cdr:x>0.80605</cdr:x>
      <cdr:y>0.16532</cdr:y>
    </cdr:to>
    <cdr:sp macro="" textlink="">
      <cdr:nvSpPr>
        <cdr:cNvPr id="2" name="Bublinový popisek: zahnutá čára 1">
          <a:extLst xmlns:a="http://schemas.openxmlformats.org/drawingml/2006/main">
            <a:ext uri="{FF2B5EF4-FFF2-40B4-BE49-F238E27FC236}">
              <a16:creationId xmlns:a16="http://schemas.microsoft.com/office/drawing/2014/main" id="{253F1B45-40C5-4724-B027-1D6A3E7B36FF}"/>
            </a:ext>
          </a:extLst>
        </cdr:cNvPr>
        <cdr:cNvSpPr/>
      </cdr:nvSpPr>
      <cdr:spPr>
        <a:xfrm xmlns:a="http://schemas.openxmlformats.org/drawingml/2006/main">
          <a:off x="6213474" y="546115"/>
          <a:ext cx="1111252" cy="425435"/>
        </a:xfrm>
        <a:prstGeom xmlns:a="http://schemas.openxmlformats.org/drawingml/2006/main" prst="borderCallout2">
          <a:avLst>
            <a:gd name="adj1" fmla="val 52083"/>
            <a:gd name="adj2" fmla="val -4740"/>
            <a:gd name="adj3" fmla="val 56005"/>
            <a:gd name="adj4" fmla="val -9755"/>
            <a:gd name="adj5" fmla="val 135036"/>
            <a:gd name="adj6" fmla="val -43889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>
              <a:ln>
                <a:noFill/>
              </a:ln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Náhodná chyba měření</a:t>
          </a:r>
          <a:endParaRPr lang="cs-CZ">
            <a:ln>
              <a:noFill/>
            </a:ln>
            <a:solidFill>
              <a:schemeClr val="bg2">
                <a:lumMod val="50000"/>
              </a:schemeClr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0.86929</cdr:x>
      <cdr:y>0.46569</cdr:y>
    </cdr:from>
    <cdr:to>
      <cdr:x>0.99157</cdr:x>
      <cdr:y>0.53808</cdr:y>
    </cdr:to>
    <cdr:sp macro="" textlink="">
      <cdr:nvSpPr>
        <cdr:cNvPr id="4" name="Bublinový popisek: zahnutá čára 3">
          <a:extLst xmlns:a="http://schemas.openxmlformats.org/drawingml/2006/main">
            <a:ext uri="{FF2B5EF4-FFF2-40B4-BE49-F238E27FC236}">
              <a16:creationId xmlns:a16="http://schemas.microsoft.com/office/drawing/2014/main" id="{EC349A2D-C236-4192-950E-6EFE4203F767}"/>
            </a:ext>
          </a:extLst>
        </cdr:cNvPr>
        <cdr:cNvSpPr/>
      </cdr:nvSpPr>
      <cdr:spPr>
        <a:xfrm xmlns:a="http://schemas.openxmlformats.org/drawingml/2006/main">
          <a:off x="7899400" y="2736850"/>
          <a:ext cx="1111252" cy="425435"/>
        </a:xfrm>
        <a:prstGeom xmlns:a="http://schemas.openxmlformats.org/drawingml/2006/main" prst="borderCallout2">
          <a:avLst>
            <a:gd name="adj1" fmla="val 52083"/>
            <a:gd name="adj2" fmla="val -4740"/>
            <a:gd name="adj3" fmla="val 56005"/>
            <a:gd name="adj4" fmla="val -9755"/>
            <a:gd name="adj5" fmla="val -1536"/>
            <a:gd name="adj6" fmla="val -61888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>
              <a:ln>
                <a:noFill/>
              </a:ln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Náhodná chyba měření</a:t>
          </a:r>
          <a:endParaRPr lang="cs-CZ">
            <a:ln>
              <a:noFill/>
            </a:ln>
            <a:solidFill>
              <a:schemeClr val="bg2">
                <a:lumMod val="50000"/>
              </a:schemeClr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0.33577</cdr:x>
      <cdr:y>0.18368</cdr:y>
    </cdr:from>
    <cdr:to>
      <cdr:x>0.45805</cdr:x>
      <cdr:y>0.25608</cdr:y>
    </cdr:to>
    <cdr:sp macro="" textlink="">
      <cdr:nvSpPr>
        <cdr:cNvPr id="5" name="Bublinový popisek: zahnutá čára 4">
          <a:extLst xmlns:a="http://schemas.openxmlformats.org/drawingml/2006/main">
            <a:ext uri="{FF2B5EF4-FFF2-40B4-BE49-F238E27FC236}">
              <a16:creationId xmlns:a16="http://schemas.microsoft.com/office/drawing/2014/main" id="{BA158AF4-7812-47E8-B9BD-AF3093BFD341}"/>
            </a:ext>
          </a:extLst>
        </cdr:cNvPr>
        <cdr:cNvSpPr/>
      </cdr:nvSpPr>
      <cdr:spPr>
        <a:xfrm xmlns:a="http://schemas.openxmlformats.org/drawingml/2006/main">
          <a:off x="3051175" y="1079500"/>
          <a:ext cx="1111252" cy="425435"/>
        </a:xfrm>
        <a:prstGeom xmlns:a="http://schemas.openxmlformats.org/drawingml/2006/main" prst="borderCallout2">
          <a:avLst>
            <a:gd name="adj1" fmla="val 52083"/>
            <a:gd name="adj2" fmla="val -4740"/>
            <a:gd name="adj3" fmla="val 56005"/>
            <a:gd name="adj4" fmla="val -9755"/>
            <a:gd name="adj5" fmla="val 121603"/>
            <a:gd name="adj6" fmla="val -40460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>
              <a:ln>
                <a:noFill/>
              </a:ln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Tolerance chyby</a:t>
          </a:r>
        </a:p>
        <a:p xmlns:a="http://schemas.openxmlformats.org/drawingml/2006/main">
          <a:r>
            <a:rPr lang="cs-CZ" sz="1100">
              <a:ln>
                <a:noFill/>
              </a:ln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převodníku</a:t>
          </a:r>
          <a:endParaRPr lang="cs-CZ">
            <a:ln>
              <a:noFill/>
            </a:ln>
            <a:solidFill>
              <a:schemeClr val="bg2">
                <a:lumMod val="50000"/>
              </a:schemeClr>
            </a:solidFill>
            <a:effectLst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</xdr:colOff>
      <xdr:row>0</xdr:row>
      <xdr:rowOff>171450</xdr:rowOff>
    </xdr:from>
    <xdr:to>
      <xdr:col>26</xdr:col>
      <xdr:colOff>168457</xdr:colOff>
      <xdr:row>24</xdr:row>
      <xdr:rowOff>36443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38C4BD9-4B20-4CB2-B4AE-62978B2D1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25</xdr:row>
      <xdr:rowOff>57150</xdr:rowOff>
    </xdr:from>
    <xdr:to>
      <xdr:col>26</xdr:col>
      <xdr:colOff>193222</xdr:colOff>
      <xdr:row>48</xdr:row>
      <xdr:rowOff>112643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C1D7A23-F193-4D08-9E30-DBCD527B2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AA6A7-0F5D-4947-A8B5-A1D5A17A2B8D}">
  <dimension ref="B2:K58"/>
  <sheetViews>
    <sheetView topLeftCell="A6" workbookViewId="0">
      <selection activeCell="F34" sqref="F34"/>
    </sheetView>
  </sheetViews>
  <sheetFormatPr defaultRowHeight="15" x14ac:dyDescent="0.25"/>
  <cols>
    <col min="2" max="3" width="13.28515625" customWidth="1"/>
    <col min="4" max="4" width="12.5703125" customWidth="1"/>
    <col min="5" max="5" width="11.28515625" customWidth="1"/>
    <col min="6" max="6" width="9.140625" customWidth="1"/>
    <col min="7" max="9" width="13.85546875" customWidth="1"/>
    <col min="10" max="10" width="11" customWidth="1"/>
  </cols>
  <sheetData>
    <row r="2" spans="2:11" x14ac:dyDescent="0.25">
      <c r="B2" t="s">
        <v>0</v>
      </c>
      <c r="C2" s="9">
        <v>10.023</v>
      </c>
    </row>
    <row r="3" spans="2:11" x14ac:dyDescent="0.25">
      <c r="B3" t="s">
        <v>1</v>
      </c>
      <c r="C3" s="9">
        <v>2.8999999999999998E-3</v>
      </c>
    </row>
    <row r="4" spans="2:11" x14ac:dyDescent="0.25">
      <c r="B4" t="s">
        <v>2</v>
      </c>
      <c r="C4" s="9">
        <f>(C2-C3)/C5</f>
        <v>3.9141015624999997E-2</v>
      </c>
    </row>
    <row r="5" spans="2:11" x14ac:dyDescent="0.25">
      <c r="B5" t="s">
        <v>7</v>
      </c>
      <c r="C5">
        <v>256</v>
      </c>
    </row>
    <row r="7" spans="2:11" x14ac:dyDescent="0.25">
      <c r="B7" s="4" t="s">
        <v>5</v>
      </c>
      <c r="C7" s="2" t="s">
        <v>4</v>
      </c>
      <c r="D7" s="4" t="s">
        <v>6</v>
      </c>
      <c r="E7" s="4" t="s">
        <v>3</v>
      </c>
      <c r="G7" s="4" t="s">
        <v>8</v>
      </c>
      <c r="H7" s="4" t="s">
        <v>9</v>
      </c>
      <c r="I7" s="4" t="s">
        <v>10</v>
      </c>
    </row>
    <row r="8" spans="2:11" x14ac:dyDescent="0.25">
      <c r="B8" s="6" t="s">
        <v>11</v>
      </c>
      <c r="C8" s="7" t="str">
        <f>CONCATENATE(LEFT(K8,4)," ",RIGHT(K8,4))</f>
        <v>0000 0000</v>
      </c>
      <c r="D8" s="8">
        <f>HEX2DEC(B8)*$C$4</f>
        <v>0</v>
      </c>
      <c r="E8" s="3">
        <v>2.8999999999999998E-3</v>
      </c>
      <c r="G8" s="3">
        <f>E8-D8</f>
        <v>2.8999999999999998E-3</v>
      </c>
      <c r="H8" s="3">
        <f>G8*-1</f>
        <v>-2.8999999999999998E-3</v>
      </c>
      <c r="I8" s="3">
        <f>IF(E8=0,0,G8/E8*100)</f>
        <v>100</v>
      </c>
      <c r="K8" t="str">
        <f>HEX2BIN(B8,8)</f>
        <v>00000000</v>
      </c>
    </row>
    <row r="9" spans="2:11" x14ac:dyDescent="0.25">
      <c r="B9" s="6" t="s">
        <v>12</v>
      </c>
      <c r="C9" s="7" t="str">
        <f t="shared" ref="C9:C36" si="0">CONCATENATE(LEFT(K9,4)," ",RIGHT(K9,4))</f>
        <v>0000 1000</v>
      </c>
      <c r="D9" s="8">
        <f t="shared" ref="D9:D36" si="1">HEX2DEC(B9)*$C$4</f>
        <v>0.31312812499999998</v>
      </c>
      <c r="E9" s="3">
        <v>0.31380000000000002</v>
      </c>
      <c r="G9" s="3">
        <f t="shared" ref="G9:G36" si="2">E9-D9</f>
        <v>6.7187500000004396E-4</v>
      </c>
      <c r="H9" s="3">
        <f t="shared" ref="H9:H36" si="3">G9*-1</f>
        <v>-6.7187500000004396E-4</v>
      </c>
      <c r="I9" s="3">
        <f t="shared" ref="I9:I54" si="4">IF(E9=0,0,G9/E9*100)</f>
        <v>0.21410930529000763</v>
      </c>
      <c r="K9" t="str">
        <f t="shared" ref="K9:K54" si="5">HEX2BIN(B9,8)</f>
        <v>00001000</v>
      </c>
    </row>
    <row r="10" spans="2:11" x14ac:dyDescent="0.25">
      <c r="B10" s="6" t="s">
        <v>13</v>
      </c>
      <c r="C10" s="7" t="str">
        <f t="shared" si="0"/>
        <v>0001 0000</v>
      </c>
      <c r="D10" s="8">
        <f t="shared" si="1"/>
        <v>0.62625624999999996</v>
      </c>
      <c r="E10" s="3">
        <v>0.62670000000000003</v>
      </c>
      <c r="G10" s="3">
        <f t="shared" si="2"/>
        <v>4.4375000000007603E-4</v>
      </c>
      <c r="H10" s="3">
        <f t="shared" si="3"/>
        <v>-4.4375000000007603E-4</v>
      </c>
      <c r="I10" s="3">
        <f t="shared" si="4"/>
        <v>7.0807403861508855E-2</v>
      </c>
      <c r="K10" t="str">
        <f t="shared" si="5"/>
        <v>00010000</v>
      </c>
    </row>
    <row r="11" spans="2:11" x14ac:dyDescent="0.25">
      <c r="B11" s="6" t="s">
        <v>14</v>
      </c>
      <c r="C11" s="7" t="str">
        <f t="shared" si="0"/>
        <v>0001 1000</v>
      </c>
      <c r="D11" s="8">
        <f t="shared" si="1"/>
        <v>0.93938437499999994</v>
      </c>
      <c r="E11" s="3">
        <v>0.94189999999999996</v>
      </c>
      <c r="G11" s="3">
        <f t="shared" si="2"/>
        <v>2.5156250000000213E-3</v>
      </c>
      <c r="H11" s="3">
        <f t="shared" si="3"/>
        <v>-2.5156250000000213E-3</v>
      </c>
      <c r="I11" s="3">
        <f t="shared" si="4"/>
        <v>0.26707983862405998</v>
      </c>
      <c r="K11" t="str">
        <f t="shared" si="5"/>
        <v>00011000</v>
      </c>
    </row>
    <row r="12" spans="2:11" x14ac:dyDescent="0.25">
      <c r="B12" s="6" t="s">
        <v>15</v>
      </c>
      <c r="C12" s="7" t="str">
        <f t="shared" si="0"/>
        <v>0010 0000</v>
      </c>
      <c r="D12" s="8">
        <f t="shared" si="1"/>
        <v>1.2525124999999999</v>
      </c>
      <c r="E12" s="3">
        <v>1.2604</v>
      </c>
      <c r="G12" s="3">
        <f t="shared" si="2"/>
        <v>7.8875000000000473E-3</v>
      </c>
      <c r="H12" s="3">
        <f t="shared" si="3"/>
        <v>-7.8875000000000473E-3</v>
      </c>
      <c r="I12" s="3">
        <f t="shared" si="4"/>
        <v>0.62579339892098129</v>
      </c>
      <c r="K12" t="str">
        <f t="shared" si="5"/>
        <v>00100000</v>
      </c>
    </row>
    <row r="13" spans="2:11" x14ac:dyDescent="0.25">
      <c r="B13" s="6" t="s">
        <v>16</v>
      </c>
      <c r="C13" s="7" t="str">
        <f t="shared" si="0"/>
        <v>0010 1000</v>
      </c>
      <c r="D13" s="8">
        <f t="shared" si="1"/>
        <v>1.5656406249999999</v>
      </c>
      <c r="E13" s="3">
        <v>1.5757000000000001</v>
      </c>
      <c r="G13" s="3">
        <f t="shared" si="2"/>
        <v>1.0059375000000204E-2</v>
      </c>
      <c r="H13" s="3">
        <f t="shared" si="3"/>
        <v>-1.0059375000000204E-2</v>
      </c>
      <c r="I13" s="3">
        <f t="shared" si="4"/>
        <v>0.63840673986166163</v>
      </c>
      <c r="K13" t="str">
        <f t="shared" si="5"/>
        <v>00101000</v>
      </c>
    </row>
    <row r="14" spans="2:11" x14ac:dyDescent="0.25">
      <c r="B14" s="6" t="s">
        <v>17</v>
      </c>
      <c r="C14" s="7" t="str">
        <f t="shared" si="0"/>
        <v>0011 0000</v>
      </c>
      <c r="D14" s="8">
        <f t="shared" si="1"/>
        <v>1.8787687499999999</v>
      </c>
      <c r="E14" s="3">
        <v>1.8886000000000001</v>
      </c>
      <c r="G14" s="3">
        <f t="shared" si="2"/>
        <v>9.8312500000001801E-3</v>
      </c>
      <c r="H14" s="3">
        <f t="shared" si="3"/>
        <v>-9.8312500000001801E-3</v>
      </c>
      <c r="I14" s="3">
        <f t="shared" si="4"/>
        <v>0.52055755586149421</v>
      </c>
      <c r="K14" t="str">
        <f t="shared" si="5"/>
        <v>00110000</v>
      </c>
    </row>
    <row r="15" spans="2:11" x14ac:dyDescent="0.25">
      <c r="B15" s="6" t="s">
        <v>18</v>
      </c>
      <c r="C15" s="7" t="str">
        <f t="shared" si="0"/>
        <v>0011 1000</v>
      </c>
      <c r="D15" s="8">
        <f t="shared" si="1"/>
        <v>2.1918968749999999</v>
      </c>
      <c r="E15" s="3">
        <v>2.2039</v>
      </c>
      <c r="G15" s="3">
        <f t="shared" si="2"/>
        <v>1.2003125000000114E-2</v>
      </c>
      <c r="H15" s="3">
        <f t="shared" si="3"/>
        <v>-1.2003125000000114E-2</v>
      </c>
      <c r="I15" s="3">
        <f t="shared" si="4"/>
        <v>0.54463110848950114</v>
      </c>
      <c r="K15" t="str">
        <f t="shared" si="5"/>
        <v>00111000</v>
      </c>
    </row>
    <row r="16" spans="2:11" x14ac:dyDescent="0.25">
      <c r="B16" s="6" t="s">
        <v>19</v>
      </c>
      <c r="C16" s="7" t="str">
        <f t="shared" si="0"/>
        <v>0100 0000</v>
      </c>
      <c r="D16" s="8">
        <f t="shared" si="1"/>
        <v>2.5050249999999998</v>
      </c>
      <c r="E16" s="3">
        <v>2.5234000000000001</v>
      </c>
      <c r="G16" s="3">
        <f t="shared" si="2"/>
        <v>1.8375000000000252E-2</v>
      </c>
      <c r="H16" s="3">
        <f t="shared" si="3"/>
        <v>-1.8375000000000252E-2</v>
      </c>
      <c r="I16" s="3">
        <f t="shared" si="4"/>
        <v>0.72818419592614136</v>
      </c>
      <c r="K16" t="str">
        <f t="shared" si="5"/>
        <v>01000000</v>
      </c>
    </row>
    <row r="17" spans="2:11" x14ac:dyDescent="0.25">
      <c r="B17" s="6" t="s">
        <v>20</v>
      </c>
      <c r="C17" s="7" t="str">
        <f t="shared" si="0"/>
        <v>0100 1000</v>
      </c>
      <c r="D17" s="8">
        <f t="shared" si="1"/>
        <v>2.8181531249999998</v>
      </c>
      <c r="E17" s="3">
        <v>2.8386</v>
      </c>
      <c r="G17" s="3">
        <f t="shared" si="2"/>
        <v>2.0446875000000198E-2</v>
      </c>
      <c r="H17" s="3">
        <f t="shared" si="3"/>
        <v>-2.0446875000000198E-2</v>
      </c>
      <c r="I17" s="3">
        <f t="shared" si="4"/>
        <v>0.72031547241598659</v>
      </c>
      <c r="K17" t="str">
        <f t="shared" si="5"/>
        <v>01001000</v>
      </c>
    </row>
    <row r="18" spans="2:11" x14ac:dyDescent="0.25">
      <c r="B18" s="6" t="s">
        <v>21</v>
      </c>
      <c r="C18" s="7" t="str">
        <f t="shared" si="0"/>
        <v>0101 0000</v>
      </c>
      <c r="D18" s="8">
        <f t="shared" si="1"/>
        <v>3.1312812499999998</v>
      </c>
      <c r="E18" s="3">
        <v>3.1516000000000002</v>
      </c>
      <c r="G18" s="3">
        <f t="shared" si="2"/>
        <v>2.0318750000000385E-2</v>
      </c>
      <c r="H18" s="3">
        <f t="shared" si="3"/>
        <v>-2.0318750000000385E-2</v>
      </c>
      <c r="I18" s="3">
        <f t="shared" si="4"/>
        <v>0.64471220967129028</v>
      </c>
      <c r="K18" t="str">
        <f t="shared" si="5"/>
        <v>01010000</v>
      </c>
    </row>
    <row r="19" spans="2:11" x14ac:dyDescent="0.25">
      <c r="B19" s="6" t="s">
        <v>22</v>
      </c>
      <c r="C19" s="7" t="str">
        <f t="shared" si="0"/>
        <v>0101 1000</v>
      </c>
      <c r="D19" s="8">
        <f t="shared" si="1"/>
        <v>3.4444093749999998</v>
      </c>
      <c r="E19" s="3">
        <v>3.4668999999999999</v>
      </c>
      <c r="G19" s="3">
        <f t="shared" si="2"/>
        <v>2.2490625000000097E-2</v>
      </c>
      <c r="H19" s="3">
        <f t="shared" si="3"/>
        <v>-2.2490625000000097E-2</v>
      </c>
      <c r="I19" s="3">
        <f t="shared" si="4"/>
        <v>0.64872436470622452</v>
      </c>
      <c r="K19" t="str">
        <f t="shared" si="5"/>
        <v>01011000</v>
      </c>
    </row>
    <row r="20" spans="2:11" x14ac:dyDescent="0.25">
      <c r="B20" s="6" t="s">
        <v>23</v>
      </c>
      <c r="C20" s="7" t="str">
        <f t="shared" si="0"/>
        <v>0110 0000</v>
      </c>
      <c r="D20" s="8">
        <f t="shared" si="1"/>
        <v>3.7575374999999998</v>
      </c>
      <c r="E20" s="3">
        <v>3.7852999999999999</v>
      </c>
      <c r="G20" s="3">
        <f t="shared" si="2"/>
        <v>2.7762500000000134E-2</v>
      </c>
      <c r="H20" s="3">
        <f t="shared" si="3"/>
        <v>-2.7762500000000134E-2</v>
      </c>
      <c r="I20" s="3">
        <f t="shared" si="4"/>
        <v>0.73342931868016104</v>
      </c>
      <c r="K20" t="str">
        <f t="shared" si="5"/>
        <v>01100000</v>
      </c>
    </row>
    <row r="21" spans="2:11" x14ac:dyDescent="0.25">
      <c r="B21" s="6" t="s">
        <v>24</v>
      </c>
      <c r="C21" s="7" t="str">
        <f t="shared" si="0"/>
        <v>0110 1000</v>
      </c>
      <c r="D21" s="8">
        <f t="shared" si="1"/>
        <v>4.0706656250000002</v>
      </c>
      <c r="E21" s="3">
        <v>4.0960000000000001</v>
      </c>
      <c r="G21" s="3">
        <f t="shared" si="2"/>
        <v>2.5334374999999909E-2</v>
      </c>
      <c r="H21" s="3">
        <f t="shared" si="3"/>
        <v>-2.5334374999999909E-2</v>
      </c>
      <c r="I21" s="3">
        <f t="shared" si="4"/>
        <v>0.61851501464843528</v>
      </c>
      <c r="K21" t="str">
        <f t="shared" si="5"/>
        <v>01101000</v>
      </c>
    </row>
    <row r="22" spans="2:11" x14ac:dyDescent="0.25">
      <c r="B22" s="6" t="s">
        <v>25</v>
      </c>
      <c r="C22" s="7" t="str">
        <f t="shared" si="0"/>
        <v>0111 0000</v>
      </c>
      <c r="D22" s="8">
        <f t="shared" si="1"/>
        <v>4.3837937499999997</v>
      </c>
      <c r="E22" s="3">
        <v>4.4089999999999998</v>
      </c>
      <c r="G22" s="3">
        <f t="shared" si="2"/>
        <v>2.5206250000000097E-2</v>
      </c>
      <c r="H22" s="3">
        <f t="shared" si="3"/>
        <v>-2.5206250000000097E-2</v>
      </c>
      <c r="I22" s="3">
        <f t="shared" si="4"/>
        <v>0.57169993195736213</v>
      </c>
      <c r="K22" t="str">
        <f t="shared" si="5"/>
        <v>01110000</v>
      </c>
    </row>
    <row r="23" spans="2:11" x14ac:dyDescent="0.25">
      <c r="B23" s="6" t="s">
        <v>26</v>
      </c>
      <c r="C23" s="7" t="str">
        <f t="shared" si="0"/>
        <v>0111 1000</v>
      </c>
      <c r="D23" s="8">
        <f t="shared" si="1"/>
        <v>4.6969218749999992</v>
      </c>
      <c r="E23" s="3">
        <v>4.7249999999999996</v>
      </c>
      <c r="G23" s="3">
        <f t="shared" si="2"/>
        <v>2.8078125000000398E-2</v>
      </c>
      <c r="H23" s="3">
        <f t="shared" si="3"/>
        <v>-2.8078125000000398E-2</v>
      </c>
      <c r="I23" s="3">
        <f t="shared" si="4"/>
        <v>0.59424603174604018</v>
      </c>
      <c r="K23" t="str">
        <f t="shared" si="5"/>
        <v>01111000</v>
      </c>
    </row>
    <row r="24" spans="2:11" x14ac:dyDescent="0.25">
      <c r="B24" s="6" t="s">
        <v>27</v>
      </c>
      <c r="C24" s="7" t="str">
        <f t="shared" si="0"/>
        <v>1000 0000</v>
      </c>
      <c r="D24" s="8">
        <f t="shared" si="1"/>
        <v>5.0100499999999997</v>
      </c>
      <c r="E24" s="3">
        <v>5.0259999999999998</v>
      </c>
      <c r="G24" s="3">
        <f t="shared" si="2"/>
        <v>1.5950000000000131E-2</v>
      </c>
      <c r="H24" s="3">
        <f t="shared" si="3"/>
        <v>-1.5950000000000131E-2</v>
      </c>
      <c r="I24" s="3">
        <f t="shared" si="4"/>
        <v>0.3173497811380846</v>
      </c>
      <c r="K24" t="str">
        <f t="shared" si="5"/>
        <v>10000000</v>
      </c>
    </row>
    <row r="25" spans="2:11" x14ac:dyDescent="0.25">
      <c r="B25" s="6" t="s">
        <v>28</v>
      </c>
      <c r="C25" s="7" t="str">
        <f t="shared" si="0"/>
        <v>1000 1000</v>
      </c>
      <c r="D25" s="8">
        <f t="shared" si="1"/>
        <v>5.3231781250000001</v>
      </c>
      <c r="E25" s="3">
        <v>5.3410000000000002</v>
      </c>
      <c r="G25" s="3">
        <f t="shared" si="2"/>
        <v>1.7821875000000098E-2</v>
      </c>
      <c r="H25" s="3">
        <f t="shared" si="3"/>
        <v>-1.7821875000000098E-2</v>
      </c>
      <c r="I25" s="3">
        <f t="shared" si="4"/>
        <v>0.33368049054484361</v>
      </c>
      <c r="K25" t="str">
        <f t="shared" si="5"/>
        <v>10001000</v>
      </c>
    </row>
    <row r="26" spans="2:11" x14ac:dyDescent="0.25">
      <c r="B26" s="6" t="s">
        <v>29</v>
      </c>
      <c r="C26" s="7" t="str">
        <f t="shared" si="0"/>
        <v>1001 0000</v>
      </c>
      <c r="D26" s="8">
        <f t="shared" si="1"/>
        <v>5.6363062499999996</v>
      </c>
      <c r="E26" s="3">
        <v>5.6539999999999999</v>
      </c>
      <c r="G26" s="3">
        <f t="shared" si="2"/>
        <v>1.7693750000000286E-2</v>
      </c>
      <c r="H26" s="3">
        <f t="shared" si="3"/>
        <v>-1.7693750000000286E-2</v>
      </c>
      <c r="I26" s="3">
        <f t="shared" si="4"/>
        <v>0.31294216483905707</v>
      </c>
      <c r="K26" t="str">
        <f t="shared" si="5"/>
        <v>10010000</v>
      </c>
    </row>
    <row r="27" spans="2:11" x14ac:dyDescent="0.25">
      <c r="B27" s="6" t="s">
        <v>30</v>
      </c>
      <c r="C27" s="7" t="str">
        <f t="shared" si="0"/>
        <v>1001 1000</v>
      </c>
      <c r="D27" s="8">
        <f t="shared" si="1"/>
        <v>5.9494343749999992</v>
      </c>
      <c r="E27" s="3">
        <v>5.9420000000000002</v>
      </c>
      <c r="G27" s="3">
        <f t="shared" si="2"/>
        <v>-7.4343749999989939E-3</v>
      </c>
      <c r="H27" s="3">
        <f t="shared" si="3"/>
        <v>7.4343749999989939E-3</v>
      </c>
      <c r="I27" s="3">
        <f t="shared" si="4"/>
        <v>-0.1251157017838942</v>
      </c>
      <c r="K27" t="str">
        <f t="shared" si="5"/>
        <v>10011000</v>
      </c>
    </row>
    <row r="28" spans="2:11" x14ac:dyDescent="0.25">
      <c r="B28" s="6" t="s">
        <v>31</v>
      </c>
      <c r="C28" s="7" t="str">
        <f t="shared" si="0"/>
        <v>1010 0000</v>
      </c>
      <c r="D28" s="8">
        <f t="shared" si="1"/>
        <v>6.2625624999999996</v>
      </c>
      <c r="E28" s="3">
        <v>6.2880000000000003</v>
      </c>
      <c r="F28" s="1"/>
      <c r="G28" s="3">
        <f t="shared" si="2"/>
        <v>2.5437500000000668E-2</v>
      </c>
      <c r="H28" s="3">
        <f t="shared" si="3"/>
        <v>-2.5437500000000668E-2</v>
      </c>
      <c r="I28" s="3">
        <f t="shared" si="4"/>
        <v>0.4045403944020462</v>
      </c>
      <c r="K28" t="str">
        <f t="shared" si="5"/>
        <v>10100000</v>
      </c>
    </row>
    <row r="29" spans="2:11" x14ac:dyDescent="0.25">
      <c r="B29" s="6" t="s">
        <v>32</v>
      </c>
      <c r="C29" s="7" t="str">
        <f t="shared" si="0"/>
        <v>1010 1000</v>
      </c>
      <c r="D29" s="8">
        <f t="shared" si="1"/>
        <v>6.575690625</v>
      </c>
      <c r="E29" s="3">
        <v>6.6029999999999998</v>
      </c>
      <c r="F29" s="1"/>
      <c r="G29" s="3">
        <f t="shared" si="2"/>
        <v>2.7309374999999747E-2</v>
      </c>
      <c r="H29" s="3">
        <f t="shared" si="3"/>
        <v>-2.7309374999999747E-2</v>
      </c>
      <c r="I29" s="3">
        <f t="shared" si="4"/>
        <v>0.41359041344842873</v>
      </c>
      <c r="K29" t="str">
        <f t="shared" si="5"/>
        <v>10101000</v>
      </c>
    </row>
    <row r="30" spans="2:11" x14ac:dyDescent="0.25">
      <c r="B30" s="6" t="s">
        <v>33</v>
      </c>
      <c r="C30" s="7" t="str">
        <f t="shared" si="0"/>
        <v>1011 0000</v>
      </c>
      <c r="D30" s="8">
        <f t="shared" si="1"/>
        <v>6.8888187499999995</v>
      </c>
      <c r="E30" s="3">
        <v>6.9160000000000004</v>
      </c>
      <c r="F30" s="1"/>
      <c r="G30" s="3">
        <f t="shared" si="2"/>
        <v>2.7181250000000823E-2</v>
      </c>
      <c r="H30" s="3">
        <f t="shared" si="3"/>
        <v>-2.7181250000000823E-2</v>
      </c>
      <c r="I30" s="3">
        <f t="shared" si="4"/>
        <v>0.39301980913824208</v>
      </c>
      <c r="K30" t="str">
        <f t="shared" si="5"/>
        <v>10110000</v>
      </c>
    </row>
    <row r="31" spans="2:11" x14ac:dyDescent="0.25">
      <c r="B31" s="6" t="s">
        <v>34</v>
      </c>
      <c r="C31" s="7" t="str">
        <f t="shared" si="0"/>
        <v>1011 1000</v>
      </c>
      <c r="D31" s="8">
        <f t="shared" si="1"/>
        <v>7.2019468749999991</v>
      </c>
      <c r="E31" s="3">
        <v>7.2309999999999999</v>
      </c>
      <c r="F31" s="1"/>
      <c r="G31" s="3">
        <f t="shared" si="2"/>
        <v>2.905312500000079E-2</v>
      </c>
      <c r="H31" s="3">
        <f t="shared" si="3"/>
        <v>-2.905312500000079E-2</v>
      </c>
      <c r="I31" s="3">
        <f t="shared" si="4"/>
        <v>0.40178571428572524</v>
      </c>
      <c r="K31" t="str">
        <f t="shared" si="5"/>
        <v>10111000</v>
      </c>
    </row>
    <row r="32" spans="2:11" x14ac:dyDescent="0.25">
      <c r="B32" s="6" t="s">
        <v>35</v>
      </c>
      <c r="C32" s="7" t="str">
        <f t="shared" si="0"/>
        <v>1100 0000</v>
      </c>
      <c r="D32" s="8">
        <f t="shared" si="1"/>
        <v>7.5150749999999995</v>
      </c>
      <c r="E32" s="3">
        <v>7.55</v>
      </c>
      <c r="F32" s="1"/>
      <c r="G32" s="3">
        <f t="shared" si="2"/>
        <v>3.4925000000000317E-2</v>
      </c>
      <c r="H32" s="3">
        <f t="shared" si="3"/>
        <v>-3.4925000000000317E-2</v>
      </c>
      <c r="I32" s="3">
        <f t="shared" si="4"/>
        <v>0.46258278145695786</v>
      </c>
      <c r="K32" t="str">
        <f t="shared" si="5"/>
        <v>11000000</v>
      </c>
    </row>
    <row r="33" spans="2:11" x14ac:dyDescent="0.25">
      <c r="B33" s="6" t="s">
        <v>36</v>
      </c>
      <c r="C33" s="7" t="str">
        <f t="shared" si="0"/>
        <v>1100 1000</v>
      </c>
      <c r="D33" s="8">
        <f t="shared" si="1"/>
        <v>7.8282031249999999</v>
      </c>
      <c r="E33" s="3">
        <v>7.8860000000000001</v>
      </c>
      <c r="F33" s="1"/>
      <c r="G33" s="3">
        <f t="shared" si="2"/>
        <v>5.7796875000000192E-2</v>
      </c>
      <c r="H33" s="3">
        <f t="shared" si="3"/>
        <v>-5.7796875000000192E-2</v>
      </c>
      <c r="I33" s="3">
        <f t="shared" si="4"/>
        <v>0.73290483134669271</v>
      </c>
      <c r="K33" t="str">
        <f t="shared" si="5"/>
        <v>11001000</v>
      </c>
    </row>
    <row r="34" spans="2:11" x14ac:dyDescent="0.25">
      <c r="B34" s="6" t="s">
        <v>37</v>
      </c>
      <c r="C34" s="7" t="str">
        <f t="shared" si="0"/>
        <v>1101 0000</v>
      </c>
      <c r="D34" s="8">
        <f t="shared" si="1"/>
        <v>8.1413312500000004</v>
      </c>
      <c r="E34" s="3">
        <v>8.1780000000000008</v>
      </c>
      <c r="F34" s="1"/>
      <c r="G34" s="3">
        <f t="shared" si="2"/>
        <v>3.6668750000000472E-2</v>
      </c>
      <c r="H34" s="3">
        <f t="shared" si="3"/>
        <v>-3.6668750000000472E-2</v>
      </c>
      <c r="I34" s="3">
        <f t="shared" si="4"/>
        <v>0.44838285644412407</v>
      </c>
      <c r="K34" t="str">
        <f t="shared" si="5"/>
        <v>11010000</v>
      </c>
    </row>
    <row r="35" spans="2:11" x14ac:dyDescent="0.25">
      <c r="B35" s="6" t="s">
        <v>38</v>
      </c>
      <c r="C35" s="7" t="str">
        <f t="shared" si="0"/>
        <v>1101 1000</v>
      </c>
      <c r="D35" s="8">
        <f t="shared" si="1"/>
        <v>8.454459374999999</v>
      </c>
      <c r="E35" s="3">
        <v>8.4939999999999998</v>
      </c>
      <c r="F35" s="1"/>
      <c r="G35" s="3">
        <f t="shared" si="2"/>
        <v>3.9540625000000773E-2</v>
      </c>
      <c r="H35" s="3">
        <f t="shared" si="3"/>
        <v>-3.9540625000000773E-2</v>
      </c>
      <c r="I35" s="3">
        <f t="shared" si="4"/>
        <v>0.46551242053214942</v>
      </c>
      <c r="K35" t="str">
        <f t="shared" si="5"/>
        <v>11011000</v>
      </c>
    </row>
    <row r="36" spans="2:11" x14ac:dyDescent="0.25">
      <c r="B36" s="6" t="s">
        <v>39</v>
      </c>
      <c r="C36" s="7" t="str">
        <f t="shared" si="0"/>
        <v>1110 0000</v>
      </c>
      <c r="D36" s="8">
        <f t="shared" si="1"/>
        <v>8.7675874999999994</v>
      </c>
      <c r="E36" s="3">
        <v>8.8119999999999994</v>
      </c>
      <c r="F36" s="1"/>
      <c r="G36" s="3">
        <f t="shared" si="2"/>
        <v>4.4412499999999966E-2</v>
      </c>
      <c r="H36" s="3">
        <f t="shared" si="3"/>
        <v>-4.4412499999999966E-2</v>
      </c>
      <c r="I36" s="3">
        <f t="shared" si="4"/>
        <v>0.50400022696323155</v>
      </c>
      <c r="K36" t="str">
        <f t="shared" si="5"/>
        <v>11100000</v>
      </c>
    </row>
    <row r="37" spans="2:11" x14ac:dyDescent="0.25">
      <c r="B37" s="6" t="s">
        <v>39</v>
      </c>
      <c r="C37" s="7" t="str">
        <f>CONCATENATE(LEFT(K37,4)," ",RIGHT(K37,4))</f>
        <v>1110 0000</v>
      </c>
      <c r="D37" s="8">
        <f>HEX2DEC(B37)*$C$4</f>
        <v>8.7675874999999994</v>
      </c>
      <c r="E37" s="3">
        <v>8.8130000000000006</v>
      </c>
      <c r="F37" s="1"/>
      <c r="G37" s="3">
        <f t="shared" ref="G37:G54" si="6">E37-D37</f>
        <v>4.5412500000001188E-2</v>
      </c>
      <c r="H37" s="3">
        <f t="shared" ref="H37:H54" si="7">G37*-1</f>
        <v>-4.5412500000001188E-2</v>
      </c>
      <c r="I37" s="3">
        <f t="shared" si="4"/>
        <v>0.51528991262908419</v>
      </c>
      <c r="K37" t="str">
        <f t="shared" si="5"/>
        <v>11100000</v>
      </c>
    </row>
    <row r="38" spans="2:11" x14ac:dyDescent="0.25">
      <c r="B38" s="6" t="s">
        <v>43</v>
      </c>
      <c r="C38" s="7" t="str">
        <f t="shared" ref="C38:C52" si="8">CONCATENATE(LEFT(K38,4)," ",RIGHT(K38,4))</f>
        <v>1110 0001</v>
      </c>
      <c r="D38" s="8">
        <f t="shared" ref="D38:D52" si="9">HEX2DEC(B38)*$C$4</f>
        <v>8.8067285156250001</v>
      </c>
      <c r="E38" s="3">
        <v>8.8529999999999998</v>
      </c>
      <c r="F38" s="1"/>
      <c r="G38" s="3">
        <f t="shared" si="6"/>
        <v>4.6271484374999616E-2</v>
      </c>
      <c r="H38" s="3">
        <f t="shared" si="7"/>
        <v>-4.6271484374999616E-2</v>
      </c>
      <c r="I38" s="3">
        <f t="shared" si="4"/>
        <v>0.52266445696373676</v>
      </c>
      <c r="K38" t="str">
        <f t="shared" si="5"/>
        <v>11100001</v>
      </c>
    </row>
    <row r="39" spans="2:11" x14ac:dyDescent="0.25">
      <c r="B39" s="6" t="s">
        <v>44</v>
      </c>
      <c r="C39" s="7" t="str">
        <f t="shared" si="8"/>
        <v>1110 0010</v>
      </c>
      <c r="D39" s="8">
        <f t="shared" si="9"/>
        <v>8.8458695312499991</v>
      </c>
      <c r="E39" s="3">
        <v>8.8879999999999999</v>
      </c>
      <c r="F39" s="1"/>
      <c r="G39" s="3">
        <f t="shared" si="6"/>
        <v>4.2130468750000816E-2</v>
      </c>
      <c r="H39" s="3">
        <f t="shared" si="7"/>
        <v>-4.2130468750000816E-2</v>
      </c>
      <c r="I39" s="3">
        <f t="shared" si="4"/>
        <v>0.47401517495500467</v>
      </c>
      <c r="K39" t="str">
        <f t="shared" si="5"/>
        <v>11100010</v>
      </c>
    </row>
    <row r="40" spans="2:11" x14ac:dyDescent="0.25">
      <c r="B40" s="6" t="s">
        <v>45</v>
      </c>
      <c r="C40" s="7" t="str">
        <f t="shared" si="8"/>
        <v>1110 0011</v>
      </c>
      <c r="D40" s="8">
        <f t="shared" si="9"/>
        <v>8.8850105468749998</v>
      </c>
      <c r="E40" s="3">
        <v>8.93</v>
      </c>
      <c r="F40" s="1"/>
      <c r="G40" s="3">
        <f t="shared" si="6"/>
        <v>4.4989453124999912E-2</v>
      </c>
      <c r="H40" s="3">
        <f t="shared" si="7"/>
        <v>-4.4989453124999912E-2</v>
      </c>
      <c r="I40" s="3">
        <f t="shared" si="4"/>
        <v>0.50380126679731152</v>
      </c>
      <c r="K40" t="str">
        <f t="shared" si="5"/>
        <v>11100011</v>
      </c>
    </row>
    <row r="41" spans="2:11" x14ac:dyDescent="0.25">
      <c r="B41" s="6" t="s">
        <v>46</v>
      </c>
      <c r="C41" s="7" t="str">
        <f t="shared" si="8"/>
        <v>1110 0100</v>
      </c>
      <c r="D41" s="8">
        <f t="shared" si="9"/>
        <v>8.9241515624999987</v>
      </c>
      <c r="E41" s="3">
        <v>8.9700000000000006</v>
      </c>
      <c r="F41" s="1"/>
      <c r="G41" s="3">
        <f t="shared" si="6"/>
        <v>4.5848437500001893E-2</v>
      </c>
      <c r="H41" s="3">
        <f t="shared" si="7"/>
        <v>-4.5848437500001893E-2</v>
      </c>
      <c r="I41" s="3">
        <f t="shared" si="4"/>
        <v>0.51113085284283044</v>
      </c>
      <c r="K41" t="str">
        <f t="shared" si="5"/>
        <v>11100100</v>
      </c>
    </row>
    <row r="42" spans="2:11" x14ac:dyDescent="0.25">
      <c r="B42" s="6" t="s">
        <v>47</v>
      </c>
      <c r="C42" s="7" t="str">
        <f t="shared" si="8"/>
        <v>1110 0101</v>
      </c>
      <c r="D42" s="8">
        <f t="shared" si="9"/>
        <v>8.9632925781249995</v>
      </c>
      <c r="E42" s="3">
        <v>9.0079999999999991</v>
      </c>
      <c r="G42" s="3">
        <f t="shared" si="6"/>
        <v>4.4707421874999653E-2</v>
      </c>
      <c r="H42" s="3">
        <f t="shared" si="7"/>
        <v>-4.4707421874999653E-2</v>
      </c>
      <c r="I42" s="3">
        <f t="shared" si="4"/>
        <v>0.49630796930505833</v>
      </c>
      <c r="K42" t="str">
        <f t="shared" si="5"/>
        <v>11100101</v>
      </c>
    </row>
    <row r="43" spans="2:11" x14ac:dyDescent="0.25">
      <c r="B43" s="6" t="s">
        <v>48</v>
      </c>
      <c r="C43" s="7" t="str">
        <f t="shared" si="8"/>
        <v>1110 0110</v>
      </c>
      <c r="D43" s="8">
        <f t="shared" si="9"/>
        <v>9.0024335937500002</v>
      </c>
      <c r="E43" s="3">
        <v>9.048</v>
      </c>
      <c r="G43" s="3">
        <f t="shared" si="6"/>
        <v>4.5566406249999858E-2</v>
      </c>
      <c r="H43" s="3">
        <f t="shared" si="7"/>
        <v>-4.5566406249999858E-2</v>
      </c>
      <c r="I43" s="3">
        <f t="shared" si="4"/>
        <v>0.50360749613174027</v>
      </c>
      <c r="K43" t="str">
        <f t="shared" si="5"/>
        <v>11100110</v>
      </c>
    </row>
    <row r="44" spans="2:11" x14ac:dyDescent="0.25">
      <c r="B44" s="6" t="s">
        <v>49</v>
      </c>
      <c r="C44" s="7" t="str">
        <f t="shared" si="8"/>
        <v>1110 0111</v>
      </c>
      <c r="D44" s="8">
        <f t="shared" si="9"/>
        <v>9.0415746093749991</v>
      </c>
      <c r="E44" s="3">
        <v>9.0860000000000003</v>
      </c>
      <c r="G44" s="3">
        <f t="shared" si="6"/>
        <v>4.4425390625001171E-2</v>
      </c>
      <c r="H44" s="3">
        <f t="shared" si="7"/>
        <v>-4.4425390625001171E-2</v>
      </c>
      <c r="I44" s="3">
        <f t="shared" si="4"/>
        <v>0.4889433262711993</v>
      </c>
      <c r="K44" t="str">
        <f t="shared" si="5"/>
        <v>11100111</v>
      </c>
    </row>
    <row r="45" spans="2:11" x14ac:dyDescent="0.25">
      <c r="B45" s="6" t="s">
        <v>40</v>
      </c>
      <c r="C45" s="7" t="str">
        <f t="shared" si="8"/>
        <v>1110 1000</v>
      </c>
      <c r="D45" s="8">
        <f t="shared" si="9"/>
        <v>9.0807156249999998</v>
      </c>
      <c r="E45" s="3">
        <v>9.1300000000000008</v>
      </c>
      <c r="G45" s="3">
        <f t="shared" si="6"/>
        <v>4.9284375000000935E-2</v>
      </c>
      <c r="H45" s="3">
        <f t="shared" si="7"/>
        <v>-4.9284375000000935E-2</v>
      </c>
      <c r="I45" s="3">
        <f t="shared" si="4"/>
        <v>0.53980695509310983</v>
      </c>
      <c r="K45" t="str">
        <f t="shared" si="5"/>
        <v>11101000</v>
      </c>
    </row>
    <row r="46" spans="2:11" x14ac:dyDescent="0.25">
      <c r="B46" s="6" t="s">
        <v>50</v>
      </c>
      <c r="C46" s="7" t="str">
        <f t="shared" si="8"/>
        <v>1110 1001</v>
      </c>
      <c r="D46" s="8">
        <f t="shared" si="9"/>
        <v>9.1198566406249988</v>
      </c>
      <c r="E46" s="3">
        <v>9.1669999999999998</v>
      </c>
      <c r="G46" s="3">
        <f t="shared" si="6"/>
        <v>4.7143359375001026E-2</v>
      </c>
      <c r="H46" s="3">
        <f t="shared" si="7"/>
        <v>-4.7143359375001026E-2</v>
      </c>
      <c r="I46" s="3">
        <f t="shared" si="4"/>
        <v>0.51427249236392525</v>
      </c>
      <c r="K46" t="str">
        <f t="shared" si="5"/>
        <v>11101001</v>
      </c>
    </row>
    <row r="47" spans="2:11" x14ac:dyDescent="0.25">
      <c r="B47" s="6" t="s">
        <v>51</v>
      </c>
      <c r="C47" s="7" t="str">
        <f t="shared" si="8"/>
        <v>1110 1010</v>
      </c>
      <c r="D47" s="8">
        <f t="shared" si="9"/>
        <v>9.1589976562499995</v>
      </c>
      <c r="E47" s="3">
        <v>9.2050000000000001</v>
      </c>
      <c r="G47" s="3">
        <f t="shared" si="6"/>
        <v>4.6002343750000563E-2</v>
      </c>
      <c r="H47" s="3">
        <f t="shared" si="7"/>
        <v>-4.6002343750000563E-2</v>
      </c>
      <c r="I47" s="3">
        <f t="shared" si="4"/>
        <v>0.49975387017925654</v>
      </c>
      <c r="K47" t="str">
        <f t="shared" si="5"/>
        <v>11101010</v>
      </c>
    </row>
    <row r="48" spans="2:11" x14ac:dyDescent="0.25">
      <c r="B48" s="6" t="s">
        <v>52</v>
      </c>
      <c r="C48" s="7" t="str">
        <f t="shared" si="8"/>
        <v>1110 1011</v>
      </c>
      <c r="D48" s="8">
        <f t="shared" si="9"/>
        <v>9.1981386718750002</v>
      </c>
      <c r="E48" s="3">
        <v>9.2449999999999992</v>
      </c>
      <c r="G48" s="3">
        <f t="shared" si="6"/>
        <v>4.6861328124998991E-2</v>
      </c>
      <c r="H48" s="3">
        <f t="shared" si="7"/>
        <v>-4.6861328124998991E-2</v>
      </c>
      <c r="I48" s="3">
        <f t="shared" si="4"/>
        <v>0.50688294348295282</v>
      </c>
      <c r="K48" t="str">
        <f t="shared" si="5"/>
        <v>11101011</v>
      </c>
    </row>
    <row r="49" spans="2:11" x14ac:dyDescent="0.25">
      <c r="B49" s="6" t="s">
        <v>53</v>
      </c>
      <c r="C49" s="7" t="str">
        <f t="shared" si="8"/>
        <v>1110 1100</v>
      </c>
      <c r="D49" s="8">
        <f t="shared" si="9"/>
        <v>9.2372796874999992</v>
      </c>
      <c r="E49" s="3">
        <v>9.2859999999999996</v>
      </c>
      <c r="G49" s="3">
        <f t="shared" si="6"/>
        <v>4.8720312500000418E-2</v>
      </c>
      <c r="H49" s="3">
        <f t="shared" si="7"/>
        <v>-4.8720312500000418E-2</v>
      </c>
      <c r="I49" s="3">
        <f t="shared" si="4"/>
        <v>0.52466414494939073</v>
      </c>
      <c r="K49" t="str">
        <f t="shared" si="5"/>
        <v>11101100</v>
      </c>
    </row>
    <row r="50" spans="2:11" x14ac:dyDescent="0.25">
      <c r="B50" s="6" t="s">
        <v>54</v>
      </c>
      <c r="C50" s="7" t="str">
        <f t="shared" si="8"/>
        <v>1110 1101</v>
      </c>
      <c r="D50" s="8">
        <f t="shared" si="9"/>
        <v>9.2764207031249999</v>
      </c>
      <c r="E50" s="3">
        <v>9.3230000000000004</v>
      </c>
      <c r="G50" s="3">
        <f t="shared" si="6"/>
        <v>4.6579296875000509E-2</v>
      </c>
      <c r="H50" s="3">
        <f t="shared" si="7"/>
        <v>-4.6579296875000509E-2</v>
      </c>
      <c r="I50" s="3">
        <f t="shared" si="4"/>
        <v>0.49961704252923422</v>
      </c>
      <c r="K50" t="str">
        <f t="shared" si="5"/>
        <v>11101101</v>
      </c>
    </row>
    <row r="51" spans="2:11" x14ac:dyDescent="0.25">
      <c r="B51" s="6" t="s">
        <v>55</v>
      </c>
      <c r="C51" s="7" t="str">
        <f t="shared" si="8"/>
        <v>1110 1110</v>
      </c>
      <c r="D51" s="8">
        <f t="shared" si="9"/>
        <v>9.3155617187499988</v>
      </c>
      <c r="E51" s="3">
        <v>9.3629999999999995</v>
      </c>
      <c r="G51" s="3">
        <f t="shared" si="6"/>
        <v>4.7438281250000713E-2</v>
      </c>
      <c r="H51" s="3">
        <f t="shared" si="7"/>
        <v>-4.7438281250000713E-2</v>
      </c>
      <c r="I51" s="3">
        <f t="shared" si="4"/>
        <v>0.50665685410659733</v>
      </c>
      <c r="K51" t="str">
        <f t="shared" si="5"/>
        <v>11101110</v>
      </c>
    </row>
    <row r="52" spans="2:11" x14ac:dyDescent="0.25">
      <c r="B52" s="6" t="s">
        <v>56</v>
      </c>
      <c r="C52" s="7" t="str">
        <f t="shared" si="8"/>
        <v>1110 1111</v>
      </c>
      <c r="D52" s="8">
        <f t="shared" si="9"/>
        <v>9.3547027343749996</v>
      </c>
      <c r="E52" s="3">
        <v>9.4019999999999992</v>
      </c>
      <c r="G52" s="3">
        <f t="shared" si="6"/>
        <v>4.7297265624999696E-2</v>
      </c>
      <c r="H52" s="3">
        <f t="shared" si="7"/>
        <v>-4.7297265624999696E-2</v>
      </c>
      <c r="I52" s="3">
        <f t="shared" si="4"/>
        <v>0.50305536720910127</v>
      </c>
      <c r="K52" t="str">
        <f t="shared" si="5"/>
        <v>11101111</v>
      </c>
    </row>
    <row r="53" spans="2:11" x14ac:dyDescent="0.25">
      <c r="B53" s="6" t="s">
        <v>41</v>
      </c>
      <c r="C53" s="7" t="str">
        <f>CONCATENATE(LEFT(K38,4)," ",RIGHT(K38,4))</f>
        <v>1110 0001</v>
      </c>
      <c r="D53" s="8">
        <f>HEX2DEC(B53)*$C$4</f>
        <v>9.3938437499999985</v>
      </c>
      <c r="E53" s="3">
        <v>9.4410000000000007</v>
      </c>
      <c r="G53" s="3">
        <f t="shared" si="6"/>
        <v>4.7156250000002231E-2</v>
      </c>
      <c r="H53" s="3">
        <f t="shared" si="7"/>
        <v>-4.7156250000002231E-2</v>
      </c>
      <c r="I53" s="3">
        <f t="shared" si="4"/>
        <v>0.49948363520815836</v>
      </c>
      <c r="K53" t="str">
        <f t="shared" si="5"/>
        <v>11110000</v>
      </c>
    </row>
    <row r="54" spans="2:11" x14ac:dyDescent="0.25">
      <c r="B54" s="6" t="s">
        <v>42</v>
      </c>
      <c r="C54" s="7" t="str">
        <f>CONCATENATE(LEFT(K39,4)," ",RIGHT(K39,4))</f>
        <v>1110 0010</v>
      </c>
      <c r="D54" s="8">
        <f>HEX2DEC(B54)*$C$4</f>
        <v>9.7069718749999989</v>
      </c>
      <c r="E54" s="3">
        <v>9.7560000000000002</v>
      </c>
      <c r="G54" s="3">
        <f t="shared" si="6"/>
        <v>4.902812500000131E-2</v>
      </c>
      <c r="H54" s="3">
        <f t="shared" si="7"/>
        <v>-4.902812500000131E-2</v>
      </c>
      <c r="I54" s="3">
        <f t="shared" si="4"/>
        <v>0.50254330668308023</v>
      </c>
      <c r="K54" t="str">
        <f t="shared" si="5"/>
        <v>11111000</v>
      </c>
    </row>
    <row r="55" spans="2:11" x14ac:dyDescent="0.25">
      <c r="B55" s="6"/>
      <c r="C55" s="7"/>
      <c r="D55" s="8"/>
      <c r="E55" s="3"/>
    </row>
    <row r="58" spans="2:11" x14ac:dyDescent="0.25">
      <c r="B58" s="5"/>
    </row>
  </sheetData>
  <pageMargins left="0.7" right="0.7" top="0.75" bottom="0.75" header="0.3" footer="0.3"/>
  <pageSetup paperSize="9" orientation="portrait" r:id="rId1"/>
  <ignoredErrors>
    <ignoredError sqref="B8:B2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8"/>
  <sheetViews>
    <sheetView tabSelected="1" topLeftCell="J10" workbookViewId="0">
      <selection activeCell="AE28" sqref="AE28"/>
    </sheetView>
  </sheetViews>
  <sheetFormatPr defaultRowHeight="15" x14ac:dyDescent="0.25"/>
  <cols>
    <col min="2" max="3" width="13.28515625" customWidth="1"/>
    <col min="4" max="4" width="12.5703125" customWidth="1"/>
    <col min="5" max="5" width="11.28515625" customWidth="1"/>
    <col min="6" max="6" width="10.42578125" customWidth="1"/>
    <col min="7" max="9" width="13.85546875" customWidth="1"/>
    <col min="10" max="10" width="11" customWidth="1"/>
  </cols>
  <sheetData>
    <row r="2" spans="2:14" x14ac:dyDescent="0.25">
      <c r="B2" t="s">
        <v>0</v>
      </c>
      <c r="C2" s="9">
        <v>10.023</v>
      </c>
      <c r="E2" t="s">
        <v>57</v>
      </c>
    </row>
    <row r="3" spans="2:14" x14ac:dyDescent="0.25">
      <c r="B3" t="s">
        <v>1</v>
      </c>
      <c r="C3" s="9">
        <v>2.8999999999999998E-3</v>
      </c>
      <c r="E3" s="10" t="s">
        <v>58</v>
      </c>
      <c r="F3" s="10"/>
      <c r="G3">
        <f>C4/2</f>
        <v>1.9570507812499999E-2</v>
      </c>
    </row>
    <row r="4" spans="2:14" x14ac:dyDescent="0.25">
      <c r="B4" t="s">
        <v>2</v>
      </c>
      <c r="C4" s="9">
        <f>(C2-C3)/C5</f>
        <v>3.9141015624999997E-2</v>
      </c>
      <c r="E4" s="10" t="s">
        <v>59</v>
      </c>
      <c r="F4" s="10"/>
      <c r="G4">
        <f>0-C4/2</f>
        <v>-1.9570507812499999E-2</v>
      </c>
    </row>
    <row r="5" spans="2:14" x14ac:dyDescent="0.25">
      <c r="B5" t="s">
        <v>7</v>
      </c>
      <c r="C5">
        <v>256</v>
      </c>
    </row>
    <row r="7" spans="2:14" x14ac:dyDescent="0.25">
      <c r="B7" s="4" t="s">
        <v>5</v>
      </c>
      <c r="C7" s="2" t="s">
        <v>4</v>
      </c>
      <c r="D7" s="4" t="s">
        <v>6</v>
      </c>
      <c r="E7" s="4" t="s">
        <v>3</v>
      </c>
      <c r="G7" s="4" t="s">
        <v>8</v>
      </c>
      <c r="H7" s="4" t="s">
        <v>9</v>
      </c>
      <c r="I7" s="4" t="s">
        <v>10</v>
      </c>
      <c r="M7" t="s">
        <v>60</v>
      </c>
      <c r="N7" t="s">
        <v>61</v>
      </c>
    </row>
    <row r="8" spans="2:14" x14ac:dyDescent="0.25">
      <c r="B8" s="6" t="s">
        <v>11</v>
      </c>
      <c r="C8" s="7" t="str">
        <f>CONCATENATE(LEFT(K8,4)," ",RIGHT(K8,4))</f>
        <v>0000 0000</v>
      </c>
      <c r="D8" s="8">
        <f>HEX2DEC(B8)*$C$4</f>
        <v>0</v>
      </c>
      <c r="E8" s="3">
        <v>2.8999999999999998E-3</v>
      </c>
      <c r="G8" s="3">
        <f>E8-D8</f>
        <v>2.8999999999999998E-3</v>
      </c>
      <c r="H8" s="3">
        <f>G8*-1</f>
        <v>-2.8999999999999998E-3</v>
      </c>
      <c r="I8" s="3">
        <f>IF(E8=0,0,G8/E8*100)</f>
        <v>100</v>
      </c>
      <c r="K8" t="str">
        <f>HEX2BIN(B8,8)</f>
        <v>00000000</v>
      </c>
      <c r="M8">
        <f>D8*(-0.0045)-0.0013</f>
        <v>-1.2999999999999999E-3</v>
      </c>
      <c r="N8" s="3">
        <f>H8+ABS(M8)</f>
        <v>-1.5999999999999999E-3</v>
      </c>
    </row>
    <row r="9" spans="2:14" x14ac:dyDescent="0.25">
      <c r="B9" s="6" t="s">
        <v>12</v>
      </c>
      <c r="C9" s="7" t="str">
        <f t="shared" ref="C9:C39" si="0">CONCATENATE(LEFT(K9,4)," ",RIGHT(K9,4))</f>
        <v>0000 1000</v>
      </c>
      <c r="D9" s="8">
        <f t="shared" ref="D9:D39" si="1">HEX2DEC(B9)*$C$4</f>
        <v>0.31312812499999998</v>
      </c>
      <c r="E9" s="3">
        <v>0.31380000000000002</v>
      </c>
      <c r="G9" s="3">
        <f t="shared" ref="G9:G39" si="2">E9-D9</f>
        <v>6.7187500000004396E-4</v>
      </c>
      <c r="H9" s="3">
        <f t="shared" ref="H9:H39" si="3">G9*-1</f>
        <v>-6.7187500000004396E-4</v>
      </c>
      <c r="I9" s="3">
        <f t="shared" ref="I9:I39" si="4">IF(E9=0,0,G9/E9*100)</f>
        <v>0.21410930529000763</v>
      </c>
      <c r="K9" t="str">
        <f t="shared" ref="K9:K39" si="5">HEX2BIN(B9,8)</f>
        <v>00001000</v>
      </c>
      <c r="M9">
        <f t="shared" ref="M9:M39" si="6">D9*(-0.0045)-0.0013</f>
        <v>-2.7090765624999996E-3</v>
      </c>
      <c r="N9" s="3">
        <f t="shared" ref="N9:N39" si="7">H9+ABS(M9)</f>
        <v>2.0372015624999557E-3</v>
      </c>
    </row>
    <row r="10" spans="2:14" x14ac:dyDescent="0.25">
      <c r="B10" s="6" t="s">
        <v>13</v>
      </c>
      <c r="C10" s="7" t="str">
        <f t="shared" si="0"/>
        <v>0001 0000</v>
      </c>
      <c r="D10" s="8">
        <f t="shared" si="1"/>
        <v>0.62625624999999996</v>
      </c>
      <c r="E10" s="3">
        <v>0.62670000000000003</v>
      </c>
      <c r="G10" s="3">
        <f t="shared" si="2"/>
        <v>4.4375000000007603E-4</v>
      </c>
      <c r="H10" s="3">
        <f t="shared" si="3"/>
        <v>-4.4375000000007603E-4</v>
      </c>
      <c r="I10" s="3">
        <f t="shared" si="4"/>
        <v>7.0807403861508855E-2</v>
      </c>
      <c r="K10" t="str">
        <f t="shared" si="5"/>
        <v>00010000</v>
      </c>
      <c r="M10">
        <f t="shared" si="6"/>
        <v>-4.1181531249999993E-3</v>
      </c>
      <c r="N10" s="3">
        <f t="shared" si="7"/>
        <v>3.6744031249999233E-3</v>
      </c>
    </row>
    <row r="11" spans="2:14" x14ac:dyDescent="0.25">
      <c r="B11" s="6" t="s">
        <v>14</v>
      </c>
      <c r="C11" s="7" t="str">
        <f t="shared" si="0"/>
        <v>0001 1000</v>
      </c>
      <c r="D11" s="8">
        <f t="shared" si="1"/>
        <v>0.93938437499999994</v>
      </c>
      <c r="E11" s="3">
        <v>0.94189999999999996</v>
      </c>
      <c r="G11" s="3">
        <f t="shared" si="2"/>
        <v>2.5156250000000213E-3</v>
      </c>
      <c r="H11" s="3">
        <f t="shared" si="3"/>
        <v>-2.5156250000000213E-3</v>
      </c>
      <c r="I11" s="3">
        <f t="shared" si="4"/>
        <v>0.26707983862405998</v>
      </c>
      <c r="K11" t="str">
        <f t="shared" si="5"/>
        <v>00011000</v>
      </c>
      <c r="M11">
        <f t="shared" si="6"/>
        <v>-5.5272296874999995E-3</v>
      </c>
      <c r="N11" s="3">
        <f t="shared" si="7"/>
        <v>3.0116046874999781E-3</v>
      </c>
    </row>
    <row r="12" spans="2:14" x14ac:dyDescent="0.25">
      <c r="B12" s="6" t="s">
        <v>15</v>
      </c>
      <c r="C12" s="7" t="str">
        <f t="shared" si="0"/>
        <v>0010 0000</v>
      </c>
      <c r="D12" s="8">
        <f t="shared" si="1"/>
        <v>1.2525124999999999</v>
      </c>
      <c r="E12" s="3">
        <v>1.2604</v>
      </c>
      <c r="G12" s="3">
        <f t="shared" si="2"/>
        <v>7.8875000000000473E-3</v>
      </c>
      <c r="H12" s="3">
        <f t="shared" si="3"/>
        <v>-7.8875000000000473E-3</v>
      </c>
      <c r="I12" s="3">
        <f t="shared" si="4"/>
        <v>0.62579339892098129</v>
      </c>
      <c r="K12" t="str">
        <f t="shared" si="5"/>
        <v>00100000</v>
      </c>
      <c r="M12">
        <f t="shared" si="6"/>
        <v>-6.9363062499999987E-3</v>
      </c>
      <c r="N12" s="3">
        <f t="shared" si="7"/>
        <v>-9.5119375000004853E-4</v>
      </c>
    </row>
    <row r="13" spans="2:14" x14ac:dyDescent="0.25">
      <c r="B13" s="6" t="s">
        <v>16</v>
      </c>
      <c r="C13" s="7" t="str">
        <f t="shared" si="0"/>
        <v>0010 1000</v>
      </c>
      <c r="D13" s="8">
        <f t="shared" si="1"/>
        <v>1.5656406249999999</v>
      </c>
      <c r="E13" s="3">
        <v>1.5757000000000001</v>
      </c>
      <c r="G13" s="3">
        <f t="shared" si="2"/>
        <v>1.0059375000000204E-2</v>
      </c>
      <c r="H13" s="3">
        <f t="shared" si="3"/>
        <v>-1.0059375000000204E-2</v>
      </c>
      <c r="I13" s="3">
        <f t="shared" si="4"/>
        <v>0.63840673986166163</v>
      </c>
      <c r="K13" t="str">
        <f t="shared" si="5"/>
        <v>00101000</v>
      </c>
      <c r="M13">
        <f t="shared" si="6"/>
        <v>-8.3453828124999997E-3</v>
      </c>
      <c r="N13" s="3">
        <f t="shared" si="7"/>
        <v>-1.7139921875002039E-3</v>
      </c>
    </row>
    <row r="14" spans="2:14" x14ac:dyDescent="0.25">
      <c r="B14" s="6" t="s">
        <v>17</v>
      </c>
      <c r="C14" s="7" t="str">
        <f t="shared" si="0"/>
        <v>0011 0000</v>
      </c>
      <c r="D14" s="8">
        <f t="shared" si="1"/>
        <v>1.8787687499999999</v>
      </c>
      <c r="E14" s="3">
        <v>1.8886000000000001</v>
      </c>
      <c r="G14" s="3">
        <f t="shared" si="2"/>
        <v>9.8312500000001801E-3</v>
      </c>
      <c r="H14" s="3">
        <f t="shared" si="3"/>
        <v>-9.8312500000001801E-3</v>
      </c>
      <c r="I14" s="3">
        <f t="shared" si="4"/>
        <v>0.52055755586149421</v>
      </c>
      <c r="K14" t="str">
        <f t="shared" si="5"/>
        <v>00110000</v>
      </c>
      <c r="M14">
        <f t="shared" si="6"/>
        <v>-9.7544593749999998E-3</v>
      </c>
      <c r="N14" s="3">
        <f t="shared" si="7"/>
        <v>-7.6790625000180274E-5</v>
      </c>
    </row>
    <row r="15" spans="2:14" x14ac:dyDescent="0.25">
      <c r="B15" s="6" t="s">
        <v>18</v>
      </c>
      <c r="C15" s="7" t="str">
        <f t="shared" si="0"/>
        <v>0011 1000</v>
      </c>
      <c r="D15" s="8">
        <f t="shared" si="1"/>
        <v>2.1918968749999999</v>
      </c>
      <c r="E15" s="3">
        <v>2.2039</v>
      </c>
      <c r="G15" s="3">
        <f t="shared" si="2"/>
        <v>1.2003125000000114E-2</v>
      </c>
      <c r="H15" s="3">
        <f t="shared" si="3"/>
        <v>-1.2003125000000114E-2</v>
      </c>
      <c r="I15" s="3">
        <f t="shared" si="4"/>
        <v>0.54463110848950114</v>
      </c>
      <c r="K15" t="str">
        <f t="shared" si="5"/>
        <v>00111000</v>
      </c>
      <c r="M15">
        <f t="shared" si="6"/>
        <v>-1.11635359375E-2</v>
      </c>
      <c r="N15" s="3">
        <f t="shared" si="7"/>
        <v>-8.3958906250011442E-4</v>
      </c>
    </row>
    <row r="16" spans="2:14" x14ac:dyDescent="0.25">
      <c r="B16" s="6" t="s">
        <v>19</v>
      </c>
      <c r="C16" s="7" t="str">
        <f t="shared" si="0"/>
        <v>0100 0000</v>
      </c>
      <c r="D16" s="8">
        <f t="shared" si="1"/>
        <v>2.5050249999999998</v>
      </c>
      <c r="E16" s="3">
        <v>2.5234000000000001</v>
      </c>
      <c r="G16" s="3">
        <f t="shared" si="2"/>
        <v>1.8375000000000252E-2</v>
      </c>
      <c r="H16" s="3">
        <f t="shared" si="3"/>
        <v>-1.8375000000000252E-2</v>
      </c>
      <c r="I16" s="3">
        <f t="shared" si="4"/>
        <v>0.72818419592614136</v>
      </c>
      <c r="K16" t="str">
        <f t="shared" si="5"/>
        <v>01000000</v>
      </c>
      <c r="M16">
        <f t="shared" si="6"/>
        <v>-1.2572612499999997E-2</v>
      </c>
      <c r="N16" s="3">
        <f t="shared" si="7"/>
        <v>-5.8023875000002556E-3</v>
      </c>
    </row>
    <row r="17" spans="2:14" x14ac:dyDescent="0.25">
      <c r="B17" s="6" t="s">
        <v>20</v>
      </c>
      <c r="C17" s="7" t="str">
        <f t="shared" si="0"/>
        <v>0100 1000</v>
      </c>
      <c r="D17" s="8">
        <f t="shared" si="1"/>
        <v>2.8181531249999998</v>
      </c>
      <c r="E17" s="3">
        <v>2.8386</v>
      </c>
      <c r="G17" s="3">
        <f t="shared" si="2"/>
        <v>2.0446875000000198E-2</v>
      </c>
      <c r="H17" s="3">
        <f t="shared" si="3"/>
        <v>-2.0446875000000198E-2</v>
      </c>
      <c r="I17" s="3">
        <f t="shared" si="4"/>
        <v>0.72031547241598659</v>
      </c>
      <c r="K17" t="str">
        <f t="shared" si="5"/>
        <v>01001000</v>
      </c>
      <c r="M17">
        <f t="shared" si="6"/>
        <v>-1.3981689062499997E-2</v>
      </c>
      <c r="N17" s="3">
        <f t="shared" si="7"/>
        <v>-6.4651859375002008E-3</v>
      </c>
    </row>
    <row r="18" spans="2:14" x14ac:dyDescent="0.25">
      <c r="B18" s="6" t="s">
        <v>21</v>
      </c>
      <c r="C18" s="7" t="str">
        <f t="shared" si="0"/>
        <v>0101 0000</v>
      </c>
      <c r="D18" s="8">
        <f t="shared" si="1"/>
        <v>3.1312812499999998</v>
      </c>
      <c r="E18" s="3">
        <v>3.1516000000000002</v>
      </c>
      <c r="G18" s="3">
        <f t="shared" si="2"/>
        <v>2.0318750000000385E-2</v>
      </c>
      <c r="H18" s="3">
        <f t="shared" si="3"/>
        <v>-2.0318750000000385E-2</v>
      </c>
      <c r="I18" s="3">
        <f t="shared" si="4"/>
        <v>0.64471220967129028</v>
      </c>
      <c r="K18" t="str">
        <f t="shared" si="5"/>
        <v>01010000</v>
      </c>
      <c r="M18">
        <f t="shared" si="6"/>
        <v>-1.5390765624999997E-2</v>
      </c>
      <c r="N18" s="3">
        <f t="shared" si="7"/>
        <v>-4.9279843750003882E-3</v>
      </c>
    </row>
    <row r="19" spans="2:14" x14ac:dyDescent="0.25">
      <c r="B19" s="6" t="s">
        <v>22</v>
      </c>
      <c r="C19" s="7" t="str">
        <f t="shared" si="0"/>
        <v>0101 1000</v>
      </c>
      <c r="D19" s="8">
        <f t="shared" si="1"/>
        <v>3.4444093749999998</v>
      </c>
      <c r="E19" s="3">
        <v>3.4668999999999999</v>
      </c>
      <c r="G19" s="3">
        <f t="shared" si="2"/>
        <v>2.2490625000000097E-2</v>
      </c>
      <c r="H19" s="3">
        <f t="shared" si="3"/>
        <v>-2.2490625000000097E-2</v>
      </c>
      <c r="I19" s="3">
        <f t="shared" si="4"/>
        <v>0.64872436470622452</v>
      </c>
      <c r="K19" t="str">
        <f t="shared" si="5"/>
        <v>01011000</v>
      </c>
      <c r="M19">
        <f t="shared" si="6"/>
        <v>-1.6799842187499997E-2</v>
      </c>
      <c r="N19" s="3">
        <f t="shared" si="7"/>
        <v>-5.6907828125001003E-3</v>
      </c>
    </row>
    <row r="20" spans="2:14" x14ac:dyDescent="0.25">
      <c r="B20" s="6" t="s">
        <v>23</v>
      </c>
      <c r="C20" s="7" t="str">
        <f t="shared" si="0"/>
        <v>0110 0000</v>
      </c>
      <c r="D20" s="8">
        <f t="shared" si="1"/>
        <v>3.7575374999999998</v>
      </c>
      <c r="E20" s="3">
        <v>3.7852999999999999</v>
      </c>
      <c r="G20" s="3">
        <f t="shared" si="2"/>
        <v>2.7762500000000134E-2</v>
      </c>
      <c r="H20" s="3">
        <f t="shared" si="3"/>
        <v>-2.7762500000000134E-2</v>
      </c>
      <c r="I20" s="3">
        <f t="shared" si="4"/>
        <v>0.73342931868016104</v>
      </c>
      <c r="K20" t="str">
        <f t="shared" si="5"/>
        <v>01100000</v>
      </c>
      <c r="M20">
        <f t="shared" si="6"/>
        <v>-1.8208918749999997E-2</v>
      </c>
      <c r="N20" s="3">
        <f t="shared" si="7"/>
        <v>-9.5535812500001371E-3</v>
      </c>
    </row>
    <row r="21" spans="2:14" x14ac:dyDescent="0.25">
      <c r="B21" s="6" t="s">
        <v>24</v>
      </c>
      <c r="C21" s="7" t="str">
        <f t="shared" si="0"/>
        <v>0110 1000</v>
      </c>
      <c r="D21" s="8">
        <f t="shared" si="1"/>
        <v>4.0706656250000002</v>
      </c>
      <c r="E21" s="3">
        <v>4.0960000000000001</v>
      </c>
      <c r="G21" s="3">
        <f t="shared" si="2"/>
        <v>2.5334374999999909E-2</v>
      </c>
      <c r="H21" s="3">
        <f t="shared" si="3"/>
        <v>-2.5334374999999909E-2</v>
      </c>
      <c r="I21" s="3">
        <f t="shared" si="4"/>
        <v>0.61851501464843528</v>
      </c>
      <c r="K21" t="str">
        <f t="shared" si="5"/>
        <v>01101000</v>
      </c>
      <c r="M21">
        <f t="shared" si="6"/>
        <v>-1.9617995312499997E-2</v>
      </c>
      <c r="N21" s="3">
        <f t="shared" si="7"/>
        <v>-5.7163796874999118E-3</v>
      </c>
    </row>
    <row r="22" spans="2:14" x14ac:dyDescent="0.25">
      <c r="B22" s="6" t="s">
        <v>25</v>
      </c>
      <c r="C22" s="7" t="str">
        <f t="shared" si="0"/>
        <v>0111 0000</v>
      </c>
      <c r="D22" s="8">
        <f t="shared" si="1"/>
        <v>4.3837937499999997</v>
      </c>
      <c r="E22" s="3">
        <v>4.4089999999999998</v>
      </c>
      <c r="G22" s="3">
        <f t="shared" si="2"/>
        <v>2.5206250000000097E-2</v>
      </c>
      <c r="H22" s="3">
        <f t="shared" si="3"/>
        <v>-2.5206250000000097E-2</v>
      </c>
      <c r="I22" s="3">
        <f t="shared" si="4"/>
        <v>0.57169993195736213</v>
      </c>
      <c r="K22" t="str">
        <f t="shared" si="5"/>
        <v>01110000</v>
      </c>
      <c r="M22">
        <f t="shared" si="6"/>
        <v>-2.1027071874999997E-2</v>
      </c>
      <c r="N22" s="3">
        <f t="shared" si="7"/>
        <v>-4.1791781250000992E-3</v>
      </c>
    </row>
    <row r="23" spans="2:14" x14ac:dyDescent="0.25">
      <c r="B23" s="6" t="s">
        <v>26</v>
      </c>
      <c r="C23" s="7" t="str">
        <f t="shared" si="0"/>
        <v>0111 1000</v>
      </c>
      <c r="D23" s="8">
        <f t="shared" si="1"/>
        <v>4.6969218749999992</v>
      </c>
      <c r="E23" s="3">
        <v>4.7249999999999996</v>
      </c>
      <c r="G23" s="3">
        <f t="shared" si="2"/>
        <v>2.8078125000000398E-2</v>
      </c>
      <c r="H23" s="3">
        <f t="shared" si="3"/>
        <v>-2.8078125000000398E-2</v>
      </c>
      <c r="I23" s="3">
        <f t="shared" si="4"/>
        <v>0.59424603174604018</v>
      </c>
      <c r="K23" t="str">
        <f t="shared" si="5"/>
        <v>01111000</v>
      </c>
      <c r="M23">
        <f t="shared" si="6"/>
        <v>-2.2436148437499994E-2</v>
      </c>
      <c r="N23" s="3">
        <f t="shared" si="7"/>
        <v>-5.6419765625004038E-3</v>
      </c>
    </row>
    <row r="24" spans="2:14" x14ac:dyDescent="0.25">
      <c r="B24" s="6" t="s">
        <v>27</v>
      </c>
      <c r="C24" s="7" t="str">
        <f t="shared" si="0"/>
        <v>1000 0000</v>
      </c>
      <c r="D24" s="8">
        <f t="shared" si="1"/>
        <v>5.0100499999999997</v>
      </c>
      <c r="E24" s="3">
        <v>5.0259999999999998</v>
      </c>
      <c r="G24" s="3">
        <f t="shared" si="2"/>
        <v>1.5950000000000131E-2</v>
      </c>
      <c r="H24" s="3">
        <f t="shared" si="3"/>
        <v>-1.5950000000000131E-2</v>
      </c>
      <c r="I24" s="3">
        <f t="shared" si="4"/>
        <v>0.3173497811380846</v>
      </c>
      <c r="K24" t="str">
        <f t="shared" si="5"/>
        <v>10000000</v>
      </c>
      <c r="M24">
        <f t="shared" si="6"/>
        <v>-2.3845224999999994E-2</v>
      </c>
      <c r="N24" s="3">
        <f t="shared" si="7"/>
        <v>7.8952249999998635E-3</v>
      </c>
    </row>
    <row r="25" spans="2:14" x14ac:dyDescent="0.25">
      <c r="B25" s="6" t="s">
        <v>28</v>
      </c>
      <c r="C25" s="7" t="str">
        <f t="shared" si="0"/>
        <v>1000 1000</v>
      </c>
      <c r="D25" s="8">
        <f t="shared" si="1"/>
        <v>5.3231781250000001</v>
      </c>
      <c r="E25" s="3">
        <v>5.3410000000000002</v>
      </c>
      <c r="G25" s="3">
        <f t="shared" si="2"/>
        <v>1.7821875000000098E-2</v>
      </c>
      <c r="H25" s="3">
        <f t="shared" si="3"/>
        <v>-1.7821875000000098E-2</v>
      </c>
      <c r="I25" s="3">
        <f t="shared" si="4"/>
        <v>0.33368049054484361</v>
      </c>
      <c r="K25" t="str">
        <f t="shared" si="5"/>
        <v>10001000</v>
      </c>
      <c r="M25">
        <f t="shared" si="6"/>
        <v>-2.5254301562499998E-2</v>
      </c>
      <c r="N25" s="3">
        <f t="shared" si="7"/>
        <v>7.4324265624998997E-3</v>
      </c>
    </row>
    <row r="26" spans="2:14" x14ac:dyDescent="0.25">
      <c r="B26" s="6" t="s">
        <v>29</v>
      </c>
      <c r="C26" s="7" t="str">
        <f t="shared" si="0"/>
        <v>1001 0000</v>
      </c>
      <c r="D26" s="8">
        <f t="shared" si="1"/>
        <v>5.6363062499999996</v>
      </c>
      <c r="E26" s="3">
        <v>5.6539999999999999</v>
      </c>
      <c r="G26" s="3">
        <f t="shared" si="2"/>
        <v>1.7693750000000286E-2</v>
      </c>
      <c r="H26" s="3">
        <f t="shared" si="3"/>
        <v>-1.7693750000000286E-2</v>
      </c>
      <c r="I26" s="3">
        <f t="shared" si="4"/>
        <v>0.31294216483905707</v>
      </c>
      <c r="K26" t="str">
        <f t="shared" si="5"/>
        <v>10010000</v>
      </c>
      <c r="M26">
        <f t="shared" si="6"/>
        <v>-2.6663378124999994E-2</v>
      </c>
      <c r="N26" s="3">
        <f t="shared" si="7"/>
        <v>8.9696281249997088E-3</v>
      </c>
    </row>
    <row r="27" spans="2:14" x14ac:dyDescent="0.25">
      <c r="B27" s="6" t="s">
        <v>30</v>
      </c>
      <c r="C27" s="7" t="str">
        <f t="shared" si="0"/>
        <v>1001 1000</v>
      </c>
      <c r="D27" s="8">
        <f t="shared" si="1"/>
        <v>5.9494343749999992</v>
      </c>
      <c r="E27" s="3">
        <v>5.9420000000000002</v>
      </c>
      <c r="G27" s="3">
        <f t="shared" si="2"/>
        <v>-7.4343749999989939E-3</v>
      </c>
      <c r="H27" s="3">
        <f t="shared" si="3"/>
        <v>7.4343749999989939E-3</v>
      </c>
      <c r="I27" s="3">
        <f t="shared" si="4"/>
        <v>-0.1251157017838942</v>
      </c>
      <c r="K27" t="str">
        <f t="shared" si="5"/>
        <v>10011000</v>
      </c>
      <c r="M27">
        <f t="shared" si="6"/>
        <v>-2.8072454687499995E-2</v>
      </c>
      <c r="N27" s="3">
        <f t="shared" si="7"/>
        <v>3.5506829687498992E-2</v>
      </c>
    </row>
    <row r="28" spans="2:14" x14ac:dyDescent="0.25">
      <c r="B28" s="6" t="s">
        <v>31</v>
      </c>
      <c r="C28" s="7" t="str">
        <f t="shared" si="0"/>
        <v>1010 0000</v>
      </c>
      <c r="D28" s="8">
        <f t="shared" si="1"/>
        <v>6.2625624999999996</v>
      </c>
      <c r="E28" s="3">
        <v>6.2880000000000003</v>
      </c>
      <c r="F28" s="1"/>
      <c r="G28" s="3">
        <f t="shared" si="2"/>
        <v>2.5437500000000668E-2</v>
      </c>
      <c r="H28" s="3">
        <f t="shared" si="3"/>
        <v>-2.5437500000000668E-2</v>
      </c>
      <c r="I28" s="3">
        <f t="shared" si="4"/>
        <v>0.4045403944020462</v>
      </c>
      <c r="K28" t="str">
        <f t="shared" si="5"/>
        <v>10100000</v>
      </c>
      <c r="M28">
        <f t="shared" si="6"/>
        <v>-2.9481531249999995E-2</v>
      </c>
      <c r="N28" s="3">
        <f t="shared" si="7"/>
        <v>4.0440312499993268E-3</v>
      </c>
    </row>
    <row r="29" spans="2:14" x14ac:dyDescent="0.25">
      <c r="B29" s="6" t="s">
        <v>32</v>
      </c>
      <c r="C29" s="7" t="str">
        <f t="shared" si="0"/>
        <v>1010 1000</v>
      </c>
      <c r="D29" s="8">
        <f t="shared" si="1"/>
        <v>6.575690625</v>
      </c>
      <c r="E29" s="3">
        <v>6.6029999999999998</v>
      </c>
      <c r="F29" s="1"/>
      <c r="G29" s="3">
        <f t="shared" si="2"/>
        <v>2.7309374999999747E-2</v>
      </c>
      <c r="H29" s="3">
        <f t="shared" si="3"/>
        <v>-2.7309374999999747E-2</v>
      </c>
      <c r="I29" s="3">
        <f t="shared" si="4"/>
        <v>0.41359041344842873</v>
      </c>
      <c r="K29" t="str">
        <f t="shared" si="5"/>
        <v>10101000</v>
      </c>
      <c r="M29">
        <f t="shared" si="6"/>
        <v>-3.0890607812499998E-2</v>
      </c>
      <c r="N29" s="3">
        <f t="shared" si="7"/>
        <v>3.5812328125002513E-3</v>
      </c>
    </row>
    <row r="30" spans="2:14" x14ac:dyDescent="0.25">
      <c r="B30" s="6" t="s">
        <v>33</v>
      </c>
      <c r="C30" s="7" t="str">
        <f t="shared" si="0"/>
        <v>1011 0000</v>
      </c>
      <c r="D30" s="8">
        <f t="shared" si="1"/>
        <v>6.8888187499999995</v>
      </c>
      <c r="E30" s="3">
        <v>6.9160000000000004</v>
      </c>
      <c r="F30" s="1"/>
      <c r="G30" s="3">
        <f t="shared" si="2"/>
        <v>2.7181250000000823E-2</v>
      </c>
      <c r="H30" s="3">
        <f t="shared" si="3"/>
        <v>-2.7181250000000823E-2</v>
      </c>
      <c r="I30" s="3">
        <f t="shared" si="4"/>
        <v>0.39301980913824208</v>
      </c>
      <c r="K30" t="str">
        <f t="shared" si="5"/>
        <v>10110000</v>
      </c>
      <c r="M30">
        <f t="shared" si="6"/>
        <v>-3.2299684374999998E-2</v>
      </c>
      <c r="N30" s="3">
        <f t="shared" si="7"/>
        <v>5.1184343749991756E-3</v>
      </c>
    </row>
    <row r="31" spans="2:14" x14ac:dyDescent="0.25">
      <c r="B31" s="6" t="s">
        <v>34</v>
      </c>
      <c r="C31" s="7" t="str">
        <f t="shared" si="0"/>
        <v>1011 1000</v>
      </c>
      <c r="D31" s="8">
        <f t="shared" si="1"/>
        <v>7.2019468749999991</v>
      </c>
      <c r="E31" s="3">
        <v>7.2309999999999999</v>
      </c>
      <c r="F31" s="1"/>
      <c r="G31" s="3">
        <f t="shared" si="2"/>
        <v>2.905312500000079E-2</v>
      </c>
      <c r="H31" s="3">
        <f t="shared" si="3"/>
        <v>-2.905312500000079E-2</v>
      </c>
      <c r="I31" s="3">
        <f t="shared" si="4"/>
        <v>0.40178571428572524</v>
      </c>
      <c r="K31" t="str">
        <f t="shared" si="5"/>
        <v>10111000</v>
      </c>
      <c r="M31">
        <f t="shared" si="6"/>
        <v>-3.3708760937499999E-2</v>
      </c>
      <c r="N31" s="3">
        <f t="shared" si="7"/>
        <v>4.6556359374992085E-3</v>
      </c>
    </row>
    <row r="32" spans="2:14" x14ac:dyDescent="0.25">
      <c r="B32" s="6" t="s">
        <v>35</v>
      </c>
      <c r="C32" s="7" t="str">
        <f t="shared" si="0"/>
        <v>1100 0000</v>
      </c>
      <c r="D32" s="8">
        <f t="shared" si="1"/>
        <v>7.5150749999999995</v>
      </c>
      <c r="E32" s="3">
        <v>7.55</v>
      </c>
      <c r="F32" s="1"/>
      <c r="G32" s="3">
        <f t="shared" si="2"/>
        <v>3.4925000000000317E-2</v>
      </c>
      <c r="H32" s="3">
        <f t="shared" si="3"/>
        <v>-3.4925000000000317E-2</v>
      </c>
      <c r="I32" s="3">
        <f t="shared" si="4"/>
        <v>0.46258278145695786</v>
      </c>
      <c r="K32" t="str">
        <f t="shared" si="5"/>
        <v>11000000</v>
      </c>
      <c r="M32">
        <f t="shared" si="6"/>
        <v>-3.5117837499999999E-2</v>
      </c>
      <c r="N32" s="3">
        <f t="shared" si="7"/>
        <v>1.9283749999968181E-4</v>
      </c>
    </row>
    <row r="33" spans="2:14" x14ac:dyDescent="0.25">
      <c r="B33" s="6" t="s">
        <v>36</v>
      </c>
      <c r="C33" s="7" t="str">
        <f t="shared" si="0"/>
        <v>1100 1000</v>
      </c>
      <c r="D33" s="8">
        <f t="shared" si="1"/>
        <v>7.8282031249999999</v>
      </c>
      <c r="E33" s="3">
        <v>7.8860000000000001</v>
      </c>
      <c r="F33" s="1"/>
      <c r="G33" s="3">
        <f t="shared" si="2"/>
        <v>5.7796875000000192E-2</v>
      </c>
      <c r="H33" s="3">
        <f t="shared" si="3"/>
        <v>-5.7796875000000192E-2</v>
      </c>
      <c r="I33" s="3">
        <f t="shared" si="4"/>
        <v>0.73290483134669271</v>
      </c>
      <c r="K33" t="str">
        <f t="shared" si="5"/>
        <v>11001000</v>
      </c>
      <c r="M33">
        <f t="shared" si="6"/>
        <v>-3.6526914062499999E-2</v>
      </c>
      <c r="N33" s="3">
        <f t="shared" si="7"/>
        <v>-2.1269960937500193E-2</v>
      </c>
    </row>
    <row r="34" spans="2:14" x14ac:dyDescent="0.25">
      <c r="B34" s="6" t="s">
        <v>37</v>
      </c>
      <c r="C34" s="7" t="str">
        <f t="shared" si="0"/>
        <v>1101 0000</v>
      </c>
      <c r="D34" s="8">
        <f t="shared" si="1"/>
        <v>8.1413312500000004</v>
      </c>
      <c r="E34" s="3">
        <v>8.1780000000000008</v>
      </c>
      <c r="F34" s="1"/>
      <c r="G34" s="3">
        <f t="shared" si="2"/>
        <v>3.6668750000000472E-2</v>
      </c>
      <c r="H34" s="3">
        <f t="shared" si="3"/>
        <v>-3.6668750000000472E-2</v>
      </c>
      <c r="I34" s="3">
        <f t="shared" si="4"/>
        <v>0.44838285644412407</v>
      </c>
      <c r="K34" t="str">
        <f t="shared" si="5"/>
        <v>11010000</v>
      </c>
      <c r="M34">
        <f t="shared" si="6"/>
        <v>-3.7935990624999999E-2</v>
      </c>
      <c r="N34" s="3">
        <f t="shared" si="7"/>
        <v>1.2672406249995272E-3</v>
      </c>
    </row>
    <row r="35" spans="2:14" x14ac:dyDescent="0.25">
      <c r="B35" s="6" t="s">
        <v>38</v>
      </c>
      <c r="C35" s="7" t="str">
        <f t="shared" si="0"/>
        <v>1101 1000</v>
      </c>
      <c r="D35" s="8">
        <f t="shared" si="1"/>
        <v>8.454459374999999</v>
      </c>
      <c r="E35" s="3">
        <v>8.4939999999999998</v>
      </c>
      <c r="F35" s="1"/>
      <c r="G35" s="3">
        <f t="shared" si="2"/>
        <v>3.9540625000000773E-2</v>
      </c>
      <c r="H35" s="3">
        <f t="shared" si="3"/>
        <v>-3.9540625000000773E-2</v>
      </c>
      <c r="I35" s="3">
        <f t="shared" si="4"/>
        <v>0.46551242053214942</v>
      </c>
      <c r="K35" t="str">
        <f t="shared" si="5"/>
        <v>11011000</v>
      </c>
      <c r="M35">
        <f t="shared" si="6"/>
        <v>-3.9345067187499992E-2</v>
      </c>
      <c r="N35" s="3">
        <f t="shared" si="7"/>
        <v>-1.9555781250078091E-4</v>
      </c>
    </row>
    <row r="36" spans="2:14" x14ac:dyDescent="0.25">
      <c r="B36" s="6" t="s">
        <v>39</v>
      </c>
      <c r="C36" s="7" t="str">
        <f t="shared" si="0"/>
        <v>1110 0000</v>
      </c>
      <c r="D36" s="8">
        <f t="shared" si="1"/>
        <v>8.7675874999999994</v>
      </c>
      <c r="E36" s="3">
        <v>8.8119999999999994</v>
      </c>
      <c r="F36" s="1"/>
      <c r="G36" s="3">
        <f t="shared" si="2"/>
        <v>4.4412499999999966E-2</v>
      </c>
      <c r="H36" s="3">
        <f t="shared" si="3"/>
        <v>-4.4412499999999966E-2</v>
      </c>
      <c r="I36" s="3">
        <f t="shared" si="4"/>
        <v>0.50400022696323155</v>
      </c>
      <c r="K36" t="str">
        <f t="shared" si="5"/>
        <v>11100000</v>
      </c>
      <c r="M36">
        <f t="shared" si="6"/>
        <v>-4.0754143749999999E-2</v>
      </c>
      <c r="N36" s="3">
        <f t="shared" si="7"/>
        <v>-3.6583562499999667E-3</v>
      </c>
    </row>
    <row r="37" spans="2:14" x14ac:dyDescent="0.25">
      <c r="B37" s="6" t="s">
        <v>40</v>
      </c>
      <c r="C37" s="7" t="str">
        <f t="shared" si="0"/>
        <v>1110 1000</v>
      </c>
      <c r="D37" s="8">
        <f t="shared" si="1"/>
        <v>9.0807156249999998</v>
      </c>
      <c r="E37" s="3">
        <v>9.1280000000000001</v>
      </c>
      <c r="F37" s="1"/>
      <c r="G37" s="3">
        <f t="shared" si="2"/>
        <v>4.7284375000000267E-2</v>
      </c>
      <c r="H37" s="3">
        <f t="shared" si="3"/>
        <v>-4.7284375000000267E-2</v>
      </c>
      <c r="I37" s="3">
        <f t="shared" si="4"/>
        <v>0.51801462532866205</v>
      </c>
      <c r="K37" t="str">
        <f t="shared" si="5"/>
        <v>11101000</v>
      </c>
      <c r="M37">
        <f t="shared" si="6"/>
        <v>-4.2163220312499999E-2</v>
      </c>
      <c r="N37" s="3">
        <f t="shared" si="7"/>
        <v>-5.1211546875002678E-3</v>
      </c>
    </row>
    <row r="38" spans="2:14" x14ac:dyDescent="0.25">
      <c r="B38" s="6" t="s">
        <v>41</v>
      </c>
      <c r="C38" s="7" t="str">
        <f t="shared" si="0"/>
        <v>1111 0000</v>
      </c>
      <c r="D38" s="8">
        <f t="shared" si="1"/>
        <v>9.3938437499999985</v>
      </c>
      <c r="E38" s="3">
        <v>9.4410000000000007</v>
      </c>
      <c r="F38" s="1"/>
      <c r="G38" s="3">
        <f t="shared" si="2"/>
        <v>4.7156250000002231E-2</v>
      </c>
      <c r="H38" s="3">
        <f t="shared" si="3"/>
        <v>-4.7156250000002231E-2</v>
      </c>
      <c r="I38" s="3">
        <f t="shared" si="4"/>
        <v>0.49948363520815836</v>
      </c>
      <c r="K38" t="str">
        <f t="shared" si="5"/>
        <v>11110000</v>
      </c>
      <c r="M38">
        <f t="shared" si="6"/>
        <v>-4.3572296874999993E-2</v>
      </c>
      <c r="N38" s="3">
        <f t="shared" si="7"/>
        <v>-3.5839531250022386E-3</v>
      </c>
    </row>
    <row r="39" spans="2:14" x14ac:dyDescent="0.25">
      <c r="B39" s="6" t="s">
        <v>42</v>
      </c>
      <c r="C39" s="7" t="str">
        <f t="shared" si="0"/>
        <v>1111 1000</v>
      </c>
      <c r="D39" s="8">
        <f t="shared" si="1"/>
        <v>9.7069718749999989</v>
      </c>
      <c r="E39" s="3">
        <v>9.7560000000000002</v>
      </c>
      <c r="F39" s="1"/>
      <c r="G39" s="3">
        <f t="shared" si="2"/>
        <v>4.902812500000131E-2</v>
      </c>
      <c r="H39" s="3">
        <f t="shared" si="3"/>
        <v>-4.902812500000131E-2</v>
      </c>
      <c r="I39" s="3">
        <f t="shared" si="4"/>
        <v>0.50254330668308023</v>
      </c>
      <c r="K39" t="str">
        <f t="shared" si="5"/>
        <v>11111000</v>
      </c>
      <c r="M39">
        <f t="shared" si="6"/>
        <v>-4.4981373437499993E-2</v>
      </c>
      <c r="N39" s="3">
        <f t="shared" si="7"/>
        <v>-4.0467515625013176E-3</v>
      </c>
    </row>
    <row r="40" spans="2:14" x14ac:dyDescent="0.25">
      <c r="B40" s="6"/>
      <c r="C40" s="1"/>
      <c r="D40" s="1"/>
      <c r="E40" s="1"/>
      <c r="F40" s="1"/>
    </row>
    <row r="41" spans="2:14" x14ac:dyDescent="0.25">
      <c r="B41" s="5"/>
      <c r="C41" s="1"/>
      <c r="D41" s="1"/>
      <c r="E41" s="1"/>
      <c r="F41" s="1"/>
    </row>
    <row r="42" spans="2:14" x14ac:dyDescent="0.25">
      <c r="B42" s="5"/>
    </row>
    <row r="43" spans="2:14" x14ac:dyDescent="0.25">
      <c r="B43" s="5"/>
    </row>
    <row r="44" spans="2:14" x14ac:dyDescent="0.25">
      <c r="B44" s="5"/>
    </row>
    <row r="45" spans="2:14" x14ac:dyDescent="0.25">
      <c r="B45" s="5"/>
    </row>
    <row r="46" spans="2:14" x14ac:dyDescent="0.25">
      <c r="B46" s="5"/>
    </row>
    <row r="47" spans="2:14" x14ac:dyDescent="0.25">
      <c r="B47" s="5"/>
    </row>
    <row r="48" spans="2:14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</sheetData>
  <mergeCells count="2">
    <mergeCell ref="E3:F3"/>
    <mergeCell ref="E4:F4"/>
  </mergeCells>
  <pageMargins left="0.7" right="0.7" top="0.75" bottom="0.75" header="0.3" footer="0.3"/>
  <pageSetup paperSize="9" orientation="portrait" r:id="rId1"/>
  <ignoredErrors>
    <ignoredError sqref="B8:B27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8EE91-988C-4BEC-9CEA-5912A48EB7EA}">
  <dimension ref="B2:K58"/>
  <sheetViews>
    <sheetView topLeftCell="G10" workbookViewId="0">
      <selection activeCell="I27" sqref="I27"/>
    </sheetView>
  </sheetViews>
  <sheetFormatPr defaultRowHeight="15" x14ac:dyDescent="0.25"/>
  <cols>
    <col min="2" max="3" width="13.28515625" customWidth="1"/>
    <col min="4" max="4" width="12.5703125" customWidth="1"/>
    <col min="5" max="5" width="11.28515625" customWidth="1"/>
    <col min="6" max="6" width="9.140625" customWidth="1"/>
    <col min="7" max="9" width="13.85546875" customWidth="1"/>
    <col min="10" max="10" width="11" customWidth="1"/>
  </cols>
  <sheetData>
    <row r="2" spans="2:11" x14ac:dyDescent="0.25">
      <c r="B2" t="s">
        <v>0</v>
      </c>
      <c r="C2" s="9">
        <v>10.023</v>
      </c>
    </row>
    <row r="3" spans="2:11" x14ac:dyDescent="0.25">
      <c r="B3" t="s">
        <v>1</v>
      </c>
      <c r="C3" s="9">
        <v>2.8999999999999998E-3</v>
      </c>
    </row>
    <row r="4" spans="2:11" x14ac:dyDescent="0.25">
      <c r="B4" t="s">
        <v>2</v>
      </c>
      <c r="C4" s="9">
        <f>(C2-C3)/C5</f>
        <v>3.9141015624999997E-2</v>
      </c>
    </row>
    <row r="5" spans="2:11" x14ac:dyDescent="0.25">
      <c r="B5" t="s">
        <v>7</v>
      </c>
      <c r="C5">
        <v>256</v>
      </c>
    </row>
    <row r="7" spans="2:11" x14ac:dyDescent="0.25">
      <c r="B7" s="4" t="s">
        <v>5</v>
      </c>
      <c r="C7" s="2" t="s">
        <v>4</v>
      </c>
      <c r="D7" s="4" t="s">
        <v>6</v>
      </c>
      <c r="E7" s="4" t="s">
        <v>3</v>
      </c>
      <c r="G7" s="4" t="s">
        <v>8</v>
      </c>
      <c r="H7" s="4" t="s">
        <v>9</v>
      </c>
      <c r="I7" s="4" t="s">
        <v>10</v>
      </c>
    </row>
    <row r="8" spans="2:11" x14ac:dyDescent="0.25">
      <c r="B8" s="6" t="s">
        <v>39</v>
      </c>
      <c r="C8" s="7" t="str">
        <f>CONCATENATE(LEFT(K8,4)," ",RIGHT(K8,4))</f>
        <v>1110 0000</v>
      </c>
      <c r="D8" s="8">
        <f>HEX2DEC(B8)*$C$4</f>
        <v>8.7675874999999994</v>
      </c>
      <c r="E8" s="3">
        <v>8.8130000000000006</v>
      </c>
      <c r="G8" s="3">
        <f>E8-D8</f>
        <v>4.5412500000001188E-2</v>
      </c>
      <c r="H8" s="3">
        <f>G8*-1</f>
        <v>-4.5412500000001188E-2</v>
      </c>
      <c r="I8" s="3">
        <f>IF(E8=0,0,G8/E8*100)</f>
        <v>0.51528991262908419</v>
      </c>
      <c r="K8" t="str">
        <f>HEX2BIN(B8,8)</f>
        <v>11100000</v>
      </c>
    </row>
    <row r="9" spans="2:11" x14ac:dyDescent="0.25">
      <c r="B9" s="6" t="s">
        <v>43</v>
      </c>
      <c r="C9" s="7" t="str">
        <f t="shared" ref="C9:C23" si="0">CONCATENATE(LEFT(K9,4)," ",RIGHT(K9,4))</f>
        <v>1110 0001</v>
      </c>
      <c r="D9" s="8">
        <f t="shared" ref="D9:D23" si="1">HEX2DEC(B9)*$C$4</f>
        <v>8.8067285156250001</v>
      </c>
      <c r="E9" s="3">
        <v>8.8529999999999998</v>
      </c>
      <c r="G9" s="3">
        <f t="shared" ref="G9:G23" si="2">E9-D9</f>
        <v>4.6271484374999616E-2</v>
      </c>
      <c r="H9" s="3">
        <f t="shared" ref="H9:H23" si="3">G9*-1</f>
        <v>-4.6271484374999616E-2</v>
      </c>
      <c r="I9" s="3">
        <f t="shared" ref="I9:I23" si="4">IF(E9=0,0,G9/E9*100)</f>
        <v>0.52266445696373676</v>
      </c>
      <c r="K9" t="str">
        <f t="shared" ref="K9:K23" si="5">HEX2BIN(B9,8)</f>
        <v>11100001</v>
      </c>
    </row>
    <row r="10" spans="2:11" x14ac:dyDescent="0.25">
      <c r="B10" s="6" t="s">
        <v>44</v>
      </c>
      <c r="C10" s="7" t="str">
        <f t="shared" si="0"/>
        <v>1110 0010</v>
      </c>
      <c r="D10" s="8">
        <f t="shared" si="1"/>
        <v>8.8458695312499991</v>
      </c>
      <c r="E10" s="3">
        <v>8.8879999999999999</v>
      </c>
      <c r="G10" s="3">
        <f t="shared" si="2"/>
        <v>4.2130468750000816E-2</v>
      </c>
      <c r="H10" s="3">
        <f t="shared" si="3"/>
        <v>-4.2130468750000816E-2</v>
      </c>
      <c r="I10" s="3">
        <f t="shared" si="4"/>
        <v>0.47401517495500467</v>
      </c>
      <c r="K10" t="str">
        <f t="shared" si="5"/>
        <v>11100010</v>
      </c>
    </row>
    <row r="11" spans="2:11" x14ac:dyDescent="0.25">
      <c r="B11" s="6" t="s">
        <v>45</v>
      </c>
      <c r="C11" s="7" t="str">
        <f t="shared" si="0"/>
        <v>1110 0011</v>
      </c>
      <c r="D11" s="8">
        <f t="shared" si="1"/>
        <v>8.8850105468749998</v>
      </c>
      <c r="E11" s="3">
        <v>8.93</v>
      </c>
      <c r="G11" s="3">
        <f t="shared" si="2"/>
        <v>4.4989453124999912E-2</v>
      </c>
      <c r="H11" s="3">
        <f t="shared" si="3"/>
        <v>-4.4989453124999912E-2</v>
      </c>
      <c r="I11" s="3">
        <f t="shared" si="4"/>
        <v>0.50380126679731152</v>
      </c>
      <c r="K11" t="str">
        <f t="shared" si="5"/>
        <v>11100011</v>
      </c>
    </row>
    <row r="12" spans="2:11" x14ac:dyDescent="0.25">
      <c r="B12" s="6" t="s">
        <v>46</v>
      </c>
      <c r="C12" s="7" t="str">
        <f t="shared" si="0"/>
        <v>1110 0100</v>
      </c>
      <c r="D12" s="8">
        <f t="shared" si="1"/>
        <v>8.9241515624999987</v>
      </c>
      <c r="E12" s="3">
        <v>8.9700000000000006</v>
      </c>
      <c r="G12" s="3">
        <f t="shared" si="2"/>
        <v>4.5848437500001893E-2</v>
      </c>
      <c r="H12" s="3">
        <f t="shared" si="3"/>
        <v>-4.5848437500001893E-2</v>
      </c>
      <c r="I12" s="3">
        <f t="shared" si="4"/>
        <v>0.51113085284283044</v>
      </c>
      <c r="K12" t="str">
        <f t="shared" si="5"/>
        <v>11100100</v>
      </c>
    </row>
    <row r="13" spans="2:11" x14ac:dyDescent="0.25">
      <c r="B13" s="6" t="s">
        <v>47</v>
      </c>
      <c r="C13" s="7" t="str">
        <f t="shared" si="0"/>
        <v>1110 0101</v>
      </c>
      <c r="D13" s="8">
        <f t="shared" si="1"/>
        <v>8.9632925781249995</v>
      </c>
      <c r="E13" s="3">
        <v>9.0079999999999991</v>
      </c>
      <c r="G13" s="3">
        <f t="shared" si="2"/>
        <v>4.4707421874999653E-2</v>
      </c>
      <c r="H13" s="3">
        <f t="shared" si="3"/>
        <v>-4.4707421874999653E-2</v>
      </c>
      <c r="I13" s="3">
        <f t="shared" si="4"/>
        <v>0.49630796930505833</v>
      </c>
      <c r="K13" t="str">
        <f t="shared" si="5"/>
        <v>11100101</v>
      </c>
    </row>
    <row r="14" spans="2:11" x14ac:dyDescent="0.25">
      <c r="B14" s="6" t="s">
        <v>48</v>
      </c>
      <c r="C14" s="7" t="str">
        <f t="shared" si="0"/>
        <v>1110 0110</v>
      </c>
      <c r="D14" s="8">
        <f t="shared" si="1"/>
        <v>9.0024335937500002</v>
      </c>
      <c r="E14" s="3">
        <v>9.048</v>
      </c>
      <c r="G14" s="3">
        <f t="shared" si="2"/>
        <v>4.5566406249999858E-2</v>
      </c>
      <c r="H14" s="3">
        <f t="shared" si="3"/>
        <v>-4.5566406249999858E-2</v>
      </c>
      <c r="I14" s="3">
        <f t="shared" si="4"/>
        <v>0.50360749613174027</v>
      </c>
      <c r="K14" t="str">
        <f t="shared" si="5"/>
        <v>11100110</v>
      </c>
    </row>
    <row r="15" spans="2:11" x14ac:dyDescent="0.25">
      <c r="B15" s="6" t="s">
        <v>49</v>
      </c>
      <c r="C15" s="7" t="str">
        <f t="shared" si="0"/>
        <v>1110 0111</v>
      </c>
      <c r="D15" s="8">
        <f t="shared" si="1"/>
        <v>9.0415746093749991</v>
      </c>
      <c r="E15" s="3">
        <v>9.0860000000000003</v>
      </c>
      <c r="G15" s="3">
        <f t="shared" si="2"/>
        <v>4.4425390625001171E-2</v>
      </c>
      <c r="H15" s="3">
        <f t="shared" si="3"/>
        <v>-4.4425390625001171E-2</v>
      </c>
      <c r="I15" s="3">
        <f t="shared" si="4"/>
        <v>0.4889433262711993</v>
      </c>
      <c r="K15" t="str">
        <f t="shared" si="5"/>
        <v>11100111</v>
      </c>
    </row>
    <row r="16" spans="2:11" x14ac:dyDescent="0.25">
      <c r="B16" s="6" t="s">
        <v>40</v>
      </c>
      <c r="C16" s="7" t="str">
        <f t="shared" si="0"/>
        <v>1110 1000</v>
      </c>
      <c r="D16" s="8">
        <f t="shared" si="1"/>
        <v>9.0807156249999998</v>
      </c>
      <c r="E16" s="3">
        <v>9.1300000000000008</v>
      </c>
      <c r="G16" s="3">
        <f t="shared" si="2"/>
        <v>4.9284375000000935E-2</v>
      </c>
      <c r="H16" s="3">
        <f t="shared" si="3"/>
        <v>-4.9284375000000935E-2</v>
      </c>
      <c r="I16" s="3">
        <f t="shared" si="4"/>
        <v>0.53980695509310983</v>
      </c>
      <c r="K16" t="str">
        <f t="shared" si="5"/>
        <v>11101000</v>
      </c>
    </row>
    <row r="17" spans="2:11" x14ac:dyDescent="0.25">
      <c r="B17" s="6" t="s">
        <v>50</v>
      </c>
      <c r="C17" s="7" t="str">
        <f t="shared" si="0"/>
        <v>1110 1001</v>
      </c>
      <c r="D17" s="8">
        <f t="shared" si="1"/>
        <v>9.1198566406249988</v>
      </c>
      <c r="E17" s="3">
        <v>9.1669999999999998</v>
      </c>
      <c r="G17" s="3">
        <f t="shared" si="2"/>
        <v>4.7143359375001026E-2</v>
      </c>
      <c r="H17" s="3">
        <f t="shared" si="3"/>
        <v>-4.7143359375001026E-2</v>
      </c>
      <c r="I17" s="3">
        <f t="shared" si="4"/>
        <v>0.51427249236392525</v>
      </c>
      <c r="K17" t="str">
        <f t="shared" si="5"/>
        <v>11101001</v>
      </c>
    </row>
    <row r="18" spans="2:11" x14ac:dyDescent="0.25">
      <c r="B18" s="6" t="s">
        <v>51</v>
      </c>
      <c r="C18" s="7" t="str">
        <f t="shared" si="0"/>
        <v>1110 1010</v>
      </c>
      <c r="D18" s="8">
        <f t="shared" si="1"/>
        <v>9.1589976562499995</v>
      </c>
      <c r="E18" s="3">
        <v>9.2050000000000001</v>
      </c>
      <c r="G18" s="3">
        <f t="shared" si="2"/>
        <v>4.6002343750000563E-2</v>
      </c>
      <c r="H18" s="3">
        <f t="shared" si="3"/>
        <v>-4.6002343750000563E-2</v>
      </c>
      <c r="I18" s="3">
        <f t="shared" si="4"/>
        <v>0.49975387017925654</v>
      </c>
      <c r="K18" t="str">
        <f t="shared" si="5"/>
        <v>11101010</v>
      </c>
    </row>
    <row r="19" spans="2:11" x14ac:dyDescent="0.25">
      <c r="B19" s="6" t="s">
        <v>52</v>
      </c>
      <c r="C19" s="7" t="str">
        <f t="shared" si="0"/>
        <v>1110 1011</v>
      </c>
      <c r="D19" s="8">
        <f t="shared" si="1"/>
        <v>9.1981386718750002</v>
      </c>
      <c r="E19" s="3">
        <v>9.2449999999999992</v>
      </c>
      <c r="G19" s="3">
        <f t="shared" si="2"/>
        <v>4.6861328124998991E-2</v>
      </c>
      <c r="H19" s="3">
        <f t="shared" si="3"/>
        <v>-4.6861328124998991E-2</v>
      </c>
      <c r="I19" s="3">
        <f t="shared" si="4"/>
        <v>0.50688294348295282</v>
      </c>
      <c r="K19" t="str">
        <f t="shared" si="5"/>
        <v>11101011</v>
      </c>
    </row>
    <row r="20" spans="2:11" x14ac:dyDescent="0.25">
      <c r="B20" s="6" t="s">
        <v>53</v>
      </c>
      <c r="C20" s="7" t="str">
        <f t="shared" si="0"/>
        <v>1110 1100</v>
      </c>
      <c r="D20" s="8">
        <f t="shared" si="1"/>
        <v>9.2372796874999992</v>
      </c>
      <c r="E20" s="3">
        <v>9.2859999999999996</v>
      </c>
      <c r="G20" s="3">
        <f t="shared" si="2"/>
        <v>4.8720312500000418E-2</v>
      </c>
      <c r="H20" s="3">
        <f t="shared" si="3"/>
        <v>-4.8720312500000418E-2</v>
      </c>
      <c r="I20" s="3">
        <f t="shared" si="4"/>
        <v>0.52466414494939073</v>
      </c>
      <c r="K20" t="str">
        <f t="shared" si="5"/>
        <v>11101100</v>
      </c>
    </row>
    <row r="21" spans="2:11" x14ac:dyDescent="0.25">
      <c r="B21" s="6" t="s">
        <v>54</v>
      </c>
      <c r="C21" s="7" t="str">
        <f t="shared" si="0"/>
        <v>1110 1101</v>
      </c>
      <c r="D21" s="8">
        <f t="shared" si="1"/>
        <v>9.2764207031249999</v>
      </c>
      <c r="E21" s="3">
        <v>9.3230000000000004</v>
      </c>
      <c r="G21" s="3">
        <f t="shared" si="2"/>
        <v>4.6579296875000509E-2</v>
      </c>
      <c r="H21" s="3">
        <f t="shared" si="3"/>
        <v>-4.6579296875000509E-2</v>
      </c>
      <c r="I21" s="3">
        <f t="shared" si="4"/>
        <v>0.49961704252923422</v>
      </c>
      <c r="K21" t="str">
        <f t="shared" si="5"/>
        <v>11101101</v>
      </c>
    </row>
    <row r="22" spans="2:11" x14ac:dyDescent="0.25">
      <c r="B22" s="6" t="s">
        <v>55</v>
      </c>
      <c r="C22" s="7" t="str">
        <f t="shared" si="0"/>
        <v>1110 1110</v>
      </c>
      <c r="D22" s="8">
        <f t="shared" si="1"/>
        <v>9.3155617187499988</v>
      </c>
      <c r="E22" s="3">
        <v>9.3629999999999995</v>
      </c>
      <c r="G22" s="3">
        <f t="shared" si="2"/>
        <v>4.7438281250000713E-2</v>
      </c>
      <c r="H22" s="3">
        <f t="shared" si="3"/>
        <v>-4.7438281250000713E-2</v>
      </c>
      <c r="I22" s="3">
        <f t="shared" si="4"/>
        <v>0.50665685410659733</v>
      </c>
      <c r="K22" t="str">
        <f t="shared" si="5"/>
        <v>11101110</v>
      </c>
    </row>
    <row r="23" spans="2:11" x14ac:dyDescent="0.25">
      <c r="B23" s="6" t="s">
        <v>56</v>
      </c>
      <c r="C23" s="7" t="str">
        <f t="shared" si="0"/>
        <v>1110 1111</v>
      </c>
      <c r="D23" s="8">
        <f t="shared" si="1"/>
        <v>9.3547027343749996</v>
      </c>
      <c r="E23" s="3">
        <v>9.4019999999999992</v>
      </c>
      <c r="G23" s="3">
        <f t="shared" si="2"/>
        <v>4.7297265624999696E-2</v>
      </c>
      <c r="H23" s="3">
        <f t="shared" si="3"/>
        <v>-4.7297265624999696E-2</v>
      </c>
      <c r="I23" s="3">
        <f t="shared" si="4"/>
        <v>0.50305536720910127</v>
      </c>
      <c r="K23" t="str">
        <f t="shared" si="5"/>
        <v>11101111</v>
      </c>
    </row>
    <row r="24" spans="2:11" x14ac:dyDescent="0.25">
      <c r="B24" s="6"/>
      <c r="C24" s="7"/>
      <c r="D24" s="8"/>
      <c r="E24" s="3"/>
      <c r="G24" s="3"/>
      <c r="H24" s="3"/>
      <c r="I24" s="3"/>
    </row>
    <row r="25" spans="2:11" x14ac:dyDescent="0.25">
      <c r="B25" s="6"/>
      <c r="C25" s="7"/>
      <c r="D25" s="8"/>
      <c r="E25" s="3"/>
      <c r="G25" s="3"/>
      <c r="H25" s="3"/>
      <c r="I25" s="3"/>
    </row>
    <row r="26" spans="2:11" x14ac:dyDescent="0.25">
      <c r="B26" s="6"/>
      <c r="C26" s="7"/>
      <c r="D26" s="8"/>
      <c r="E26" s="3"/>
      <c r="G26" s="3"/>
      <c r="H26" s="3"/>
      <c r="I26" s="3"/>
    </row>
    <row r="27" spans="2:11" x14ac:dyDescent="0.25">
      <c r="B27" s="6"/>
      <c r="C27" s="7"/>
      <c r="D27" s="8"/>
      <c r="E27" s="3"/>
      <c r="G27" s="3"/>
      <c r="H27" s="3"/>
      <c r="I27" s="3"/>
    </row>
    <row r="28" spans="2:11" x14ac:dyDescent="0.25">
      <c r="B28" s="6"/>
      <c r="C28" s="7"/>
      <c r="D28" s="8"/>
      <c r="E28" s="3"/>
      <c r="F28" s="1"/>
      <c r="G28" s="3"/>
      <c r="H28" s="3"/>
      <c r="I28" s="3"/>
    </row>
    <row r="29" spans="2:11" x14ac:dyDescent="0.25">
      <c r="B29" s="6"/>
      <c r="C29" s="7"/>
      <c r="D29" s="8"/>
      <c r="E29" s="3"/>
      <c r="F29" s="1"/>
      <c r="G29" s="3"/>
      <c r="H29" s="3"/>
      <c r="I29" s="3"/>
    </row>
    <row r="30" spans="2:11" x14ac:dyDescent="0.25">
      <c r="B30" s="6"/>
      <c r="C30" s="7"/>
      <c r="D30" s="8"/>
      <c r="E30" s="3"/>
      <c r="F30" s="1"/>
      <c r="G30" s="3"/>
      <c r="H30" s="3"/>
      <c r="I30" s="3"/>
    </row>
    <row r="31" spans="2:11" x14ac:dyDescent="0.25">
      <c r="B31" s="6"/>
      <c r="C31" s="7"/>
      <c r="D31" s="8"/>
      <c r="E31" s="3"/>
      <c r="F31" s="1"/>
      <c r="G31" s="3"/>
      <c r="H31" s="3"/>
      <c r="I31" s="3"/>
    </row>
    <row r="32" spans="2:11" x14ac:dyDescent="0.25">
      <c r="B32" s="6"/>
      <c r="C32" s="7"/>
      <c r="D32" s="8"/>
      <c r="E32" s="3"/>
      <c r="F32" s="1"/>
      <c r="G32" s="3"/>
      <c r="H32" s="3"/>
      <c r="I32" s="3"/>
    </row>
    <row r="33" spans="2:9" x14ac:dyDescent="0.25">
      <c r="B33" s="6"/>
      <c r="C33" s="7"/>
      <c r="D33" s="8"/>
      <c r="E33" s="3"/>
      <c r="F33" s="1"/>
      <c r="G33" s="3"/>
      <c r="H33" s="3"/>
      <c r="I33" s="3"/>
    </row>
    <row r="34" spans="2:9" x14ac:dyDescent="0.25">
      <c r="B34" s="6"/>
      <c r="C34" s="7"/>
      <c r="D34" s="8"/>
      <c r="E34" s="3"/>
      <c r="F34" s="1"/>
      <c r="G34" s="3"/>
      <c r="H34" s="3"/>
      <c r="I34" s="3"/>
    </row>
    <row r="35" spans="2:9" x14ac:dyDescent="0.25">
      <c r="B35" s="6"/>
      <c r="C35" s="7"/>
      <c r="D35" s="8"/>
      <c r="E35" s="3"/>
      <c r="F35" s="1"/>
      <c r="G35" s="3"/>
      <c r="H35" s="3"/>
      <c r="I35" s="3"/>
    </row>
    <row r="36" spans="2:9" x14ac:dyDescent="0.25">
      <c r="B36" s="6"/>
      <c r="C36" s="7"/>
      <c r="D36" s="8"/>
      <c r="E36" s="3"/>
      <c r="F36" s="1"/>
      <c r="G36" s="3"/>
      <c r="H36" s="3"/>
      <c r="I36" s="3"/>
    </row>
    <row r="37" spans="2:9" x14ac:dyDescent="0.25">
      <c r="B37" s="6"/>
      <c r="C37" s="7"/>
      <c r="D37" s="8"/>
      <c r="E37" s="3"/>
      <c r="F37" s="1"/>
      <c r="G37" s="3"/>
      <c r="H37" s="3"/>
      <c r="I37" s="3"/>
    </row>
    <row r="38" spans="2:9" x14ac:dyDescent="0.25">
      <c r="B38" s="6"/>
      <c r="C38" s="7"/>
      <c r="D38" s="8"/>
      <c r="E38" s="3"/>
      <c r="F38" s="1"/>
      <c r="G38" s="3"/>
      <c r="H38" s="3"/>
      <c r="I38" s="3"/>
    </row>
    <row r="39" spans="2:9" x14ac:dyDescent="0.25">
      <c r="B39" s="6"/>
      <c r="C39" s="7"/>
      <c r="D39" s="8"/>
      <c r="E39" s="3"/>
      <c r="F39" s="1"/>
      <c r="G39" s="3"/>
      <c r="H39" s="3"/>
      <c r="I39" s="3"/>
    </row>
    <row r="40" spans="2:9" x14ac:dyDescent="0.25">
      <c r="B40" s="6"/>
      <c r="C40" s="1"/>
      <c r="D40" s="1"/>
      <c r="E40" s="1"/>
      <c r="F40" s="1"/>
    </row>
    <row r="41" spans="2:9" x14ac:dyDescent="0.25">
      <c r="B41" s="5"/>
      <c r="C41" s="1"/>
      <c r="D41" s="1"/>
      <c r="E41" s="1"/>
      <c r="F41" s="1"/>
    </row>
    <row r="42" spans="2:9" x14ac:dyDescent="0.25">
      <c r="B42" s="5"/>
    </row>
    <row r="43" spans="2:9" x14ac:dyDescent="0.25">
      <c r="B43" s="5"/>
    </row>
    <row r="44" spans="2:9" x14ac:dyDescent="0.25">
      <c r="B44" s="5"/>
    </row>
    <row r="45" spans="2:9" x14ac:dyDescent="0.25">
      <c r="B45" s="5"/>
    </row>
    <row r="46" spans="2:9" x14ac:dyDescent="0.25">
      <c r="B46" s="5"/>
    </row>
    <row r="47" spans="2:9" x14ac:dyDescent="0.25">
      <c r="B47" s="5"/>
    </row>
    <row r="48" spans="2:9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Celkem</vt:lpstr>
      <vt:lpstr>Hornich 5 bitu</vt:lpstr>
      <vt:lpstr>Dolni 4 bity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2018-04-24T11:55:28Z</dcterms:modified>
</cp:coreProperties>
</file>