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enna1/Documents/UBC/Bombus Project/Pollen Metabarcoding/"/>
    </mc:Choice>
  </mc:AlternateContent>
  <xr:revisionPtr revIDLastSave="0" documentId="13_ncr:1_{9B4BF769-6F22-574C-A605-1BF287F90C96}" xr6:coauthVersionLast="47" xr6:coauthVersionMax="47" xr10:uidLastSave="{00000000-0000-0000-0000-000000000000}"/>
  <bookViews>
    <workbookView xWindow="680" yWindow="1700" windowWidth="28120" windowHeight="15220" xr2:uid="{00000000-000D-0000-FFFF-FFFF00000000}"/>
  </bookViews>
  <sheets>
    <sheet name="ordering list jenn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" l="1"/>
  <c r="D23" i="2"/>
  <c r="D22" i="2"/>
  <c r="D21" i="2"/>
  <c r="D20" i="2"/>
  <c r="D19" i="2"/>
  <c r="D18" i="2"/>
  <c r="D17" i="2"/>
  <c r="D16" i="2"/>
  <c r="D15" i="2"/>
  <c r="D14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<sst xmlns="http://schemas.openxmlformats.org/spreadsheetml/2006/main" count="134" uniqueCount="113">
  <si>
    <t>Step</t>
  </si>
  <si>
    <t>Product</t>
  </si>
  <si>
    <t>Amount (1 plate)</t>
  </si>
  <si>
    <t>how much do we have</t>
  </si>
  <si>
    <t>how many to order</t>
  </si>
  <si>
    <t>catalogue number</t>
  </si>
  <si>
    <t>supplier</t>
  </si>
  <si>
    <t>extraction</t>
  </si>
  <si>
    <t>50 ml conical tubes</t>
  </si>
  <si>
    <t>15ml conical tubes</t>
  </si>
  <si>
    <t>zirconia beads</t>
  </si>
  <si>
    <t>gas permeable foil</t>
  </si>
  <si>
    <t>100ml reagent reservoir</t>
  </si>
  <si>
    <t>200 proof ethanol</t>
  </si>
  <si>
    <t>1 small bottle</t>
  </si>
  <si>
    <t>PCR1 Barcoding + gel</t>
  </si>
  <si>
    <t xml:space="preserve">loading dye </t>
  </si>
  <si>
    <t>100ul</t>
  </si>
  <si>
    <t>PCR1 Cleanup</t>
  </si>
  <si>
    <t>1.5ml tube</t>
  </si>
  <si>
    <t>1 500 pk bag</t>
  </si>
  <si>
    <t>rAPid alkaline phosphatase (SAP)</t>
  </si>
  <si>
    <t>25ul</t>
  </si>
  <si>
    <t>exonuclease 1</t>
  </si>
  <si>
    <t>2.5ul</t>
  </si>
  <si>
    <t>PCR2 Adaptors + gel</t>
  </si>
  <si>
    <t>normalization</t>
  </si>
  <si>
    <t>sequalprep normalization kit</t>
  </si>
  <si>
    <t>shared reagents between steps</t>
  </si>
  <si>
    <t>1000ul tips</t>
  </si>
  <si>
    <t>8 (7 for extraction, 1 for normalization)</t>
  </si>
  <si>
    <t>20ul tips</t>
  </si>
  <si>
    <t>4 (0.3 for PCR1, 0.3 for PCR1 cleanup, 3 for normalization)</t>
  </si>
  <si>
    <t>10ul tips</t>
  </si>
  <si>
    <t>11 (6 for PCR1, 4 for PCR2, 1 for normalization)</t>
  </si>
  <si>
    <t>200ul tips</t>
  </si>
  <si>
    <t>5 (2 for extraction, 1 for PCR2, 2 for Normalization)</t>
  </si>
  <si>
    <t>aluminum foil lids</t>
  </si>
  <si>
    <t>14 (3 for extraction, 4 for PCR1, 1 for PCR1 cleanup, 3 for PCR2, 3 for normalization)</t>
  </si>
  <si>
    <t>reagent reservoir 25ml</t>
  </si>
  <si>
    <t>10 (1 for extraction, 2 for PCR1, 1 for cleanup, 2 for PCR2, 4 for normalization)</t>
  </si>
  <si>
    <t>PCR plate</t>
  </si>
  <si>
    <t>7 (3 for extraction, 2 for PCR1, 2 for PCR2)</t>
  </si>
  <si>
    <t>phusion mastermix</t>
  </si>
  <si>
    <t>2ml (1 for PCR1, 1 for PCR2)</t>
  </si>
  <si>
    <t>thermofisher</t>
  </si>
  <si>
    <t>total needed (4 plates)</t>
  </si>
  <si>
    <t>11079107zx</t>
  </si>
  <si>
    <t>MN Nucelospin food kit</t>
  </si>
  <si>
    <t>Macherey Nagel</t>
  </si>
  <si>
    <t>30ml</t>
  </si>
  <si>
    <t>120ml</t>
  </si>
  <si>
    <t>millipore sigma</t>
  </si>
  <si>
    <t>10ul</t>
  </si>
  <si>
    <t>50-811-716</t>
  </si>
  <si>
    <t>89094-664</t>
  </si>
  <si>
    <t>VWR</t>
  </si>
  <si>
    <t>F531L</t>
  </si>
  <si>
    <t>cost (USD)</t>
  </si>
  <si>
    <t>cost (CAD)</t>
  </si>
  <si>
    <t>16S rBCL barcoding primers</t>
  </si>
  <si>
    <t>0.12 nmol each</t>
  </si>
  <si>
    <t>0.5 nmol each</t>
  </si>
  <si>
    <t>100nmol each</t>
  </si>
  <si>
    <t>IDT</t>
  </si>
  <si>
    <t>adaptor primers</t>
  </si>
  <si>
    <t>2 nmol each</t>
  </si>
  <si>
    <t>&gt;32</t>
  </si>
  <si>
    <t>MN-740675</t>
  </si>
  <si>
    <t>Macherey Nagel/dmarkbio</t>
  </si>
  <si>
    <t>1 pack of 50</t>
  </si>
  <si>
    <t>362808-1L</t>
  </si>
  <si>
    <t>25nmol</t>
  </si>
  <si>
    <t>A1051001</t>
  </si>
  <si>
    <t>Thermofisher</t>
  </si>
  <si>
    <t>10 x 96 well plate</t>
  </si>
  <si>
    <t>2 boxes</t>
  </si>
  <si>
    <t>5 boxes</t>
  </si>
  <si>
    <t>3 boxes</t>
  </si>
  <si>
    <t>L10F</t>
  </si>
  <si>
    <t>L20F</t>
  </si>
  <si>
    <t>L200F</t>
  </si>
  <si>
    <t>IST-129-080SS</t>
  </si>
  <si>
    <t>pack of 100</t>
  </si>
  <si>
    <t>macherey nagel/dmarkbio</t>
  </si>
  <si>
    <t>froggabio</t>
  </si>
  <si>
    <t>500 rxns (12.5 mL)</t>
  </si>
  <si>
    <t>ladder (100bp)</t>
  </si>
  <si>
    <t>20 uL</t>
  </si>
  <si>
    <t>80uL</t>
  </si>
  <si>
    <t>enough for how many plates?</t>
  </si>
  <si>
    <t>&gt;20</t>
  </si>
  <si>
    <t>8+</t>
  </si>
  <si>
    <t>&gt;50</t>
  </si>
  <si>
    <t>1 x 1000 unit bottle (1000uL)</t>
  </si>
  <si>
    <t>1, 3000 unit bottle (150uL)</t>
  </si>
  <si>
    <t>1 box of 100</t>
  </si>
  <si>
    <t>&gt;160uL</t>
  </si>
  <si>
    <t>200 uL (100uL for gel 1, 100 uL for gel 2)</t>
  </si>
  <si>
    <t>800uL</t>
  </si>
  <si>
    <t>1.5 uL</t>
  </si>
  <si>
    <t>100uL</t>
  </si>
  <si>
    <t>biobasic</t>
  </si>
  <si>
    <t>DT81414</t>
  </si>
  <si>
    <t>total (4 plates)</t>
  </si>
  <si>
    <t>total (8 plates)</t>
  </si>
  <si>
    <t>x2 for 8 plates</t>
  </si>
  <si>
    <t>Sequencing</t>
  </si>
  <si>
    <t>N/A</t>
  </si>
  <si>
    <t>ubc sequencing center</t>
  </si>
  <si>
    <t xml:space="preserve">Illumina miseq 2x250 bp </t>
  </si>
  <si>
    <t>***</t>
  </si>
  <si>
    <t>***we may be able to share these products with the Ponisio Lab (e.g., could give them our extra sequalprep kits in exchange for primers to reduce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</si>
</sst>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11111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sz val="10"/>
      <name val="Arial"/>
      <family val="2"/>
      <scheme val="minor"/>
    </font>
    <font>
      <sz val="10"/>
      <color rgb="FF3C393A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theme="7" tint="0.39997558519241921"/>
        <bgColor rgb="FF93C47D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9999"/>
      </patternFill>
    </fill>
    <fill>
      <patternFill patternType="solid">
        <fgColor theme="5" tint="0.39997558519241921"/>
        <bgColor rgb="FFB6D7A8"/>
      </patternFill>
    </fill>
    <fill>
      <patternFill patternType="solid">
        <fgColor theme="5" tint="0.39997558519241921"/>
        <bgColor rgb="FFEA99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93C47D"/>
      </patternFill>
    </fill>
    <fill>
      <patternFill patternType="solid">
        <fgColor theme="5" tint="0.39997558519241921"/>
        <bgColor rgb="FFD9D2E9"/>
      </patternFill>
    </fill>
    <fill>
      <patternFill patternType="solid">
        <fgColor theme="5" tint="0.39997558519241921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4" fillId="0" borderId="1" xfId="0" applyFont="1" applyBorder="1"/>
    <xf numFmtId="0" fontId="2" fillId="7" borderId="1" xfId="0" applyFont="1" applyFill="1" applyBorder="1"/>
    <xf numFmtId="0" fontId="2" fillId="5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6" fontId="4" fillId="0" borderId="1" xfId="0" applyNumberFormat="1" applyFont="1" applyBorder="1"/>
    <xf numFmtId="0" fontId="2" fillId="12" borderId="1" xfId="0" applyFont="1" applyFill="1" applyBorder="1"/>
    <xf numFmtId="0" fontId="7" fillId="0" borderId="0" xfId="0" applyFont="1"/>
    <xf numFmtId="0" fontId="4" fillId="14" borderId="1" xfId="0" applyFont="1" applyFill="1" applyBorder="1"/>
    <xf numFmtId="4" fontId="0" fillId="0" borderId="0" xfId="0" applyNumberFormat="1"/>
    <xf numFmtId="4" fontId="4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6" fontId="2" fillId="12" borderId="1" xfId="0" applyNumberFormat="1" applyFont="1" applyFill="1" applyBorder="1"/>
    <xf numFmtId="6" fontId="0" fillId="15" borderId="1" xfId="0" applyNumberFormat="1" applyFill="1" applyBorder="1"/>
    <xf numFmtId="4" fontId="2" fillId="12" borderId="1" xfId="0" applyNumberFormat="1" applyFont="1" applyFill="1" applyBorder="1"/>
    <xf numFmtId="8" fontId="0" fillId="15" borderId="1" xfId="0" applyNumberFormat="1" applyFill="1" applyBorder="1"/>
    <xf numFmtId="0" fontId="5" fillId="15" borderId="1" xfId="0" applyFont="1" applyFill="1" applyBorder="1" applyAlignment="1">
      <alignment horizontal="left"/>
    </xf>
    <xf numFmtId="0" fontId="4" fillId="15" borderId="1" xfId="0" applyFont="1" applyFill="1" applyBorder="1"/>
    <xf numFmtId="0" fontId="0" fillId="15" borderId="1" xfId="0" applyFill="1" applyBorder="1"/>
    <xf numFmtId="0" fontId="2" fillId="17" borderId="1" xfId="0" applyFont="1" applyFill="1" applyBorder="1" applyAlignment="1">
      <alignment horizontal="left"/>
    </xf>
    <xf numFmtId="0" fontId="2" fillId="17" borderId="1" xfId="0" applyFont="1" applyFill="1" applyBorder="1"/>
    <xf numFmtId="0" fontId="3" fillId="12" borderId="1" xfId="0" applyFont="1" applyFill="1" applyBorder="1" applyAlignment="1">
      <alignment horizontal="left"/>
    </xf>
    <xf numFmtId="6" fontId="4" fillId="15" borderId="1" xfId="0" applyNumberFormat="1" applyFont="1" applyFill="1" applyBorder="1"/>
    <xf numFmtId="0" fontId="8" fillId="15" borderId="1" xfId="0" applyFont="1" applyFill="1" applyBorder="1" applyAlignment="1">
      <alignment horizontal="left"/>
    </xf>
    <xf numFmtId="0" fontId="2" fillId="18" borderId="1" xfId="0" applyFont="1" applyFill="1" applyBorder="1"/>
    <xf numFmtId="164" fontId="2" fillId="12" borderId="1" xfId="0" applyNumberFormat="1" applyFont="1" applyFill="1" applyBorder="1"/>
    <xf numFmtId="0" fontId="9" fillId="12" borderId="1" xfId="0" applyFont="1" applyFill="1" applyBorder="1" applyAlignment="1">
      <alignment horizontal="left"/>
    </xf>
    <xf numFmtId="0" fontId="9" fillId="12" borderId="1" xfId="0" applyFont="1" applyFill="1" applyBorder="1"/>
    <xf numFmtId="164" fontId="9" fillId="12" borderId="1" xfId="0" applyNumberFormat="1" applyFont="1" applyFill="1" applyBorder="1"/>
    <xf numFmtId="6" fontId="9" fillId="15" borderId="1" xfId="0" applyNumberFormat="1" applyFont="1" applyFill="1" applyBorder="1"/>
    <xf numFmtId="0" fontId="10" fillId="15" borderId="1" xfId="0" applyFont="1" applyFill="1" applyBorder="1" applyAlignment="1">
      <alignment horizontal="left"/>
    </xf>
    <xf numFmtId="0" fontId="2" fillId="15" borderId="1" xfId="0" applyFont="1" applyFill="1" applyBorder="1"/>
    <xf numFmtId="164" fontId="2" fillId="15" borderId="1" xfId="0" applyNumberFormat="1" applyFont="1" applyFill="1" applyBorder="1"/>
    <xf numFmtId="0" fontId="7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32"/>
  <sheetViews>
    <sheetView tabSelected="1" topLeftCell="D1" workbookViewId="0">
      <selection activeCell="O25" sqref="O25"/>
    </sheetView>
  </sheetViews>
  <sheetFormatPr baseColWidth="10" defaultColWidth="12.5" defaultRowHeight="15.75" customHeight="1" x14ac:dyDescent="0.15"/>
  <cols>
    <col min="1" max="1" width="34.1640625" customWidth="1"/>
    <col min="2" max="2" width="45.1640625" customWidth="1"/>
    <col min="3" max="3" width="69" customWidth="1"/>
    <col min="4" max="4" width="20" customWidth="1"/>
    <col min="5" max="5" width="18.6640625" customWidth="1"/>
    <col min="6" max="6" width="24.1640625" customWidth="1"/>
    <col min="7" max="7" width="24.33203125" customWidth="1"/>
    <col min="8" max="8" width="16.5" customWidth="1"/>
    <col min="9" max="9" width="22" customWidth="1"/>
  </cols>
  <sheetData>
    <row r="1" spans="1:15" ht="13" x14ac:dyDescent="0.15">
      <c r="A1" s="5" t="s">
        <v>0</v>
      </c>
      <c r="B1" s="5" t="s">
        <v>1</v>
      </c>
      <c r="C1" s="5" t="s">
        <v>2</v>
      </c>
      <c r="D1" s="5" t="s">
        <v>46</v>
      </c>
      <c r="E1" s="5" t="s">
        <v>3</v>
      </c>
      <c r="F1" s="5" t="s">
        <v>4</v>
      </c>
      <c r="G1" s="5" t="s">
        <v>90</v>
      </c>
      <c r="H1" s="36" t="s">
        <v>5</v>
      </c>
      <c r="I1" s="5" t="s">
        <v>6</v>
      </c>
      <c r="J1" s="5" t="s">
        <v>58</v>
      </c>
      <c r="K1" s="5" t="s">
        <v>59</v>
      </c>
    </row>
    <row r="2" spans="1:15" ht="13" x14ac:dyDescent="0.15">
      <c r="A2" s="6" t="s">
        <v>7</v>
      </c>
      <c r="B2" s="6" t="s">
        <v>8</v>
      </c>
      <c r="C2" s="22">
        <v>2</v>
      </c>
      <c r="D2" s="22">
        <f t="shared" ref="D2:D7" si="0">C2*4</f>
        <v>8</v>
      </c>
      <c r="E2" s="22" t="s">
        <v>91</v>
      </c>
      <c r="F2" s="30">
        <v>0</v>
      </c>
      <c r="G2" s="30" t="s">
        <v>92</v>
      </c>
      <c r="H2" s="37"/>
      <c r="I2" s="7"/>
      <c r="J2" s="7"/>
      <c r="K2" s="7"/>
    </row>
    <row r="3" spans="1:15" ht="13" x14ac:dyDescent="0.15">
      <c r="A3" s="6"/>
      <c r="B3" s="6" t="s">
        <v>9</v>
      </c>
      <c r="C3" s="22">
        <v>1</v>
      </c>
      <c r="D3" s="22">
        <f t="shared" si="0"/>
        <v>4</v>
      </c>
      <c r="E3" s="22" t="s">
        <v>91</v>
      </c>
      <c r="F3" s="30">
        <v>0</v>
      </c>
      <c r="G3" s="30" t="s">
        <v>92</v>
      </c>
      <c r="H3" s="37"/>
      <c r="I3" s="7"/>
      <c r="J3" s="7"/>
      <c r="K3" s="7"/>
    </row>
    <row r="4" spans="1:15" ht="13" x14ac:dyDescent="0.15">
      <c r="A4" s="6"/>
      <c r="B4" s="6" t="s">
        <v>10</v>
      </c>
      <c r="C4" s="22">
        <v>0.5</v>
      </c>
      <c r="D4" s="22">
        <f t="shared" si="0"/>
        <v>2</v>
      </c>
      <c r="E4" s="22">
        <v>0</v>
      </c>
      <c r="F4" s="32">
        <v>2</v>
      </c>
      <c r="G4" s="32">
        <v>4</v>
      </c>
      <c r="H4" s="32" t="s">
        <v>47</v>
      </c>
      <c r="I4" s="17" t="s">
        <v>45</v>
      </c>
      <c r="J4" s="44">
        <v>265</v>
      </c>
      <c r="K4" s="45">
        <v>363</v>
      </c>
      <c r="L4" s="4" t="s">
        <v>106</v>
      </c>
      <c r="M4">
        <v>363</v>
      </c>
    </row>
    <row r="5" spans="1:15" ht="13" x14ac:dyDescent="0.15">
      <c r="A5" s="6"/>
      <c r="B5" s="6" t="s">
        <v>48</v>
      </c>
      <c r="C5" s="22">
        <v>0.25</v>
      </c>
      <c r="D5" s="22">
        <f t="shared" si="0"/>
        <v>1</v>
      </c>
      <c r="E5" s="22">
        <v>0</v>
      </c>
      <c r="F5" s="32">
        <v>1</v>
      </c>
      <c r="G5" s="32">
        <v>4</v>
      </c>
      <c r="H5" s="32">
        <v>740976.4</v>
      </c>
      <c r="I5" s="17" t="s">
        <v>49</v>
      </c>
      <c r="J5" s="46">
        <v>1305</v>
      </c>
      <c r="K5" s="47">
        <v>1787.85</v>
      </c>
      <c r="L5" s="4" t="s">
        <v>106</v>
      </c>
      <c r="M5">
        <v>1787</v>
      </c>
    </row>
    <row r="6" spans="1:15" ht="13" x14ac:dyDescent="0.15">
      <c r="A6" s="6"/>
      <c r="B6" s="6" t="s">
        <v>11</v>
      </c>
      <c r="C6" s="22">
        <v>2</v>
      </c>
      <c r="D6" s="22">
        <f t="shared" si="0"/>
        <v>8</v>
      </c>
      <c r="E6" s="22">
        <v>0</v>
      </c>
      <c r="F6" s="33" t="s">
        <v>70</v>
      </c>
      <c r="G6" s="30">
        <v>25</v>
      </c>
      <c r="H6" s="48" t="s">
        <v>68</v>
      </c>
      <c r="I6" s="49" t="s">
        <v>69</v>
      </c>
      <c r="J6" s="50"/>
      <c r="K6" s="45">
        <v>126</v>
      </c>
      <c r="O6">
        <f>SUM(M4:M26)</f>
        <v>7341</v>
      </c>
    </row>
    <row r="7" spans="1:15" ht="13" x14ac:dyDescent="0.15">
      <c r="A7" s="6"/>
      <c r="B7" s="6" t="s">
        <v>12</v>
      </c>
      <c r="C7" s="22">
        <v>3</v>
      </c>
      <c r="D7" s="22">
        <f t="shared" si="0"/>
        <v>12</v>
      </c>
      <c r="E7" s="22" t="s">
        <v>93</v>
      </c>
      <c r="F7" s="30">
        <v>0</v>
      </c>
      <c r="G7" s="30" t="s">
        <v>92</v>
      </c>
      <c r="H7" s="37"/>
      <c r="I7" s="7"/>
      <c r="J7" s="7"/>
      <c r="K7" s="7"/>
    </row>
    <row r="8" spans="1:15" ht="13" x14ac:dyDescent="0.15">
      <c r="A8" s="6"/>
      <c r="B8" s="6" t="s">
        <v>13</v>
      </c>
      <c r="C8" s="22" t="s">
        <v>50</v>
      </c>
      <c r="D8" s="22" t="s">
        <v>51</v>
      </c>
      <c r="E8" s="22">
        <v>0</v>
      </c>
      <c r="F8" s="32" t="s">
        <v>14</v>
      </c>
      <c r="G8" s="31">
        <v>8</v>
      </c>
      <c r="H8" s="32" t="s">
        <v>71</v>
      </c>
      <c r="I8" s="17" t="s">
        <v>52</v>
      </c>
      <c r="J8" s="17"/>
      <c r="K8" s="47">
        <v>70.400000000000006</v>
      </c>
      <c r="M8">
        <v>70</v>
      </c>
    </row>
    <row r="9" spans="1:15" ht="13" x14ac:dyDescent="0.15">
      <c r="A9" s="8" t="s">
        <v>15</v>
      </c>
      <c r="B9" s="8" t="s">
        <v>60</v>
      </c>
      <c r="C9" s="23" t="s">
        <v>61</v>
      </c>
      <c r="D9" s="23" t="s">
        <v>62</v>
      </c>
      <c r="E9" s="23">
        <v>0</v>
      </c>
      <c r="F9" s="33" t="s">
        <v>63</v>
      </c>
      <c r="G9" s="30">
        <v>200</v>
      </c>
      <c r="H9" s="51"/>
      <c r="I9" s="52" t="s">
        <v>64</v>
      </c>
      <c r="J9" s="50"/>
      <c r="K9" s="45">
        <v>1089</v>
      </c>
      <c r="L9" s="4" t="s">
        <v>111</v>
      </c>
    </row>
    <row r="10" spans="1:15" ht="15.75" customHeight="1" x14ac:dyDescent="0.15">
      <c r="A10" s="9" t="s">
        <v>18</v>
      </c>
      <c r="B10" s="9" t="s">
        <v>19</v>
      </c>
      <c r="C10" s="24">
        <v>1</v>
      </c>
      <c r="D10" s="24">
        <f>C10*4</f>
        <v>4</v>
      </c>
      <c r="E10" s="24" t="s">
        <v>20</v>
      </c>
      <c r="F10" s="30">
        <v>0</v>
      </c>
      <c r="G10" s="30" t="s">
        <v>92</v>
      </c>
      <c r="H10" s="37"/>
      <c r="I10" s="7"/>
      <c r="J10" s="7"/>
      <c r="K10" s="7"/>
    </row>
    <row r="11" spans="1:15" ht="15.75" customHeight="1" x14ac:dyDescent="0.2">
      <c r="A11" s="9"/>
      <c r="B11" s="9" t="s">
        <v>21</v>
      </c>
      <c r="C11" s="24" t="s">
        <v>22</v>
      </c>
      <c r="D11" s="24" t="s">
        <v>17</v>
      </c>
      <c r="E11" s="24">
        <v>0</v>
      </c>
      <c r="F11" s="32" t="s">
        <v>94</v>
      </c>
      <c r="G11" s="31">
        <v>10</v>
      </c>
      <c r="H11" s="53">
        <v>4898133001</v>
      </c>
      <c r="I11" s="17" t="s">
        <v>52</v>
      </c>
      <c r="J11" s="44">
        <v>148</v>
      </c>
      <c r="K11" s="45">
        <v>203</v>
      </c>
      <c r="M11">
        <v>203</v>
      </c>
    </row>
    <row r="12" spans="1:15" ht="16" x14ac:dyDescent="0.2">
      <c r="A12" s="9"/>
      <c r="B12" s="9" t="s">
        <v>23</v>
      </c>
      <c r="C12" s="24" t="s">
        <v>24</v>
      </c>
      <c r="D12" s="24" t="s">
        <v>53</v>
      </c>
      <c r="E12" s="24">
        <v>0</v>
      </c>
      <c r="F12" s="32" t="s">
        <v>95</v>
      </c>
      <c r="G12" s="31">
        <v>15</v>
      </c>
      <c r="H12" s="53" t="s">
        <v>54</v>
      </c>
      <c r="I12" s="17" t="s">
        <v>45</v>
      </c>
      <c r="J12" s="44">
        <v>79</v>
      </c>
      <c r="K12" s="45">
        <v>109</v>
      </c>
    </row>
    <row r="13" spans="1:15" ht="13" x14ac:dyDescent="0.15">
      <c r="A13" s="10" t="s">
        <v>25</v>
      </c>
      <c r="B13" s="10" t="s">
        <v>65</v>
      </c>
      <c r="C13" s="24" t="s">
        <v>62</v>
      </c>
      <c r="D13" s="24" t="s">
        <v>66</v>
      </c>
      <c r="E13" s="28">
        <v>0</v>
      </c>
      <c r="F13" s="33" t="s">
        <v>72</v>
      </c>
      <c r="G13" s="30">
        <v>12</v>
      </c>
      <c r="H13" s="43"/>
      <c r="I13" s="49" t="s">
        <v>64</v>
      </c>
      <c r="J13" s="49"/>
      <c r="K13" s="54">
        <v>36</v>
      </c>
    </row>
    <row r="14" spans="1:15" ht="13" x14ac:dyDescent="0.15">
      <c r="A14" s="12" t="s">
        <v>26</v>
      </c>
      <c r="B14" s="12" t="s">
        <v>27</v>
      </c>
      <c r="C14" s="25">
        <v>1</v>
      </c>
      <c r="D14" s="25">
        <f t="shared" ref="D14:D15" si="1">C14*4</f>
        <v>4</v>
      </c>
      <c r="E14" s="25">
        <v>0</v>
      </c>
      <c r="F14" s="33" t="s">
        <v>75</v>
      </c>
      <c r="G14" s="30">
        <v>10</v>
      </c>
      <c r="H14" s="55" t="s">
        <v>73</v>
      </c>
      <c r="I14" s="49" t="s">
        <v>74</v>
      </c>
      <c r="J14" s="49"/>
      <c r="K14" s="54">
        <v>2301</v>
      </c>
      <c r="L14" s="4" t="s">
        <v>111</v>
      </c>
    </row>
    <row r="15" spans="1:15" ht="13" x14ac:dyDescent="0.15">
      <c r="A15" s="12"/>
      <c r="B15" s="12" t="s">
        <v>19</v>
      </c>
      <c r="C15" s="25">
        <v>2</v>
      </c>
      <c r="D15" s="25">
        <f t="shared" si="1"/>
        <v>8</v>
      </c>
      <c r="E15" s="25" t="s">
        <v>20</v>
      </c>
      <c r="F15" s="30">
        <v>0</v>
      </c>
      <c r="G15" s="30" t="s">
        <v>92</v>
      </c>
      <c r="H15" s="37"/>
      <c r="I15" s="7"/>
      <c r="J15" s="7"/>
      <c r="K15" s="7"/>
    </row>
    <row r="16" spans="1:15" ht="13" x14ac:dyDescent="0.15">
      <c r="A16" s="13" t="s">
        <v>28</v>
      </c>
      <c r="B16" s="13" t="s">
        <v>29</v>
      </c>
      <c r="C16" s="26" t="s">
        <v>30</v>
      </c>
      <c r="D16" s="26">
        <f>8*4</f>
        <v>32</v>
      </c>
      <c r="E16" s="26" t="s">
        <v>67</v>
      </c>
      <c r="F16" s="30">
        <v>0</v>
      </c>
      <c r="G16" s="30" t="s">
        <v>92</v>
      </c>
      <c r="H16" s="37"/>
      <c r="I16" s="7"/>
      <c r="J16" s="7"/>
      <c r="K16" s="7"/>
    </row>
    <row r="17" spans="1:13" ht="13" x14ac:dyDescent="0.15">
      <c r="A17" s="13"/>
      <c r="B17" s="13" t="s">
        <v>31</v>
      </c>
      <c r="C17" s="26" t="s">
        <v>32</v>
      </c>
      <c r="D17" s="26">
        <f>4*4</f>
        <v>16</v>
      </c>
      <c r="E17" s="26">
        <v>0</v>
      </c>
      <c r="F17" s="33" t="s">
        <v>76</v>
      </c>
      <c r="G17" s="33">
        <v>4</v>
      </c>
      <c r="H17" s="43" t="s">
        <v>80</v>
      </c>
      <c r="I17" s="56" t="s">
        <v>85</v>
      </c>
      <c r="J17" s="49"/>
      <c r="K17" s="54">
        <v>78</v>
      </c>
      <c r="L17" s="4" t="s">
        <v>106</v>
      </c>
      <c r="M17">
        <v>78</v>
      </c>
    </row>
    <row r="18" spans="1:13" ht="13" x14ac:dyDescent="0.15">
      <c r="A18" s="13"/>
      <c r="B18" s="13" t="s">
        <v>33</v>
      </c>
      <c r="C18" s="26" t="s">
        <v>34</v>
      </c>
      <c r="D18" s="26">
        <f>11*4</f>
        <v>44</v>
      </c>
      <c r="E18" s="26">
        <v>0</v>
      </c>
      <c r="F18" s="33" t="s">
        <v>77</v>
      </c>
      <c r="G18" s="33">
        <v>4</v>
      </c>
      <c r="H18" s="43" t="s">
        <v>79</v>
      </c>
      <c r="I18" s="56" t="s">
        <v>85</v>
      </c>
      <c r="J18" s="49"/>
      <c r="K18" s="54">
        <v>195</v>
      </c>
      <c r="L18" s="4" t="s">
        <v>106</v>
      </c>
      <c r="M18">
        <v>195</v>
      </c>
    </row>
    <row r="19" spans="1:13" ht="13" x14ac:dyDescent="0.15">
      <c r="A19" s="13"/>
      <c r="B19" s="13" t="s">
        <v>35</v>
      </c>
      <c r="C19" s="26" t="s">
        <v>36</v>
      </c>
      <c r="D19" s="26">
        <f>5*4</f>
        <v>20</v>
      </c>
      <c r="E19" s="26">
        <v>0</v>
      </c>
      <c r="F19" s="33" t="s">
        <v>78</v>
      </c>
      <c r="G19" s="33">
        <v>4</v>
      </c>
      <c r="H19" s="43" t="s">
        <v>81</v>
      </c>
      <c r="I19" s="56" t="s">
        <v>85</v>
      </c>
      <c r="J19" s="49"/>
      <c r="K19" s="54">
        <v>117</v>
      </c>
      <c r="L19" s="4" t="s">
        <v>106</v>
      </c>
      <c r="M19">
        <v>117</v>
      </c>
    </row>
    <row r="20" spans="1:13" ht="13" x14ac:dyDescent="0.15">
      <c r="A20" s="13"/>
      <c r="B20" s="13" t="s">
        <v>37</v>
      </c>
      <c r="C20" s="26" t="s">
        <v>38</v>
      </c>
      <c r="D20" s="26">
        <f>14*4</f>
        <v>56</v>
      </c>
      <c r="E20" s="26">
        <v>6</v>
      </c>
      <c r="F20" s="33" t="s">
        <v>83</v>
      </c>
      <c r="G20" s="30">
        <v>8</v>
      </c>
      <c r="H20" s="48" t="s">
        <v>82</v>
      </c>
      <c r="I20" s="56" t="s">
        <v>84</v>
      </c>
      <c r="J20" s="49"/>
      <c r="K20" s="54">
        <v>225</v>
      </c>
      <c r="M20">
        <v>225</v>
      </c>
    </row>
    <row r="21" spans="1:13" ht="13" x14ac:dyDescent="0.15">
      <c r="A21" s="13"/>
      <c r="B21" s="13" t="s">
        <v>39</v>
      </c>
      <c r="C21" s="26" t="s">
        <v>40</v>
      </c>
      <c r="D21" s="26">
        <f>10*4</f>
        <v>40</v>
      </c>
      <c r="E21" s="26">
        <v>0</v>
      </c>
      <c r="F21" s="32" t="s">
        <v>96</v>
      </c>
      <c r="G21" s="31">
        <v>8</v>
      </c>
      <c r="H21" s="32" t="s">
        <v>55</v>
      </c>
      <c r="I21" s="17" t="s">
        <v>56</v>
      </c>
      <c r="J21" s="57">
        <v>86.34</v>
      </c>
      <c r="K21" s="54">
        <v>118</v>
      </c>
      <c r="M21">
        <v>118</v>
      </c>
    </row>
    <row r="22" spans="1:13" ht="15.75" customHeight="1" x14ac:dyDescent="0.15">
      <c r="A22" s="13"/>
      <c r="B22" s="13" t="s">
        <v>41</v>
      </c>
      <c r="C22" s="26" t="s">
        <v>42</v>
      </c>
      <c r="D22" s="26">
        <f>7*4</f>
        <v>28</v>
      </c>
      <c r="E22" s="26">
        <v>56</v>
      </c>
      <c r="F22" s="30">
        <v>0</v>
      </c>
      <c r="G22" s="30">
        <v>8</v>
      </c>
      <c r="H22" s="38"/>
      <c r="I22" s="11"/>
      <c r="J22" s="11"/>
      <c r="K22" s="11"/>
    </row>
    <row r="23" spans="1:13" ht="15.75" customHeight="1" x14ac:dyDescent="0.15">
      <c r="A23" s="13"/>
      <c r="B23" s="13" t="s">
        <v>43</v>
      </c>
      <c r="C23" s="26" t="s">
        <v>44</v>
      </c>
      <c r="D23" s="26">
        <f>2*4</f>
        <v>8</v>
      </c>
      <c r="E23" s="26">
        <v>0</v>
      </c>
      <c r="F23" s="41" t="s">
        <v>86</v>
      </c>
      <c r="G23" s="34">
        <v>6</v>
      </c>
      <c r="H23" s="58" t="s">
        <v>57</v>
      </c>
      <c r="I23" s="59" t="s">
        <v>45</v>
      </c>
      <c r="J23" s="60">
        <v>779.21</v>
      </c>
      <c r="K23" s="61">
        <v>1060</v>
      </c>
      <c r="M23">
        <v>1060</v>
      </c>
    </row>
    <row r="24" spans="1:13" ht="15.75" customHeight="1" x14ac:dyDescent="0.15">
      <c r="A24" s="13"/>
      <c r="B24" s="13" t="s">
        <v>87</v>
      </c>
      <c r="C24" s="26" t="s">
        <v>88</v>
      </c>
      <c r="D24" s="26" t="s">
        <v>89</v>
      </c>
      <c r="E24" s="26" t="s">
        <v>97</v>
      </c>
      <c r="F24" s="35">
        <v>0</v>
      </c>
      <c r="G24" s="35">
        <v>8</v>
      </c>
      <c r="H24" s="39"/>
      <c r="I24" s="14"/>
      <c r="J24" s="15"/>
      <c r="K24" s="16"/>
    </row>
    <row r="25" spans="1:13" ht="13" x14ac:dyDescent="0.15">
      <c r="A25" s="13"/>
      <c r="B25" s="13" t="s">
        <v>16</v>
      </c>
      <c r="C25" s="26" t="s">
        <v>98</v>
      </c>
      <c r="D25" s="26" t="s">
        <v>99</v>
      </c>
      <c r="E25" s="26" t="s">
        <v>101</v>
      </c>
      <c r="F25" s="40" t="s">
        <v>100</v>
      </c>
      <c r="G25" s="35">
        <v>8</v>
      </c>
      <c r="H25" s="62" t="s">
        <v>103</v>
      </c>
      <c r="I25" s="63" t="s">
        <v>102</v>
      </c>
      <c r="J25" s="64"/>
      <c r="K25" s="54">
        <v>125</v>
      </c>
      <c r="M25">
        <v>125</v>
      </c>
    </row>
    <row r="26" spans="1:13" ht="13" x14ac:dyDescent="0.15">
      <c r="A26" s="19" t="s">
        <v>107</v>
      </c>
      <c r="B26" s="19" t="s">
        <v>110</v>
      </c>
      <c r="C26" s="27">
        <v>0.25</v>
      </c>
      <c r="D26" s="27">
        <v>1</v>
      </c>
      <c r="E26" s="29" t="s">
        <v>108</v>
      </c>
      <c r="F26" s="42">
        <v>1</v>
      </c>
      <c r="G26" s="43">
        <v>4</v>
      </c>
      <c r="H26" s="42"/>
      <c r="I26" s="49" t="s">
        <v>109</v>
      </c>
      <c r="J26" s="65"/>
      <c r="K26" s="45">
        <v>2925</v>
      </c>
      <c r="L26" s="4" t="s">
        <v>106</v>
      </c>
      <c r="M26">
        <v>3000</v>
      </c>
    </row>
    <row r="27" spans="1:13" ht="13" x14ac:dyDescent="0.15">
      <c r="C27" s="2"/>
      <c r="J27" s="18" t="s">
        <v>104</v>
      </c>
      <c r="K27" s="20">
        <v>10928.25</v>
      </c>
    </row>
    <row r="28" spans="1:13" ht="13" x14ac:dyDescent="0.15">
      <c r="B28" s="1"/>
      <c r="C28" s="3"/>
      <c r="J28" s="4" t="s">
        <v>105</v>
      </c>
      <c r="K28" s="21">
        <v>16394.099999999999</v>
      </c>
    </row>
    <row r="29" spans="1:13" ht="15.75" customHeight="1" x14ac:dyDescent="0.15">
      <c r="B29" s="1"/>
      <c r="C29" s="3"/>
    </row>
    <row r="30" spans="1:13" ht="15.75" customHeight="1" x14ac:dyDescent="0.15">
      <c r="B30" s="1"/>
      <c r="C30" s="3"/>
      <c r="L30" s="4" t="s">
        <v>112</v>
      </c>
    </row>
    <row r="32" spans="1:13" ht="15.75" customHeight="1" x14ac:dyDescent="0.15">
      <c r="J32" s="4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ordering list jenna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jennamel@student.ubc.ca</cp:lastModifiedBy>
  <cp:lastPrinted>2024-03-25T18:17:17Z</cp:lastPrinted>
  <dcterms:created xsi:type="dcterms:W3CDTF">2024-06-12T21:39:55Z</dcterms:created>
  <dcterms:modified xsi:type="dcterms:W3CDTF">2024-11-19T20:52:57Z</dcterms:modified>
</cp:coreProperties>
</file>