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lo\OneDrive\Escritorio\Pega\cqf\final_project\jupyter\"/>
    </mc:Choice>
  </mc:AlternateContent>
  <xr:revisionPtr revIDLastSave="76" documentId="8_{2C11A31F-31CD-4FB2-B4F8-ABE52022B95C}" xr6:coauthVersionLast="45" xr6:coauthVersionMax="45" xr10:uidLastSave="{4F46ACAC-013A-43C3-A25E-1C3AFA4A29D9}"/>
  <bookViews>
    <workbookView xWindow="1536" yWindow="1536" windowWidth="17280" windowHeight="9024" activeTab="1" xr2:uid="{00000000-000D-0000-FFFF-FFFF00000000}"/>
  </bookViews>
  <sheets>
    <sheet name="Worksheet" sheetId="5" r:id="rId1"/>
    <sheet name="Quotes" sheetId="2" r:id="rId2"/>
    <sheet name="Curves" sheetId="3" r:id="rId3"/>
    <sheet name="ois" sheetId="6" r:id="rId4"/>
    <sheet name="libor" sheetId="7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E2" i="6"/>
  <c r="G3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4" i="7"/>
  <c r="E5" i="7"/>
  <c r="E6" i="7"/>
  <c r="E7" i="7"/>
  <c r="E8" i="7"/>
  <c r="E9" i="7"/>
  <c r="E10" i="7"/>
  <c r="E11" i="7"/>
  <c r="E12" i="7"/>
  <c r="E13" i="7"/>
  <c r="E14" i="7"/>
  <c r="E15" i="7"/>
  <c r="E3" i="7"/>
  <c r="E2" i="7"/>
  <c r="D2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C2" i="5"/>
  <c r="I1" i="3"/>
</calcChain>
</file>

<file path=xl/sharedStrings.xml><?xml version="1.0" encoding="utf-8"?>
<sst xmlns="http://schemas.openxmlformats.org/spreadsheetml/2006/main" count="190" uniqueCount="106">
  <si>
    <t>ATM</t>
  </si>
  <si>
    <t>1.00%</t>
  </si>
  <si>
    <t>1.50%</t>
  </si>
  <si>
    <t>2.00%</t>
  </si>
  <si>
    <t>3.00%</t>
  </si>
  <si>
    <t>3.50%</t>
  </si>
  <si>
    <t>4.00%</t>
  </si>
  <si>
    <t>5.00%</t>
  </si>
  <si>
    <t>6.00%</t>
  </si>
  <si>
    <t>7.00%</t>
  </si>
  <si>
    <t>8.00%</t>
  </si>
  <si>
    <t>9.00%</t>
  </si>
  <si>
    <t>10.00%</t>
  </si>
  <si>
    <t>11.00%</t>
  </si>
  <si>
    <t>12.00%</t>
  </si>
  <si>
    <t>13.00%</t>
  </si>
  <si>
    <t>14.00%</t>
  </si>
  <si>
    <t>Tenor</t>
  </si>
  <si>
    <t>2.50%</t>
  </si>
  <si>
    <t>Par Rate</t>
  </si>
  <si>
    <t>Maturity</t>
  </si>
  <si>
    <t>Discount</t>
  </si>
  <si>
    <t>Term</t>
  </si>
  <si>
    <t>USD.BASIS.3M.6M:BLOOMBERG DC 868329</t>
  </si>
  <si>
    <t>US0003M</t>
  </si>
  <si>
    <t>Par Spread</t>
  </si>
  <si>
    <t>Unit</t>
  </si>
  <si>
    <t>Ticker</t>
  </si>
  <si>
    <t>Bid</t>
  </si>
  <si>
    <t>Ask</t>
  </si>
  <si>
    <t>Rate Type</t>
  </si>
  <si>
    <t>Daycount</t>
  </si>
  <si>
    <t>MO</t>
  </si>
  <si>
    <t>Cash Rates</t>
  </si>
  <si>
    <t>ACT/360</t>
  </si>
  <si>
    <t>ACTDATE</t>
  </si>
  <si>
    <t>EDZ9</t>
  </si>
  <si>
    <t>Contiguous Futures</t>
  </si>
  <si>
    <t>EDH0</t>
  </si>
  <si>
    <t>EDM0</t>
  </si>
  <si>
    <t>EDU0</t>
  </si>
  <si>
    <t>EDZ0</t>
  </si>
  <si>
    <t>EDH1</t>
  </si>
  <si>
    <t>YR</t>
  </si>
  <si>
    <t>USSWAP2</t>
  </si>
  <si>
    <t>Swap Rates</t>
  </si>
  <si>
    <t>30I/360</t>
  </si>
  <si>
    <t>USSWAP3</t>
  </si>
  <si>
    <t>USSWAP4</t>
  </si>
  <si>
    <t>USSWAP5</t>
  </si>
  <si>
    <t>USSW6</t>
  </si>
  <si>
    <t>USSWAP7</t>
  </si>
  <si>
    <t>USSW8</t>
  </si>
  <si>
    <t>USSW9</t>
  </si>
  <si>
    <t>USSWAP10</t>
  </si>
  <si>
    <t>USSWAP11</t>
  </si>
  <si>
    <t>USSWAP12</t>
  </si>
  <si>
    <t>USSWAP15</t>
  </si>
  <si>
    <t>USSWAP20</t>
  </si>
  <si>
    <t>USSWAP25</t>
  </si>
  <si>
    <t>USSWAP30</t>
  </si>
  <si>
    <t>USSWAP40</t>
  </si>
  <si>
    <t>USSWAP50</t>
  </si>
  <si>
    <t>USD.OIS:BLOOMBERG DC 53355</t>
  </si>
  <si>
    <t>Pay Date</t>
  </si>
  <si>
    <t>Accrual Start</t>
  </si>
  <si>
    <t>Accrual End</t>
  </si>
  <si>
    <t>Days</t>
  </si>
  <si>
    <t>Notional</t>
  </si>
  <si>
    <t>Principal</t>
  </si>
  <si>
    <t>Reset Date</t>
  </si>
  <si>
    <t>Reset Rate</t>
  </si>
  <si>
    <t>Equiv. Coupon</t>
  </si>
  <si>
    <t>Payment</t>
  </si>
  <si>
    <t>Zero Rate</t>
  </si>
  <si>
    <t>PV</t>
  </si>
  <si>
    <t>Expiry</t>
  </si>
  <si>
    <t>Cap Strike</t>
  </si>
  <si>
    <t>Cap Vols</t>
  </si>
  <si>
    <t>Hedge Ratio</t>
  </si>
  <si>
    <t>Intrinsic PV</t>
  </si>
  <si>
    <t>Time PV</t>
  </si>
  <si>
    <t>12/13/2019</t>
  </si>
  <si>
    <t>06/15/2020</t>
  </si>
  <si>
    <t>12/15/2020</t>
  </si>
  <si>
    <t>06/15/2021</t>
  </si>
  <si>
    <t>12/15/2021</t>
  </si>
  <si>
    <t>06/15/2022</t>
  </si>
  <si>
    <t>12/15/2022</t>
  </si>
  <si>
    <t>06/15/2023</t>
  </si>
  <si>
    <t>12/14/2023</t>
  </si>
  <si>
    <t>06/13/2024</t>
  </si>
  <si>
    <t>12/13/2024</t>
  </si>
  <si>
    <t>06/13/2025</t>
  </si>
  <si>
    <t>12/15/2025</t>
  </si>
  <si>
    <t>06/15/2026</t>
  </si>
  <si>
    <t>12/15/2026</t>
  </si>
  <si>
    <t>06/15/2027</t>
  </si>
  <si>
    <t>12/15/2027</t>
  </si>
  <si>
    <t>06/15/2028</t>
  </si>
  <si>
    <t>12/14/2028</t>
  </si>
  <si>
    <t>06/14/2029</t>
  </si>
  <si>
    <t>17-12-19</t>
  </si>
  <si>
    <t>T</t>
  </si>
  <si>
    <t>Fecha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</si>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</sst>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64" formatCode="0.000"/>
    <numFmt numFmtId="165" formatCode="dd\-mm\-yyyy"/>
    <numFmt numFmtId="166" formatCode="0.000000"/>
    <numFmt numFmtId="167" formatCode="_ * #,##0.00_ ;_ * \-#,##0.00_ ;_ * &quot;-&quot;_ ;_ @_ "/>
    <numFmt numFmtId="168" formatCode="[$-1540A]yy/mm/dd;@"/>
    <numFmt numFmtId="169" formatCode="[$-1540A]dddd\,\ mmmm\ dd\,\ yyyy;@"/>
    <numFmt numFmtId="170" formatCode="[$-1540A]m/d/yyyy;@"/>
    <numFmt numFmtId="171" formatCode="0.000%"/>
    <numFmt numFmtId="172" formatCode="_ * #,##0.00000_ ;_ * \-#,##0.00000_ ;_ * &quot;-&quot;_ ;_ @_ 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67" fontId="0" fillId="0" borderId="0" xfId="43" applyNumberFormat="1" applyFont="1"/>
    <xf numFmtId="0" fontId="0" fillId="0" borderId="0" xfId="0" applyAlignment="1"/>
    <xf numFmtId="166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33" borderId="0" xfId="26" applyNumberFormat="1" applyFont="1" applyFill="1" applyBorder="1" applyAlignment="1" applyProtection="1"/>
    <xf numFmtId="168" fontId="1" fillId="33" borderId="0" xfId="26" applyNumberFormat="1" applyFont="1" applyFill="1" applyBorder="1" applyAlignment="1" applyProtection="1"/>
    <xf numFmtId="168" fontId="0" fillId="0" borderId="0" xfId="0" applyNumberFormat="1"/>
    <xf numFmtId="169" fontId="0" fillId="0" borderId="0" xfId="0" applyNumberFormat="1"/>
    <xf numFmtId="14" fontId="0" fillId="0" borderId="0" xfId="0" applyNumberFormat="1"/>
    <xf numFmtId="170" fontId="0" fillId="0" borderId="0" xfId="0" applyNumberFormat="1"/>
    <xf numFmtId="10" fontId="0" fillId="0" borderId="0" xfId="44" applyNumberFormat="1" applyFont="1"/>
    <xf numFmtId="171" fontId="0" fillId="0" borderId="0" xfId="44" applyNumberFormat="1" applyFont="1"/>
    <xf numFmtId="172" fontId="0" fillId="0" borderId="0" xfId="43" applyNumberFormat="1" applyFont="1"/>
    <xf numFmtId="0" fontId="0" fillId="0" borderId="0" xfId="0" applyAlignment="1">
      <alignment horizontal="center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2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Millares [0]" xfId="43" builtinId="6"/>
    <cellStyle name="Neutral" xfId="37" builtinId="28" customBuiltin="1"/>
    <cellStyle name="Normal" xfId="0" builtinId="0"/>
    <cellStyle name="Notas" xfId="38" builtinId="10" customBuiltin="1"/>
    <cellStyle name="Porcentaje" xfId="44" builtinId="5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512269</xdr:colOff>
      <xdr:row>25</xdr:row>
      <xdr:rowOff>87975</xdr:rowOff>
    </xdr:from>
    <xdr:to>
      <xdr:col>48</xdr:col>
      <xdr:colOff>452844</xdr:colOff>
      <xdr:row>62</xdr:row>
      <xdr:rowOff>115669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5085" y="4867795"/>
          <a:ext cx="18295075" cy="7101822"/>
        </a:xfrm>
        <a:prstGeom prst="rect">
          <a:avLst/>
        </a:prstGeom>
      </xdr:spPr>
    </xdr:pic>
    <xdr:clientData/>
  </xdr:twoCellAnchor>
  <xdr:twoCellAnchor editAs="oneCell">
    <xdr:from>
      <xdr:col>0</xdr:col>
      <xdr:colOff>332509</xdr:colOff>
      <xdr:row>25</xdr:row>
      <xdr:rowOff>77236</xdr:rowOff>
    </xdr:from>
    <xdr:to>
      <xdr:col>24</xdr:col>
      <xdr:colOff>488012</xdr:colOff>
      <xdr:row>62</xdr:row>
      <xdr:rowOff>19399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509" y="4857056"/>
          <a:ext cx="18518319" cy="7016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0</xdr:row>
      <xdr:rowOff>0</xdr:rowOff>
    </xdr:from>
    <xdr:to>
      <xdr:col>36</xdr:col>
      <xdr:colOff>604025</xdr:colOff>
      <xdr:row>23</xdr:row>
      <xdr:rowOff>15363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8842" y="0"/>
          <a:ext cx="12870366" cy="4289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opLeftCell="N1" zoomScale="90" zoomScaleNormal="90" workbookViewId="0">
      <selection activeCell="X7" sqref="X7"/>
    </sheetView>
  </sheetViews>
  <sheetFormatPr baseColWidth="10" defaultColWidth="10.77734375" defaultRowHeight="14.4" x14ac:dyDescent="0.3"/>
  <cols>
    <col min="1" max="1" width="13.6640625" customWidth="1"/>
    <col min="2" max="2" width="11.33203125" customWidth="1"/>
    <col min="3" max="3" width="12.77734375" customWidth="1"/>
    <col min="4" max="4" width="9.109375" bestFit="1" customWidth="1"/>
    <col min="5" max="6" width="10" bestFit="1" customWidth="1"/>
    <col min="7" max="8" width="9.109375" bestFit="1" customWidth="1"/>
    <col min="9" max="9" width="13" bestFit="1" customWidth="1"/>
    <col min="10" max="11" width="9.109375" bestFit="1" customWidth="1"/>
    <col min="12" max="12" width="12" bestFit="1" customWidth="1"/>
    <col min="13" max="13" width="12" customWidth="1"/>
  </cols>
  <sheetData>
    <row r="1" spans="1:29" x14ac:dyDescent="0.3">
      <c r="A1" s="10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21</v>
      </c>
      <c r="L1" s="9" t="s">
        <v>74</v>
      </c>
      <c r="M1" s="9" t="s">
        <v>75</v>
      </c>
      <c r="O1" s="9" t="s">
        <v>76</v>
      </c>
      <c r="P1" s="9" t="s">
        <v>64</v>
      </c>
      <c r="Q1" s="9" t="s">
        <v>67</v>
      </c>
      <c r="R1" s="9" t="s">
        <v>68</v>
      </c>
      <c r="S1" s="9" t="s">
        <v>77</v>
      </c>
      <c r="T1" s="9" t="s">
        <v>78</v>
      </c>
      <c r="U1" s="9" t="s">
        <v>71</v>
      </c>
      <c r="V1" s="9" t="s">
        <v>79</v>
      </c>
      <c r="W1" s="9" t="s">
        <v>72</v>
      </c>
      <c r="X1" s="9" t="s">
        <v>73</v>
      </c>
      <c r="Y1" s="9" t="s">
        <v>21</v>
      </c>
      <c r="Z1" s="9" t="s">
        <v>74</v>
      </c>
      <c r="AA1" s="9" t="s">
        <v>80</v>
      </c>
      <c r="AB1" s="9" t="s">
        <v>81</v>
      </c>
      <c r="AC1" s="9" t="s">
        <v>75</v>
      </c>
    </row>
    <row r="2" spans="1:29" x14ac:dyDescent="0.3">
      <c r="A2" s="11">
        <v>43999</v>
      </c>
      <c r="B2" s="12" t="s">
        <v>102</v>
      </c>
      <c r="C2" s="11" t="e">
        <f>B2+D2</f>
        <v>#VALUE!</v>
      </c>
      <c r="D2">
        <v>183</v>
      </c>
      <c r="E2">
        <v>-10000000</v>
      </c>
      <c r="F2">
        <v>0</v>
      </c>
      <c r="G2" t="s">
        <v>82</v>
      </c>
      <c r="H2">
        <v>1.9028799999999999</v>
      </c>
      <c r="I2">
        <v>1.9028799999999999</v>
      </c>
      <c r="J2">
        <v>-96729.73</v>
      </c>
      <c r="K2">
        <v>0.99231899999999995</v>
      </c>
      <c r="L2">
        <v>1.545328</v>
      </c>
      <c r="M2">
        <v>-95986.77</v>
      </c>
      <c r="O2" s="11">
        <v>43815</v>
      </c>
      <c r="P2" s="11">
        <v>43999</v>
      </c>
      <c r="Q2">
        <v>182</v>
      </c>
      <c r="R2">
        <v>10000000</v>
      </c>
      <c r="S2">
        <v>1.8024500000000001</v>
      </c>
      <c r="U2">
        <v>1.90161</v>
      </c>
      <c r="V2">
        <v>-270.54000000000002</v>
      </c>
      <c r="W2">
        <v>9.9150000000000002E-2</v>
      </c>
      <c r="X2">
        <v>5012.71</v>
      </c>
      <c r="Y2">
        <v>0.99231899999999995</v>
      </c>
      <c r="Z2">
        <v>1.545326</v>
      </c>
      <c r="AA2">
        <v>4974.21</v>
      </c>
      <c r="AB2">
        <v>0</v>
      </c>
      <c r="AC2">
        <v>4974.21</v>
      </c>
    </row>
    <row r="3" spans="1:29" x14ac:dyDescent="0.3">
      <c r="A3" s="11">
        <v>44182</v>
      </c>
      <c r="B3" s="11">
        <v>43999</v>
      </c>
      <c r="C3" s="11">
        <v>44182</v>
      </c>
      <c r="D3">
        <v>183</v>
      </c>
      <c r="E3">
        <v>-10000000</v>
      </c>
      <c r="F3">
        <v>0</v>
      </c>
      <c r="G3" t="s">
        <v>83</v>
      </c>
      <c r="H3">
        <v>1.6613199999999999</v>
      </c>
      <c r="I3">
        <v>1.6613199999999999</v>
      </c>
      <c r="J3">
        <v>-84450.67</v>
      </c>
      <c r="K3">
        <v>0.98540799999999995</v>
      </c>
      <c r="L3">
        <v>1.4644029999999999</v>
      </c>
      <c r="M3">
        <v>-83218.33</v>
      </c>
      <c r="O3" s="11">
        <v>43997</v>
      </c>
      <c r="P3" s="11">
        <v>44182</v>
      </c>
      <c r="Q3">
        <v>183</v>
      </c>
      <c r="R3">
        <v>10000000</v>
      </c>
      <c r="S3">
        <v>1.8024500000000001</v>
      </c>
      <c r="T3">
        <v>18.82</v>
      </c>
      <c r="U3">
        <v>1.66133</v>
      </c>
      <c r="V3">
        <v>0.3</v>
      </c>
      <c r="W3">
        <v>3.7690000000000001E-2</v>
      </c>
      <c r="X3">
        <v>1916.03</v>
      </c>
      <c r="Y3">
        <v>0.98542399999999997</v>
      </c>
      <c r="Z3">
        <v>1.462685</v>
      </c>
      <c r="AA3">
        <v>0</v>
      </c>
      <c r="AB3">
        <v>1888.1</v>
      </c>
      <c r="AC3">
        <v>1888.1</v>
      </c>
    </row>
    <row r="4" spans="1:29" x14ac:dyDescent="0.3">
      <c r="A4" s="11">
        <v>44364</v>
      </c>
      <c r="B4" s="11">
        <v>44182</v>
      </c>
      <c r="C4" s="11">
        <v>44364</v>
      </c>
      <c r="D4">
        <v>182</v>
      </c>
      <c r="E4">
        <v>-10000000</v>
      </c>
      <c r="F4">
        <v>0</v>
      </c>
      <c r="G4" t="s">
        <v>84</v>
      </c>
      <c r="H4">
        <v>1.5880700000000001</v>
      </c>
      <c r="I4">
        <v>1.5880700000000001</v>
      </c>
      <c r="J4">
        <v>-80285.59</v>
      </c>
      <c r="K4">
        <v>0.97901000000000005</v>
      </c>
      <c r="L4">
        <v>1.4084570000000001</v>
      </c>
      <c r="M4">
        <v>-78600.399999999994</v>
      </c>
      <c r="O4" s="11">
        <v>44180</v>
      </c>
      <c r="P4" s="11">
        <v>44364</v>
      </c>
      <c r="Q4">
        <v>182</v>
      </c>
      <c r="R4">
        <v>10000000</v>
      </c>
      <c r="S4">
        <v>1.8024500000000001</v>
      </c>
      <c r="T4">
        <v>30.73</v>
      </c>
      <c r="U4">
        <v>1.58805</v>
      </c>
      <c r="V4">
        <v>0.4</v>
      </c>
      <c r="W4">
        <v>0.11673</v>
      </c>
      <c r="X4">
        <v>5901.1</v>
      </c>
      <c r="Y4">
        <v>0.97904100000000005</v>
      </c>
      <c r="Z4">
        <v>1.406331</v>
      </c>
      <c r="AA4">
        <v>0</v>
      </c>
      <c r="AB4">
        <v>5777.42</v>
      </c>
      <c r="AC4">
        <v>5777.42</v>
      </c>
    </row>
    <row r="5" spans="1:29" x14ac:dyDescent="0.3">
      <c r="A5" s="11">
        <v>44547</v>
      </c>
      <c r="B5" s="11">
        <v>44364</v>
      </c>
      <c r="C5" s="11">
        <v>44547</v>
      </c>
      <c r="D5">
        <v>183</v>
      </c>
      <c r="E5">
        <v>-10000000</v>
      </c>
      <c r="F5">
        <v>0</v>
      </c>
      <c r="G5" t="s">
        <v>85</v>
      </c>
      <c r="H5">
        <v>1.54027</v>
      </c>
      <c r="I5">
        <v>1.54027</v>
      </c>
      <c r="J5">
        <v>-78297.210000000006</v>
      </c>
      <c r="K5">
        <v>0.97265100000000004</v>
      </c>
      <c r="L5">
        <v>1.3787590000000001</v>
      </c>
      <c r="M5">
        <v>-76155.839999999997</v>
      </c>
      <c r="O5" s="11">
        <v>44362</v>
      </c>
      <c r="P5" s="11">
        <v>44547</v>
      </c>
      <c r="Q5">
        <v>183</v>
      </c>
      <c r="R5">
        <v>10000000</v>
      </c>
      <c r="S5">
        <v>1.8024500000000001</v>
      </c>
      <c r="T5">
        <v>31.55</v>
      </c>
      <c r="U5">
        <v>1.5357099999999999</v>
      </c>
      <c r="V5">
        <v>0.41</v>
      </c>
      <c r="W5">
        <v>0.14333000000000001</v>
      </c>
      <c r="X5">
        <v>7285.86</v>
      </c>
      <c r="Y5">
        <v>0.97265599999999997</v>
      </c>
      <c r="Z5">
        <v>1.3784799999999999</v>
      </c>
      <c r="AA5">
        <v>0</v>
      </c>
      <c r="AB5">
        <v>7086.64</v>
      </c>
      <c r="AC5">
        <v>7086.64</v>
      </c>
    </row>
    <row r="6" spans="1:29" x14ac:dyDescent="0.3">
      <c r="A6" s="11">
        <v>44729</v>
      </c>
      <c r="B6" s="11">
        <v>44547</v>
      </c>
      <c r="C6" s="11">
        <v>44729</v>
      </c>
      <c r="D6">
        <v>182</v>
      </c>
      <c r="E6">
        <v>-10000000</v>
      </c>
      <c r="F6">
        <v>0</v>
      </c>
      <c r="G6" t="s">
        <v>86</v>
      </c>
      <c r="H6">
        <v>1.6067800000000001</v>
      </c>
      <c r="I6">
        <v>1.6067800000000001</v>
      </c>
      <c r="J6">
        <v>-81231.89</v>
      </c>
      <c r="K6">
        <v>0.96616000000000002</v>
      </c>
      <c r="L6">
        <v>1.3696550000000001</v>
      </c>
      <c r="M6">
        <v>-78483</v>
      </c>
      <c r="O6" s="11">
        <v>44545</v>
      </c>
      <c r="P6" s="11">
        <v>44729</v>
      </c>
      <c r="Q6">
        <v>182</v>
      </c>
      <c r="R6">
        <v>10000000</v>
      </c>
      <c r="S6">
        <v>1.8024500000000001</v>
      </c>
      <c r="T6">
        <v>38.21</v>
      </c>
      <c r="U6">
        <v>1.6073500000000001</v>
      </c>
      <c r="V6">
        <v>0.52</v>
      </c>
      <c r="W6">
        <v>0.27324999999999999</v>
      </c>
      <c r="X6">
        <v>13814.16</v>
      </c>
      <c r="Y6">
        <v>0.96616299999999999</v>
      </c>
      <c r="Z6">
        <v>1.3695390000000001</v>
      </c>
      <c r="AA6">
        <v>0</v>
      </c>
      <c r="AB6">
        <v>13346.72</v>
      </c>
      <c r="AC6">
        <v>13346.72</v>
      </c>
    </row>
    <row r="7" spans="1:29" x14ac:dyDescent="0.3">
      <c r="A7" s="11">
        <v>44914</v>
      </c>
      <c r="B7" s="11">
        <v>44729</v>
      </c>
      <c r="C7" s="11">
        <v>44914</v>
      </c>
      <c r="D7">
        <v>185</v>
      </c>
      <c r="E7">
        <v>-10000000</v>
      </c>
      <c r="F7">
        <v>0</v>
      </c>
      <c r="G7" t="s">
        <v>87</v>
      </c>
      <c r="H7">
        <v>1.5836699999999999</v>
      </c>
      <c r="I7">
        <v>1.5836699999999999</v>
      </c>
      <c r="J7">
        <v>-81383</v>
      </c>
      <c r="K7">
        <v>0.959673</v>
      </c>
      <c r="L7">
        <v>1.3636440000000001</v>
      </c>
      <c r="M7">
        <v>-78101.06</v>
      </c>
      <c r="O7" s="11">
        <v>44727</v>
      </c>
      <c r="P7" s="11">
        <v>44914</v>
      </c>
      <c r="Q7">
        <v>185</v>
      </c>
      <c r="R7">
        <v>10000000</v>
      </c>
      <c r="S7">
        <v>1.8024500000000001</v>
      </c>
      <c r="T7">
        <v>38.619999999999997</v>
      </c>
      <c r="U7">
        <v>1.58419</v>
      </c>
      <c r="V7">
        <v>0.53</v>
      </c>
      <c r="W7">
        <v>0.30549999999999999</v>
      </c>
      <c r="X7">
        <v>15699.14</v>
      </c>
      <c r="Y7">
        <v>0.959673</v>
      </c>
      <c r="Z7">
        <v>1.3636539999999999</v>
      </c>
      <c r="AA7">
        <v>0</v>
      </c>
      <c r="AB7">
        <v>15066.03</v>
      </c>
      <c r="AC7">
        <v>15066.03</v>
      </c>
    </row>
    <row r="8" spans="1:29" x14ac:dyDescent="0.3">
      <c r="A8" s="11">
        <v>45096</v>
      </c>
      <c r="B8" s="11">
        <v>44914</v>
      </c>
      <c r="C8" s="11">
        <v>45096</v>
      </c>
      <c r="D8">
        <v>182</v>
      </c>
      <c r="E8">
        <v>-10000000</v>
      </c>
      <c r="F8">
        <v>0</v>
      </c>
      <c r="G8" t="s">
        <v>88</v>
      </c>
      <c r="H8">
        <v>1.67164</v>
      </c>
      <c r="I8">
        <v>1.67164</v>
      </c>
      <c r="J8">
        <v>-84510.48</v>
      </c>
      <c r="K8">
        <v>0.95301800000000003</v>
      </c>
      <c r="L8">
        <v>1.3668210000000001</v>
      </c>
      <c r="M8">
        <v>-80539.990000000005</v>
      </c>
      <c r="O8" s="11">
        <v>44910</v>
      </c>
      <c r="P8" s="11">
        <v>45096</v>
      </c>
      <c r="Q8">
        <v>182</v>
      </c>
      <c r="R8">
        <v>10000000</v>
      </c>
      <c r="S8">
        <v>1.8024500000000001</v>
      </c>
      <c r="T8">
        <v>38.18</v>
      </c>
      <c r="U8">
        <v>1.6676899999999999</v>
      </c>
      <c r="V8">
        <v>0.56999999999999995</v>
      </c>
      <c r="W8">
        <v>0.38490000000000002</v>
      </c>
      <c r="X8">
        <v>19458.830000000002</v>
      </c>
      <c r="Y8">
        <v>0.95303400000000005</v>
      </c>
      <c r="Z8">
        <v>1.3663209999999999</v>
      </c>
      <c r="AA8">
        <v>0</v>
      </c>
      <c r="AB8">
        <v>18544.93</v>
      </c>
      <c r="AC8">
        <v>18544.93</v>
      </c>
    </row>
    <row r="9" spans="1:29" x14ac:dyDescent="0.3">
      <c r="A9" s="11">
        <v>45278</v>
      </c>
      <c r="B9" s="11">
        <v>45096</v>
      </c>
      <c r="C9" s="11">
        <v>45278</v>
      </c>
      <c r="D9">
        <v>182</v>
      </c>
      <c r="E9">
        <v>-10000000</v>
      </c>
      <c r="F9">
        <v>0</v>
      </c>
      <c r="G9" t="s">
        <v>89</v>
      </c>
      <c r="H9">
        <v>1.67395</v>
      </c>
      <c r="I9">
        <v>1.67395</v>
      </c>
      <c r="J9">
        <v>-84627.43</v>
      </c>
      <c r="K9">
        <v>0.94637000000000004</v>
      </c>
      <c r="L9">
        <v>1.3702270000000001</v>
      </c>
      <c r="M9">
        <v>-80088.87</v>
      </c>
      <c r="O9" s="11">
        <v>45092</v>
      </c>
      <c r="P9" s="11">
        <v>45278</v>
      </c>
      <c r="Q9">
        <v>182</v>
      </c>
      <c r="R9">
        <v>10000000</v>
      </c>
      <c r="S9">
        <v>1.8024500000000001</v>
      </c>
      <c r="T9">
        <v>38.26</v>
      </c>
      <c r="U9">
        <v>1.6700999999999999</v>
      </c>
      <c r="V9">
        <v>0.57999999999999996</v>
      </c>
      <c r="W9">
        <v>0.42164000000000001</v>
      </c>
      <c r="X9">
        <v>21316.400000000001</v>
      </c>
      <c r="Y9">
        <v>0.94640800000000003</v>
      </c>
      <c r="Z9">
        <v>1.369219</v>
      </c>
      <c r="AA9">
        <v>0</v>
      </c>
      <c r="AB9">
        <v>20174.02</v>
      </c>
      <c r="AC9">
        <v>20174.02</v>
      </c>
    </row>
    <row r="10" spans="1:29" x14ac:dyDescent="0.3">
      <c r="A10" s="11">
        <v>45460</v>
      </c>
      <c r="B10" s="11">
        <v>45278</v>
      </c>
      <c r="C10" s="11">
        <v>45460</v>
      </c>
      <c r="D10">
        <v>182</v>
      </c>
      <c r="E10">
        <v>-10000000</v>
      </c>
      <c r="F10">
        <v>0</v>
      </c>
      <c r="G10" t="s">
        <v>90</v>
      </c>
      <c r="H10">
        <v>1.7317400000000001</v>
      </c>
      <c r="I10">
        <v>1.7317400000000001</v>
      </c>
      <c r="J10">
        <v>-87549.07</v>
      </c>
      <c r="K10">
        <v>0.93943299999999996</v>
      </c>
      <c r="L10">
        <v>1.380827</v>
      </c>
      <c r="M10">
        <v>-82246.5</v>
      </c>
      <c r="O10" s="11">
        <v>45274</v>
      </c>
      <c r="P10" s="11">
        <v>45460</v>
      </c>
      <c r="Q10">
        <v>182</v>
      </c>
      <c r="R10">
        <v>10000000</v>
      </c>
      <c r="S10">
        <v>1.8024500000000001</v>
      </c>
      <c r="T10">
        <v>38.19</v>
      </c>
      <c r="U10">
        <v>1.7299500000000001</v>
      </c>
      <c r="V10">
        <v>0.61</v>
      </c>
      <c r="W10">
        <v>0.48947000000000002</v>
      </c>
      <c r="X10">
        <v>24745.34</v>
      </c>
      <c r="Y10">
        <v>0.93956200000000001</v>
      </c>
      <c r="Z10">
        <v>1.377767</v>
      </c>
      <c r="AA10">
        <v>0</v>
      </c>
      <c r="AB10">
        <v>23249.79</v>
      </c>
      <c r="AC10">
        <v>23249.79</v>
      </c>
    </row>
    <row r="11" spans="1:29" x14ac:dyDescent="0.3">
      <c r="A11" s="11">
        <v>45643</v>
      </c>
      <c r="B11" s="11">
        <v>45460</v>
      </c>
      <c r="C11" s="11">
        <v>45643</v>
      </c>
      <c r="D11">
        <v>183</v>
      </c>
      <c r="E11">
        <v>-10000000</v>
      </c>
      <c r="F11">
        <v>0</v>
      </c>
      <c r="G11" t="s">
        <v>91</v>
      </c>
      <c r="H11">
        <v>1.74478</v>
      </c>
      <c r="I11">
        <v>1.74478</v>
      </c>
      <c r="J11">
        <v>-88692.92</v>
      </c>
      <c r="K11">
        <v>0.93241099999999999</v>
      </c>
      <c r="L11">
        <v>1.391464</v>
      </c>
      <c r="M11">
        <v>-82698.240000000005</v>
      </c>
      <c r="O11" s="11">
        <v>45456</v>
      </c>
      <c r="P11" s="11">
        <v>45643</v>
      </c>
      <c r="Q11">
        <v>183</v>
      </c>
      <c r="R11">
        <v>10000000</v>
      </c>
      <c r="S11">
        <v>1.8024500000000001</v>
      </c>
      <c r="T11">
        <v>38.17</v>
      </c>
      <c r="U11">
        <v>1.7428300000000001</v>
      </c>
      <c r="V11">
        <v>0.61</v>
      </c>
      <c r="W11">
        <v>0.52754000000000001</v>
      </c>
      <c r="X11">
        <v>26816.53</v>
      </c>
      <c r="Y11">
        <v>0.93264899999999995</v>
      </c>
      <c r="Z11">
        <v>1.3863559999999999</v>
      </c>
      <c r="AA11">
        <v>0</v>
      </c>
      <c r="AB11">
        <v>25010.41</v>
      </c>
      <c r="AC11">
        <v>25010.41</v>
      </c>
    </row>
    <row r="12" spans="1:29" x14ac:dyDescent="0.3">
      <c r="A12" s="11">
        <v>45825</v>
      </c>
      <c r="B12" s="11">
        <v>45643</v>
      </c>
      <c r="C12" s="11">
        <v>45825</v>
      </c>
      <c r="D12">
        <v>182</v>
      </c>
      <c r="E12">
        <v>-10000000</v>
      </c>
      <c r="F12">
        <v>0</v>
      </c>
      <c r="G12" t="s">
        <v>92</v>
      </c>
      <c r="H12">
        <v>1.80216</v>
      </c>
      <c r="I12">
        <v>1.80216</v>
      </c>
      <c r="J12">
        <v>-91109.43</v>
      </c>
      <c r="K12">
        <v>0.92519899999999999</v>
      </c>
      <c r="L12">
        <v>1.405618</v>
      </c>
      <c r="M12">
        <v>-84294.39</v>
      </c>
      <c r="O12" s="11">
        <v>45639</v>
      </c>
      <c r="P12" s="11">
        <v>45825</v>
      </c>
      <c r="Q12">
        <v>182</v>
      </c>
      <c r="R12">
        <v>10000000</v>
      </c>
      <c r="S12">
        <v>1.8024500000000001</v>
      </c>
      <c r="T12">
        <v>38.880000000000003</v>
      </c>
      <c r="U12">
        <v>1.8011900000000001</v>
      </c>
      <c r="V12">
        <v>0.63</v>
      </c>
      <c r="W12">
        <v>0.60484000000000004</v>
      </c>
      <c r="X12">
        <v>30578.12</v>
      </c>
      <c r="Y12">
        <v>0.92547199999999996</v>
      </c>
      <c r="Z12">
        <v>1.400266</v>
      </c>
      <c r="AA12">
        <v>0</v>
      </c>
      <c r="AB12">
        <v>28299.18</v>
      </c>
      <c r="AC12">
        <v>28299.18</v>
      </c>
    </row>
    <row r="13" spans="1:29" x14ac:dyDescent="0.3">
      <c r="A13" s="11">
        <v>46008</v>
      </c>
      <c r="B13" s="11">
        <v>45825</v>
      </c>
      <c r="C13" s="11">
        <v>46008</v>
      </c>
      <c r="D13">
        <v>183</v>
      </c>
      <c r="E13">
        <v>-10000000</v>
      </c>
      <c r="F13">
        <v>0</v>
      </c>
      <c r="G13" t="s">
        <v>93</v>
      </c>
      <c r="H13">
        <v>1.81978</v>
      </c>
      <c r="I13">
        <v>1.81978</v>
      </c>
      <c r="J13">
        <v>-92505.67</v>
      </c>
      <c r="K13">
        <v>0.917883</v>
      </c>
      <c r="L13">
        <v>1.418447</v>
      </c>
      <c r="M13">
        <v>-84909.34</v>
      </c>
      <c r="O13" s="11">
        <v>45821</v>
      </c>
      <c r="P13" s="11">
        <v>46008</v>
      </c>
      <c r="Q13">
        <v>183</v>
      </c>
      <c r="R13">
        <v>10000000</v>
      </c>
      <c r="S13">
        <v>1.8024500000000001</v>
      </c>
      <c r="T13">
        <v>38.85</v>
      </c>
      <c r="U13">
        <v>1.8189</v>
      </c>
      <c r="V13">
        <v>0.64</v>
      </c>
      <c r="W13">
        <v>0.64398999999999995</v>
      </c>
      <c r="X13">
        <v>32736.27</v>
      </c>
      <c r="Y13">
        <v>0.91818900000000003</v>
      </c>
      <c r="Z13">
        <v>1.4128769999999999</v>
      </c>
      <c r="AA13">
        <v>767.8</v>
      </c>
      <c r="AB13">
        <v>29290.29</v>
      </c>
      <c r="AC13">
        <v>30058.09</v>
      </c>
    </row>
    <row r="14" spans="1:29" x14ac:dyDescent="0.3">
      <c r="A14" s="11">
        <v>46190</v>
      </c>
      <c r="B14" s="11">
        <v>46008</v>
      </c>
      <c r="C14" s="11">
        <v>46190</v>
      </c>
      <c r="D14">
        <v>182</v>
      </c>
      <c r="E14">
        <v>-10000000</v>
      </c>
      <c r="F14">
        <v>0</v>
      </c>
      <c r="G14" t="s">
        <v>94</v>
      </c>
      <c r="H14">
        <v>1.8615600000000001</v>
      </c>
      <c r="I14">
        <v>1.8615600000000001</v>
      </c>
      <c r="J14">
        <v>-94112.37</v>
      </c>
      <c r="K14">
        <v>0.91054800000000002</v>
      </c>
      <c r="L14">
        <v>1.4323360000000001</v>
      </c>
      <c r="M14">
        <v>-85693.8</v>
      </c>
      <c r="O14" s="11">
        <v>46006</v>
      </c>
      <c r="P14" s="11">
        <v>46190</v>
      </c>
      <c r="Q14">
        <v>182</v>
      </c>
      <c r="R14">
        <v>10000000</v>
      </c>
      <c r="S14">
        <v>1.8024500000000001</v>
      </c>
      <c r="T14">
        <v>35.54</v>
      </c>
      <c r="U14">
        <v>1.8604400000000001</v>
      </c>
      <c r="V14">
        <v>0.64</v>
      </c>
      <c r="W14">
        <v>0.64585999999999999</v>
      </c>
      <c r="X14">
        <v>32651.78</v>
      </c>
      <c r="Y14">
        <v>0.91088999999999998</v>
      </c>
      <c r="Z14">
        <v>1.4265490000000001</v>
      </c>
      <c r="AA14">
        <v>2670.25</v>
      </c>
      <c r="AB14">
        <v>27071.93</v>
      </c>
      <c r="AC14">
        <v>29742.18</v>
      </c>
    </row>
    <row r="15" spans="1:29" x14ac:dyDescent="0.3">
      <c r="A15" s="11">
        <v>46373</v>
      </c>
      <c r="B15" s="11">
        <v>46190</v>
      </c>
      <c r="C15" s="11">
        <v>46373</v>
      </c>
      <c r="D15">
        <v>183</v>
      </c>
      <c r="E15">
        <v>-10000000</v>
      </c>
      <c r="F15">
        <v>0</v>
      </c>
      <c r="G15" t="s">
        <v>95</v>
      </c>
      <c r="H15">
        <v>1.88137</v>
      </c>
      <c r="I15">
        <v>1.88137</v>
      </c>
      <c r="J15">
        <v>-95636.07</v>
      </c>
      <c r="K15">
        <v>0.90312000000000003</v>
      </c>
      <c r="L15">
        <v>1.4460770000000001</v>
      </c>
      <c r="M15">
        <v>-86370.81</v>
      </c>
      <c r="O15" s="11">
        <v>46188</v>
      </c>
      <c r="P15" s="11">
        <v>46373</v>
      </c>
      <c r="Q15">
        <v>183</v>
      </c>
      <c r="R15">
        <v>10000000</v>
      </c>
      <c r="S15">
        <v>1.8024500000000001</v>
      </c>
      <c r="T15">
        <v>35.369999999999997</v>
      </c>
      <c r="U15">
        <v>1.88029</v>
      </c>
      <c r="V15">
        <v>0.64</v>
      </c>
      <c r="W15">
        <v>0.68010999999999999</v>
      </c>
      <c r="X15">
        <v>34572.160000000003</v>
      </c>
      <c r="Y15">
        <v>0.90349900000000005</v>
      </c>
      <c r="Z15">
        <v>1.4400770000000001</v>
      </c>
      <c r="AA15">
        <v>3574.68</v>
      </c>
      <c r="AB15">
        <v>27661.22</v>
      </c>
      <c r="AC15">
        <v>31235.91</v>
      </c>
    </row>
    <row r="16" spans="1:29" x14ac:dyDescent="0.3">
      <c r="A16" s="11">
        <v>46555</v>
      </c>
      <c r="B16" s="11">
        <v>46373</v>
      </c>
      <c r="C16" s="11">
        <v>46555</v>
      </c>
      <c r="D16">
        <v>182</v>
      </c>
      <c r="E16">
        <v>-10000000</v>
      </c>
      <c r="F16">
        <v>0</v>
      </c>
      <c r="G16" t="s">
        <v>96</v>
      </c>
      <c r="H16">
        <v>1.94076</v>
      </c>
      <c r="I16">
        <v>1.94076</v>
      </c>
      <c r="J16">
        <v>-98116.1</v>
      </c>
      <c r="K16">
        <v>0.89568499999999995</v>
      </c>
      <c r="L16">
        <v>1.4595199999999999</v>
      </c>
      <c r="M16">
        <v>-87881.14</v>
      </c>
      <c r="O16" s="11">
        <v>46371</v>
      </c>
      <c r="P16" s="11">
        <v>46555</v>
      </c>
      <c r="Q16">
        <v>182</v>
      </c>
      <c r="R16">
        <v>10000000</v>
      </c>
      <c r="S16">
        <v>1.8024500000000001</v>
      </c>
      <c r="T16">
        <v>36.380000000000003</v>
      </c>
      <c r="U16">
        <v>1.94051</v>
      </c>
      <c r="V16">
        <v>0.65</v>
      </c>
      <c r="W16">
        <v>0.76280000000000003</v>
      </c>
      <c r="X16">
        <v>38563.82</v>
      </c>
      <c r="Y16">
        <v>0.89610199999999995</v>
      </c>
      <c r="Z16">
        <v>1.4533119999999999</v>
      </c>
      <c r="AA16">
        <v>6254.3</v>
      </c>
      <c r="AB16">
        <v>28302.81</v>
      </c>
      <c r="AC16">
        <v>34557.11</v>
      </c>
    </row>
    <row r="17" spans="1:29" x14ac:dyDescent="0.3">
      <c r="A17" s="11">
        <v>46738</v>
      </c>
      <c r="B17" s="11">
        <v>46555</v>
      </c>
      <c r="C17" s="11">
        <v>46738</v>
      </c>
      <c r="D17">
        <v>183</v>
      </c>
      <c r="E17">
        <v>-10000000</v>
      </c>
      <c r="F17">
        <v>0</v>
      </c>
      <c r="G17" t="s">
        <v>97</v>
      </c>
      <c r="H17">
        <v>1.9628099999999999</v>
      </c>
      <c r="I17">
        <v>1.9628099999999999</v>
      </c>
      <c r="J17">
        <v>-99775.93</v>
      </c>
      <c r="K17">
        <v>0.88816799999999996</v>
      </c>
      <c r="L17">
        <v>1.472809</v>
      </c>
      <c r="M17">
        <v>-88617.77</v>
      </c>
      <c r="O17" s="11">
        <v>46553</v>
      </c>
      <c r="P17" s="11">
        <v>46738</v>
      </c>
      <c r="Q17">
        <v>183</v>
      </c>
      <c r="R17">
        <v>10000000</v>
      </c>
      <c r="S17">
        <v>1.8024500000000001</v>
      </c>
      <c r="T17">
        <v>36.299999999999997</v>
      </c>
      <c r="U17">
        <v>1.96269</v>
      </c>
      <c r="V17">
        <v>0.65</v>
      </c>
      <c r="W17">
        <v>0.79942999999999997</v>
      </c>
      <c r="X17">
        <v>40637.49</v>
      </c>
      <c r="Y17">
        <v>0.88862300000000005</v>
      </c>
      <c r="Z17">
        <v>1.466397</v>
      </c>
      <c r="AA17">
        <v>7238.14</v>
      </c>
      <c r="AB17">
        <v>28873.279999999999</v>
      </c>
      <c r="AC17">
        <v>36111.410000000003</v>
      </c>
    </row>
    <row r="18" spans="1:29" x14ac:dyDescent="0.3">
      <c r="A18" s="11">
        <v>46923</v>
      </c>
      <c r="B18" s="11">
        <v>46738</v>
      </c>
      <c r="C18" s="11">
        <v>46923</v>
      </c>
      <c r="D18">
        <v>185</v>
      </c>
      <c r="E18">
        <v>-10000000</v>
      </c>
      <c r="F18">
        <v>0</v>
      </c>
      <c r="G18" t="s">
        <v>98</v>
      </c>
      <c r="H18">
        <v>2.00942</v>
      </c>
      <c r="I18">
        <v>2.00942</v>
      </c>
      <c r="J18">
        <v>-103261.85</v>
      </c>
      <c r="K18">
        <v>0.88053099999999995</v>
      </c>
      <c r="L18">
        <v>1.486917</v>
      </c>
      <c r="M18">
        <v>-90925.23</v>
      </c>
      <c r="O18" s="11">
        <v>46736</v>
      </c>
      <c r="P18" s="11">
        <v>46923</v>
      </c>
      <c r="Q18">
        <v>185</v>
      </c>
      <c r="R18">
        <v>10000000</v>
      </c>
      <c r="S18">
        <v>1.8024500000000001</v>
      </c>
      <c r="T18">
        <v>34.58</v>
      </c>
      <c r="U18">
        <v>2.00901</v>
      </c>
      <c r="V18">
        <v>0.66</v>
      </c>
      <c r="W18">
        <v>0.82233000000000001</v>
      </c>
      <c r="X18">
        <v>42258.41</v>
      </c>
      <c r="Y18">
        <v>0.88102599999999998</v>
      </c>
      <c r="Z18">
        <v>1.480299</v>
      </c>
      <c r="AA18">
        <v>9351.84</v>
      </c>
      <c r="AB18">
        <v>27878.91</v>
      </c>
      <c r="AC18">
        <v>37230.75</v>
      </c>
    </row>
    <row r="19" spans="1:29" x14ac:dyDescent="0.3">
      <c r="A19" s="11">
        <v>47105</v>
      </c>
      <c r="B19" s="11">
        <v>46923</v>
      </c>
      <c r="C19" s="11">
        <v>47105</v>
      </c>
      <c r="D19">
        <v>182</v>
      </c>
      <c r="E19">
        <v>-10000000</v>
      </c>
      <c r="F19">
        <v>0</v>
      </c>
      <c r="G19" t="s">
        <v>99</v>
      </c>
      <c r="H19">
        <v>2.03226</v>
      </c>
      <c r="I19">
        <v>2.03226</v>
      </c>
      <c r="J19">
        <v>-102742.24</v>
      </c>
      <c r="K19">
        <v>0.87298600000000004</v>
      </c>
      <c r="L19">
        <v>1.49963</v>
      </c>
      <c r="M19">
        <v>-89692.51</v>
      </c>
      <c r="O19" s="11">
        <v>46919</v>
      </c>
      <c r="P19" s="11">
        <v>47105</v>
      </c>
      <c r="Q19">
        <v>182</v>
      </c>
      <c r="R19">
        <v>10000000</v>
      </c>
      <c r="S19">
        <v>1.8024500000000001</v>
      </c>
      <c r="T19">
        <v>34.46</v>
      </c>
      <c r="U19">
        <v>2.0322</v>
      </c>
      <c r="V19">
        <v>0.65</v>
      </c>
      <c r="W19">
        <v>0.85714999999999997</v>
      </c>
      <c r="X19">
        <v>43333.51</v>
      </c>
      <c r="Y19">
        <v>0.87352099999999999</v>
      </c>
      <c r="Z19">
        <v>1.492818</v>
      </c>
      <c r="AA19">
        <v>10145.99</v>
      </c>
      <c r="AB19">
        <v>27706.73</v>
      </c>
      <c r="AC19">
        <v>37852.720000000001</v>
      </c>
    </row>
    <row r="20" spans="1:29" x14ac:dyDescent="0.3">
      <c r="A20" s="11">
        <v>47287</v>
      </c>
      <c r="B20" s="11">
        <v>47105</v>
      </c>
      <c r="C20" s="11">
        <v>47287</v>
      </c>
      <c r="D20">
        <v>182</v>
      </c>
      <c r="E20">
        <v>-10000000</v>
      </c>
      <c r="F20">
        <v>0</v>
      </c>
      <c r="G20" t="s">
        <v>100</v>
      </c>
      <c r="H20">
        <v>2.0831200000000001</v>
      </c>
      <c r="I20">
        <v>2.0831200000000001</v>
      </c>
      <c r="J20">
        <v>-105313.35</v>
      </c>
      <c r="K20">
        <v>0.86541400000000002</v>
      </c>
      <c r="L20">
        <v>1.512121</v>
      </c>
      <c r="M20">
        <v>-91139.66</v>
      </c>
      <c r="O20" s="11">
        <v>47101</v>
      </c>
      <c r="P20" s="11">
        <v>47287</v>
      </c>
      <c r="Q20">
        <v>182</v>
      </c>
      <c r="R20">
        <v>10000000</v>
      </c>
      <c r="S20">
        <v>1.8024500000000001</v>
      </c>
      <c r="T20">
        <v>33.83</v>
      </c>
      <c r="U20">
        <v>2.0813600000000001</v>
      </c>
      <c r="V20">
        <v>0.66</v>
      </c>
      <c r="W20">
        <v>0.90019000000000005</v>
      </c>
      <c r="X20">
        <v>45509.43</v>
      </c>
      <c r="Y20">
        <v>0.86598900000000001</v>
      </c>
      <c r="Z20">
        <v>1.50512</v>
      </c>
      <c r="AA20">
        <v>12210.79</v>
      </c>
      <c r="AB20">
        <v>27199.89</v>
      </c>
      <c r="AC20">
        <v>39410.68</v>
      </c>
    </row>
    <row r="21" spans="1:29" x14ac:dyDescent="0.3">
      <c r="A21" s="11">
        <v>47469</v>
      </c>
      <c r="B21" s="11">
        <v>47287</v>
      </c>
      <c r="C21" s="11">
        <v>47469</v>
      </c>
      <c r="D21">
        <v>182</v>
      </c>
      <c r="E21">
        <v>-10000000</v>
      </c>
      <c r="F21">
        <v>-10000000</v>
      </c>
      <c r="G21" t="s">
        <v>101</v>
      </c>
      <c r="H21">
        <v>2.1067</v>
      </c>
      <c r="I21">
        <v>2.1067</v>
      </c>
      <c r="J21">
        <v>-10106505.49</v>
      </c>
      <c r="K21">
        <v>0.85782099999999994</v>
      </c>
      <c r="L21">
        <v>1.5243899999999999</v>
      </c>
      <c r="M21">
        <v>-8669568.8200000003</v>
      </c>
      <c r="O21" s="11">
        <v>47283</v>
      </c>
      <c r="P21" s="11">
        <v>47469</v>
      </c>
      <c r="Q21">
        <v>182</v>
      </c>
      <c r="R21">
        <v>10000000</v>
      </c>
      <c r="S21">
        <v>1.8024500000000001</v>
      </c>
      <c r="T21">
        <v>33.69</v>
      </c>
      <c r="U21">
        <v>2.10501</v>
      </c>
      <c r="V21">
        <v>0.65</v>
      </c>
      <c r="W21">
        <v>0.93361000000000005</v>
      </c>
      <c r="X21">
        <v>47198.97</v>
      </c>
      <c r="Y21">
        <v>0.85843599999999998</v>
      </c>
      <c r="Z21">
        <v>1.517204</v>
      </c>
      <c r="AA21">
        <v>13130.62</v>
      </c>
      <c r="AB21">
        <v>27386.69</v>
      </c>
      <c r="AC21">
        <v>40517.31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tabSelected="1" zoomScale="80" zoomScaleNormal="80" workbookViewId="0">
      <selection activeCell="B16" sqref="B2:B16"/>
    </sheetView>
  </sheetViews>
  <sheetFormatPr baseColWidth="10" defaultColWidth="10.77734375" defaultRowHeight="14.4" x14ac:dyDescent="0.3"/>
  <cols>
    <col min="1" max="13" width="9.109375" bestFit="1" customWidth="1"/>
  </cols>
  <sheetData>
    <row r="1" spans="1:19" x14ac:dyDescent="0.3">
      <c r="A1" s="9" t="s">
        <v>17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18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</row>
    <row r="2" spans="1:19" x14ac:dyDescent="0.3">
      <c r="A2">
        <v>1</v>
      </c>
      <c r="B2">
        <v>20.57</v>
      </c>
      <c r="C2">
        <v>27.22</v>
      </c>
      <c r="D2">
        <v>22.34</v>
      </c>
      <c r="E2">
        <v>20.16</v>
      </c>
      <c r="F2">
        <v>22.56</v>
      </c>
      <c r="G2">
        <v>25.14</v>
      </c>
      <c r="H2">
        <v>27.19</v>
      </c>
      <c r="I2">
        <v>28.88</v>
      </c>
      <c r="J2">
        <v>31.53</v>
      </c>
      <c r="K2">
        <v>33.57</v>
      </c>
      <c r="L2">
        <v>35.21</v>
      </c>
      <c r="M2">
        <v>36.56</v>
      </c>
      <c r="N2">
        <v>37.700000000000003</v>
      </c>
      <c r="O2">
        <v>38.68</v>
      </c>
      <c r="P2">
        <v>39.549999999999997</v>
      </c>
      <c r="Q2">
        <v>40.32</v>
      </c>
      <c r="R2">
        <v>41</v>
      </c>
      <c r="S2">
        <v>41.63</v>
      </c>
    </row>
    <row r="3" spans="1:19" x14ac:dyDescent="0.3">
      <c r="A3">
        <v>2</v>
      </c>
      <c r="B3">
        <v>36.54</v>
      </c>
      <c r="C3">
        <v>48.26</v>
      </c>
      <c r="D3">
        <v>38.72</v>
      </c>
      <c r="E3">
        <v>35.42</v>
      </c>
      <c r="F3">
        <v>36.18</v>
      </c>
      <c r="G3">
        <v>35.5</v>
      </c>
      <c r="H3">
        <v>34.97</v>
      </c>
      <c r="I3">
        <v>34.6</v>
      </c>
      <c r="J3">
        <v>34.270000000000003</v>
      </c>
      <c r="K3">
        <v>34.28</v>
      </c>
      <c r="L3">
        <v>34.43</v>
      </c>
      <c r="M3">
        <v>34.64</v>
      </c>
      <c r="N3">
        <v>34.869999999999997</v>
      </c>
      <c r="O3">
        <v>35.11</v>
      </c>
      <c r="P3">
        <v>35.33</v>
      </c>
      <c r="Q3">
        <v>35.54</v>
      </c>
      <c r="R3">
        <v>35.75</v>
      </c>
      <c r="S3">
        <v>35.94</v>
      </c>
    </row>
    <row r="4" spans="1:19" x14ac:dyDescent="0.3">
      <c r="A4">
        <v>3</v>
      </c>
      <c r="B4">
        <v>40.200000000000003</v>
      </c>
      <c r="C4">
        <v>53.77</v>
      </c>
      <c r="D4">
        <v>42.79</v>
      </c>
      <c r="E4">
        <v>38.08</v>
      </c>
      <c r="F4">
        <v>37.07</v>
      </c>
      <c r="G4">
        <v>35.14</v>
      </c>
      <c r="H4">
        <v>34.01</v>
      </c>
      <c r="I4">
        <v>33.26</v>
      </c>
      <c r="J4">
        <v>32.479999999999997</v>
      </c>
      <c r="K4">
        <v>32.18</v>
      </c>
      <c r="L4">
        <v>32.090000000000003</v>
      </c>
      <c r="M4">
        <v>32.1</v>
      </c>
      <c r="N4">
        <v>32.17</v>
      </c>
      <c r="O4">
        <v>32.25</v>
      </c>
      <c r="P4">
        <v>32.35</v>
      </c>
      <c r="Q4">
        <v>32.450000000000003</v>
      </c>
      <c r="R4">
        <v>32.549999999999997</v>
      </c>
      <c r="S4">
        <v>32.65</v>
      </c>
    </row>
    <row r="5" spans="1:19" x14ac:dyDescent="0.3">
      <c r="A5">
        <v>4</v>
      </c>
      <c r="B5">
        <v>41.77</v>
      </c>
      <c r="C5">
        <v>55.28</v>
      </c>
      <c r="D5">
        <v>44.65</v>
      </c>
      <c r="E5">
        <v>39.520000000000003</v>
      </c>
      <c r="F5">
        <v>37.840000000000003</v>
      </c>
      <c r="G5">
        <v>35.590000000000003</v>
      </c>
      <c r="H5">
        <v>34.26</v>
      </c>
      <c r="I5">
        <v>33.39</v>
      </c>
      <c r="J5">
        <v>32.380000000000003</v>
      </c>
      <c r="K5">
        <v>31.87</v>
      </c>
      <c r="L5">
        <v>31.61</v>
      </c>
      <c r="M5">
        <v>31.49</v>
      </c>
      <c r="N5">
        <v>31.43</v>
      </c>
      <c r="O5">
        <v>31.41</v>
      </c>
      <c r="P5">
        <v>31.42</v>
      </c>
      <c r="Q5">
        <v>31.43</v>
      </c>
      <c r="R5">
        <v>31.46</v>
      </c>
      <c r="S5">
        <v>31.5</v>
      </c>
    </row>
    <row r="6" spans="1:19" x14ac:dyDescent="0.3">
      <c r="A6">
        <v>5</v>
      </c>
      <c r="B6">
        <v>41.99</v>
      </c>
      <c r="C6">
        <v>54.76</v>
      </c>
      <c r="D6">
        <v>44.98</v>
      </c>
      <c r="E6">
        <v>39.93</v>
      </c>
      <c r="F6">
        <v>38</v>
      </c>
      <c r="G6">
        <v>35.700000000000003</v>
      </c>
      <c r="H6">
        <v>34.35</v>
      </c>
      <c r="I6">
        <v>33.46</v>
      </c>
      <c r="J6">
        <v>32.4</v>
      </c>
      <c r="K6">
        <v>31.85</v>
      </c>
      <c r="L6">
        <v>31.54</v>
      </c>
      <c r="M6">
        <v>31.38</v>
      </c>
      <c r="N6">
        <v>31.29</v>
      </c>
      <c r="O6">
        <v>31.26</v>
      </c>
      <c r="P6">
        <v>31.25</v>
      </c>
      <c r="Q6">
        <v>31.26</v>
      </c>
      <c r="R6">
        <v>31.28</v>
      </c>
      <c r="S6">
        <v>31.31</v>
      </c>
    </row>
    <row r="7" spans="1:19" x14ac:dyDescent="0.3">
      <c r="A7">
        <v>6</v>
      </c>
      <c r="B7">
        <v>38.58</v>
      </c>
      <c r="C7">
        <v>48.91</v>
      </c>
      <c r="D7">
        <v>41.24</v>
      </c>
      <c r="E7">
        <v>37.11</v>
      </c>
      <c r="F7">
        <v>35.450000000000003</v>
      </c>
      <c r="G7">
        <v>33.590000000000003</v>
      </c>
      <c r="H7">
        <v>32.590000000000003</v>
      </c>
      <c r="I7">
        <v>32.020000000000003</v>
      </c>
      <c r="J7">
        <v>31.55</v>
      </c>
      <c r="K7">
        <v>31.57</v>
      </c>
      <c r="L7">
        <v>31.82</v>
      </c>
      <c r="M7">
        <v>32.18</v>
      </c>
      <c r="N7">
        <v>32.590000000000003</v>
      </c>
      <c r="O7">
        <v>33.03</v>
      </c>
      <c r="P7">
        <v>33.46</v>
      </c>
      <c r="Q7">
        <v>33.89</v>
      </c>
      <c r="R7">
        <v>34.299999999999997</v>
      </c>
      <c r="S7">
        <v>34.700000000000003</v>
      </c>
    </row>
    <row r="8" spans="1:19" x14ac:dyDescent="0.3">
      <c r="A8">
        <v>7</v>
      </c>
      <c r="B8">
        <v>39.68</v>
      </c>
      <c r="C8">
        <v>50.06</v>
      </c>
      <c r="D8">
        <v>42.57</v>
      </c>
      <c r="E8">
        <v>38.409999999999997</v>
      </c>
      <c r="F8">
        <v>36.67</v>
      </c>
      <c r="G8">
        <v>34.79</v>
      </c>
      <c r="H8">
        <v>33.72</v>
      </c>
      <c r="I8">
        <v>33.01</v>
      </c>
      <c r="J8">
        <v>32.14</v>
      </c>
      <c r="K8">
        <v>31.64</v>
      </c>
      <c r="L8">
        <v>31.36</v>
      </c>
      <c r="M8">
        <v>31.22</v>
      </c>
      <c r="N8">
        <v>31.18</v>
      </c>
      <c r="O8">
        <v>31.22</v>
      </c>
      <c r="P8">
        <v>31.32</v>
      </c>
      <c r="Q8">
        <v>31.46</v>
      </c>
      <c r="R8">
        <v>31.64</v>
      </c>
      <c r="S8">
        <v>31.85</v>
      </c>
    </row>
    <row r="9" spans="1:19" x14ac:dyDescent="0.3">
      <c r="A9">
        <v>8</v>
      </c>
      <c r="B9">
        <v>38.46</v>
      </c>
      <c r="C9">
        <v>47.56</v>
      </c>
      <c r="D9">
        <v>41.21</v>
      </c>
      <c r="E9">
        <v>37.51</v>
      </c>
      <c r="F9">
        <v>35.869999999999997</v>
      </c>
      <c r="G9">
        <v>34.15</v>
      </c>
      <c r="H9">
        <v>33.11</v>
      </c>
      <c r="I9">
        <v>32.4</v>
      </c>
      <c r="J9">
        <v>31.49</v>
      </c>
      <c r="K9">
        <v>30.9</v>
      </c>
      <c r="L9">
        <v>30.52</v>
      </c>
      <c r="M9">
        <v>30.26</v>
      </c>
      <c r="N9">
        <v>30.09</v>
      </c>
      <c r="O9">
        <v>29.99</v>
      </c>
      <c r="P9">
        <v>29.96</v>
      </c>
      <c r="Q9">
        <v>29.96</v>
      </c>
      <c r="R9">
        <v>30.01</v>
      </c>
      <c r="S9">
        <v>30.07</v>
      </c>
    </row>
    <row r="10" spans="1:19" x14ac:dyDescent="0.3">
      <c r="A10">
        <v>9</v>
      </c>
      <c r="B10">
        <v>37.6</v>
      </c>
      <c r="C10">
        <v>46.67</v>
      </c>
      <c r="D10">
        <v>40.520000000000003</v>
      </c>
      <c r="E10">
        <v>36.82</v>
      </c>
      <c r="F10">
        <v>35.07</v>
      </c>
      <c r="G10">
        <v>33.229999999999997</v>
      </c>
      <c r="H10">
        <v>32.090000000000003</v>
      </c>
      <c r="I10">
        <v>31.3</v>
      </c>
      <c r="J10">
        <v>30.24</v>
      </c>
      <c r="K10">
        <v>29.56</v>
      </c>
      <c r="L10">
        <v>29.11</v>
      </c>
      <c r="M10">
        <v>28.81</v>
      </c>
      <c r="N10">
        <v>28.6</v>
      </c>
      <c r="O10">
        <v>28.48</v>
      </c>
      <c r="P10">
        <v>28.41</v>
      </c>
      <c r="Q10">
        <v>28.38</v>
      </c>
      <c r="R10">
        <v>28.39</v>
      </c>
      <c r="S10">
        <v>28.42</v>
      </c>
    </row>
    <row r="11" spans="1:19" x14ac:dyDescent="0.3">
      <c r="A11">
        <v>10</v>
      </c>
      <c r="B11">
        <v>34.81</v>
      </c>
      <c r="C11">
        <v>43.58</v>
      </c>
      <c r="D11">
        <v>37.83</v>
      </c>
      <c r="E11">
        <v>34.22</v>
      </c>
      <c r="F11">
        <v>32.5</v>
      </c>
      <c r="G11">
        <v>30.78</v>
      </c>
      <c r="H11">
        <v>29.79</v>
      </c>
      <c r="I11">
        <v>29.15</v>
      </c>
      <c r="J11">
        <v>28.35</v>
      </c>
      <c r="K11">
        <v>27.92</v>
      </c>
      <c r="L11">
        <v>27.69</v>
      </c>
      <c r="M11">
        <v>27.6</v>
      </c>
      <c r="N11">
        <v>27.6</v>
      </c>
      <c r="O11">
        <v>27.66</v>
      </c>
      <c r="P11">
        <v>27.78</v>
      </c>
      <c r="Q11">
        <v>27.93</v>
      </c>
      <c r="R11">
        <v>28.12</v>
      </c>
      <c r="S11">
        <v>28.31</v>
      </c>
    </row>
    <row r="12" spans="1:19" x14ac:dyDescent="0.3">
      <c r="A12">
        <v>12</v>
      </c>
      <c r="B12">
        <v>33.64</v>
      </c>
      <c r="C12">
        <v>43.73</v>
      </c>
      <c r="D12">
        <v>37.369999999999997</v>
      </c>
      <c r="E12">
        <v>33.32</v>
      </c>
      <c r="F12">
        <v>31.34</v>
      </c>
      <c r="G12">
        <v>29.38</v>
      </c>
      <c r="H12">
        <v>28.24</v>
      </c>
      <c r="I12">
        <v>27.53</v>
      </c>
      <c r="J12">
        <v>26.71</v>
      </c>
      <c r="K12">
        <v>26.31</v>
      </c>
      <c r="L12">
        <v>26.13</v>
      </c>
      <c r="M12">
        <v>26.08</v>
      </c>
      <c r="N12">
        <v>26.1</v>
      </c>
      <c r="O12">
        <v>26.18</v>
      </c>
      <c r="P12">
        <v>26.29</v>
      </c>
      <c r="Q12">
        <v>26.43</v>
      </c>
      <c r="R12">
        <v>26.57</v>
      </c>
      <c r="S12">
        <v>26.73</v>
      </c>
    </row>
    <row r="13" spans="1:19" x14ac:dyDescent="0.3">
      <c r="A13">
        <v>15</v>
      </c>
      <c r="B13">
        <v>31.69</v>
      </c>
      <c r="C13">
        <v>39.71</v>
      </c>
      <c r="D13">
        <v>34.97</v>
      </c>
      <c r="E13">
        <v>31.71</v>
      </c>
      <c r="F13">
        <v>29.98</v>
      </c>
      <c r="G13">
        <v>28.27</v>
      </c>
      <c r="H13">
        <v>27.22</v>
      </c>
      <c r="I13">
        <v>26.5</v>
      </c>
      <c r="J13">
        <v>25.55</v>
      </c>
      <c r="K13">
        <v>24.94</v>
      </c>
      <c r="L13">
        <v>24.53</v>
      </c>
      <c r="M13">
        <v>24.24</v>
      </c>
      <c r="N13">
        <v>24.03</v>
      </c>
      <c r="O13">
        <v>23.9</v>
      </c>
      <c r="P13">
        <v>23.81</v>
      </c>
      <c r="Q13">
        <v>23.77</v>
      </c>
      <c r="R13">
        <v>23.77</v>
      </c>
      <c r="S13">
        <v>23.79</v>
      </c>
    </row>
    <row r="14" spans="1:19" x14ac:dyDescent="0.3">
      <c r="A14">
        <v>20</v>
      </c>
      <c r="B14">
        <v>29.88</v>
      </c>
      <c r="C14">
        <v>37.44</v>
      </c>
      <c r="D14">
        <v>33.19</v>
      </c>
      <c r="E14">
        <v>30.16</v>
      </c>
      <c r="F14">
        <v>28.49</v>
      </c>
      <c r="G14">
        <v>26.87</v>
      </c>
      <c r="H14">
        <v>25.89</v>
      </c>
      <c r="I14">
        <v>25.24</v>
      </c>
      <c r="J14">
        <v>24.46</v>
      </c>
      <c r="K14">
        <v>24.05</v>
      </c>
      <c r="L14">
        <v>23.84</v>
      </c>
      <c r="M14">
        <v>23.74</v>
      </c>
      <c r="N14">
        <v>23.72</v>
      </c>
      <c r="O14">
        <v>23.76</v>
      </c>
      <c r="P14">
        <v>23.83</v>
      </c>
      <c r="Q14">
        <v>23.92</v>
      </c>
      <c r="R14">
        <v>24.02</v>
      </c>
      <c r="S14">
        <v>24.14</v>
      </c>
    </row>
    <row r="15" spans="1:19" x14ac:dyDescent="0.3">
      <c r="A15">
        <v>25</v>
      </c>
      <c r="B15">
        <v>29.11</v>
      </c>
      <c r="C15">
        <v>36.9</v>
      </c>
      <c r="D15">
        <v>32.56</v>
      </c>
      <c r="E15">
        <v>29.49</v>
      </c>
      <c r="F15">
        <v>27.8</v>
      </c>
      <c r="G15">
        <v>26.19</v>
      </c>
      <c r="H15">
        <v>25.24</v>
      </c>
      <c r="I15">
        <v>24.63</v>
      </c>
      <c r="J15">
        <v>23.96</v>
      </c>
      <c r="K15">
        <v>23.65</v>
      </c>
      <c r="L15">
        <v>23.54</v>
      </c>
      <c r="M15">
        <v>23.53</v>
      </c>
      <c r="N15">
        <v>23.59</v>
      </c>
      <c r="O15">
        <v>23.68</v>
      </c>
      <c r="P15">
        <v>23.8</v>
      </c>
      <c r="Q15">
        <v>23.92</v>
      </c>
      <c r="R15">
        <v>24.06</v>
      </c>
      <c r="S15">
        <v>24.19</v>
      </c>
    </row>
    <row r="16" spans="1:19" x14ac:dyDescent="0.3">
      <c r="A16">
        <v>30</v>
      </c>
      <c r="B16">
        <v>28.41</v>
      </c>
      <c r="C16">
        <v>36.270000000000003</v>
      </c>
      <c r="D16">
        <v>31.88</v>
      </c>
      <c r="E16">
        <v>28.81</v>
      </c>
      <c r="F16">
        <v>27.14</v>
      </c>
      <c r="G16">
        <v>25.57</v>
      </c>
      <c r="H16">
        <v>24.66</v>
      </c>
      <c r="I16">
        <v>24.1</v>
      </c>
      <c r="J16">
        <v>23.52</v>
      </c>
      <c r="K16">
        <v>23.3</v>
      </c>
      <c r="L16">
        <v>23.25</v>
      </c>
      <c r="M16">
        <v>23.3</v>
      </c>
      <c r="N16">
        <v>23.4</v>
      </c>
      <c r="O16">
        <v>23.53</v>
      </c>
      <c r="P16">
        <v>23.67</v>
      </c>
      <c r="Q16">
        <v>23.82</v>
      </c>
      <c r="R16">
        <v>23.96</v>
      </c>
      <c r="S16">
        <v>24.11</v>
      </c>
    </row>
    <row r="18" spans="2:2" x14ac:dyDescent="0.3">
      <c r="B18">
        <f>+B2*SQRT(0.5)</f>
        <v>14.545186489007284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topLeftCell="K1" workbookViewId="0">
      <selection activeCell="I26" sqref="I2:O26"/>
    </sheetView>
  </sheetViews>
  <sheetFormatPr baseColWidth="10" defaultColWidth="10.77734375" defaultRowHeight="14.4" x14ac:dyDescent="0.3"/>
  <cols>
    <col min="1" max="1" width="10.33203125" bestFit="1" customWidth="1"/>
    <col min="2" max="2" width="8.33203125" bestFit="1" customWidth="1"/>
    <col min="3" max="3" width="8.77734375" bestFit="1" customWidth="1"/>
    <col min="5" max="8" width="10.21875" customWidth="1"/>
    <col min="9" max="9" width="29.33203125" bestFit="1" customWidth="1"/>
    <col min="10" max="10" width="21" bestFit="1" customWidth="1"/>
    <col min="11" max="13" width="19.21875" bestFit="1" customWidth="1"/>
    <col min="14" max="16" width="20.33203125" bestFit="1" customWidth="1"/>
  </cols>
  <sheetData>
    <row r="1" spans="1:38" x14ac:dyDescent="0.3">
      <c r="A1" s="18" t="s">
        <v>63</v>
      </c>
      <c r="B1" s="18"/>
      <c r="C1" s="6"/>
      <c r="E1" s="18" t="s">
        <v>23</v>
      </c>
      <c r="F1" s="18"/>
      <c r="G1" s="6"/>
      <c r="H1" s="6"/>
      <c r="I1" s="2" t="e">
        <f ca="1">_xll.BCurveStrip("s23")</f>
        <v>#NAME?</v>
      </c>
      <c r="J1" s="2"/>
    </row>
    <row r="2" spans="1:38" x14ac:dyDescent="0.3">
      <c r="A2" t="s">
        <v>20</v>
      </c>
      <c r="B2" t="s">
        <v>19</v>
      </c>
      <c r="C2" t="s">
        <v>21</v>
      </c>
      <c r="E2" t="s">
        <v>20</v>
      </c>
      <c r="F2" t="s">
        <v>21</v>
      </c>
      <c r="G2" t="s">
        <v>25</v>
      </c>
      <c r="I2" s="9" t="s">
        <v>22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</row>
    <row r="3" spans="1:38" x14ac:dyDescent="0.3">
      <c r="A3" s="7">
        <v>43816</v>
      </c>
      <c r="B3" s="8">
        <v>1.55</v>
      </c>
      <c r="C3" s="8">
        <v>0.99995699999999998</v>
      </c>
      <c r="E3" s="7">
        <v>43998</v>
      </c>
      <c r="F3" s="8">
        <v>0.99050199999999999</v>
      </c>
      <c r="G3" s="8">
        <v>1.8863799999999999</v>
      </c>
      <c r="H3" s="8"/>
      <c r="I3">
        <v>3</v>
      </c>
      <c r="J3" t="s">
        <v>32</v>
      </c>
      <c r="K3" t="s">
        <v>24</v>
      </c>
      <c r="L3" s="1">
        <v>1.8873800000000001</v>
      </c>
      <c r="M3" s="1">
        <v>1.8873800000000001</v>
      </c>
      <c r="N3" t="s">
        <v>33</v>
      </c>
      <c r="O3" t="s">
        <v>34</v>
      </c>
    </row>
    <row r="4" spans="1:38" x14ac:dyDescent="0.3">
      <c r="A4" s="7">
        <v>43825</v>
      </c>
      <c r="B4" s="8">
        <v>1.5502499999999999</v>
      </c>
      <c r="C4" s="8">
        <v>0.999699</v>
      </c>
      <c r="E4" s="7">
        <v>44181</v>
      </c>
      <c r="F4" s="8">
        <v>0.98197699999999999</v>
      </c>
      <c r="G4" s="8">
        <v>5.75</v>
      </c>
      <c r="H4" s="8"/>
      <c r="I4">
        <v>20200318</v>
      </c>
      <c r="J4" t="s">
        <v>35</v>
      </c>
      <c r="K4" t="s">
        <v>36</v>
      </c>
      <c r="L4" s="1">
        <v>1.89749272353871</v>
      </c>
      <c r="M4" s="1">
        <v>1.89749272353871</v>
      </c>
      <c r="N4" t="s">
        <v>37</v>
      </c>
      <c r="O4" t="s">
        <v>34</v>
      </c>
      <c r="P4" s="5"/>
      <c r="T4" s="7"/>
      <c r="V4" s="7"/>
      <c r="X4" s="4"/>
      <c r="AC4" s="3"/>
      <c r="AD4" s="3"/>
      <c r="AE4" s="3"/>
      <c r="AF4" s="8"/>
      <c r="AG4" s="8"/>
      <c r="AH4" s="8"/>
      <c r="AI4" s="8"/>
      <c r="AJ4" s="8"/>
      <c r="AK4" s="8"/>
      <c r="AL4" s="8"/>
    </row>
    <row r="5" spans="1:38" x14ac:dyDescent="0.3">
      <c r="A5" s="7">
        <v>43832</v>
      </c>
      <c r="B5" s="8">
        <v>1.5504500000000001</v>
      </c>
      <c r="C5" s="8">
        <v>0.99939699999999998</v>
      </c>
      <c r="E5" s="7">
        <v>44363</v>
      </c>
      <c r="F5" s="8">
        <v>0.97380900000000004</v>
      </c>
      <c r="G5" s="8">
        <v>5.75</v>
      </c>
      <c r="H5" s="8"/>
      <c r="I5">
        <v>20200617</v>
      </c>
      <c r="J5" t="s">
        <v>35</v>
      </c>
      <c r="K5" t="s">
        <v>38</v>
      </c>
      <c r="L5" s="1">
        <v>1.7495608864791801</v>
      </c>
      <c r="M5" s="1">
        <v>1.7495608864791801</v>
      </c>
      <c r="N5" t="s">
        <v>37</v>
      </c>
      <c r="O5" t="s">
        <v>34</v>
      </c>
      <c r="T5" s="7"/>
      <c r="V5" s="7"/>
      <c r="X5" s="4"/>
      <c r="AC5" s="3"/>
      <c r="AD5" s="3"/>
      <c r="AE5" s="3"/>
      <c r="AF5" s="8"/>
      <c r="AG5" s="8"/>
      <c r="AH5" s="8"/>
      <c r="AI5" s="8"/>
      <c r="AJ5" s="8"/>
      <c r="AK5" s="8"/>
      <c r="AL5" s="8"/>
    </row>
    <row r="6" spans="1:38" x14ac:dyDescent="0.3">
      <c r="A6" s="7">
        <v>43838</v>
      </c>
      <c r="B6" s="8">
        <v>1.5634999999999999</v>
      </c>
      <c r="C6" s="8">
        <v>0.999089</v>
      </c>
      <c r="E6" s="7">
        <v>44546</v>
      </c>
      <c r="F6" s="8">
        <v>0.96575999999999995</v>
      </c>
      <c r="G6" s="8">
        <v>5.625</v>
      </c>
      <c r="H6" s="8"/>
      <c r="I6">
        <v>20200916</v>
      </c>
      <c r="J6" t="s">
        <v>35</v>
      </c>
      <c r="K6" t="s">
        <v>39</v>
      </c>
      <c r="L6" s="1">
        <v>1.67885223146782</v>
      </c>
      <c r="M6" s="1">
        <v>1.67885223146782</v>
      </c>
      <c r="N6" t="s">
        <v>37</v>
      </c>
      <c r="O6" t="s">
        <v>34</v>
      </c>
      <c r="T6" s="7"/>
      <c r="V6" s="7"/>
      <c r="X6" s="4"/>
      <c r="AC6" s="3"/>
      <c r="AD6" s="3"/>
      <c r="AE6" s="3"/>
      <c r="AF6" s="8"/>
      <c r="AG6" s="8"/>
      <c r="AH6" s="8"/>
      <c r="AI6" s="8"/>
      <c r="AJ6" s="8"/>
      <c r="AK6" s="8"/>
      <c r="AL6" s="8"/>
    </row>
    <row r="7" spans="1:38" x14ac:dyDescent="0.3">
      <c r="A7" s="7">
        <v>43851</v>
      </c>
      <c r="B7" s="8">
        <v>1.5580000000000001</v>
      </c>
      <c r="C7" s="8">
        <v>0.99865999999999999</v>
      </c>
      <c r="E7" s="7">
        <v>44911</v>
      </c>
      <c r="F7" s="8">
        <v>0.94937400000000005</v>
      </c>
      <c r="G7" s="8">
        <v>5.6</v>
      </c>
      <c r="H7" s="8"/>
      <c r="I7">
        <v>20201216</v>
      </c>
      <c r="J7" t="s">
        <v>35</v>
      </c>
      <c r="K7" t="s">
        <v>40</v>
      </c>
      <c r="L7" s="1">
        <v>1.6228731226901201</v>
      </c>
      <c r="M7" s="1">
        <v>1.6228731226901201</v>
      </c>
      <c r="N7" t="s">
        <v>37</v>
      </c>
      <c r="O7" t="s">
        <v>34</v>
      </c>
      <c r="T7" s="7"/>
      <c r="V7" s="7"/>
      <c r="X7" s="4"/>
      <c r="AC7" s="3"/>
      <c r="AD7" s="3"/>
      <c r="AE7" s="3"/>
      <c r="AF7" s="8"/>
      <c r="AG7" s="8"/>
      <c r="AH7" s="8"/>
      <c r="AI7" s="8"/>
      <c r="AJ7" s="8"/>
      <c r="AK7" s="8"/>
      <c r="AL7" s="8"/>
    </row>
    <row r="8" spans="1:38" x14ac:dyDescent="0.3">
      <c r="A8" s="7">
        <v>43881</v>
      </c>
      <c r="B8" s="8">
        <v>1.5580000000000001</v>
      </c>
      <c r="C8" s="8">
        <v>0.99723799999999996</v>
      </c>
      <c r="E8" s="7">
        <v>45278</v>
      </c>
      <c r="F8" s="8">
        <v>0.93246200000000001</v>
      </c>
      <c r="G8" s="8">
        <v>6</v>
      </c>
      <c r="H8" s="8"/>
      <c r="I8">
        <v>20210317</v>
      </c>
      <c r="J8" t="s">
        <v>35</v>
      </c>
      <c r="K8" t="s">
        <v>41</v>
      </c>
      <c r="L8" s="1">
        <v>1.63163237537492</v>
      </c>
      <c r="M8" s="1">
        <v>1.63163237537492</v>
      </c>
      <c r="N8" t="s">
        <v>37</v>
      </c>
      <c r="O8" t="s">
        <v>34</v>
      </c>
      <c r="T8" s="7"/>
      <c r="V8" s="7"/>
      <c r="X8" s="4"/>
      <c r="AC8" s="3"/>
      <c r="AD8" s="3"/>
      <c r="AE8" s="3"/>
      <c r="AF8" s="8"/>
      <c r="AG8" s="8"/>
      <c r="AH8" s="8"/>
      <c r="AI8" s="8"/>
      <c r="AJ8" s="8"/>
      <c r="AK8" s="8"/>
      <c r="AL8" s="8"/>
    </row>
    <row r="9" spans="1:38" x14ac:dyDescent="0.3">
      <c r="A9" s="7">
        <v>43908</v>
      </c>
      <c r="B9" s="8">
        <v>1.5569999999999999</v>
      </c>
      <c r="C9" s="8">
        <v>0.99607999999999997</v>
      </c>
      <c r="E9" s="7">
        <v>45642</v>
      </c>
      <c r="F9" s="8">
        <v>0.91547100000000003</v>
      </c>
      <c r="G9" s="8">
        <v>6.125</v>
      </c>
      <c r="H9" s="8"/>
      <c r="I9">
        <v>20210616</v>
      </c>
      <c r="J9" t="s">
        <v>35</v>
      </c>
      <c r="K9" t="s">
        <v>42</v>
      </c>
      <c r="L9" s="1">
        <v>1.5701273287837301</v>
      </c>
      <c r="M9" s="1">
        <v>1.5701273287837301</v>
      </c>
      <c r="N9" t="s">
        <v>37</v>
      </c>
      <c r="O9" t="s">
        <v>34</v>
      </c>
      <c r="T9" s="7"/>
      <c r="V9" s="7"/>
      <c r="X9" s="4"/>
      <c r="AC9" s="3"/>
      <c r="AD9" s="3"/>
      <c r="AE9" s="3"/>
      <c r="AF9" s="8"/>
      <c r="AG9" s="8"/>
      <c r="AH9" s="8"/>
      <c r="AI9" s="8"/>
      <c r="AJ9" s="8"/>
      <c r="AK9" s="8"/>
      <c r="AL9" s="8"/>
    </row>
    <row r="10" spans="1:38" x14ac:dyDescent="0.3">
      <c r="A10" s="7">
        <v>43941</v>
      </c>
      <c r="B10" s="8">
        <v>1.5529999999999999</v>
      </c>
      <c r="C10" s="8">
        <v>0.99476500000000001</v>
      </c>
      <c r="E10" s="7">
        <v>46372</v>
      </c>
      <c r="F10" s="8">
        <v>0.88020699999999996</v>
      </c>
      <c r="G10" s="8">
        <v>7</v>
      </c>
      <c r="H10" s="8"/>
      <c r="I10">
        <v>2</v>
      </c>
      <c r="J10" t="s">
        <v>43</v>
      </c>
      <c r="K10" t="s">
        <v>44</v>
      </c>
      <c r="L10" s="1">
        <v>1.68274998664856</v>
      </c>
      <c r="M10" s="1">
        <v>1.68854904174805</v>
      </c>
      <c r="N10" t="s">
        <v>45</v>
      </c>
      <c r="O10" t="s">
        <v>46</v>
      </c>
      <c r="T10" s="7"/>
      <c r="V10" s="7"/>
      <c r="X10" s="4"/>
      <c r="AC10" s="3"/>
      <c r="AD10" s="3"/>
      <c r="AE10" s="3"/>
      <c r="AF10" s="8"/>
      <c r="AG10" s="8"/>
      <c r="AH10" s="8"/>
      <c r="AI10" s="8"/>
      <c r="AJ10" s="8"/>
      <c r="AK10" s="8"/>
      <c r="AL10" s="8"/>
    </row>
    <row r="11" spans="1:38" x14ac:dyDescent="0.3">
      <c r="A11" s="7">
        <v>43971</v>
      </c>
      <c r="B11" s="8">
        <v>1.548</v>
      </c>
      <c r="C11" s="8">
        <v>0.99342200000000003</v>
      </c>
      <c r="E11" s="7">
        <v>47469</v>
      </c>
      <c r="F11" s="8">
        <v>0.82559499999999997</v>
      </c>
      <c r="G11" s="8">
        <v>7.625</v>
      </c>
      <c r="H11" s="8"/>
      <c r="I11">
        <v>3</v>
      </c>
      <c r="J11" t="s">
        <v>43</v>
      </c>
      <c r="K11" t="s">
        <v>47</v>
      </c>
      <c r="L11" s="1">
        <v>1.67201805114746</v>
      </c>
      <c r="M11" s="1">
        <v>1.6773819923400899</v>
      </c>
      <c r="N11" t="s">
        <v>45</v>
      </c>
      <c r="O11" t="s">
        <v>46</v>
      </c>
      <c r="T11" s="7"/>
      <c r="V11" s="7"/>
      <c r="X11" s="4"/>
      <c r="AC11" s="3"/>
      <c r="AD11" s="3"/>
      <c r="AE11" s="3"/>
      <c r="AF11" s="8"/>
      <c r="AG11" s="8"/>
      <c r="AH11" s="8"/>
      <c r="AI11" s="8"/>
      <c r="AJ11" s="8"/>
      <c r="AK11" s="8"/>
      <c r="AL11" s="8"/>
    </row>
    <row r="12" spans="1:38" x14ac:dyDescent="0.3">
      <c r="A12" s="7">
        <v>44000</v>
      </c>
      <c r="B12" s="8">
        <v>1.542</v>
      </c>
      <c r="C12" s="8">
        <v>0.99222200000000005</v>
      </c>
      <c r="E12" s="7">
        <v>48198</v>
      </c>
      <c r="F12" s="8">
        <v>0.789331</v>
      </c>
      <c r="G12" s="8">
        <v>7.9749999999999996</v>
      </c>
      <c r="H12" s="8"/>
      <c r="I12">
        <v>4</v>
      </c>
      <c r="J12" t="s">
        <v>43</v>
      </c>
      <c r="K12" t="s">
        <v>48</v>
      </c>
      <c r="L12" s="1">
        <v>1.6809840202331501</v>
      </c>
      <c r="M12" s="1">
        <v>1.6866159439086901</v>
      </c>
      <c r="N12" t="s">
        <v>45</v>
      </c>
      <c r="O12" t="s">
        <v>46</v>
      </c>
      <c r="T12" s="7"/>
      <c r="V12" s="7"/>
      <c r="X12" s="4"/>
      <c r="AC12" s="3"/>
      <c r="AD12" s="3"/>
      <c r="AE12" s="3"/>
      <c r="AF12" s="8"/>
      <c r="AG12" s="8"/>
      <c r="AH12" s="8"/>
      <c r="AI12" s="8"/>
      <c r="AJ12" s="8"/>
      <c r="AK12" s="8"/>
      <c r="AL12" s="8"/>
    </row>
    <row r="13" spans="1:38" x14ac:dyDescent="0.3">
      <c r="A13" s="7">
        <v>44092</v>
      </c>
      <c r="B13" s="8">
        <v>1.51932</v>
      </c>
      <c r="C13" s="8">
        <v>0.98852700000000004</v>
      </c>
      <c r="E13" s="7">
        <v>49296</v>
      </c>
      <c r="F13" s="8">
        <v>0.73728899999999997</v>
      </c>
      <c r="G13" s="8">
        <v>8.3249999999999993</v>
      </c>
      <c r="H13" s="8"/>
      <c r="I13">
        <v>5</v>
      </c>
      <c r="J13" t="s">
        <v>43</v>
      </c>
      <c r="K13" t="s">
        <v>49</v>
      </c>
      <c r="L13" s="1">
        <v>1.6991720199585001</v>
      </c>
      <c r="M13" s="1">
        <v>1.70482802391052</v>
      </c>
      <c r="N13" t="s">
        <v>45</v>
      </c>
      <c r="O13" t="s">
        <v>46</v>
      </c>
      <c r="T13" s="7"/>
      <c r="V13" s="7"/>
      <c r="X13" s="4"/>
      <c r="AC13" s="3"/>
      <c r="AD13" s="3"/>
      <c r="AE13" s="3"/>
      <c r="AF13" s="8"/>
      <c r="AG13" s="8"/>
      <c r="AH13" s="8"/>
      <c r="AI13" s="8"/>
      <c r="AJ13" s="8"/>
      <c r="AK13" s="8"/>
      <c r="AL13" s="8"/>
    </row>
    <row r="14" spans="1:38" x14ac:dyDescent="0.3">
      <c r="A14" s="7">
        <v>44183</v>
      </c>
      <c r="B14" s="8">
        <v>1.494</v>
      </c>
      <c r="C14" s="8">
        <v>0.98503799999999997</v>
      </c>
      <c r="E14" s="7">
        <v>51120</v>
      </c>
      <c r="F14" s="8">
        <v>0.65815699999999999</v>
      </c>
      <c r="G14" s="8">
        <v>8.5</v>
      </c>
      <c r="H14" s="8"/>
      <c r="I14">
        <v>6</v>
      </c>
      <c r="J14" t="s">
        <v>43</v>
      </c>
      <c r="K14" t="s">
        <v>50</v>
      </c>
      <c r="L14" s="1">
        <v>1.72101902961731</v>
      </c>
      <c r="M14" s="1">
        <v>1.7268309593200699</v>
      </c>
      <c r="N14" t="s">
        <v>45</v>
      </c>
      <c r="O14" t="s">
        <v>46</v>
      </c>
      <c r="T14" s="7"/>
      <c r="V14" s="7"/>
      <c r="X14" s="4"/>
      <c r="AC14" s="3"/>
      <c r="AD14" s="3"/>
      <c r="AE14" s="3"/>
      <c r="AF14" s="8"/>
      <c r="AG14" s="8"/>
      <c r="AH14" s="8"/>
      <c r="AI14" s="8"/>
      <c r="AJ14" s="8"/>
      <c r="AK14" s="8"/>
      <c r="AL14" s="8"/>
    </row>
    <row r="15" spans="1:38" x14ac:dyDescent="0.3">
      <c r="A15" s="7">
        <v>44365</v>
      </c>
      <c r="B15" s="8">
        <v>1.4497800000000001</v>
      </c>
      <c r="C15" s="8">
        <v>0.97830700000000004</v>
      </c>
      <c r="E15" s="7">
        <v>52947</v>
      </c>
      <c r="F15" s="8">
        <v>0.58979899999999996</v>
      </c>
      <c r="G15" s="8">
        <v>8.75</v>
      </c>
      <c r="H15" s="8"/>
      <c r="I15">
        <v>7</v>
      </c>
      <c r="J15" t="s">
        <v>43</v>
      </c>
      <c r="K15" t="s">
        <v>51</v>
      </c>
      <c r="L15" s="1">
        <v>1.7446700334548999</v>
      </c>
      <c r="M15" s="1">
        <v>1.7503299713134799</v>
      </c>
      <c r="N15" t="s">
        <v>45</v>
      </c>
      <c r="O15" t="s">
        <v>46</v>
      </c>
      <c r="T15" s="7"/>
      <c r="V15" s="7"/>
      <c r="X15" s="4"/>
      <c r="AC15" s="3"/>
      <c r="AD15" s="3"/>
      <c r="AE15" s="3"/>
      <c r="AF15" s="8"/>
      <c r="AG15" s="8"/>
      <c r="AH15" s="8"/>
      <c r="AI15" s="8"/>
      <c r="AJ15" s="8"/>
      <c r="AK15" s="8"/>
      <c r="AL15" s="8"/>
    </row>
    <row r="16" spans="1:38" x14ac:dyDescent="0.3">
      <c r="A16" s="7">
        <v>44550</v>
      </c>
      <c r="B16" s="8">
        <v>1.4339999999999999</v>
      </c>
      <c r="C16" s="8">
        <v>0.97151399999999999</v>
      </c>
      <c r="E16" s="7">
        <v>54773</v>
      </c>
      <c r="F16" s="8">
        <v>0.53025</v>
      </c>
      <c r="G16" s="8">
        <v>9</v>
      </c>
      <c r="H16" s="8"/>
      <c r="I16">
        <v>8</v>
      </c>
      <c r="J16" t="s">
        <v>43</v>
      </c>
      <c r="K16" t="s">
        <v>52</v>
      </c>
      <c r="L16" s="1">
        <v>1.77124500274658</v>
      </c>
      <c r="M16" s="1">
        <v>1.7766139507293699</v>
      </c>
      <c r="N16" t="s">
        <v>45</v>
      </c>
      <c r="O16" t="s">
        <v>46</v>
      </c>
      <c r="T16" s="7"/>
      <c r="V16" s="7"/>
      <c r="X16" s="4"/>
      <c r="AC16" s="3"/>
      <c r="AD16" s="3"/>
      <c r="AE16" s="3"/>
      <c r="AF16" s="8"/>
      <c r="AG16" s="8"/>
      <c r="AH16" s="8"/>
      <c r="AI16" s="8"/>
      <c r="AJ16" s="8"/>
      <c r="AK16" s="8"/>
      <c r="AL16" s="8"/>
    </row>
    <row r="17" spans="1:38" x14ac:dyDescent="0.3">
      <c r="A17" s="7">
        <v>44915</v>
      </c>
      <c r="B17" s="8">
        <v>1.4330000000000001</v>
      </c>
      <c r="C17" s="8">
        <v>0.95762100000000006</v>
      </c>
      <c r="E17" s="7"/>
      <c r="F17" s="8"/>
      <c r="G17" s="8"/>
      <c r="H17" s="8"/>
      <c r="I17">
        <v>9</v>
      </c>
      <c r="J17" t="s">
        <v>43</v>
      </c>
      <c r="K17" t="s">
        <v>53</v>
      </c>
      <c r="L17" s="1">
        <v>1.79999804496765</v>
      </c>
      <c r="M17" s="1">
        <v>1.8050999641418499</v>
      </c>
      <c r="N17" t="s">
        <v>45</v>
      </c>
      <c r="O17" t="s">
        <v>46</v>
      </c>
      <c r="T17" s="7"/>
      <c r="V17" s="7"/>
      <c r="X17" s="4"/>
      <c r="AC17" s="3"/>
      <c r="AD17" s="3"/>
      <c r="AE17" s="3"/>
      <c r="AF17" s="8"/>
      <c r="AG17" s="8"/>
      <c r="AH17" s="8"/>
      <c r="AI17" s="8"/>
      <c r="AJ17" s="8"/>
      <c r="AK17" s="8"/>
      <c r="AL17" s="8"/>
    </row>
    <row r="18" spans="1:38" x14ac:dyDescent="0.3">
      <c r="A18" s="7">
        <v>45280</v>
      </c>
      <c r="B18" s="8">
        <v>1.446</v>
      </c>
      <c r="C18" s="8">
        <v>0.94333</v>
      </c>
      <c r="E18" s="7"/>
      <c r="F18" s="8"/>
      <c r="G18" s="8"/>
      <c r="H18" s="8"/>
      <c r="I18">
        <v>10</v>
      </c>
      <c r="J18" t="s">
        <v>43</v>
      </c>
      <c r="K18" t="s">
        <v>54</v>
      </c>
      <c r="L18" s="1">
        <v>1.8283510208129901</v>
      </c>
      <c r="M18" s="1">
        <v>1.8346480131149301</v>
      </c>
      <c r="N18" t="s">
        <v>45</v>
      </c>
      <c r="O18" t="s">
        <v>46</v>
      </c>
    </row>
    <row r="19" spans="1:38" x14ac:dyDescent="0.3">
      <c r="A19" s="7">
        <v>45644</v>
      </c>
      <c r="B19" s="8">
        <v>1.466</v>
      </c>
      <c r="C19" s="8">
        <v>0.92877900000000002</v>
      </c>
      <c r="E19" s="7"/>
      <c r="F19" s="8"/>
      <c r="G19" s="8"/>
      <c r="H19" s="8"/>
      <c r="I19">
        <v>11</v>
      </c>
      <c r="J19" t="s">
        <v>43</v>
      </c>
      <c r="K19" t="s">
        <v>55</v>
      </c>
      <c r="L19" s="1">
        <v>1.8530360460281401</v>
      </c>
      <c r="M19" s="1">
        <v>1.8581839799880999</v>
      </c>
      <c r="N19" t="s">
        <v>45</v>
      </c>
      <c r="O19" t="s">
        <v>46</v>
      </c>
    </row>
    <row r="20" spans="1:38" x14ac:dyDescent="0.3">
      <c r="A20" s="7">
        <v>46374</v>
      </c>
      <c r="B20" s="8">
        <v>1.51535</v>
      </c>
      <c r="C20" s="8">
        <v>0.89853799999999995</v>
      </c>
      <c r="E20" s="7" t="s">
        <v>104</v>
      </c>
      <c r="F20" s="14">
        <v>43814</v>
      </c>
      <c r="G20" s="8"/>
      <c r="H20" s="8"/>
      <c r="I20">
        <v>12</v>
      </c>
      <c r="J20" t="s">
        <v>43</v>
      </c>
      <c r="K20" t="s">
        <v>56</v>
      </c>
      <c r="L20" s="1">
        <v>1.87752401828766</v>
      </c>
      <c r="M20" s="1">
        <v>1.8832759857177701</v>
      </c>
      <c r="N20" t="s">
        <v>45</v>
      </c>
      <c r="O20" t="s">
        <v>46</v>
      </c>
    </row>
    <row r="21" spans="1:38" x14ac:dyDescent="0.3">
      <c r="A21" s="7">
        <v>47471</v>
      </c>
      <c r="B21" s="8">
        <v>1.6012599999999999</v>
      </c>
      <c r="C21" s="8">
        <v>0.85050000000000003</v>
      </c>
      <c r="E21" s="7"/>
      <c r="F21" s="8"/>
      <c r="G21" s="8"/>
      <c r="H21" s="8"/>
      <c r="I21">
        <v>15</v>
      </c>
      <c r="J21" t="s">
        <v>43</v>
      </c>
      <c r="K21" t="s">
        <v>57</v>
      </c>
      <c r="L21" s="1">
        <v>1.93099594116211</v>
      </c>
      <c r="M21" s="1">
        <v>1.9360040426254299</v>
      </c>
      <c r="N21" t="s">
        <v>45</v>
      </c>
      <c r="O21" t="s">
        <v>46</v>
      </c>
      <c r="P21" s="7"/>
    </row>
    <row r="22" spans="1:38" x14ac:dyDescent="0.3">
      <c r="A22" s="7">
        <v>48200</v>
      </c>
      <c r="B22" s="8">
        <v>1.64995</v>
      </c>
      <c r="C22" s="8">
        <v>0.81834300000000004</v>
      </c>
      <c r="E22" s="7"/>
      <c r="F22" s="8"/>
      <c r="G22" s="8"/>
      <c r="H22" s="8"/>
      <c r="I22">
        <v>20</v>
      </c>
      <c r="J22" t="s">
        <v>43</v>
      </c>
      <c r="K22" t="s">
        <v>58</v>
      </c>
      <c r="L22" s="1">
        <v>1.98436999320984</v>
      </c>
      <c r="M22" s="1">
        <v>1.9916290044784599</v>
      </c>
      <c r="N22" t="s">
        <v>45</v>
      </c>
      <c r="O22" t="s">
        <v>46</v>
      </c>
    </row>
    <row r="23" spans="1:38" x14ac:dyDescent="0.3">
      <c r="A23" s="7">
        <v>49298</v>
      </c>
      <c r="B23" s="8">
        <v>1.7038199999999999</v>
      </c>
      <c r="C23" s="8">
        <v>0.77151099999999995</v>
      </c>
      <c r="E23" s="7"/>
      <c r="F23" s="8"/>
      <c r="G23" s="8"/>
      <c r="H23" s="8"/>
      <c r="I23">
        <v>25</v>
      </c>
      <c r="J23" t="s">
        <v>43</v>
      </c>
      <c r="K23" t="s">
        <v>59</v>
      </c>
      <c r="L23" s="1">
        <v>2.0027060508728001</v>
      </c>
      <c r="M23" s="1">
        <v>2.0087940692901598</v>
      </c>
      <c r="N23" t="s">
        <v>45</v>
      </c>
      <c r="O23" t="s">
        <v>46</v>
      </c>
      <c r="P23" s="7"/>
    </row>
    <row r="24" spans="1:38" x14ac:dyDescent="0.3">
      <c r="A24" s="7">
        <v>51124</v>
      </c>
      <c r="B24" s="8">
        <v>1.75617</v>
      </c>
      <c r="C24" s="8">
        <v>0.69971000000000005</v>
      </c>
      <c r="E24" s="7"/>
      <c r="F24" s="8"/>
      <c r="G24" s="8"/>
      <c r="H24" s="8"/>
      <c r="I24">
        <v>30</v>
      </c>
      <c r="J24" t="s">
        <v>43</v>
      </c>
      <c r="K24" t="s">
        <v>60</v>
      </c>
      <c r="L24" s="1">
        <v>2.0056500434875502</v>
      </c>
      <c r="M24" s="1">
        <v>2.0113489627838099</v>
      </c>
      <c r="N24" t="s">
        <v>45</v>
      </c>
      <c r="O24" t="s">
        <v>46</v>
      </c>
    </row>
    <row r="25" spans="1:38" x14ac:dyDescent="0.3">
      <c r="A25" s="7">
        <v>52951</v>
      </c>
      <c r="B25" s="8">
        <v>1.7753099999999999</v>
      </c>
      <c r="C25" s="8">
        <v>0.63683599999999996</v>
      </c>
      <c r="E25" s="7"/>
      <c r="F25" s="8"/>
      <c r="G25" s="8"/>
      <c r="H25" s="8"/>
      <c r="I25">
        <v>40</v>
      </c>
      <c r="J25" t="s">
        <v>43</v>
      </c>
      <c r="K25" t="s">
        <v>61</v>
      </c>
      <c r="L25" s="1">
        <v>1.97612500190735</v>
      </c>
      <c r="M25" s="1">
        <v>1.9834740161895801</v>
      </c>
      <c r="N25" t="s">
        <v>45</v>
      </c>
      <c r="O25" t="s">
        <v>46</v>
      </c>
      <c r="P25" s="4"/>
    </row>
    <row r="26" spans="1:38" x14ac:dyDescent="0.3">
      <c r="A26" s="7">
        <v>54777</v>
      </c>
      <c r="B26" s="8">
        <v>1.7763</v>
      </c>
      <c r="C26" s="8">
        <v>0.58224900000000002</v>
      </c>
      <c r="E26" s="7"/>
      <c r="F26" s="8"/>
      <c r="G26" s="8"/>
      <c r="H26" s="8"/>
      <c r="I26">
        <v>50</v>
      </c>
      <c r="J26" t="s">
        <v>43</v>
      </c>
      <c r="K26" t="s">
        <v>62</v>
      </c>
      <c r="L26" s="1">
        <v>1.9288860559463501</v>
      </c>
      <c r="M26" s="1">
        <v>1.95311295986175</v>
      </c>
      <c r="N26" t="s">
        <v>45</v>
      </c>
      <c r="O26" t="s">
        <v>46</v>
      </c>
    </row>
    <row r="27" spans="1:38" x14ac:dyDescent="0.3">
      <c r="A27" s="7">
        <v>58427</v>
      </c>
      <c r="B27" s="8">
        <v>1.7482500000000001</v>
      </c>
      <c r="C27" s="8">
        <v>0.49443100000000001</v>
      </c>
      <c r="E27" s="7"/>
      <c r="F27" s="8"/>
      <c r="G27" s="8"/>
      <c r="H27" s="8"/>
      <c r="I27" s="7"/>
      <c r="J27" s="8"/>
    </row>
    <row r="28" spans="1:38" x14ac:dyDescent="0.3">
      <c r="A28" s="7">
        <v>62080</v>
      </c>
      <c r="B28" s="8">
        <v>1.70825</v>
      </c>
      <c r="C28" s="8">
        <v>0.42693500000000001</v>
      </c>
      <c r="E28" s="7"/>
      <c r="F28" s="8"/>
      <c r="G28" s="8"/>
      <c r="H28" s="8"/>
      <c r="I28" s="7"/>
      <c r="J28" s="8"/>
    </row>
    <row r="30" spans="1:38" x14ac:dyDescent="0.3">
      <c r="I30" s="3"/>
      <c r="J30" s="3"/>
      <c r="K30" s="3"/>
      <c r="L30" s="3"/>
      <c r="M30" s="3"/>
      <c r="N30" s="3"/>
      <c r="O30" s="3"/>
      <c r="P30" s="3"/>
    </row>
    <row r="31" spans="1:38" x14ac:dyDescent="0.3">
      <c r="I31" s="3"/>
      <c r="J31" s="3"/>
      <c r="K31" s="3"/>
      <c r="L31" s="3"/>
      <c r="M31" s="3"/>
      <c r="N31" s="3"/>
      <c r="O31" s="3"/>
      <c r="P31" s="3"/>
    </row>
    <row r="32" spans="1:38" x14ac:dyDescent="0.3">
      <c r="I32" s="3"/>
      <c r="J32" s="3"/>
      <c r="K32" s="3"/>
      <c r="L32" s="3"/>
      <c r="M32" s="3"/>
      <c r="N32" s="3"/>
      <c r="O32" s="3"/>
      <c r="P32" s="3"/>
    </row>
    <row r="33" spans="9:16" x14ac:dyDescent="0.3">
      <c r="I33" s="8"/>
      <c r="J33" s="8"/>
      <c r="K33" s="8"/>
      <c r="L33" s="8"/>
      <c r="M33" s="8"/>
      <c r="N33" s="8"/>
      <c r="O33" s="8"/>
      <c r="P33" s="8"/>
    </row>
    <row r="34" spans="9:16" x14ac:dyDescent="0.3">
      <c r="I34" s="8"/>
      <c r="J34" s="8"/>
      <c r="K34" s="8"/>
      <c r="L34" s="8"/>
      <c r="M34" s="8"/>
      <c r="N34" s="8"/>
      <c r="O34" s="8"/>
      <c r="P34" s="8"/>
    </row>
    <row r="35" spans="9:16" x14ac:dyDescent="0.3">
      <c r="I35" s="8"/>
      <c r="J35" s="8"/>
      <c r="K35" s="8"/>
      <c r="L35" s="8"/>
      <c r="M35" s="8"/>
      <c r="N35" s="8"/>
      <c r="O35" s="8"/>
      <c r="P35" s="8"/>
    </row>
    <row r="36" spans="9:16" x14ac:dyDescent="0.3">
      <c r="I36" s="8"/>
      <c r="J36" s="8"/>
      <c r="K36" s="8"/>
      <c r="L36" s="8"/>
      <c r="M36" s="8"/>
      <c r="N36" s="8"/>
      <c r="O36" s="8"/>
      <c r="P36" s="8"/>
    </row>
    <row r="37" spans="9:16" x14ac:dyDescent="0.3">
      <c r="I37" s="8"/>
      <c r="J37" s="8"/>
      <c r="K37" s="8"/>
      <c r="L37" s="8"/>
      <c r="M37" s="8"/>
      <c r="N37" s="8"/>
      <c r="O37" s="8"/>
      <c r="P37" s="8"/>
    </row>
    <row r="38" spans="9:16" x14ac:dyDescent="0.3">
      <c r="I38" s="8"/>
      <c r="J38" s="8"/>
      <c r="K38" s="8"/>
      <c r="L38" s="8"/>
      <c r="M38" s="8"/>
      <c r="N38" s="8"/>
      <c r="O38" s="8"/>
      <c r="P38" s="8"/>
    </row>
    <row r="39" spans="9:16" x14ac:dyDescent="0.3">
      <c r="I39" s="8"/>
      <c r="J39" s="8"/>
      <c r="K39" s="8"/>
      <c r="L39" s="8"/>
      <c r="M39" s="8"/>
      <c r="N39" s="8"/>
      <c r="O39" s="8"/>
      <c r="P39" s="8"/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E1AD-06FC-48F8-A1BB-494082ED43A8}">
  <dimension ref="A1:G27"/>
  <sheetViews>
    <sheetView workbookViewId="0">
      <selection activeCell="E2" sqref="E2"/>
    </sheetView>
  </sheetViews>
  <sheetFormatPr baseColWidth="10" defaultRowHeight="14.4" x14ac:dyDescent="0.3"/>
  <sheetData>
    <row r="1" spans="1:7" x14ac:dyDescent="0.3">
      <c r="A1" t="s">
        <v>20</v>
      </c>
      <c r="B1" t="s">
        <v>19</v>
      </c>
      <c r="C1" t="s">
        <v>21</v>
      </c>
      <c r="D1" t="s">
        <v>103</v>
      </c>
      <c r="E1" t="s">
        <v>105</v>
      </c>
    </row>
    <row r="2" spans="1:7" x14ac:dyDescent="0.3">
      <c r="A2" s="13">
        <v>43816</v>
      </c>
      <c r="B2">
        <v>1.55</v>
      </c>
      <c r="C2">
        <v>0.99995699999999998</v>
      </c>
      <c r="D2">
        <f>+(A2-Curves!$F$20)/360</f>
        <v>5.5555555555555558E-3</v>
      </c>
      <c r="E2" s="17">
        <f>+(1/C2-1)*1/D2</f>
        <v>7.7403328343228495E-3</v>
      </c>
      <c r="G2" s="17">
        <f>1/(1+1.5/100*D2)</f>
        <v>0.99991667361053238</v>
      </c>
    </row>
    <row r="3" spans="1:7" x14ac:dyDescent="0.3">
      <c r="A3" s="13">
        <v>43825</v>
      </c>
      <c r="B3">
        <v>1.5502499999999999</v>
      </c>
      <c r="C3">
        <v>0.999699</v>
      </c>
      <c r="D3">
        <f>+(A3-Curves!$F$20)/360</f>
        <v>3.0555555555555555E-2</v>
      </c>
      <c r="E3" s="16">
        <f t="shared" ref="E3:E27" si="0">+(1/C3-1)/(D3)</f>
        <v>9.8538751073196096E-3</v>
      </c>
      <c r="G3">
        <f>+(1/G2-1)/D2</f>
        <v>1.5000000000018332E-2</v>
      </c>
    </row>
    <row r="4" spans="1:7" x14ac:dyDescent="0.3">
      <c r="A4" s="13">
        <v>43832</v>
      </c>
      <c r="B4">
        <v>1.5504500000000001</v>
      </c>
      <c r="C4">
        <v>0.99939699999999998</v>
      </c>
      <c r="D4">
        <f>+(A4-Curves!$F$20)/360</f>
        <v>0.05</v>
      </c>
      <c r="E4" s="16">
        <f t="shared" si="0"/>
        <v>1.2067276567768737E-2</v>
      </c>
    </row>
    <row r="5" spans="1:7" x14ac:dyDescent="0.3">
      <c r="A5" s="13">
        <v>43838</v>
      </c>
      <c r="B5">
        <v>1.5634999999999999</v>
      </c>
      <c r="C5">
        <v>0.999089</v>
      </c>
      <c r="D5">
        <f>+(A5-Curves!$F$20)/360</f>
        <v>6.6666666666666666E-2</v>
      </c>
      <c r="E5" s="16">
        <f t="shared" si="0"/>
        <v>1.3677460166210409E-2</v>
      </c>
    </row>
    <row r="6" spans="1:7" x14ac:dyDescent="0.3">
      <c r="A6" s="13">
        <v>43851</v>
      </c>
      <c r="B6">
        <v>1.5580000000000001</v>
      </c>
      <c r="C6">
        <v>0.99865999999999999</v>
      </c>
      <c r="D6">
        <f>+(A6-Curves!$F$20)/360</f>
        <v>0.10277777777777777</v>
      </c>
      <c r="E6" s="16">
        <f t="shared" si="0"/>
        <v>1.3055331982693904E-2</v>
      </c>
    </row>
    <row r="7" spans="1:7" x14ac:dyDescent="0.3">
      <c r="A7" s="13">
        <v>43881</v>
      </c>
      <c r="B7">
        <v>1.5580000000000001</v>
      </c>
      <c r="C7">
        <v>0.99723799999999996</v>
      </c>
      <c r="D7">
        <f>+(A7-Curves!$F$20)/360</f>
        <v>0.18611111111111112</v>
      </c>
      <c r="E7" s="16">
        <f t="shared" si="0"/>
        <v>1.488170027107415E-2</v>
      </c>
    </row>
    <row r="8" spans="1:7" x14ac:dyDescent="0.3">
      <c r="A8" s="13">
        <v>43908</v>
      </c>
      <c r="B8">
        <v>1.5569999999999999</v>
      </c>
      <c r="C8">
        <v>0.99607999999999997</v>
      </c>
      <c r="D8">
        <f>+(A8-Curves!$F$20)/360</f>
        <v>0.26111111111111113</v>
      </c>
      <c r="E8" s="16">
        <f t="shared" si="0"/>
        <v>1.5071847600039255E-2</v>
      </c>
    </row>
    <row r="9" spans="1:7" x14ac:dyDescent="0.3">
      <c r="A9" s="13">
        <v>43941</v>
      </c>
      <c r="B9">
        <v>1.5529999999999999</v>
      </c>
      <c r="C9">
        <v>0.99476500000000001</v>
      </c>
      <c r="D9">
        <f>+(A9-Curves!$F$20)/360</f>
        <v>0.3527777777777778</v>
      </c>
      <c r="E9" s="16">
        <f t="shared" si="0"/>
        <v>1.4917462997532171E-2</v>
      </c>
    </row>
    <row r="10" spans="1:7" x14ac:dyDescent="0.3">
      <c r="A10" s="13">
        <v>43971</v>
      </c>
      <c r="B10">
        <v>1.548</v>
      </c>
      <c r="C10">
        <v>0.99342200000000003</v>
      </c>
      <c r="D10">
        <f>+(A10-Curves!$F$20)/360</f>
        <v>0.43611111111111112</v>
      </c>
      <c r="E10" s="16">
        <f t="shared" si="0"/>
        <v>1.5183187106698514E-2</v>
      </c>
    </row>
    <row r="11" spans="1:7" x14ac:dyDescent="0.3">
      <c r="A11" s="13">
        <v>44000</v>
      </c>
      <c r="B11">
        <v>1.542</v>
      </c>
      <c r="C11">
        <v>0.99222200000000005</v>
      </c>
      <c r="D11">
        <f>+(A11-Curves!$F$20)/360</f>
        <v>0.51666666666666672</v>
      </c>
      <c r="E11" s="16">
        <f t="shared" si="0"/>
        <v>1.5172202942876694E-2</v>
      </c>
    </row>
    <row r="12" spans="1:7" x14ac:dyDescent="0.3">
      <c r="A12" s="13">
        <v>44092</v>
      </c>
      <c r="B12">
        <v>1.51932</v>
      </c>
      <c r="C12">
        <v>0.98852700000000004</v>
      </c>
      <c r="D12">
        <f>+(A12-Curves!$F$20)/360</f>
        <v>0.77222222222222225</v>
      </c>
      <c r="E12" s="16">
        <f t="shared" si="0"/>
        <v>1.5029556402767194E-2</v>
      </c>
    </row>
    <row r="13" spans="1:7" x14ac:dyDescent="0.3">
      <c r="A13" s="13">
        <v>44183</v>
      </c>
      <c r="B13">
        <v>1.494</v>
      </c>
      <c r="C13">
        <v>0.98503799999999997</v>
      </c>
      <c r="D13">
        <f>+(A13-Curves!$F$20)/360</f>
        <v>1.0249999999999999</v>
      </c>
      <c r="E13" s="16">
        <f t="shared" si="0"/>
        <v>1.4818791935673373E-2</v>
      </c>
    </row>
    <row r="14" spans="1:7" x14ac:dyDescent="0.3">
      <c r="A14" s="13">
        <v>44365</v>
      </c>
      <c r="B14">
        <v>1.4497800000000001</v>
      </c>
      <c r="C14">
        <v>0.97830700000000004</v>
      </c>
      <c r="D14">
        <f>+(A14-Curves!$F$20)/360</f>
        <v>1.5305555555555554</v>
      </c>
      <c r="E14" s="16">
        <f t="shared" si="0"/>
        <v>1.4487563654843598E-2</v>
      </c>
    </row>
    <row r="15" spans="1:7" x14ac:dyDescent="0.3">
      <c r="A15" s="13">
        <v>44550</v>
      </c>
      <c r="B15">
        <v>1.4339999999999999</v>
      </c>
      <c r="C15">
        <v>0.97151399999999999</v>
      </c>
      <c r="D15">
        <f>+(A15-Curves!$F$20)/360</f>
        <v>2.0444444444444443</v>
      </c>
      <c r="E15" s="16">
        <f t="shared" si="0"/>
        <v>1.4341913307700576E-2</v>
      </c>
    </row>
    <row r="16" spans="1:7" x14ac:dyDescent="0.3">
      <c r="A16" s="13">
        <v>44915</v>
      </c>
      <c r="B16">
        <v>1.4330000000000001</v>
      </c>
      <c r="C16">
        <v>0.95762100000000006</v>
      </c>
      <c r="D16">
        <f>+(A16-Curves!$F$20)/360</f>
        <v>3.0583333333333331</v>
      </c>
      <c r="E16" s="16">
        <f t="shared" si="0"/>
        <v>1.4470123078932052E-2</v>
      </c>
    </row>
    <row r="17" spans="1:5" x14ac:dyDescent="0.3">
      <c r="A17" s="13">
        <v>45280</v>
      </c>
      <c r="B17">
        <v>1.446</v>
      </c>
      <c r="C17">
        <v>0.94333</v>
      </c>
      <c r="D17">
        <f>+(A17-Curves!$F$20)/360</f>
        <v>4.072222222222222</v>
      </c>
      <c r="E17" s="16">
        <f t="shared" si="0"/>
        <v>1.4752244338794084E-2</v>
      </c>
    </row>
    <row r="18" spans="1:5" x14ac:dyDescent="0.3">
      <c r="A18" s="13">
        <v>45644</v>
      </c>
      <c r="B18">
        <v>1.466</v>
      </c>
      <c r="C18">
        <v>0.92877900000000002</v>
      </c>
      <c r="D18">
        <f>+(A18-Curves!$F$20)/360</f>
        <v>5.083333333333333</v>
      </c>
      <c r="E18" s="16">
        <f t="shared" si="0"/>
        <v>1.5085061704226896E-2</v>
      </c>
    </row>
    <row r="19" spans="1:5" x14ac:dyDescent="0.3">
      <c r="A19" s="13">
        <v>46374</v>
      </c>
      <c r="B19">
        <v>1.51535</v>
      </c>
      <c r="C19">
        <v>0.89853799999999995</v>
      </c>
      <c r="D19">
        <f>+(A19-Curves!$F$20)/360</f>
        <v>7.1111111111111107</v>
      </c>
      <c r="E19" s="16">
        <f t="shared" si="0"/>
        <v>1.5879232430904427E-2</v>
      </c>
    </row>
    <row r="20" spans="1:5" x14ac:dyDescent="0.3">
      <c r="A20" s="13">
        <v>47471</v>
      </c>
      <c r="B20">
        <v>1.6012599999999999</v>
      </c>
      <c r="C20">
        <v>0.85050000000000003</v>
      </c>
      <c r="D20">
        <f>+(A20-Curves!$F$20)/360</f>
        <v>10.158333333333333</v>
      </c>
      <c r="E20" s="16">
        <f t="shared" si="0"/>
        <v>1.7303916674985858E-2</v>
      </c>
    </row>
    <row r="21" spans="1:5" x14ac:dyDescent="0.3">
      <c r="A21" s="13">
        <v>48200</v>
      </c>
      <c r="B21">
        <v>1.64995</v>
      </c>
      <c r="C21">
        <v>0.81834300000000004</v>
      </c>
      <c r="D21">
        <f>+(A21-Curves!$F$20)/360</f>
        <v>12.183333333333334</v>
      </c>
      <c r="E21" s="16">
        <f t="shared" si="0"/>
        <v>1.8220095091791302E-2</v>
      </c>
    </row>
    <row r="22" spans="1:5" x14ac:dyDescent="0.3">
      <c r="A22" s="13">
        <v>49298</v>
      </c>
      <c r="B22">
        <v>1.7038199999999999</v>
      </c>
      <c r="C22">
        <v>0.77151099999999995</v>
      </c>
      <c r="D22">
        <f>+(A22-Curves!$F$20)/360</f>
        <v>15.233333333333333</v>
      </c>
      <c r="E22" s="16">
        <f t="shared" si="0"/>
        <v>1.9441431035129183E-2</v>
      </c>
    </row>
    <row r="23" spans="1:5" x14ac:dyDescent="0.3">
      <c r="A23" s="13">
        <v>51124</v>
      </c>
      <c r="B23">
        <v>1.75617</v>
      </c>
      <c r="C23">
        <v>0.69971000000000005</v>
      </c>
      <c r="D23">
        <f>+(A23-Curves!$F$20)/360</f>
        <v>20.305555555555557</v>
      </c>
      <c r="E23" s="16">
        <f t="shared" si="0"/>
        <v>2.1135275487689332E-2</v>
      </c>
    </row>
    <row r="24" spans="1:5" x14ac:dyDescent="0.3">
      <c r="A24" s="13">
        <v>52951</v>
      </c>
      <c r="B24">
        <v>1.7753099999999999</v>
      </c>
      <c r="C24">
        <v>0.63683599999999996</v>
      </c>
      <c r="D24">
        <f>+(A24-Curves!$F$20)/360</f>
        <v>25.380555555555556</v>
      </c>
      <c r="E24" s="16">
        <f t="shared" si="0"/>
        <v>2.2468499020713753E-2</v>
      </c>
    </row>
    <row r="25" spans="1:5" x14ac:dyDescent="0.3">
      <c r="A25" s="13">
        <v>54777</v>
      </c>
      <c r="B25">
        <v>1.7763</v>
      </c>
      <c r="C25">
        <v>0.58224900000000002</v>
      </c>
      <c r="D25">
        <f>+(A25-Curves!$F$20)/360</f>
        <v>30.452777777777779</v>
      </c>
      <c r="E25" s="16">
        <f t="shared" si="0"/>
        <v>2.3560355191718327E-2</v>
      </c>
    </row>
    <row r="26" spans="1:5" x14ac:dyDescent="0.3">
      <c r="A26" s="13">
        <v>58427</v>
      </c>
      <c r="B26">
        <v>1.7482500000000001</v>
      </c>
      <c r="C26">
        <v>0.49443100000000001</v>
      </c>
      <c r="D26">
        <f>+(A26-Curves!$F$20)/360</f>
        <v>40.591666666666669</v>
      </c>
      <c r="E26" s="16">
        <f t="shared" si="0"/>
        <v>2.5190562217141846E-2</v>
      </c>
    </row>
    <row r="27" spans="1:5" x14ac:dyDescent="0.3">
      <c r="A27" s="13">
        <v>62080</v>
      </c>
      <c r="B27">
        <v>1.70825</v>
      </c>
      <c r="C27">
        <v>0.42693500000000001</v>
      </c>
      <c r="D27">
        <f>+(A27-Curves!$F$20)/360</f>
        <v>50.738888888888887</v>
      </c>
      <c r="E27" s="16">
        <f t="shared" si="0"/>
        <v>2.6454598372079578E-2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4FC0-4916-4B98-A474-25ED6717FC72}">
  <dimension ref="A1:E15"/>
  <sheetViews>
    <sheetView workbookViewId="0">
      <selection activeCell="D24" sqref="A23:D24"/>
    </sheetView>
  </sheetViews>
  <sheetFormatPr baseColWidth="10" defaultRowHeight="14.4" x14ac:dyDescent="0.3"/>
  <sheetData>
    <row r="1" spans="1:5" x14ac:dyDescent="0.3">
      <c r="A1" t="s">
        <v>20</v>
      </c>
      <c r="B1" t="s">
        <v>21</v>
      </c>
      <c r="C1" t="s">
        <v>25</v>
      </c>
      <c r="D1" t="s">
        <v>103</v>
      </c>
      <c r="E1" t="s">
        <v>105</v>
      </c>
    </row>
    <row r="2" spans="1:5" x14ac:dyDescent="0.3">
      <c r="A2" s="13">
        <v>43998</v>
      </c>
      <c r="B2">
        <v>0.99050199999999999</v>
      </c>
      <c r="C2">
        <v>1.8863799999999999</v>
      </c>
      <c r="D2">
        <f>+(A2-Curves!$F$20)/360</f>
        <v>0.51111111111111107</v>
      </c>
      <c r="E2" s="15">
        <f>+(1/B2-1)/(D2)</f>
        <v>1.8761237714069193E-2</v>
      </c>
    </row>
    <row r="3" spans="1:5" x14ac:dyDescent="0.3">
      <c r="A3" s="13">
        <v>44181</v>
      </c>
      <c r="B3">
        <v>0.98197699999999999</v>
      </c>
      <c r="C3">
        <v>5.75</v>
      </c>
      <c r="D3">
        <f>+(A3-Curves!$F$20)/360</f>
        <v>1.0194444444444444</v>
      </c>
      <c r="E3" s="15">
        <f>+(1/B3-1)/(D3)</f>
        <v>1.8003718067959539E-2</v>
      </c>
    </row>
    <row r="4" spans="1:5" x14ac:dyDescent="0.3">
      <c r="A4" s="13">
        <v>44363</v>
      </c>
      <c r="B4">
        <v>0.97380900000000004</v>
      </c>
      <c r="C4">
        <v>5.75</v>
      </c>
      <c r="D4">
        <f>+(A4-Curves!$F$20)/360</f>
        <v>1.5249999999999999</v>
      </c>
      <c r="E4" s="15">
        <f t="shared" ref="E4:E15" si="0">+(1/B4-1)/(D4)</f>
        <v>1.763633959997106E-2</v>
      </c>
    </row>
    <row r="5" spans="1:5" x14ac:dyDescent="0.3">
      <c r="A5" s="13">
        <v>44546</v>
      </c>
      <c r="B5">
        <v>0.96575999999999995</v>
      </c>
      <c r="C5">
        <v>5.625</v>
      </c>
      <c r="D5">
        <f>+(A5-Curves!$F$20)/360</f>
        <v>2.0333333333333332</v>
      </c>
      <c r="E5" s="15">
        <f t="shared" si="0"/>
        <v>1.7436365414072917E-2</v>
      </c>
    </row>
    <row r="6" spans="1:5" x14ac:dyDescent="0.3">
      <c r="A6" s="13">
        <v>44911</v>
      </c>
      <c r="B6">
        <v>0.94937400000000005</v>
      </c>
      <c r="C6">
        <v>5.6</v>
      </c>
      <c r="D6">
        <f>+(A6-Curves!$F$20)/360</f>
        <v>3.0472222222222221</v>
      </c>
      <c r="E6" s="15">
        <f t="shared" si="0"/>
        <v>1.7499762483224081E-2</v>
      </c>
    </row>
    <row r="7" spans="1:5" x14ac:dyDescent="0.3">
      <c r="A7" s="13">
        <v>45278</v>
      </c>
      <c r="B7">
        <v>0.93246200000000001</v>
      </c>
      <c r="C7">
        <v>6</v>
      </c>
      <c r="D7">
        <f>+(A7-Curves!$F$20)/360</f>
        <v>4.0666666666666664</v>
      </c>
      <c r="E7" s="15">
        <f t="shared" si="0"/>
        <v>1.7810597019538358E-2</v>
      </c>
    </row>
    <row r="8" spans="1:5" x14ac:dyDescent="0.3">
      <c r="A8" s="13">
        <v>45642</v>
      </c>
      <c r="B8">
        <v>0.91547100000000003</v>
      </c>
      <c r="C8">
        <v>6.125</v>
      </c>
      <c r="D8">
        <f>+(A8-Curves!$F$20)/360</f>
        <v>5.0777777777777775</v>
      </c>
      <c r="E8" s="15">
        <f t="shared" si="0"/>
        <v>1.8183917366380035E-2</v>
      </c>
    </row>
    <row r="9" spans="1:5" x14ac:dyDescent="0.3">
      <c r="A9" s="13">
        <v>46372</v>
      </c>
      <c r="B9">
        <v>0.88020699999999996</v>
      </c>
      <c r="C9">
        <v>7</v>
      </c>
      <c r="D9">
        <f>+(A9-Curves!$F$20)/360</f>
        <v>7.1055555555555552</v>
      </c>
      <c r="E9" s="15">
        <f t="shared" si="0"/>
        <v>1.9153519305124232E-2</v>
      </c>
    </row>
    <row r="10" spans="1:5" x14ac:dyDescent="0.3">
      <c r="A10" s="13">
        <v>47469</v>
      </c>
      <c r="B10">
        <v>0.82559499999999997</v>
      </c>
      <c r="C10">
        <v>7.625</v>
      </c>
      <c r="D10">
        <f>+(A10-Curves!$F$20)/360</f>
        <v>10.152777777777779</v>
      </c>
      <c r="E10" s="15">
        <f t="shared" si="0"/>
        <v>2.0806881649647054E-2</v>
      </c>
    </row>
    <row r="11" spans="1:5" x14ac:dyDescent="0.3">
      <c r="A11" s="13">
        <v>48198</v>
      </c>
      <c r="B11">
        <v>0.789331</v>
      </c>
      <c r="C11">
        <v>7.9749999999999996</v>
      </c>
      <c r="D11">
        <f>+(A11-Curves!$F$20)/360</f>
        <v>12.177777777777777</v>
      </c>
      <c r="E11" s="15">
        <f t="shared" si="0"/>
        <v>2.1916612522290543E-2</v>
      </c>
    </row>
    <row r="12" spans="1:5" x14ac:dyDescent="0.3">
      <c r="A12" s="13">
        <v>49296</v>
      </c>
      <c r="B12">
        <v>0.73728899999999997</v>
      </c>
      <c r="C12">
        <v>8.3249999999999993</v>
      </c>
      <c r="D12">
        <f>+(A12-Curves!$F$20)/360</f>
        <v>15.227777777777778</v>
      </c>
      <c r="E12" s="15">
        <f t="shared" si="0"/>
        <v>2.3399359651273474E-2</v>
      </c>
    </row>
    <row r="13" spans="1:5" x14ac:dyDescent="0.3">
      <c r="A13" s="13">
        <v>51120</v>
      </c>
      <c r="B13">
        <v>0.65815699999999999</v>
      </c>
      <c r="C13">
        <v>8.5</v>
      </c>
      <c r="D13">
        <f>+(A13-Curves!$F$20)/360</f>
        <v>20.294444444444444</v>
      </c>
      <c r="E13" s="15">
        <f t="shared" si="0"/>
        <v>2.5592930620723719E-2</v>
      </c>
    </row>
    <row r="14" spans="1:5" x14ac:dyDescent="0.3">
      <c r="A14" s="13">
        <v>52947</v>
      </c>
      <c r="B14">
        <v>0.58979899999999996</v>
      </c>
      <c r="C14">
        <v>8.75</v>
      </c>
      <c r="D14">
        <f>+(A14-Curves!$F$20)/360</f>
        <v>25.369444444444444</v>
      </c>
      <c r="E14" s="15">
        <f t="shared" si="0"/>
        <v>2.7414588160306598E-2</v>
      </c>
    </row>
    <row r="15" spans="1:5" x14ac:dyDescent="0.3">
      <c r="A15" s="13">
        <v>54773</v>
      </c>
      <c r="B15">
        <v>0.53025</v>
      </c>
      <c r="C15">
        <v>9</v>
      </c>
      <c r="D15">
        <f>+(A15-Curves!$F$20)/360</f>
        <v>30.441666666666666</v>
      </c>
      <c r="E15" s="15">
        <f t="shared" si="0"/>
        <v>2.9101654837182127E-2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Worksheet</vt:lpstr>
      <vt:lpstr>Quotes</vt:lpstr>
      <vt:lpstr>Curves</vt:lpstr>
      <vt:lpstr>ois</vt:lpstr>
      <vt:lpstr>libor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Melo Jose Pedro</cp:lastModifiedBy>
  <dcterms:created xsi:type="dcterms:W3CDTF">2013-04-03T15:49:21Z</dcterms:created>
  <dcterms:modified xsi:type="dcterms:W3CDTF">2019-12-22T15:23:02Z</dcterms:modified>
</cp:coreProperties>
</file>