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hasler/Library/Mobile Documents/com~apple~CloudDocs/Documents/Uni Copenhagen/Jahr 2/Thesis/"/>
    </mc:Choice>
  </mc:AlternateContent>
  <xr:revisionPtr revIDLastSave="0" documentId="13_ncr:1_{2085EB19-EB33-2042-804B-B838C101F7BC}" xr6:coauthVersionLast="47" xr6:coauthVersionMax="47" xr10:uidLastSave="{00000000-0000-0000-0000-000000000000}"/>
  <bookViews>
    <workbookView xWindow="0" yWindow="780" windowWidth="34200" windowHeight="19680" xr2:uid="{F016003B-C4CA-4AC7-B33F-667CEDA0907C}"/>
  </bookViews>
  <sheets>
    <sheet name="Scenario_1" sheetId="4" r:id="rId1"/>
    <sheet name="Scenario_2" sheetId="5" r:id="rId2"/>
    <sheet name="Beech" sheetId="1" r:id="rId3"/>
    <sheet name="N. Spruce" sheetId="2" r:id="rId4"/>
    <sheet name="General" sheetId="3" r:id="rId5"/>
  </sheets>
  <definedNames>
    <definedName name="solver_adj" localSheetId="2" hidden="1">Beech!$Y$4:$Y$6</definedName>
    <definedName name="solver_adj" localSheetId="3" hidden="1">'N. Spruce'!$Y$4:$Y$6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in" localSheetId="2" hidden="1">2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0</definedName>
    <definedName name="solver_num" localSheetId="3" hidden="1">0</definedName>
    <definedName name="solver_nwt" localSheetId="2" hidden="1">1</definedName>
    <definedName name="solver_nwt" localSheetId="3" hidden="1">1</definedName>
    <definedName name="solver_opt" localSheetId="2" hidden="1">Beech!$Z$20</definedName>
    <definedName name="solver_opt" localSheetId="3" hidden="1">'N. Spruce'!$Z$20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2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5" l="1"/>
  <c r="E3" i="5"/>
  <c r="D3" i="5"/>
  <c r="C3" i="5"/>
  <c r="B3" i="5"/>
  <c r="D5" i="5"/>
  <c r="C5" i="5"/>
  <c r="B5" i="5"/>
  <c r="E5" i="4"/>
  <c r="D5" i="4"/>
  <c r="C5" i="4"/>
  <c r="B5" i="4"/>
  <c r="E2" i="5"/>
  <c r="D2" i="5"/>
  <c r="C2" i="5"/>
  <c r="B2" i="5"/>
  <c r="E7" i="4"/>
  <c r="D7" i="4"/>
  <c r="C7" i="4"/>
  <c r="B7" i="4"/>
  <c r="E2" i="4"/>
  <c r="C2" i="4"/>
  <c r="B2" i="4"/>
  <c r="D2" i="4"/>
  <c r="E9" i="5" l="1"/>
  <c r="D9" i="5"/>
  <c r="C9" i="5"/>
  <c r="B9" i="5"/>
  <c r="E9" i="4"/>
  <c r="D9" i="4"/>
  <c r="C9" i="4"/>
  <c r="B9" i="4"/>
  <c r="E4" i="5"/>
  <c r="D4" i="5"/>
  <c r="E4" i="4"/>
  <c r="D4" i="4"/>
  <c r="AD6" i="2"/>
  <c r="AD3" i="2" s="1"/>
  <c r="C4" i="5"/>
  <c r="B4" i="5"/>
  <c r="C4" i="4"/>
  <c r="B4" i="4"/>
  <c r="AD3" i="1"/>
  <c r="AD6" i="1"/>
  <c r="B8" i="2"/>
  <c r="E11" i="5"/>
  <c r="D11" i="5"/>
  <c r="E8" i="5"/>
  <c r="D8" i="5"/>
  <c r="E7" i="5"/>
  <c r="D7" i="5"/>
  <c r="E6" i="5"/>
  <c r="D6" i="5"/>
  <c r="E11" i="4"/>
  <c r="D11" i="4"/>
  <c r="E8" i="4"/>
  <c r="D8" i="4"/>
  <c r="E6" i="4"/>
  <c r="D6" i="4"/>
  <c r="AD15" i="2"/>
  <c r="C11" i="5"/>
  <c r="B11" i="5"/>
  <c r="C8" i="5"/>
  <c r="B8" i="5"/>
  <c r="C7" i="5"/>
  <c r="B7" i="5"/>
  <c r="C6" i="5"/>
  <c r="B6" i="5"/>
  <c r="C11" i="4"/>
  <c r="B11" i="4"/>
  <c r="C8" i="4"/>
  <c r="B8" i="4"/>
  <c r="C6" i="4"/>
  <c r="B6" i="4"/>
  <c r="B8" i="1"/>
  <c r="B7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0" i="1"/>
  <c r="B9" i="1" l="1"/>
  <c r="B10" i="5" l="1"/>
  <c r="C10" i="5"/>
  <c r="B9" i="2" l="1"/>
  <c r="B7" i="2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20" i="1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20" i="2"/>
  <c r="AF140" i="2"/>
  <c r="AG140" i="2"/>
  <c r="AH140" i="2"/>
  <c r="AF141" i="2"/>
  <c r="AG141" i="2"/>
  <c r="AF142" i="2"/>
  <c r="AG142" i="2"/>
  <c r="AE142" i="2"/>
  <c r="AE141" i="2"/>
  <c r="AE140" i="2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0" i="1"/>
  <c r="E10" i="5" l="1"/>
  <c r="D10" i="5"/>
  <c r="AH141" i="2"/>
  <c r="AH142" i="2" s="1"/>
  <c r="AF220" i="1" l="1"/>
  <c r="AG220" i="1"/>
  <c r="AG221" i="1" s="1"/>
  <c r="AH220" i="1"/>
  <c r="AF221" i="1"/>
  <c r="AF222" i="1"/>
  <c r="AE220" i="1"/>
  <c r="AE221" i="1" s="1"/>
  <c r="AE222" i="1" s="1"/>
  <c r="Z4" i="2"/>
  <c r="U4" i="2"/>
  <c r="P4" i="2"/>
  <c r="K4" i="2"/>
  <c r="Z4" i="1"/>
  <c r="U4" i="1"/>
  <c r="AG222" i="1" l="1"/>
  <c r="AH221" i="1"/>
  <c r="AH222" i="1" s="1"/>
  <c r="P4" i="1"/>
  <c r="K4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0" i="1"/>
  <c r="J140" i="1"/>
  <c r="N140" i="1"/>
  <c r="O140" i="1" s="1"/>
  <c r="S140" i="1"/>
  <c r="T140" i="1" s="1"/>
  <c r="X140" i="1"/>
  <c r="Y140" i="1" s="1"/>
  <c r="J141" i="1"/>
  <c r="N141" i="1"/>
  <c r="O141" i="1" s="1"/>
  <c r="S141" i="1"/>
  <c r="T141" i="1" s="1"/>
  <c r="X141" i="1"/>
  <c r="Y141" i="1" s="1"/>
  <c r="J142" i="1"/>
  <c r="N142" i="1"/>
  <c r="O142" i="1" s="1"/>
  <c r="S142" i="1"/>
  <c r="T142" i="1" s="1"/>
  <c r="X142" i="1"/>
  <c r="Y142" i="1" s="1"/>
  <c r="J143" i="1"/>
  <c r="N143" i="1"/>
  <c r="O143" i="1" s="1"/>
  <c r="S143" i="1"/>
  <c r="T143" i="1" s="1"/>
  <c r="X143" i="1"/>
  <c r="Y143" i="1" s="1"/>
  <c r="J144" i="1"/>
  <c r="N144" i="1"/>
  <c r="O144" i="1" s="1"/>
  <c r="S144" i="1"/>
  <c r="T144" i="1" s="1"/>
  <c r="X144" i="1"/>
  <c r="Y144" i="1" s="1"/>
  <c r="J145" i="1"/>
  <c r="N145" i="1"/>
  <c r="O145" i="1" s="1"/>
  <c r="S145" i="1"/>
  <c r="T145" i="1" s="1"/>
  <c r="X145" i="1"/>
  <c r="Y145" i="1" s="1"/>
  <c r="J146" i="1"/>
  <c r="N146" i="1"/>
  <c r="O146" i="1" s="1"/>
  <c r="S146" i="1"/>
  <c r="T146" i="1" s="1"/>
  <c r="X146" i="1"/>
  <c r="Y146" i="1" s="1"/>
  <c r="J147" i="1"/>
  <c r="N147" i="1"/>
  <c r="O147" i="1" s="1"/>
  <c r="S147" i="1"/>
  <c r="T147" i="1" s="1"/>
  <c r="X147" i="1"/>
  <c r="Y147" i="1" s="1"/>
  <c r="J148" i="1"/>
  <c r="N148" i="1"/>
  <c r="O148" i="1" s="1"/>
  <c r="S148" i="1"/>
  <c r="T148" i="1" s="1"/>
  <c r="X148" i="1"/>
  <c r="Y148" i="1" s="1"/>
  <c r="J149" i="1"/>
  <c r="N149" i="1"/>
  <c r="O149" i="1" s="1"/>
  <c r="S149" i="1"/>
  <c r="T149" i="1" s="1"/>
  <c r="X149" i="1"/>
  <c r="Y149" i="1" s="1"/>
  <c r="J150" i="1"/>
  <c r="N150" i="1"/>
  <c r="O150" i="1" s="1"/>
  <c r="S150" i="1"/>
  <c r="T150" i="1" s="1"/>
  <c r="X150" i="1"/>
  <c r="Y150" i="1" s="1"/>
  <c r="J151" i="1"/>
  <c r="N151" i="1"/>
  <c r="O151" i="1" s="1"/>
  <c r="S151" i="1"/>
  <c r="T151" i="1" s="1"/>
  <c r="X151" i="1"/>
  <c r="Y151" i="1" s="1"/>
  <c r="J152" i="1"/>
  <c r="N152" i="1"/>
  <c r="O152" i="1" s="1"/>
  <c r="S152" i="1"/>
  <c r="T152" i="1" s="1"/>
  <c r="X152" i="1"/>
  <c r="Y152" i="1" s="1"/>
  <c r="J153" i="1"/>
  <c r="N153" i="1"/>
  <c r="O153" i="1" s="1"/>
  <c r="S153" i="1"/>
  <c r="T153" i="1" s="1"/>
  <c r="X153" i="1"/>
  <c r="Y153" i="1" s="1"/>
  <c r="J154" i="1"/>
  <c r="N154" i="1"/>
  <c r="O154" i="1" s="1"/>
  <c r="S154" i="1"/>
  <c r="T154" i="1" s="1"/>
  <c r="X154" i="1"/>
  <c r="Y154" i="1" s="1"/>
  <c r="J155" i="1"/>
  <c r="N155" i="1"/>
  <c r="O155" i="1" s="1"/>
  <c r="S155" i="1"/>
  <c r="T155" i="1" s="1"/>
  <c r="X155" i="1"/>
  <c r="Y155" i="1" s="1"/>
  <c r="J156" i="1"/>
  <c r="N156" i="1"/>
  <c r="O156" i="1" s="1"/>
  <c r="S156" i="1"/>
  <c r="T156" i="1" s="1"/>
  <c r="X156" i="1"/>
  <c r="Y156" i="1" s="1"/>
  <c r="J157" i="1"/>
  <c r="N157" i="1"/>
  <c r="O157" i="1" s="1"/>
  <c r="S157" i="1"/>
  <c r="T157" i="1" s="1"/>
  <c r="X157" i="1"/>
  <c r="Y157" i="1" s="1"/>
  <c r="J158" i="1"/>
  <c r="N158" i="1"/>
  <c r="O158" i="1" s="1"/>
  <c r="S158" i="1"/>
  <c r="T158" i="1" s="1"/>
  <c r="X158" i="1"/>
  <c r="Y158" i="1" s="1"/>
  <c r="J159" i="1"/>
  <c r="N159" i="1"/>
  <c r="O159" i="1" s="1"/>
  <c r="S159" i="1"/>
  <c r="T159" i="1" s="1"/>
  <c r="X159" i="1"/>
  <c r="Y159" i="1" s="1"/>
  <c r="J160" i="1"/>
  <c r="N160" i="1"/>
  <c r="O160" i="1" s="1"/>
  <c r="S160" i="1"/>
  <c r="T160" i="1" s="1"/>
  <c r="X160" i="1"/>
  <c r="Y160" i="1" s="1"/>
  <c r="J161" i="1"/>
  <c r="N161" i="1"/>
  <c r="O161" i="1" s="1"/>
  <c r="S161" i="1"/>
  <c r="T161" i="1" s="1"/>
  <c r="X161" i="1"/>
  <c r="Y161" i="1" s="1"/>
  <c r="J162" i="1"/>
  <c r="N162" i="1"/>
  <c r="O162" i="1" s="1"/>
  <c r="S162" i="1"/>
  <c r="T162" i="1" s="1"/>
  <c r="X162" i="1"/>
  <c r="Y162" i="1" s="1"/>
  <c r="J163" i="1"/>
  <c r="N163" i="1"/>
  <c r="O163" i="1" s="1"/>
  <c r="S163" i="1"/>
  <c r="T163" i="1" s="1"/>
  <c r="X163" i="1"/>
  <c r="Y163" i="1" s="1"/>
  <c r="J164" i="1"/>
  <c r="N164" i="1"/>
  <c r="O164" i="1" s="1"/>
  <c r="S164" i="1"/>
  <c r="T164" i="1" s="1"/>
  <c r="X164" i="1"/>
  <c r="Y164" i="1" s="1"/>
  <c r="J165" i="1"/>
  <c r="N165" i="1"/>
  <c r="O165" i="1" s="1"/>
  <c r="S165" i="1"/>
  <c r="T165" i="1" s="1"/>
  <c r="X165" i="1"/>
  <c r="Y165" i="1" s="1"/>
  <c r="J166" i="1"/>
  <c r="N166" i="1"/>
  <c r="O166" i="1" s="1"/>
  <c r="S166" i="1"/>
  <c r="T166" i="1" s="1"/>
  <c r="X166" i="1"/>
  <c r="Y166" i="1" s="1"/>
  <c r="J167" i="1"/>
  <c r="N167" i="1"/>
  <c r="O167" i="1" s="1"/>
  <c r="S167" i="1"/>
  <c r="T167" i="1" s="1"/>
  <c r="X167" i="1"/>
  <c r="Y167" i="1" s="1"/>
  <c r="J168" i="1"/>
  <c r="N168" i="1"/>
  <c r="O168" i="1" s="1"/>
  <c r="S168" i="1"/>
  <c r="T168" i="1" s="1"/>
  <c r="X168" i="1"/>
  <c r="Y168" i="1" s="1"/>
  <c r="J169" i="1"/>
  <c r="N169" i="1"/>
  <c r="O169" i="1" s="1"/>
  <c r="S169" i="1"/>
  <c r="T169" i="1" s="1"/>
  <c r="X169" i="1"/>
  <c r="Y169" i="1" s="1"/>
  <c r="J170" i="1"/>
  <c r="N170" i="1"/>
  <c r="O170" i="1" s="1"/>
  <c r="S170" i="1"/>
  <c r="T170" i="1" s="1"/>
  <c r="X170" i="1"/>
  <c r="Y170" i="1" s="1"/>
  <c r="J171" i="1"/>
  <c r="N171" i="1"/>
  <c r="O171" i="1" s="1"/>
  <c r="S171" i="1"/>
  <c r="T171" i="1" s="1"/>
  <c r="X171" i="1"/>
  <c r="Y171" i="1" s="1"/>
  <c r="J172" i="1"/>
  <c r="N172" i="1"/>
  <c r="O172" i="1" s="1"/>
  <c r="S172" i="1"/>
  <c r="T172" i="1" s="1"/>
  <c r="X172" i="1"/>
  <c r="Y172" i="1" s="1"/>
  <c r="J173" i="1"/>
  <c r="N173" i="1"/>
  <c r="O173" i="1" s="1"/>
  <c r="S173" i="1"/>
  <c r="T173" i="1" s="1"/>
  <c r="X173" i="1"/>
  <c r="Y173" i="1" s="1"/>
  <c r="J174" i="1"/>
  <c r="N174" i="1"/>
  <c r="O174" i="1" s="1"/>
  <c r="S174" i="1"/>
  <c r="T174" i="1" s="1"/>
  <c r="X174" i="1"/>
  <c r="Y174" i="1" s="1"/>
  <c r="J175" i="1"/>
  <c r="N175" i="1"/>
  <c r="O175" i="1" s="1"/>
  <c r="S175" i="1"/>
  <c r="T175" i="1" s="1"/>
  <c r="X175" i="1"/>
  <c r="Y175" i="1" s="1"/>
  <c r="J176" i="1"/>
  <c r="N176" i="1"/>
  <c r="O176" i="1" s="1"/>
  <c r="S176" i="1"/>
  <c r="T176" i="1" s="1"/>
  <c r="X176" i="1"/>
  <c r="Y176" i="1" s="1"/>
  <c r="J177" i="1"/>
  <c r="N177" i="1"/>
  <c r="O177" i="1" s="1"/>
  <c r="S177" i="1"/>
  <c r="T177" i="1" s="1"/>
  <c r="X177" i="1"/>
  <c r="Y177" i="1" s="1"/>
  <c r="J178" i="1"/>
  <c r="N178" i="1"/>
  <c r="O178" i="1" s="1"/>
  <c r="S178" i="1"/>
  <c r="T178" i="1" s="1"/>
  <c r="X178" i="1"/>
  <c r="Y178" i="1" s="1"/>
  <c r="J179" i="1"/>
  <c r="N179" i="1"/>
  <c r="O179" i="1" s="1"/>
  <c r="S179" i="1"/>
  <c r="T179" i="1" s="1"/>
  <c r="X179" i="1"/>
  <c r="Y179" i="1" s="1"/>
  <c r="J180" i="1"/>
  <c r="N180" i="1"/>
  <c r="O180" i="1" s="1"/>
  <c r="S180" i="1"/>
  <c r="T180" i="1" s="1"/>
  <c r="X180" i="1"/>
  <c r="Y180" i="1" s="1"/>
  <c r="J181" i="1"/>
  <c r="N181" i="1"/>
  <c r="O181" i="1" s="1"/>
  <c r="S181" i="1"/>
  <c r="T181" i="1" s="1"/>
  <c r="X181" i="1"/>
  <c r="Y181" i="1" s="1"/>
  <c r="J182" i="1"/>
  <c r="N182" i="1"/>
  <c r="O182" i="1" s="1"/>
  <c r="S182" i="1"/>
  <c r="T182" i="1" s="1"/>
  <c r="X182" i="1"/>
  <c r="Y182" i="1" s="1"/>
  <c r="J183" i="1"/>
  <c r="N183" i="1"/>
  <c r="O183" i="1" s="1"/>
  <c r="S183" i="1"/>
  <c r="T183" i="1" s="1"/>
  <c r="X183" i="1"/>
  <c r="Y183" i="1" s="1"/>
  <c r="J184" i="1"/>
  <c r="N184" i="1"/>
  <c r="O184" i="1" s="1"/>
  <c r="S184" i="1"/>
  <c r="T184" i="1" s="1"/>
  <c r="X184" i="1"/>
  <c r="Y184" i="1" s="1"/>
  <c r="J185" i="1"/>
  <c r="N185" i="1"/>
  <c r="O185" i="1" s="1"/>
  <c r="S185" i="1"/>
  <c r="T185" i="1" s="1"/>
  <c r="X185" i="1"/>
  <c r="Y185" i="1" s="1"/>
  <c r="J186" i="1"/>
  <c r="N186" i="1"/>
  <c r="O186" i="1" s="1"/>
  <c r="S186" i="1"/>
  <c r="T186" i="1" s="1"/>
  <c r="X186" i="1"/>
  <c r="Y186" i="1" s="1"/>
  <c r="J187" i="1"/>
  <c r="N187" i="1"/>
  <c r="O187" i="1" s="1"/>
  <c r="S187" i="1"/>
  <c r="T187" i="1" s="1"/>
  <c r="X187" i="1"/>
  <c r="Y187" i="1" s="1"/>
  <c r="J188" i="1"/>
  <c r="N188" i="1"/>
  <c r="O188" i="1" s="1"/>
  <c r="S188" i="1"/>
  <c r="T188" i="1" s="1"/>
  <c r="X188" i="1"/>
  <c r="Y188" i="1" s="1"/>
  <c r="J189" i="1"/>
  <c r="N189" i="1"/>
  <c r="O189" i="1" s="1"/>
  <c r="S189" i="1"/>
  <c r="T189" i="1" s="1"/>
  <c r="X189" i="1"/>
  <c r="Y189" i="1" s="1"/>
  <c r="J190" i="1"/>
  <c r="N190" i="1"/>
  <c r="O190" i="1" s="1"/>
  <c r="S190" i="1"/>
  <c r="T190" i="1" s="1"/>
  <c r="X190" i="1"/>
  <c r="Y190" i="1" s="1"/>
  <c r="J191" i="1"/>
  <c r="N191" i="1"/>
  <c r="O191" i="1" s="1"/>
  <c r="S191" i="1"/>
  <c r="T191" i="1" s="1"/>
  <c r="X191" i="1"/>
  <c r="Y191" i="1" s="1"/>
  <c r="J192" i="1"/>
  <c r="N192" i="1"/>
  <c r="O192" i="1" s="1"/>
  <c r="S192" i="1"/>
  <c r="T192" i="1" s="1"/>
  <c r="X192" i="1"/>
  <c r="Y192" i="1" s="1"/>
  <c r="J193" i="1"/>
  <c r="N193" i="1"/>
  <c r="O193" i="1" s="1"/>
  <c r="S193" i="1"/>
  <c r="T193" i="1" s="1"/>
  <c r="X193" i="1"/>
  <c r="Y193" i="1" s="1"/>
  <c r="J194" i="1"/>
  <c r="N194" i="1"/>
  <c r="O194" i="1" s="1"/>
  <c r="S194" i="1"/>
  <c r="T194" i="1" s="1"/>
  <c r="X194" i="1"/>
  <c r="Y194" i="1" s="1"/>
  <c r="J195" i="1"/>
  <c r="N195" i="1"/>
  <c r="O195" i="1" s="1"/>
  <c r="S195" i="1"/>
  <c r="T195" i="1" s="1"/>
  <c r="X195" i="1"/>
  <c r="Y195" i="1" s="1"/>
  <c r="J196" i="1"/>
  <c r="N196" i="1"/>
  <c r="O196" i="1" s="1"/>
  <c r="S196" i="1"/>
  <c r="T196" i="1" s="1"/>
  <c r="X196" i="1"/>
  <c r="Y196" i="1" s="1"/>
  <c r="J197" i="1"/>
  <c r="N197" i="1"/>
  <c r="O197" i="1" s="1"/>
  <c r="S197" i="1"/>
  <c r="T197" i="1" s="1"/>
  <c r="X197" i="1"/>
  <c r="Y197" i="1" s="1"/>
  <c r="J198" i="1"/>
  <c r="N198" i="1"/>
  <c r="O198" i="1" s="1"/>
  <c r="S198" i="1"/>
  <c r="T198" i="1" s="1"/>
  <c r="X198" i="1"/>
  <c r="Y198" i="1" s="1"/>
  <c r="J199" i="1"/>
  <c r="N199" i="1"/>
  <c r="O199" i="1" s="1"/>
  <c r="S199" i="1"/>
  <c r="T199" i="1" s="1"/>
  <c r="X199" i="1"/>
  <c r="Y199" i="1" s="1"/>
  <c r="J200" i="1"/>
  <c r="N200" i="1"/>
  <c r="O200" i="1" s="1"/>
  <c r="S200" i="1"/>
  <c r="T200" i="1" s="1"/>
  <c r="X200" i="1"/>
  <c r="Y200" i="1" s="1"/>
  <c r="J201" i="1"/>
  <c r="N201" i="1"/>
  <c r="O201" i="1" s="1"/>
  <c r="S201" i="1"/>
  <c r="T201" i="1" s="1"/>
  <c r="X201" i="1"/>
  <c r="Y201" i="1" s="1"/>
  <c r="J202" i="1"/>
  <c r="N202" i="1"/>
  <c r="O202" i="1" s="1"/>
  <c r="S202" i="1"/>
  <c r="T202" i="1" s="1"/>
  <c r="X202" i="1"/>
  <c r="Y202" i="1" s="1"/>
  <c r="J203" i="1"/>
  <c r="N203" i="1"/>
  <c r="O203" i="1" s="1"/>
  <c r="S203" i="1"/>
  <c r="T203" i="1" s="1"/>
  <c r="X203" i="1"/>
  <c r="Y203" i="1" s="1"/>
  <c r="J204" i="1"/>
  <c r="N204" i="1"/>
  <c r="O204" i="1" s="1"/>
  <c r="S204" i="1"/>
  <c r="T204" i="1" s="1"/>
  <c r="X204" i="1"/>
  <c r="Y204" i="1" s="1"/>
  <c r="J205" i="1"/>
  <c r="N205" i="1"/>
  <c r="O205" i="1" s="1"/>
  <c r="S205" i="1"/>
  <c r="T205" i="1" s="1"/>
  <c r="X205" i="1"/>
  <c r="Y205" i="1" s="1"/>
  <c r="J206" i="1"/>
  <c r="N206" i="1"/>
  <c r="O206" i="1" s="1"/>
  <c r="S206" i="1"/>
  <c r="T206" i="1" s="1"/>
  <c r="X206" i="1"/>
  <c r="Y206" i="1" s="1"/>
  <c r="J207" i="1"/>
  <c r="N207" i="1"/>
  <c r="O207" i="1" s="1"/>
  <c r="S207" i="1"/>
  <c r="T207" i="1" s="1"/>
  <c r="X207" i="1"/>
  <c r="Y207" i="1" s="1"/>
  <c r="J208" i="1"/>
  <c r="N208" i="1"/>
  <c r="O208" i="1" s="1"/>
  <c r="S208" i="1"/>
  <c r="T208" i="1" s="1"/>
  <c r="X208" i="1"/>
  <c r="Y208" i="1" s="1"/>
  <c r="J209" i="1"/>
  <c r="N209" i="1"/>
  <c r="O209" i="1" s="1"/>
  <c r="S209" i="1"/>
  <c r="T209" i="1" s="1"/>
  <c r="X209" i="1"/>
  <c r="Y209" i="1" s="1"/>
  <c r="J210" i="1"/>
  <c r="N210" i="1"/>
  <c r="O210" i="1" s="1"/>
  <c r="S210" i="1"/>
  <c r="T210" i="1" s="1"/>
  <c r="X210" i="1"/>
  <c r="Y210" i="1" s="1"/>
  <c r="J211" i="1"/>
  <c r="N211" i="1"/>
  <c r="O211" i="1" s="1"/>
  <c r="S211" i="1"/>
  <c r="T211" i="1" s="1"/>
  <c r="X211" i="1"/>
  <c r="Y211" i="1" s="1"/>
  <c r="J212" i="1"/>
  <c r="N212" i="1"/>
  <c r="O212" i="1" s="1"/>
  <c r="S212" i="1"/>
  <c r="T212" i="1" s="1"/>
  <c r="X212" i="1"/>
  <c r="Y212" i="1" s="1"/>
  <c r="J213" i="1"/>
  <c r="N213" i="1"/>
  <c r="O213" i="1" s="1"/>
  <c r="S213" i="1"/>
  <c r="T213" i="1" s="1"/>
  <c r="X213" i="1"/>
  <c r="Y213" i="1" s="1"/>
  <c r="J214" i="1"/>
  <c r="N214" i="1"/>
  <c r="O214" i="1" s="1"/>
  <c r="S214" i="1"/>
  <c r="T214" i="1" s="1"/>
  <c r="X214" i="1"/>
  <c r="Y214" i="1" s="1"/>
  <c r="J215" i="1"/>
  <c r="N215" i="1"/>
  <c r="O215" i="1" s="1"/>
  <c r="S215" i="1"/>
  <c r="T215" i="1" s="1"/>
  <c r="X215" i="1"/>
  <c r="Y215" i="1" s="1"/>
  <c r="J216" i="1"/>
  <c r="N216" i="1"/>
  <c r="O216" i="1" s="1"/>
  <c r="S216" i="1"/>
  <c r="T216" i="1" s="1"/>
  <c r="X216" i="1"/>
  <c r="Y216" i="1" s="1"/>
  <c r="J217" i="1"/>
  <c r="N217" i="1"/>
  <c r="O217" i="1" s="1"/>
  <c r="S217" i="1"/>
  <c r="T217" i="1" s="1"/>
  <c r="X217" i="1"/>
  <c r="Y217" i="1" s="1"/>
  <c r="J218" i="1"/>
  <c r="N218" i="1"/>
  <c r="O218" i="1" s="1"/>
  <c r="S218" i="1"/>
  <c r="T218" i="1" s="1"/>
  <c r="X218" i="1"/>
  <c r="Y218" i="1" s="1"/>
  <c r="J219" i="1"/>
  <c r="N219" i="1"/>
  <c r="O219" i="1" s="1"/>
  <c r="S219" i="1"/>
  <c r="T219" i="1" s="1"/>
  <c r="X219" i="1"/>
  <c r="Y219" i="1" s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20" i="1"/>
  <c r="X139" i="1"/>
  <c r="Y139" i="1" s="1"/>
  <c r="S139" i="1"/>
  <c r="T139" i="1" s="1"/>
  <c r="N139" i="1"/>
  <c r="O139" i="1" s="1"/>
  <c r="X138" i="1"/>
  <c r="Y138" i="1" s="1"/>
  <c r="S138" i="1"/>
  <c r="T138" i="1" s="1"/>
  <c r="N138" i="1"/>
  <c r="O138" i="1" s="1"/>
  <c r="X137" i="1"/>
  <c r="Y137" i="1" s="1"/>
  <c r="S137" i="1"/>
  <c r="T137" i="1" s="1"/>
  <c r="N137" i="1"/>
  <c r="O137" i="1" s="1"/>
  <c r="X136" i="1"/>
  <c r="Y136" i="1" s="1"/>
  <c r="S136" i="1"/>
  <c r="T136" i="1" s="1"/>
  <c r="N136" i="1"/>
  <c r="O136" i="1" s="1"/>
  <c r="X135" i="1"/>
  <c r="Y135" i="1" s="1"/>
  <c r="S135" i="1"/>
  <c r="T135" i="1" s="1"/>
  <c r="N135" i="1"/>
  <c r="O135" i="1" s="1"/>
  <c r="X134" i="1"/>
  <c r="Y134" i="1" s="1"/>
  <c r="S134" i="1"/>
  <c r="T134" i="1" s="1"/>
  <c r="N134" i="1"/>
  <c r="O134" i="1" s="1"/>
  <c r="X133" i="1"/>
  <c r="Y133" i="1" s="1"/>
  <c r="S133" i="1"/>
  <c r="T133" i="1" s="1"/>
  <c r="N133" i="1"/>
  <c r="O133" i="1" s="1"/>
  <c r="X132" i="1"/>
  <c r="Y132" i="1" s="1"/>
  <c r="S132" i="1"/>
  <c r="T132" i="1" s="1"/>
  <c r="N132" i="1"/>
  <c r="O132" i="1" s="1"/>
  <c r="X131" i="1"/>
  <c r="Y131" i="1" s="1"/>
  <c r="S131" i="1"/>
  <c r="T131" i="1" s="1"/>
  <c r="N131" i="1"/>
  <c r="O131" i="1" s="1"/>
  <c r="X130" i="1"/>
  <c r="Y130" i="1" s="1"/>
  <c r="S130" i="1"/>
  <c r="T130" i="1" s="1"/>
  <c r="N130" i="1"/>
  <c r="O130" i="1" s="1"/>
  <c r="X129" i="1"/>
  <c r="Y129" i="1" s="1"/>
  <c r="S129" i="1"/>
  <c r="T129" i="1" s="1"/>
  <c r="N129" i="1"/>
  <c r="O129" i="1" s="1"/>
  <c r="X128" i="1"/>
  <c r="Y128" i="1" s="1"/>
  <c r="S128" i="1"/>
  <c r="T128" i="1" s="1"/>
  <c r="N128" i="1"/>
  <c r="O128" i="1" s="1"/>
  <c r="X127" i="1"/>
  <c r="Y127" i="1" s="1"/>
  <c r="S127" i="1"/>
  <c r="T127" i="1" s="1"/>
  <c r="N127" i="1"/>
  <c r="O127" i="1" s="1"/>
  <c r="X126" i="1"/>
  <c r="Y126" i="1" s="1"/>
  <c r="S126" i="1"/>
  <c r="T126" i="1" s="1"/>
  <c r="N126" i="1"/>
  <c r="O126" i="1" s="1"/>
  <c r="X125" i="1"/>
  <c r="Y125" i="1" s="1"/>
  <c r="S125" i="1"/>
  <c r="T125" i="1" s="1"/>
  <c r="N125" i="1"/>
  <c r="O125" i="1" s="1"/>
  <c r="X124" i="1"/>
  <c r="Y124" i="1" s="1"/>
  <c r="S124" i="1"/>
  <c r="T124" i="1" s="1"/>
  <c r="N124" i="1"/>
  <c r="O124" i="1" s="1"/>
  <c r="X123" i="1"/>
  <c r="Y123" i="1" s="1"/>
  <c r="S123" i="1"/>
  <c r="T123" i="1" s="1"/>
  <c r="N123" i="1"/>
  <c r="O123" i="1" s="1"/>
  <c r="X122" i="1"/>
  <c r="Y122" i="1" s="1"/>
  <c r="S122" i="1"/>
  <c r="T122" i="1" s="1"/>
  <c r="N122" i="1"/>
  <c r="O122" i="1" s="1"/>
  <c r="X121" i="1"/>
  <c r="Y121" i="1" s="1"/>
  <c r="S121" i="1"/>
  <c r="T121" i="1" s="1"/>
  <c r="N121" i="1"/>
  <c r="O121" i="1" s="1"/>
  <c r="X120" i="1"/>
  <c r="Y120" i="1" s="1"/>
  <c r="S120" i="1"/>
  <c r="T120" i="1" s="1"/>
  <c r="N120" i="1"/>
  <c r="O120" i="1" s="1"/>
  <c r="X119" i="1"/>
  <c r="Y119" i="1" s="1"/>
  <c r="S119" i="1"/>
  <c r="T119" i="1" s="1"/>
  <c r="N119" i="1"/>
  <c r="O119" i="1" s="1"/>
  <c r="X118" i="1"/>
  <c r="Y118" i="1" s="1"/>
  <c r="S118" i="1"/>
  <c r="T118" i="1" s="1"/>
  <c r="N118" i="1"/>
  <c r="O118" i="1" s="1"/>
  <c r="X117" i="1"/>
  <c r="Y117" i="1" s="1"/>
  <c r="S117" i="1"/>
  <c r="T117" i="1" s="1"/>
  <c r="N117" i="1"/>
  <c r="O117" i="1" s="1"/>
  <c r="X116" i="1"/>
  <c r="Y116" i="1" s="1"/>
  <c r="S116" i="1"/>
  <c r="T116" i="1" s="1"/>
  <c r="N116" i="1"/>
  <c r="O116" i="1" s="1"/>
  <c r="X115" i="1"/>
  <c r="Y115" i="1" s="1"/>
  <c r="S115" i="1"/>
  <c r="T115" i="1" s="1"/>
  <c r="N115" i="1"/>
  <c r="O115" i="1" s="1"/>
  <c r="X114" i="1"/>
  <c r="Y114" i="1" s="1"/>
  <c r="S114" i="1"/>
  <c r="T114" i="1" s="1"/>
  <c r="N114" i="1"/>
  <c r="O114" i="1" s="1"/>
  <c r="X113" i="1"/>
  <c r="Y113" i="1" s="1"/>
  <c r="S113" i="1"/>
  <c r="T113" i="1" s="1"/>
  <c r="N113" i="1"/>
  <c r="O113" i="1" s="1"/>
  <c r="X112" i="1"/>
  <c r="Y112" i="1" s="1"/>
  <c r="S112" i="1"/>
  <c r="T112" i="1" s="1"/>
  <c r="N112" i="1"/>
  <c r="O112" i="1" s="1"/>
  <c r="X111" i="1"/>
  <c r="Y111" i="1" s="1"/>
  <c r="S111" i="1"/>
  <c r="T111" i="1" s="1"/>
  <c r="N111" i="1"/>
  <c r="O111" i="1" s="1"/>
  <c r="X110" i="1"/>
  <c r="Y110" i="1" s="1"/>
  <c r="S110" i="1"/>
  <c r="T110" i="1" s="1"/>
  <c r="N110" i="1"/>
  <c r="O110" i="1" s="1"/>
  <c r="X109" i="1"/>
  <c r="Y109" i="1" s="1"/>
  <c r="S109" i="1"/>
  <c r="T109" i="1" s="1"/>
  <c r="N109" i="1"/>
  <c r="O109" i="1" s="1"/>
  <c r="X108" i="1"/>
  <c r="Y108" i="1" s="1"/>
  <c r="S108" i="1"/>
  <c r="T108" i="1" s="1"/>
  <c r="N108" i="1"/>
  <c r="O108" i="1" s="1"/>
  <c r="X107" i="1"/>
  <c r="Y107" i="1" s="1"/>
  <c r="S107" i="1"/>
  <c r="T107" i="1" s="1"/>
  <c r="N107" i="1"/>
  <c r="O107" i="1" s="1"/>
  <c r="X106" i="1"/>
  <c r="Y106" i="1" s="1"/>
  <c r="S106" i="1"/>
  <c r="T106" i="1" s="1"/>
  <c r="N106" i="1"/>
  <c r="O106" i="1" s="1"/>
  <c r="X105" i="1"/>
  <c r="Y105" i="1" s="1"/>
  <c r="S105" i="1"/>
  <c r="T105" i="1" s="1"/>
  <c r="N105" i="1"/>
  <c r="O105" i="1" s="1"/>
  <c r="X104" i="1"/>
  <c r="Y104" i="1" s="1"/>
  <c r="S104" i="1"/>
  <c r="T104" i="1" s="1"/>
  <c r="N104" i="1"/>
  <c r="O104" i="1" s="1"/>
  <c r="X103" i="1"/>
  <c r="Y103" i="1" s="1"/>
  <c r="S103" i="1"/>
  <c r="T103" i="1" s="1"/>
  <c r="N103" i="1"/>
  <c r="O103" i="1" s="1"/>
  <c r="X102" i="1"/>
  <c r="Y102" i="1" s="1"/>
  <c r="S102" i="1"/>
  <c r="T102" i="1" s="1"/>
  <c r="N102" i="1"/>
  <c r="O102" i="1" s="1"/>
  <c r="X101" i="1"/>
  <c r="Y101" i="1" s="1"/>
  <c r="S101" i="1"/>
  <c r="T101" i="1" s="1"/>
  <c r="N101" i="1"/>
  <c r="O101" i="1" s="1"/>
  <c r="X100" i="1"/>
  <c r="Y100" i="1" s="1"/>
  <c r="S100" i="1"/>
  <c r="T100" i="1" s="1"/>
  <c r="N100" i="1"/>
  <c r="O100" i="1" s="1"/>
  <c r="X99" i="1"/>
  <c r="Y99" i="1" s="1"/>
  <c r="S99" i="1"/>
  <c r="T99" i="1" s="1"/>
  <c r="N99" i="1"/>
  <c r="O99" i="1" s="1"/>
  <c r="X98" i="1"/>
  <c r="Y98" i="1" s="1"/>
  <c r="S98" i="1"/>
  <c r="T98" i="1" s="1"/>
  <c r="N98" i="1"/>
  <c r="O98" i="1" s="1"/>
  <c r="X97" i="1"/>
  <c r="Y97" i="1" s="1"/>
  <c r="S97" i="1"/>
  <c r="T97" i="1" s="1"/>
  <c r="N97" i="1"/>
  <c r="O97" i="1" s="1"/>
  <c r="X96" i="1"/>
  <c r="Y96" i="1" s="1"/>
  <c r="S96" i="1"/>
  <c r="T96" i="1" s="1"/>
  <c r="N96" i="1"/>
  <c r="O96" i="1" s="1"/>
  <c r="X95" i="1"/>
  <c r="Y95" i="1" s="1"/>
  <c r="S95" i="1"/>
  <c r="T95" i="1" s="1"/>
  <c r="N95" i="1"/>
  <c r="O95" i="1" s="1"/>
  <c r="X94" i="1"/>
  <c r="Y94" i="1" s="1"/>
  <c r="S94" i="1"/>
  <c r="T94" i="1" s="1"/>
  <c r="N94" i="1"/>
  <c r="O94" i="1" s="1"/>
  <c r="X93" i="1"/>
  <c r="Y93" i="1" s="1"/>
  <c r="S93" i="1"/>
  <c r="T93" i="1" s="1"/>
  <c r="N93" i="1"/>
  <c r="O93" i="1" s="1"/>
  <c r="X92" i="1"/>
  <c r="Y92" i="1" s="1"/>
  <c r="S92" i="1"/>
  <c r="T92" i="1" s="1"/>
  <c r="N92" i="1"/>
  <c r="O92" i="1" s="1"/>
  <c r="X91" i="1"/>
  <c r="Y91" i="1" s="1"/>
  <c r="S91" i="1"/>
  <c r="T91" i="1" s="1"/>
  <c r="N91" i="1"/>
  <c r="O91" i="1" s="1"/>
  <c r="X90" i="1"/>
  <c r="Y90" i="1" s="1"/>
  <c r="S90" i="1"/>
  <c r="T90" i="1" s="1"/>
  <c r="N90" i="1"/>
  <c r="O90" i="1" s="1"/>
  <c r="X89" i="1"/>
  <c r="Y89" i="1" s="1"/>
  <c r="S89" i="1"/>
  <c r="T89" i="1" s="1"/>
  <c r="N89" i="1"/>
  <c r="O89" i="1" s="1"/>
  <c r="X88" i="1"/>
  <c r="Y88" i="1" s="1"/>
  <c r="S88" i="1"/>
  <c r="T88" i="1" s="1"/>
  <c r="N88" i="1"/>
  <c r="O88" i="1" s="1"/>
  <c r="X87" i="1"/>
  <c r="Y87" i="1" s="1"/>
  <c r="S87" i="1"/>
  <c r="T87" i="1" s="1"/>
  <c r="N87" i="1"/>
  <c r="O87" i="1" s="1"/>
  <c r="X86" i="1"/>
  <c r="Y86" i="1" s="1"/>
  <c r="S86" i="1"/>
  <c r="T86" i="1" s="1"/>
  <c r="N86" i="1"/>
  <c r="O86" i="1" s="1"/>
  <c r="X85" i="1"/>
  <c r="Y85" i="1" s="1"/>
  <c r="S85" i="1"/>
  <c r="T85" i="1" s="1"/>
  <c r="N85" i="1"/>
  <c r="O85" i="1" s="1"/>
  <c r="X84" i="1"/>
  <c r="Y84" i="1" s="1"/>
  <c r="S84" i="1"/>
  <c r="T84" i="1" s="1"/>
  <c r="N84" i="1"/>
  <c r="O84" i="1" s="1"/>
  <c r="X83" i="1"/>
  <c r="Y83" i="1" s="1"/>
  <c r="S83" i="1"/>
  <c r="T83" i="1" s="1"/>
  <c r="N83" i="1"/>
  <c r="O83" i="1" s="1"/>
  <c r="X82" i="1"/>
  <c r="Y82" i="1" s="1"/>
  <c r="S82" i="1"/>
  <c r="T82" i="1" s="1"/>
  <c r="N82" i="1"/>
  <c r="O82" i="1" s="1"/>
  <c r="X81" i="1"/>
  <c r="Y81" i="1" s="1"/>
  <c r="S81" i="1"/>
  <c r="T81" i="1" s="1"/>
  <c r="N81" i="1"/>
  <c r="O81" i="1" s="1"/>
  <c r="X80" i="1"/>
  <c r="Y80" i="1" s="1"/>
  <c r="S80" i="1"/>
  <c r="T80" i="1" s="1"/>
  <c r="N80" i="1"/>
  <c r="O80" i="1" s="1"/>
  <c r="X79" i="1"/>
  <c r="Y79" i="1" s="1"/>
  <c r="S79" i="1"/>
  <c r="T79" i="1" s="1"/>
  <c r="N79" i="1"/>
  <c r="O79" i="1" s="1"/>
  <c r="X78" i="1"/>
  <c r="Y78" i="1" s="1"/>
  <c r="S78" i="1"/>
  <c r="T78" i="1" s="1"/>
  <c r="N78" i="1"/>
  <c r="O78" i="1" s="1"/>
  <c r="X77" i="1"/>
  <c r="Y77" i="1" s="1"/>
  <c r="S77" i="1"/>
  <c r="T77" i="1" s="1"/>
  <c r="N77" i="1"/>
  <c r="O77" i="1" s="1"/>
  <c r="X76" i="1"/>
  <c r="Y76" i="1" s="1"/>
  <c r="S76" i="1"/>
  <c r="T76" i="1" s="1"/>
  <c r="N76" i="1"/>
  <c r="O76" i="1" s="1"/>
  <c r="X75" i="1"/>
  <c r="Y75" i="1" s="1"/>
  <c r="S75" i="1"/>
  <c r="T75" i="1" s="1"/>
  <c r="N75" i="1"/>
  <c r="O75" i="1" s="1"/>
  <c r="X74" i="1"/>
  <c r="Y74" i="1" s="1"/>
  <c r="S74" i="1"/>
  <c r="T74" i="1" s="1"/>
  <c r="N74" i="1"/>
  <c r="O74" i="1" s="1"/>
  <c r="X73" i="1"/>
  <c r="Y73" i="1" s="1"/>
  <c r="S73" i="1"/>
  <c r="T73" i="1" s="1"/>
  <c r="N73" i="1"/>
  <c r="O73" i="1" s="1"/>
  <c r="X72" i="1"/>
  <c r="Y72" i="1" s="1"/>
  <c r="S72" i="1"/>
  <c r="T72" i="1" s="1"/>
  <c r="N72" i="1"/>
  <c r="O72" i="1" s="1"/>
  <c r="X71" i="1"/>
  <c r="Y71" i="1" s="1"/>
  <c r="S71" i="1"/>
  <c r="T71" i="1" s="1"/>
  <c r="N71" i="1"/>
  <c r="O71" i="1" s="1"/>
  <c r="X70" i="1"/>
  <c r="Y70" i="1" s="1"/>
  <c r="S70" i="1"/>
  <c r="T70" i="1" s="1"/>
  <c r="N70" i="1"/>
  <c r="O70" i="1" s="1"/>
  <c r="X69" i="1"/>
  <c r="Y69" i="1" s="1"/>
  <c r="S69" i="1"/>
  <c r="T69" i="1" s="1"/>
  <c r="N69" i="1"/>
  <c r="O69" i="1" s="1"/>
  <c r="X68" i="1"/>
  <c r="Y68" i="1" s="1"/>
  <c r="S68" i="1"/>
  <c r="T68" i="1" s="1"/>
  <c r="N68" i="1"/>
  <c r="O68" i="1" s="1"/>
  <c r="X67" i="1"/>
  <c r="Y67" i="1" s="1"/>
  <c r="S67" i="1"/>
  <c r="T67" i="1" s="1"/>
  <c r="N67" i="1"/>
  <c r="O67" i="1" s="1"/>
  <c r="X66" i="1"/>
  <c r="Y66" i="1" s="1"/>
  <c r="S66" i="1"/>
  <c r="T66" i="1" s="1"/>
  <c r="N66" i="1"/>
  <c r="O66" i="1" s="1"/>
  <c r="X65" i="1"/>
  <c r="Y65" i="1" s="1"/>
  <c r="S65" i="1"/>
  <c r="T65" i="1" s="1"/>
  <c r="N65" i="1"/>
  <c r="O65" i="1" s="1"/>
  <c r="X64" i="1"/>
  <c r="Y64" i="1" s="1"/>
  <c r="S64" i="1"/>
  <c r="T64" i="1" s="1"/>
  <c r="N64" i="1"/>
  <c r="O64" i="1" s="1"/>
  <c r="X63" i="1"/>
  <c r="Y63" i="1" s="1"/>
  <c r="S63" i="1"/>
  <c r="T63" i="1" s="1"/>
  <c r="N63" i="1"/>
  <c r="O63" i="1" s="1"/>
  <c r="X62" i="1"/>
  <c r="Y62" i="1" s="1"/>
  <c r="S62" i="1"/>
  <c r="T62" i="1" s="1"/>
  <c r="N62" i="1"/>
  <c r="O62" i="1" s="1"/>
  <c r="X61" i="1"/>
  <c r="Y61" i="1" s="1"/>
  <c r="S61" i="1"/>
  <c r="T61" i="1" s="1"/>
  <c r="N61" i="1"/>
  <c r="O61" i="1" s="1"/>
  <c r="X60" i="1"/>
  <c r="Y60" i="1" s="1"/>
  <c r="S60" i="1"/>
  <c r="T60" i="1" s="1"/>
  <c r="N60" i="1"/>
  <c r="O60" i="1" s="1"/>
  <c r="X59" i="1"/>
  <c r="Y59" i="1" s="1"/>
  <c r="S59" i="1"/>
  <c r="T59" i="1" s="1"/>
  <c r="N59" i="1"/>
  <c r="O59" i="1" s="1"/>
  <c r="X58" i="1"/>
  <c r="Y58" i="1" s="1"/>
  <c r="S58" i="1"/>
  <c r="T58" i="1" s="1"/>
  <c r="N58" i="1"/>
  <c r="O58" i="1" s="1"/>
  <c r="X57" i="1"/>
  <c r="Y57" i="1" s="1"/>
  <c r="S57" i="1"/>
  <c r="T57" i="1" s="1"/>
  <c r="N57" i="1"/>
  <c r="O57" i="1" s="1"/>
  <c r="X56" i="1"/>
  <c r="Y56" i="1" s="1"/>
  <c r="S56" i="1"/>
  <c r="T56" i="1" s="1"/>
  <c r="N56" i="1"/>
  <c r="O56" i="1" s="1"/>
  <c r="X55" i="1"/>
  <c r="Y55" i="1" s="1"/>
  <c r="S55" i="1"/>
  <c r="T55" i="1" s="1"/>
  <c r="N55" i="1"/>
  <c r="O55" i="1" s="1"/>
  <c r="X54" i="1"/>
  <c r="Y54" i="1" s="1"/>
  <c r="S54" i="1"/>
  <c r="T54" i="1" s="1"/>
  <c r="N54" i="1"/>
  <c r="O54" i="1" s="1"/>
  <c r="X53" i="1"/>
  <c r="Y53" i="1" s="1"/>
  <c r="S53" i="1"/>
  <c r="T53" i="1" s="1"/>
  <c r="N53" i="1"/>
  <c r="O53" i="1" s="1"/>
  <c r="X52" i="1"/>
  <c r="Y52" i="1" s="1"/>
  <c r="S52" i="1"/>
  <c r="T52" i="1" s="1"/>
  <c r="N52" i="1"/>
  <c r="O52" i="1" s="1"/>
  <c r="X51" i="1"/>
  <c r="Y51" i="1" s="1"/>
  <c r="S51" i="1"/>
  <c r="T51" i="1" s="1"/>
  <c r="N51" i="1"/>
  <c r="O51" i="1" s="1"/>
  <c r="X50" i="1"/>
  <c r="Y50" i="1" s="1"/>
  <c r="S50" i="1"/>
  <c r="T50" i="1" s="1"/>
  <c r="N50" i="1"/>
  <c r="O50" i="1" s="1"/>
  <c r="X49" i="1"/>
  <c r="Y49" i="1" s="1"/>
  <c r="S49" i="1"/>
  <c r="T49" i="1" s="1"/>
  <c r="N49" i="1"/>
  <c r="O49" i="1" s="1"/>
  <c r="X48" i="1"/>
  <c r="Y48" i="1" s="1"/>
  <c r="S48" i="1"/>
  <c r="T48" i="1" s="1"/>
  <c r="N48" i="1"/>
  <c r="O48" i="1" s="1"/>
  <c r="X47" i="1"/>
  <c r="Y47" i="1" s="1"/>
  <c r="S47" i="1"/>
  <c r="T47" i="1" s="1"/>
  <c r="N47" i="1"/>
  <c r="O47" i="1" s="1"/>
  <c r="X46" i="1"/>
  <c r="Y46" i="1" s="1"/>
  <c r="S46" i="1"/>
  <c r="T46" i="1" s="1"/>
  <c r="N46" i="1"/>
  <c r="O46" i="1" s="1"/>
  <c r="X45" i="1"/>
  <c r="Y45" i="1" s="1"/>
  <c r="S45" i="1"/>
  <c r="T45" i="1" s="1"/>
  <c r="N45" i="1"/>
  <c r="O45" i="1" s="1"/>
  <c r="X44" i="1"/>
  <c r="Y44" i="1" s="1"/>
  <c r="S44" i="1"/>
  <c r="T44" i="1" s="1"/>
  <c r="N44" i="1"/>
  <c r="O44" i="1" s="1"/>
  <c r="X43" i="1"/>
  <c r="Y43" i="1" s="1"/>
  <c r="S43" i="1"/>
  <c r="T43" i="1" s="1"/>
  <c r="N43" i="1"/>
  <c r="O43" i="1" s="1"/>
  <c r="X42" i="1"/>
  <c r="Y42" i="1" s="1"/>
  <c r="S42" i="1"/>
  <c r="T42" i="1" s="1"/>
  <c r="N42" i="1"/>
  <c r="O42" i="1" s="1"/>
  <c r="X41" i="1"/>
  <c r="Y41" i="1" s="1"/>
  <c r="S41" i="1"/>
  <c r="T41" i="1" s="1"/>
  <c r="N41" i="1"/>
  <c r="O41" i="1" s="1"/>
  <c r="X40" i="1"/>
  <c r="Y40" i="1" s="1"/>
  <c r="S40" i="1"/>
  <c r="T40" i="1" s="1"/>
  <c r="N40" i="1"/>
  <c r="O40" i="1" s="1"/>
  <c r="X39" i="1"/>
  <c r="Y39" i="1" s="1"/>
  <c r="S39" i="1"/>
  <c r="T39" i="1" s="1"/>
  <c r="N39" i="1"/>
  <c r="O39" i="1" s="1"/>
  <c r="X38" i="1"/>
  <c r="Y38" i="1" s="1"/>
  <c r="S38" i="1"/>
  <c r="T38" i="1" s="1"/>
  <c r="N38" i="1"/>
  <c r="O38" i="1" s="1"/>
  <c r="X37" i="1"/>
  <c r="Y37" i="1" s="1"/>
  <c r="S37" i="1"/>
  <c r="T37" i="1" s="1"/>
  <c r="N37" i="1"/>
  <c r="O37" i="1" s="1"/>
  <c r="X36" i="1"/>
  <c r="Y36" i="1" s="1"/>
  <c r="S36" i="1"/>
  <c r="T36" i="1" s="1"/>
  <c r="N36" i="1"/>
  <c r="O36" i="1" s="1"/>
  <c r="X35" i="1"/>
  <c r="Y35" i="1" s="1"/>
  <c r="S35" i="1"/>
  <c r="T35" i="1" s="1"/>
  <c r="N35" i="1"/>
  <c r="O35" i="1" s="1"/>
  <c r="X34" i="1"/>
  <c r="Y34" i="1" s="1"/>
  <c r="S34" i="1"/>
  <c r="T34" i="1" s="1"/>
  <c r="N34" i="1"/>
  <c r="O34" i="1" s="1"/>
  <c r="X33" i="1"/>
  <c r="Y33" i="1" s="1"/>
  <c r="S33" i="1"/>
  <c r="T33" i="1" s="1"/>
  <c r="N33" i="1"/>
  <c r="O33" i="1" s="1"/>
  <c r="X32" i="1"/>
  <c r="Y32" i="1" s="1"/>
  <c r="S32" i="1"/>
  <c r="T32" i="1" s="1"/>
  <c r="N32" i="1"/>
  <c r="O32" i="1" s="1"/>
  <c r="X31" i="1"/>
  <c r="Y31" i="1" s="1"/>
  <c r="S31" i="1"/>
  <c r="T31" i="1" s="1"/>
  <c r="N31" i="1"/>
  <c r="O31" i="1" s="1"/>
  <c r="X30" i="1"/>
  <c r="Y30" i="1" s="1"/>
  <c r="S30" i="1"/>
  <c r="T30" i="1" s="1"/>
  <c r="N30" i="1"/>
  <c r="O30" i="1" s="1"/>
  <c r="X29" i="1"/>
  <c r="Y29" i="1" s="1"/>
  <c r="S29" i="1"/>
  <c r="T29" i="1" s="1"/>
  <c r="N29" i="1"/>
  <c r="O29" i="1" s="1"/>
  <c r="X28" i="1"/>
  <c r="Y28" i="1" s="1"/>
  <c r="S28" i="1"/>
  <c r="T28" i="1" s="1"/>
  <c r="N28" i="1"/>
  <c r="O28" i="1" s="1"/>
  <c r="X27" i="1"/>
  <c r="Y27" i="1" s="1"/>
  <c r="S27" i="1"/>
  <c r="T27" i="1" s="1"/>
  <c r="N27" i="1"/>
  <c r="O27" i="1" s="1"/>
  <c r="X26" i="1"/>
  <c r="Y26" i="1" s="1"/>
  <c r="S26" i="1"/>
  <c r="T26" i="1" s="1"/>
  <c r="N26" i="1"/>
  <c r="O26" i="1" s="1"/>
  <c r="X25" i="1"/>
  <c r="Y25" i="1" s="1"/>
  <c r="S25" i="1"/>
  <c r="T25" i="1" s="1"/>
  <c r="N25" i="1"/>
  <c r="O25" i="1" s="1"/>
  <c r="X24" i="1"/>
  <c r="Y24" i="1" s="1"/>
  <c r="S24" i="1"/>
  <c r="T24" i="1" s="1"/>
  <c r="N24" i="1"/>
  <c r="O24" i="1" s="1"/>
  <c r="X23" i="1"/>
  <c r="Y23" i="1" s="1"/>
  <c r="S23" i="1"/>
  <c r="T23" i="1" s="1"/>
  <c r="N23" i="1"/>
  <c r="O23" i="1" s="1"/>
  <c r="X22" i="1"/>
  <c r="Y22" i="1" s="1"/>
  <c r="S22" i="1"/>
  <c r="T22" i="1" s="1"/>
  <c r="N22" i="1"/>
  <c r="O22" i="1" s="1"/>
  <c r="X21" i="1"/>
  <c r="Y21" i="1" s="1"/>
  <c r="S21" i="1"/>
  <c r="T21" i="1" s="1"/>
  <c r="N21" i="1"/>
  <c r="O21" i="1" s="1"/>
  <c r="X20" i="1"/>
  <c r="Y20" i="1" s="1"/>
  <c r="S20" i="1"/>
  <c r="T20" i="1" s="1"/>
  <c r="N20" i="1"/>
  <c r="O20" i="1" s="1"/>
  <c r="X21" i="2"/>
  <c r="X22" i="2"/>
  <c r="X23" i="2"/>
  <c r="Y23" i="2" s="1"/>
  <c r="X24" i="2"/>
  <c r="X25" i="2"/>
  <c r="X26" i="2"/>
  <c r="Y26" i="2" s="1"/>
  <c r="X27" i="2"/>
  <c r="X28" i="2"/>
  <c r="X29" i="2"/>
  <c r="X30" i="2"/>
  <c r="X31" i="2"/>
  <c r="X32" i="2"/>
  <c r="Y32" i="2" s="1"/>
  <c r="X33" i="2"/>
  <c r="X34" i="2"/>
  <c r="X35" i="2"/>
  <c r="X36" i="2"/>
  <c r="X37" i="2"/>
  <c r="X38" i="2"/>
  <c r="Y38" i="2" s="1"/>
  <c r="X39" i="2"/>
  <c r="Y39" i="2" s="1"/>
  <c r="X40" i="2"/>
  <c r="Y40" i="2" s="1"/>
  <c r="X41" i="2"/>
  <c r="Y41" i="2" s="1"/>
  <c r="X42" i="2"/>
  <c r="Y42" i="2" s="1"/>
  <c r="X43" i="2"/>
  <c r="Y43" i="2" s="1"/>
  <c r="X44" i="2"/>
  <c r="Y44" i="2" s="1"/>
  <c r="X45" i="2"/>
  <c r="Y45" i="2" s="1"/>
  <c r="X46" i="2"/>
  <c r="Y46" i="2" s="1"/>
  <c r="X47" i="2"/>
  <c r="Y47" i="2" s="1"/>
  <c r="X48" i="2"/>
  <c r="Y48" i="2" s="1"/>
  <c r="X49" i="2"/>
  <c r="Y49" i="2" s="1"/>
  <c r="X50" i="2"/>
  <c r="Y50" i="2" s="1"/>
  <c r="X51" i="2"/>
  <c r="Y51" i="2" s="1"/>
  <c r="X52" i="2"/>
  <c r="Y52" i="2" s="1"/>
  <c r="X53" i="2"/>
  <c r="Y53" i="2" s="1"/>
  <c r="X54" i="2"/>
  <c r="Y54" i="2" s="1"/>
  <c r="X55" i="2"/>
  <c r="Y55" i="2" s="1"/>
  <c r="X56" i="2"/>
  <c r="Y56" i="2" s="1"/>
  <c r="X57" i="2"/>
  <c r="Y57" i="2" s="1"/>
  <c r="X58" i="2"/>
  <c r="Y58" i="2" s="1"/>
  <c r="X59" i="2"/>
  <c r="Y59" i="2" s="1"/>
  <c r="X60" i="2"/>
  <c r="Y60" i="2" s="1"/>
  <c r="X61" i="2"/>
  <c r="Y61" i="2" s="1"/>
  <c r="X62" i="2"/>
  <c r="Y62" i="2" s="1"/>
  <c r="X63" i="2"/>
  <c r="Y63" i="2" s="1"/>
  <c r="X64" i="2"/>
  <c r="Y64" i="2" s="1"/>
  <c r="X65" i="2"/>
  <c r="Y65" i="2" s="1"/>
  <c r="X66" i="2"/>
  <c r="Y66" i="2" s="1"/>
  <c r="X67" i="2"/>
  <c r="X68" i="2"/>
  <c r="Y68" i="2" s="1"/>
  <c r="X69" i="2"/>
  <c r="Y69" i="2" s="1"/>
  <c r="X70" i="2"/>
  <c r="Y70" i="2" s="1"/>
  <c r="X71" i="2"/>
  <c r="Y71" i="2" s="1"/>
  <c r="X72" i="2"/>
  <c r="Y72" i="2" s="1"/>
  <c r="X73" i="2"/>
  <c r="Y73" i="2" s="1"/>
  <c r="X74" i="2"/>
  <c r="Y74" i="2" s="1"/>
  <c r="X75" i="2"/>
  <c r="Y75" i="2" s="1"/>
  <c r="X76" i="2"/>
  <c r="Y76" i="2" s="1"/>
  <c r="X77" i="2"/>
  <c r="Y77" i="2" s="1"/>
  <c r="X78" i="2"/>
  <c r="Y78" i="2" s="1"/>
  <c r="X79" i="2"/>
  <c r="Y79" i="2" s="1"/>
  <c r="X80" i="2"/>
  <c r="Y80" i="2" s="1"/>
  <c r="X81" i="2"/>
  <c r="Y81" i="2" s="1"/>
  <c r="X82" i="2"/>
  <c r="Y82" i="2" s="1"/>
  <c r="X83" i="2"/>
  <c r="Y83" i="2" s="1"/>
  <c r="X84" i="2"/>
  <c r="Y84" i="2" s="1"/>
  <c r="X85" i="2"/>
  <c r="Y85" i="2" s="1"/>
  <c r="X86" i="2"/>
  <c r="Y86" i="2" s="1"/>
  <c r="X87" i="2"/>
  <c r="Y87" i="2" s="1"/>
  <c r="X88" i="2"/>
  <c r="Y88" i="2" s="1"/>
  <c r="X89" i="2"/>
  <c r="Y89" i="2" s="1"/>
  <c r="X90" i="2"/>
  <c r="Y90" i="2" s="1"/>
  <c r="X91" i="2"/>
  <c r="Y91" i="2" s="1"/>
  <c r="X92" i="2"/>
  <c r="Y92" i="2" s="1"/>
  <c r="X93" i="2"/>
  <c r="Y93" i="2" s="1"/>
  <c r="X94" i="2"/>
  <c r="Y94" i="2" s="1"/>
  <c r="X95" i="2"/>
  <c r="Y95" i="2" s="1"/>
  <c r="X96" i="2"/>
  <c r="Y96" i="2" s="1"/>
  <c r="X97" i="2"/>
  <c r="Y97" i="2" s="1"/>
  <c r="X98" i="2"/>
  <c r="Y98" i="2" s="1"/>
  <c r="X99" i="2"/>
  <c r="Y99" i="2" s="1"/>
  <c r="X100" i="2"/>
  <c r="Y100" i="2" s="1"/>
  <c r="X101" i="2"/>
  <c r="Y101" i="2" s="1"/>
  <c r="X102" i="2"/>
  <c r="Y102" i="2" s="1"/>
  <c r="X103" i="2"/>
  <c r="X104" i="2"/>
  <c r="Y104" i="2" s="1"/>
  <c r="X105" i="2"/>
  <c r="Y105" i="2" s="1"/>
  <c r="X106" i="2"/>
  <c r="Y106" i="2" s="1"/>
  <c r="X107" i="2"/>
  <c r="Y107" i="2" s="1"/>
  <c r="X108" i="2"/>
  <c r="Y108" i="2" s="1"/>
  <c r="X109" i="2"/>
  <c r="Y109" i="2" s="1"/>
  <c r="X110" i="2"/>
  <c r="Y110" i="2" s="1"/>
  <c r="X111" i="2"/>
  <c r="Y111" i="2" s="1"/>
  <c r="X112" i="2"/>
  <c r="Y112" i="2" s="1"/>
  <c r="X113" i="2"/>
  <c r="Y113" i="2" s="1"/>
  <c r="X114" i="2"/>
  <c r="Y114" i="2" s="1"/>
  <c r="X115" i="2"/>
  <c r="Y115" i="2" s="1"/>
  <c r="X116" i="2"/>
  <c r="Y116" i="2" s="1"/>
  <c r="X117" i="2"/>
  <c r="Y117" i="2" s="1"/>
  <c r="X118" i="2"/>
  <c r="Y118" i="2" s="1"/>
  <c r="X119" i="2"/>
  <c r="Y119" i="2" s="1"/>
  <c r="X120" i="2"/>
  <c r="Y120" i="2" s="1"/>
  <c r="X121" i="2"/>
  <c r="Y121" i="2" s="1"/>
  <c r="X122" i="2"/>
  <c r="Y122" i="2" s="1"/>
  <c r="X123" i="2"/>
  <c r="Y123" i="2" s="1"/>
  <c r="X124" i="2"/>
  <c r="Y124" i="2" s="1"/>
  <c r="X125" i="2"/>
  <c r="Y125" i="2" s="1"/>
  <c r="X126" i="2"/>
  <c r="Y126" i="2" s="1"/>
  <c r="X127" i="2"/>
  <c r="Y127" i="2" s="1"/>
  <c r="X128" i="2"/>
  <c r="Y128" i="2" s="1"/>
  <c r="X129" i="2"/>
  <c r="Y129" i="2" s="1"/>
  <c r="X130" i="2"/>
  <c r="Y130" i="2" s="1"/>
  <c r="X131" i="2"/>
  <c r="Y131" i="2" s="1"/>
  <c r="X132" i="2"/>
  <c r="Y132" i="2" s="1"/>
  <c r="X133" i="2"/>
  <c r="Y133" i="2" s="1"/>
  <c r="X134" i="2"/>
  <c r="Y134" i="2" s="1"/>
  <c r="X135" i="2"/>
  <c r="Y135" i="2" s="1"/>
  <c r="X136" i="2"/>
  <c r="Y136" i="2" s="1"/>
  <c r="X137" i="2"/>
  <c r="Y137" i="2" s="1"/>
  <c r="X138" i="2"/>
  <c r="Y138" i="2" s="1"/>
  <c r="X139" i="2"/>
  <c r="Y139" i="2" s="1"/>
  <c r="X20" i="2"/>
  <c r="Y20" i="2" s="1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20" i="2"/>
  <c r="Y21" i="2"/>
  <c r="Y22" i="2"/>
  <c r="Y24" i="2"/>
  <c r="Y25" i="2"/>
  <c r="Y27" i="2"/>
  <c r="Y28" i="2"/>
  <c r="Y29" i="2"/>
  <c r="Y30" i="2"/>
  <c r="Y31" i="2"/>
  <c r="Y33" i="2"/>
  <c r="Y34" i="2"/>
  <c r="Y35" i="2"/>
  <c r="Y36" i="2"/>
  <c r="Y37" i="2"/>
  <c r="Y67" i="2"/>
  <c r="Y103" i="2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  <c r="S50" i="2"/>
  <c r="T50" i="2" s="1"/>
  <c r="S51" i="2"/>
  <c r="T51" i="2" s="1"/>
  <c r="S52" i="2"/>
  <c r="T52" i="2" s="1"/>
  <c r="S53" i="2"/>
  <c r="T53" i="2" s="1"/>
  <c r="S54" i="2"/>
  <c r="T54" i="2" s="1"/>
  <c r="S55" i="2"/>
  <c r="T55" i="2" s="1"/>
  <c r="S56" i="2"/>
  <c r="T56" i="2" s="1"/>
  <c r="S57" i="2"/>
  <c r="T57" i="2" s="1"/>
  <c r="S58" i="2"/>
  <c r="T58" i="2" s="1"/>
  <c r="S59" i="2"/>
  <c r="T59" i="2" s="1"/>
  <c r="S60" i="2"/>
  <c r="T60" i="2" s="1"/>
  <c r="S61" i="2"/>
  <c r="T61" i="2" s="1"/>
  <c r="S62" i="2"/>
  <c r="T62" i="2" s="1"/>
  <c r="S63" i="2"/>
  <c r="T63" i="2" s="1"/>
  <c r="S64" i="2"/>
  <c r="T64" i="2" s="1"/>
  <c r="S65" i="2"/>
  <c r="T65" i="2" s="1"/>
  <c r="S66" i="2"/>
  <c r="T66" i="2" s="1"/>
  <c r="S67" i="2"/>
  <c r="T67" i="2" s="1"/>
  <c r="S68" i="2"/>
  <c r="T68" i="2" s="1"/>
  <c r="S69" i="2"/>
  <c r="T69" i="2" s="1"/>
  <c r="S70" i="2"/>
  <c r="T70" i="2" s="1"/>
  <c r="S71" i="2"/>
  <c r="T71" i="2" s="1"/>
  <c r="S72" i="2"/>
  <c r="T72" i="2" s="1"/>
  <c r="S73" i="2"/>
  <c r="T73" i="2" s="1"/>
  <c r="S74" i="2"/>
  <c r="T74" i="2" s="1"/>
  <c r="S75" i="2"/>
  <c r="T75" i="2" s="1"/>
  <c r="S76" i="2"/>
  <c r="T76" i="2" s="1"/>
  <c r="S77" i="2"/>
  <c r="T77" i="2" s="1"/>
  <c r="S78" i="2"/>
  <c r="T78" i="2" s="1"/>
  <c r="S79" i="2"/>
  <c r="T79" i="2" s="1"/>
  <c r="S80" i="2"/>
  <c r="T80" i="2" s="1"/>
  <c r="S81" i="2"/>
  <c r="T81" i="2" s="1"/>
  <c r="S82" i="2"/>
  <c r="T82" i="2" s="1"/>
  <c r="S83" i="2"/>
  <c r="T83" i="2" s="1"/>
  <c r="S84" i="2"/>
  <c r="T84" i="2" s="1"/>
  <c r="S85" i="2"/>
  <c r="T85" i="2" s="1"/>
  <c r="S86" i="2"/>
  <c r="T86" i="2" s="1"/>
  <c r="S87" i="2"/>
  <c r="T87" i="2" s="1"/>
  <c r="S88" i="2"/>
  <c r="T88" i="2" s="1"/>
  <c r="S89" i="2"/>
  <c r="T89" i="2" s="1"/>
  <c r="S90" i="2"/>
  <c r="T90" i="2" s="1"/>
  <c r="S91" i="2"/>
  <c r="T91" i="2" s="1"/>
  <c r="S92" i="2"/>
  <c r="T92" i="2" s="1"/>
  <c r="S93" i="2"/>
  <c r="T93" i="2" s="1"/>
  <c r="S94" i="2"/>
  <c r="T94" i="2" s="1"/>
  <c r="S95" i="2"/>
  <c r="T95" i="2" s="1"/>
  <c r="S96" i="2"/>
  <c r="T96" i="2" s="1"/>
  <c r="S97" i="2"/>
  <c r="T97" i="2" s="1"/>
  <c r="S98" i="2"/>
  <c r="T98" i="2" s="1"/>
  <c r="S99" i="2"/>
  <c r="T99" i="2" s="1"/>
  <c r="S100" i="2"/>
  <c r="T100" i="2" s="1"/>
  <c r="S101" i="2"/>
  <c r="T101" i="2" s="1"/>
  <c r="S102" i="2"/>
  <c r="T102" i="2" s="1"/>
  <c r="S103" i="2"/>
  <c r="T103" i="2" s="1"/>
  <c r="S104" i="2"/>
  <c r="T104" i="2" s="1"/>
  <c r="S105" i="2"/>
  <c r="T105" i="2" s="1"/>
  <c r="S106" i="2"/>
  <c r="T106" i="2" s="1"/>
  <c r="S107" i="2"/>
  <c r="T107" i="2" s="1"/>
  <c r="S108" i="2"/>
  <c r="T108" i="2" s="1"/>
  <c r="S109" i="2"/>
  <c r="T109" i="2" s="1"/>
  <c r="S110" i="2"/>
  <c r="T110" i="2" s="1"/>
  <c r="S111" i="2"/>
  <c r="T111" i="2" s="1"/>
  <c r="S112" i="2"/>
  <c r="T112" i="2" s="1"/>
  <c r="S113" i="2"/>
  <c r="T113" i="2" s="1"/>
  <c r="S114" i="2"/>
  <c r="T114" i="2" s="1"/>
  <c r="S115" i="2"/>
  <c r="T115" i="2" s="1"/>
  <c r="S116" i="2"/>
  <c r="T116" i="2" s="1"/>
  <c r="S117" i="2"/>
  <c r="T117" i="2" s="1"/>
  <c r="S118" i="2"/>
  <c r="T118" i="2" s="1"/>
  <c r="S119" i="2"/>
  <c r="T119" i="2" s="1"/>
  <c r="S120" i="2"/>
  <c r="T120" i="2" s="1"/>
  <c r="S121" i="2"/>
  <c r="T121" i="2" s="1"/>
  <c r="S122" i="2"/>
  <c r="T122" i="2" s="1"/>
  <c r="S123" i="2"/>
  <c r="T123" i="2" s="1"/>
  <c r="S124" i="2"/>
  <c r="T124" i="2" s="1"/>
  <c r="S125" i="2"/>
  <c r="T125" i="2" s="1"/>
  <c r="S126" i="2"/>
  <c r="T126" i="2" s="1"/>
  <c r="S127" i="2"/>
  <c r="T127" i="2" s="1"/>
  <c r="S128" i="2"/>
  <c r="T128" i="2" s="1"/>
  <c r="S129" i="2"/>
  <c r="T129" i="2" s="1"/>
  <c r="S130" i="2"/>
  <c r="T130" i="2" s="1"/>
  <c r="S131" i="2"/>
  <c r="T131" i="2" s="1"/>
  <c r="S132" i="2"/>
  <c r="T132" i="2" s="1"/>
  <c r="S133" i="2"/>
  <c r="T133" i="2" s="1"/>
  <c r="S134" i="2"/>
  <c r="T134" i="2" s="1"/>
  <c r="S135" i="2"/>
  <c r="T135" i="2" s="1"/>
  <c r="S136" i="2"/>
  <c r="T136" i="2" s="1"/>
  <c r="S137" i="2"/>
  <c r="T137" i="2" s="1"/>
  <c r="S138" i="2"/>
  <c r="T138" i="2" s="1"/>
  <c r="S139" i="2"/>
  <c r="T139" i="2" s="1"/>
  <c r="S20" i="2"/>
  <c r="T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3" i="2"/>
  <c r="O123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20" i="2"/>
  <c r="O20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35" i="2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35" i="2"/>
  <c r="J35" i="2" s="1"/>
  <c r="AD15" i="1" l="1"/>
  <c r="Z20" i="1"/>
  <c r="U20" i="1"/>
  <c r="P20" i="1"/>
  <c r="K20" i="1"/>
  <c r="Z20" i="2"/>
  <c r="U20" i="2"/>
  <c r="P20" i="2"/>
  <c r="K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tc={D0FFD4CE-49F7-D346-AD9E-6A0F1EB7856F}</author>
    <author>tc={0DA9AD18-211B-FB41-BEF5-BAD53FAB34B7}</author>
    <author>tc={37ECD440-7C57-844C-899F-E3F70C72A104}</author>
    <author>tc={1573CBE9-4A50-B741-A520-1A4C54B9E96F}</author>
    <author>tc={6399EC9D-5669-CF40-90F1-D0CF4C1FB2E2}</author>
    <author>tc={C148CC92-CF10-3E4A-B1DD-BFD7B7A99705}</author>
    <author>tc={F77EEE33-C9F5-7C40-B229-8FDCA8759942}</author>
    <author>tc={03256FFB-9FB1-7D49-B615-89FE6373CC9C}</author>
    <author>tc={42ACD792-5CC6-0D4B-87BB-613F590518E1}</author>
    <author>tc={7DC26971-9B04-1047-B911-3D58111ADF68}</author>
  </authors>
  <commentList>
    <comment ref="B2" authorId="0" shapeId="0" xr:uid="{D0FFD4CE-49F7-D346-AD9E-6A0F1EB7856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Excel „Forest Economic Models“ by Henrik Meilby (IFRO, University of Copenhagen). Not publicly available.</t>
      </text>
    </comment>
    <comment ref="AD4" authorId="1" shapeId="0" xr:uid="{0DA9AD18-211B-FB41-BEF5-BAD53FAB34B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https://ecotree.green/en/how-much-co2-does-a-tree-absorb</t>
      </text>
    </comment>
    <comment ref="AD5" authorId="2" shapeId="0" xr:uid="{37ECD440-7C57-844C-899F-E3F70C72A10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https://www.fs.usda.gov/nrs/pubs/gtr/gtr-nrs200-2021_appendixes/gtr_nrs200-2021_appendix11.pdf</t>
      </text>
    </comment>
    <comment ref="AD6" authorId="3" shapeId="0" xr:uid="{1573CBE9-4A50-B741-A520-1A4C54B9E96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https://ecotree.green/en/how-much-co2-does-a-tree-absorb</t>
      </text>
    </comment>
    <comment ref="B7" authorId="4" shapeId="0" xr:uid="{6399EC9D-5669-CF40-90F1-D0CF4C1FB2E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https://inno-ccus.dk/wp-content/uploads/2024/05/Direction-2050-Danish-CCUS-Roadmap-2024.pdf</t>
      </text>
    </comment>
    <comment ref="B11" authorId="5" shapeId="0" xr:uid="{C148CC92-CF10-3E4A-B1DD-BFD7B7A9970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https://statistikbanken.dk/statbank5a/default.asp?w=1920</t>
      </text>
    </comment>
    <comment ref="B17" authorId="6" shapeId="0" xr:uid="{F77EEE33-C9F5-7C40-B229-8FDCA875994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Excel „Forest Economic Models“ by Henrik Meilby (IFRO, University of Copenhagen). Not publicly available.</t>
      </text>
    </comment>
    <comment ref="AE17" authorId="7" shapeId="0" xr:uid="{03256FFB-9FB1-7D49-B615-89FE6373CC9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Excel „Forest Economic Models“ by Henrik Meilby (IFRO, University of Copenhagen). Not publicly available.</t>
      </text>
    </comment>
    <comment ref="AK18" authorId="8" shapeId="0" xr:uid="{42ACD792-5CC6-0D4B-87BB-613F590518E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Excel „Forest Economic Models“ by Henrik Meilby (IFRO, University of Copenhagen). Not publicly available.</t>
      </text>
    </comment>
    <comment ref="AP18" authorId="9" shapeId="0" xr:uid="{7DC26971-9B04-1047-B911-3D58111ADF6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Excel „Forest Economic Models“ by Henrik Meilby (IFRO, University of Copenhagen). Not publicly available.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tc={764D05CC-A1CA-A64D-93C8-716E818AC20E}</author>
    <author>tc={8F77E0B9-199C-C241-9DF3-C5DE199757D3}</author>
    <author>tc={58DDB4F2-65B7-1A4E-8F56-134C59E8189F}</author>
    <author>tc={1E644653-0CDA-FE42-8644-B09E08090CAD}</author>
    <author>tc={4E7AC748-4D3B-7A49-8414-7D3E2B5625C5}</author>
    <author>tc={03715F46-234E-0D42-839E-065B5B33F809}</author>
    <author>tc={892E9D93-AE5C-BB4B-ADA1-7C41C7754B88}</author>
    <author>tc={4F82ADFB-FDE4-E94A-BE9F-7A848F5D6158}</author>
    <author>tc={095BA135-1F7C-814D-9823-4F26B5F48BB6}</author>
    <author>tc={D758D3CA-D627-4143-8275-F4D0BCAE7CC5}</author>
  </authors>
  <commentList>
    <comment ref="B2" authorId="0" shapeId="0" xr:uid="{764D05CC-A1CA-A64D-93C8-716E818AC20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Excel „Forest Economic Models“ by Henrik Meilby (IFRO, University of Copenhagen). Not publicly available.</t>
      </text>
    </comment>
    <comment ref="AD4" authorId="1" shapeId="0" xr:uid="{8F77E0B9-199C-C241-9DF3-C5DE199757D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https://ecotree.green/en/how-much-co2-does-a-tree-absorb</t>
      </text>
    </comment>
    <comment ref="AD5" authorId="2" shapeId="0" xr:uid="{58DDB4F2-65B7-1A4E-8F56-134C59E818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https://www.fs.usda.gov/nrs/pubs/gtr/gtr-nrs200-2021_appendixes/gtr_nrs200-2021_appendix11.pdf</t>
      </text>
    </comment>
    <comment ref="AD6" authorId="3" shapeId="0" xr:uid="{1E644653-0CDA-FE42-8644-B09E08090CA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https://ecotree.green/en/how-much-co2-does-a-tree-absorb</t>
      </text>
    </comment>
    <comment ref="B7" authorId="4" shapeId="0" xr:uid="{4E7AC748-4D3B-7A49-8414-7D3E2B5625C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https://inno-ccus.dk/wp-content/uploads/2024/05/Direction-2050-Danish-CCUS-Roadmap-2024.pdf</t>
      </text>
    </comment>
    <comment ref="B11" authorId="5" shapeId="0" xr:uid="{03715F46-234E-0D42-839E-065B5B33F80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https://statistikbanken.dk/statbank5a/default.asp?w=1920</t>
      </text>
    </comment>
    <comment ref="B17" authorId="6" shapeId="0" xr:uid="{892E9D93-AE5C-BB4B-ADA1-7C41C7754B8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Excel „Forest Economic Models“ by Henrik Meilby (IFRO, University of Copenhagen). Not publicly available.</t>
      </text>
    </comment>
    <comment ref="AE17" authorId="7" shapeId="0" xr:uid="{4F82ADFB-FDE4-E94A-BE9F-7A848F5D615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Excel „Forest Economic Models“ by Henrik Meilby (IFRO, University of Copenhagen). Not publicly available.</t>
      </text>
    </comment>
    <comment ref="AK18" authorId="8" shapeId="0" xr:uid="{095BA135-1F7C-814D-9823-4F26B5F48BB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Excel „Forest Economic Models“ by Henrik Meilby (IFRO, University of Copenhagen). Not publicly available.</t>
      </text>
    </comment>
    <comment ref="AP18" authorId="9" shapeId="0" xr:uid="{D758D3CA-D627-4143-8275-F4D0BCAE7CC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Excel „Forest Economic Models“ by Henrik Meilby (IFRO, University of Copenhagen). Not publicly available.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tc={1A018C5E-3D44-5B4A-ACBC-77AE26B03436}</author>
  </authors>
  <commentList>
    <comment ref="B19" authorId="0" shapeId="0" xr:uid="{1A018C5E-3D44-5B4A-ACBC-77AE26B0343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Grøn Trepartsaftale</t>
      </text>
    </comment>
  </commentList>
</comments>
</file>

<file path=xl/sharedStrings.xml><?xml version="1.0" encoding="utf-8"?>
<sst xmlns="http://schemas.openxmlformats.org/spreadsheetml/2006/main" count="1360" uniqueCount="86">
  <si>
    <t>Bonitet Class</t>
  </si>
  <si>
    <t>YEAR</t>
  </si>
  <si>
    <t>m^3/ha</t>
  </si>
  <si>
    <t xml:space="preserve">Bonitet </t>
  </si>
  <si>
    <t>Intitial Guesses</t>
  </si>
  <si>
    <t>Results</t>
  </si>
  <si>
    <t>V(Max)</t>
  </si>
  <si>
    <t>g</t>
  </si>
  <si>
    <t>b</t>
  </si>
  <si>
    <t>Prediciton</t>
  </si>
  <si>
    <t>Residual</t>
  </si>
  <si>
    <t>SUMSQ</t>
  </si>
  <si>
    <t>Optimized</t>
  </si>
  <si>
    <t>Optimal</t>
  </si>
  <si>
    <t>Suitable</t>
  </si>
  <si>
    <t>All</t>
  </si>
  <si>
    <t>Thinning</t>
  </si>
  <si>
    <t>https://tradingeconomics.com/commodity/carbon</t>
  </si>
  <si>
    <t xml:space="preserve"> </t>
  </si>
  <si>
    <t>300-750 in EU ETS</t>
  </si>
  <si>
    <t xml:space="preserve">1300 social cost </t>
  </si>
  <si>
    <t>https://pmc.ncbi.nlm.nih.gov/articles/PMC9605864/</t>
  </si>
  <si>
    <t>1000 danish government buys</t>
  </si>
  <si>
    <t>https://carbonherald.com/denmark-makes-largest-ever-government-purchase-carbon-removal/</t>
  </si>
  <si>
    <t>Pc</t>
  </si>
  <si>
    <t>alpha</t>
  </si>
  <si>
    <t>r</t>
  </si>
  <si>
    <t>theta</t>
  </si>
  <si>
    <t>S</t>
  </si>
  <si>
    <t>beta</t>
  </si>
  <si>
    <t>Cf</t>
  </si>
  <si>
    <t>Beech_1</t>
  </si>
  <si>
    <t>Beech_2</t>
  </si>
  <si>
    <t>N_Spruce_1</t>
  </si>
  <si>
    <t>N_Spruce_2</t>
  </si>
  <si>
    <t>Parameters</t>
  </si>
  <si>
    <t>30-200 research paper</t>
  </si>
  <si>
    <t>https://www.sciencedirect.com/science/article/abs/pii/S0921800918306268</t>
  </si>
  <si>
    <t>300-1300 research paper</t>
  </si>
  <si>
    <t>https://onlinelibrary.wiley.com/doi/10.1111/cjag.12333</t>
  </si>
  <si>
    <t>https://www.google.com/url?sa=t&amp;source=web&amp;rct=j&amp;opi=89978449&amp;url=https://ageconsearch.umn.edu/record/322612/files/24764.pdf&amp;ved=2ahUKEwjutpOvg8uMAxXlLRAIHVjYE_A4ChAWegQIGBAB&amp;usg=AOvVaw14DWHGadrINFSZgFS9sExU</t>
  </si>
  <si>
    <t>Observation</t>
  </si>
  <si>
    <t>Approximation</t>
  </si>
  <si>
    <t>Diameter</t>
  </si>
  <si>
    <t>Sales Price</t>
  </si>
  <si>
    <t>Broadleaves, total</t>
  </si>
  <si>
    <t>Broadleaves, Wood for energy, chips</t>
  </si>
  <si>
    <t>Broadleaves, Wood for energy, logs</t>
  </si>
  <si>
    <t>Conifer, total</t>
  </si>
  <si>
    <t>Conifer, Wood for energy, chips</t>
  </si>
  <si>
    <t>Conifer, Wood for energy, logs</t>
  </si>
  <si>
    <t>Average Regeneration Costs (CF)</t>
  </si>
  <si>
    <t>Soil:</t>
  </si>
  <si>
    <t>Clay</t>
  </si>
  <si>
    <t>Sand</t>
  </si>
  <si>
    <t>Unit</t>
  </si>
  <si>
    <t>Share that will be converted to BECCS</t>
  </si>
  <si>
    <t>Share of broadleaf biomass used for energy</t>
  </si>
  <si>
    <t>Effective pickling factor</t>
  </si>
  <si>
    <t>Carbon Density (𝛂)</t>
  </si>
  <si>
    <t>Carbon Release Share (Pickling Factor 𝛃)</t>
  </si>
  <si>
    <t>Thinning Intensity (𝛅)</t>
  </si>
  <si>
    <t>Sum Thinning</t>
  </si>
  <si>
    <t>Total Biomass Production</t>
  </si>
  <si>
    <t>Share Thinning</t>
  </si>
  <si>
    <t>Thinning Data</t>
  </si>
  <si>
    <t>Volume growth per hectare</t>
  </si>
  <si>
    <t>cm</t>
  </si>
  <si>
    <t>DKK</t>
  </si>
  <si>
    <t>Timber Price (PFt)</t>
  </si>
  <si>
    <t>Net Sales Price</t>
  </si>
  <si>
    <t>Share of conifer biomass used for energy</t>
  </si>
  <si>
    <t>Carbon Price (PC)</t>
  </si>
  <si>
    <t>95.2*(EXP(0.00407*(-0.001483*Diameter^3 + 0.14113*Diameter^2 + 2.6173*Diameter+ 115.374))-1)</t>
  </si>
  <si>
    <t>130.14*(EXP(0.00404*(0.000262*Diameter^(3)-0.1416*Diameter^2+11.6177*Diameter+8.9358))-1)</t>
  </si>
  <si>
    <t>Afforestation Subsidy (S)</t>
  </si>
  <si>
    <t xml:space="preserve">Market Interest Rate (r) </t>
  </si>
  <si>
    <t>Wood density (t/m^3)</t>
  </si>
  <si>
    <t>Share of carbon in dry biomass</t>
  </si>
  <si>
    <t>Molecular weight CO2</t>
  </si>
  <si>
    <t>https://www.sciencedirect.com/science/article/abs/pii/S1389934114001956</t>
  </si>
  <si>
    <t>https://tradingeconomics.com/denmark/government-bond-yield</t>
  </si>
  <si>
    <t>https://cdnsciencepub.com/doi/abs/10.1139/cjfr-2018-0514</t>
  </si>
  <si>
    <t>5-15%</t>
  </si>
  <si>
    <t>https://www.jstor.org/stable/1243546</t>
  </si>
  <si>
    <t>VMax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</si>
</sst>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"/>
    <numFmt numFmtId="165" formatCode="[$DKK]\ #,##0.00"/>
    <numFmt numFmtId="166" formatCode="0.0%"/>
    <numFmt numFmtId="167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Lucida Grande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Helvetica Neue"/>
      <family val="2"/>
    </font>
    <font>
      <sz val="11"/>
      <color theme="1"/>
      <name val="Helvetica Neue"/>
      <family val="2"/>
    </font>
    <font>
      <sz val="11"/>
      <color rgb="FFE30613"/>
      <name val="Helvetica Neue"/>
      <family val="2"/>
    </font>
    <font>
      <sz val="11"/>
      <color theme="2" tint="-0.249977111117893"/>
      <name val="Helvetica Neue"/>
      <family val="2"/>
    </font>
    <font>
      <sz val="11"/>
      <color theme="2" tint="-0.249977111117893"/>
      <name val="Calibri"/>
      <family val="2"/>
      <scheme val="minor"/>
    </font>
    <font>
      <sz val="10"/>
      <color rgb="FF000000"/>
      <name val="Tahoma"/>
      <family val="2"/>
    </font>
    <font>
      <sz val="11"/>
      <color theme="0"/>
      <name val="Calibri"/>
      <family val="2"/>
      <scheme val="minor"/>
    </font>
    <font>
      <sz val="11"/>
      <color theme="8" tint="0.5999938962981048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2" borderId="0" xfId="0" applyFont="1" applyFill="1"/>
    <xf numFmtId="0" fontId="0" fillId="2" borderId="0" xfId="0" applyFill="1"/>
    <xf numFmtId="0" fontId="2" fillId="2" borderId="6" xfId="0" applyFont="1" applyFill="1" applyBorder="1"/>
    <xf numFmtId="0" fontId="2" fillId="2" borderId="7" xfId="0" applyFont="1" applyFill="1" applyBorder="1"/>
    <xf numFmtId="0" fontId="0" fillId="2" borderId="7" xfId="0" applyFill="1" applyBorder="1"/>
    <xf numFmtId="0" fontId="0" fillId="2" borderId="8" xfId="0" applyFill="1" applyBorder="1"/>
    <xf numFmtId="1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/>
    </xf>
    <xf numFmtId="1" fontId="0" fillId="4" borderId="4" xfId="0" applyNumberFormat="1" applyFill="1" applyBorder="1" applyAlignment="1">
      <alignment horizontal="right"/>
    </xf>
    <xf numFmtId="0" fontId="2" fillId="2" borderId="13" xfId="0" applyFont="1" applyFill="1" applyBorder="1"/>
    <xf numFmtId="0" fontId="0" fillId="2" borderId="20" xfId="0" applyFill="1" applyBorder="1"/>
    <xf numFmtId="16" fontId="0" fillId="0" borderId="0" xfId="0" applyNumberFormat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4" fillId="0" borderId="0" xfId="0" applyFont="1"/>
    <xf numFmtId="43" fontId="5" fillId="0" borderId="0" xfId="2" applyFon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8" fillId="0" borderId="0" xfId="0" applyFont="1"/>
    <xf numFmtId="0" fontId="6" fillId="3" borderId="20" xfId="3" applyFill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7" borderId="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6" xfId="0" applyBorder="1"/>
    <xf numFmtId="0" fontId="2" fillId="7" borderId="1" xfId="0" applyFont="1" applyFill="1" applyBorder="1"/>
    <xf numFmtId="0" fontId="0" fillId="8" borderId="2" xfId="0" applyFill="1" applyBorder="1"/>
    <xf numFmtId="1" fontId="0" fillId="8" borderId="1" xfId="0" applyNumberFormat="1" applyFill="1" applyBorder="1" applyAlignment="1">
      <alignment horizontal="right"/>
    </xf>
    <xf numFmtId="0" fontId="0" fillId="8" borderId="1" xfId="0" applyFill="1" applyBorder="1"/>
    <xf numFmtId="2" fontId="0" fillId="8" borderId="1" xfId="0" applyNumberFormat="1" applyFill="1" applyBorder="1" applyAlignment="1">
      <alignment horizontal="right"/>
    </xf>
    <xf numFmtId="0" fontId="0" fillId="8" borderId="3" xfId="0" applyFill="1" applyBorder="1"/>
    <xf numFmtId="1" fontId="0" fillId="8" borderId="4" xfId="0" applyNumberFormat="1" applyFill="1" applyBorder="1" applyAlignment="1">
      <alignment horizontal="right"/>
    </xf>
    <xf numFmtId="0" fontId="0" fillId="8" borderId="4" xfId="0" applyFill="1" applyBorder="1"/>
    <xf numFmtId="0" fontId="0" fillId="8" borderId="0" xfId="0" applyFill="1"/>
    <xf numFmtId="0" fontId="0" fillId="9" borderId="1" xfId="0" applyFill="1" applyBorder="1"/>
    <xf numFmtId="0" fontId="2" fillId="7" borderId="5" xfId="0" applyFont="1" applyFill="1" applyBorder="1"/>
    <xf numFmtId="0" fontId="0" fillId="8" borderId="1" xfId="0" applyFill="1" applyBorder="1" applyAlignment="1">
      <alignment horizontal="right"/>
    </xf>
    <xf numFmtId="0" fontId="0" fillId="8" borderId="4" xfId="0" applyFill="1" applyBorder="1" applyAlignment="1">
      <alignment horizontal="right"/>
    </xf>
    <xf numFmtId="0" fontId="0" fillId="0" borderId="20" xfId="0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" xfId="0" applyNumberFormat="1" applyBorder="1"/>
    <xf numFmtId="0" fontId="0" fillId="0" borderId="25" xfId="0" applyBorder="1"/>
    <xf numFmtId="0" fontId="0" fillId="0" borderId="5" xfId="0" applyBorder="1"/>
    <xf numFmtId="0" fontId="8" fillId="0" borderId="1" xfId="0" applyFont="1" applyBorder="1"/>
    <xf numFmtId="2" fontId="0" fillId="0" borderId="1" xfId="0" applyNumberFormat="1" applyBorder="1"/>
    <xf numFmtId="1" fontId="0" fillId="0" borderId="1" xfId="0" applyNumberFormat="1" applyBorder="1"/>
    <xf numFmtId="0" fontId="4" fillId="0" borderId="1" xfId="0" applyFont="1" applyBorder="1"/>
    <xf numFmtId="167" fontId="0" fillId="0" borderId="1" xfId="0" applyNumberFormat="1" applyBorder="1"/>
    <xf numFmtId="1" fontId="0" fillId="0" borderId="5" xfId="0" applyNumberForma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2" fontId="4" fillId="0" borderId="1" xfId="0" applyNumberFormat="1" applyFont="1" applyBorder="1"/>
    <xf numFmtId="0" fontId="2" fillId="7" borderId="32" xfId="0" applyFont="1" applyFill="1" applyBorder="1" applyAlignment="1">
      <alignment horizontal="center"/>
    </xf>
    <xf numFmtId="0" fontId="2" fillId="7" borderId="33" xfId="0" applyFont="1" applyFill="1" applyBorder="1" applyAlignment="1">
      <alignment horizontal="center"/>
    </xf>
    <xf numFmtId="0" fontId="2" fillId="7" borderId="6" xfId="0" applyFont="1" applyFill="1" applyBorder="1"/>
    <xf numFmtId="0" fontId="2" fillId="7" borderId="7" xfId="0" applyFont="1" applyFill="1" applyBorder="1"/>
    <xf numFmtId="0" fontId="2" fillId="7" borderId="8" xfId="0" applyFont="1" applyFill="1" applyBorder="1"/>
    <xf numFmtId="0" fontId="6" fillId="0" borderId="0" xfId="3"/>
    <xf numFmtId="0" fontId="0" fillId="3" borderId="8" xfId="0" applyFill="1" applyBorder="1"/>
    <xf numFmtId="0" fontId="0" fillId="3" borderId="20" xfId="0" applyFill="1" applyBorder="1"/>
    <xf numFmtId="0" fontId="0" fillId="3" borderId="23" xfId="0" applyFill="1" applyBorder="1"/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0" borderId="28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5" fontId="0" fillId="3" borderId="17" xfId="0" applyNumberFormat="1" applyFill="1" applyBorder="1" applyAlignment="1">
      <alignment horizontal="center"/>
    </xf>
    <xf numFmtId="165" fontId="0" fillId="3" borderId="18" xfId="0" applyNumberFormat="1" applyFill="1" applyBorder="1" applyAlignment="1">
      <alignment horizontal="center"/>
    </xf>
    <xf numFmtId="165" fontId="0" fillId="3" borderId="19" xfId="0" applyNumberFormat="1" applyFill="1" applyBorder="1" applyAlignment="1">
      <alignment horizontal="center"/>
    </xf>
    <xf numFmtId="166" fontId="0" fillId="3" borderId="21" xfId="1" applyNumberFormat="1" applyFont="1" applyFill="1" applyBorder="1" applyAlignment="1">
      <alignment horizontal="center"/>
    </xf>
    <xf numFmtId="166" fontId="0" fillId="3" borderId="22" xfId="1" applyNumberFormat="1" applyFont="1" applyFill="1" applyBorder="1" applyAlignment="1">
      <alignment horizontal="center"/>
    </xf>
    <xf numFmtId="166" fontId="0" fillId="3" borderId="23" xfId="1" applyNumberFormat="1" applyFon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166" fontId="0" fillId="3" borderId="13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6" fillId="0" borderId="0" xfId="3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5" fillId="0" borderId="5" xfId="0" applyFont="1" applyBorder="1"/>
    <xf numFmtId="0" fontId="15" fillId="0" borderId="1" xfId="0" applyFont="1" applyBorder="1"/>
    <xf numFmtId="165" fontId="16" fillId="3" borderId="13" xfId="0" applyNumberFormat="1" applyFont="1" applyFill="1" applyBorder="1" applyAlignment="1">
      <alignment horizontal="center"/>
    </xf>
    <xf numFmtId="165" fontId="16" fillId="3" borderId="0" xfId="0" applyNumberFormat="1" applyFont="1" applyFill="1" applyAlignment="1">
      <alignment horizontal="center"/>
    </xf>
    <xf numFmtId="165" fontId="16" fillId="3" borderId="20" xfId="0" applyNumberFormat="1" applyFont="1" applyFill="1" applyBorder="1" applyAlignment="1">
      <alignment horizontal="center"/>
    </xf>
    <xf numFmtId="165" fontId="16" fillId="3" borderId="21" xfId="0" applyNumberFormat="1" applyFont="1" applyFill="1" applyBorder="1" applyAlignment="1">
      <alignment horizontal="center"/>
    </xf>
    <xf numFmtId="165" fontId="16" fillId="3" borderId="22" xfId="0" applyNumberFormat="1" applyFont="1" applyFill="1" applyBorder="1" applyAlignment="1">
      <alignment horizontal="center"/>
    </xf>
    <xf numFmtId="165" fontId="16" fillId="3" borderId="23" xfId="0" applyNumberFormat="1" applyFont="1" applyFill="1" applyBorder="1" applyAlignment="1">
      <alignment horizontal="center"/>
    </xf>
    <xf numFmtId="0" fontId="15" fillId="0" borderId="32" xfId="0" applyFont="1" applyBorder="1"/>
    <xf numFmtId="0" fontId="15" fillId="0" borderId="11" xfId="0" applyFont="1" applyBorder="1"/>
    <xf numFmtId="2" fontId="15" fillId="0" borderId="1" xfId="0" applyNumberFormat="1" applyFont="1" applyBorder="1"/>
    <xf numFmtId="165" fontId="16" fillId="3" borderId="13" xfId="2" applyNumberFormat="1" applyFont="1" applyFill="1" applyBorder="1" applyAlignment="1">
      <alignment horizontal="center" vertical="center"/>
    </xf>
    <xf numFmtId="165" fontId="16" fillId="3" borderId="0" xfId="2" applyNumberFormat="1" applyFont="1" applyFill="1" applyAlignment="1">
      <alignment horizontal="center" vertical="center"/>
    </xf>
    <xf numFmtId="165" fontId="16" fillId="3" borderId="20" xfId="2" applyNumberFormat="1" applyFont="1" applyFill="1" applyBorder="1" applyAlignment="1">
      <alignment horizontal="center" vertical="center"/>
    </xf>
    <xf numFmtId="165" fontId="16" fillId="3" borderId="21" xfId="2" applyNumberFormat="1" applyFont="1" applyFill="1" applyBorder="1" applyAlignment="1">
      <alignment horizontal="center" vertical="center"/>
    </xf>
    <xf numFmtId="165" fontId="16" fillId="3" borderId="22" xfId="2" applyNumberFormat="1" applyFont="1" applyFill="1" applyBorder="1" applyAlignment="1">
      <alignment horizontal="center" vertical="center"/>
    </xf>
    <xf numFmtId="165" fontId="16" fillId="3" borderId="23" xfId="2" applyNumberFormat="1" applyFont="1" applyFill="1" applyBorder="1" applyAlignment="1">
      <alignment horizontal="center" vertical="center"/>
    </xf>
    <xf numFmtId="9" fontId="0" fillId="3" borderId="6" xfId="0" applyNumberFormat="1" applyFill="1" applyBorder="1" applyAlignment="1" applyProtection="1">
      <alignment horizontal="center"/>
      <protection locked="0"/>
    </xf>
    <xf numFmtId="9" fontId="0" fillId="3" borderId="7" xfId="0" applyNumberFormat="1" applyFill="1" applyBorder="1" applyAlignment="1" applyProtection="1">
      <alignment horizontal="center"/>
      <protection locked="0"/>
    </xf>
    <xf numFmtId="9" fontId="0" fillId="3" borderId="7" xfId="0" applyNumberFormat="1" applyFill="1" applyBorder="1" applyProtection="1">
      <protection locked="0"/>
    </xf>
    <xf numFmtId="9" fontId="0" fillId="3" borderId="8" xfId="0" applyNumberFormat="1" applyFill="1" applyBorder="1" applyProtection="1">
      <protection locked="0"/>
    </xf>
    <xf numFmtId="9" fontId="0" fillId="3" borderId="13" xfId="0" applyNumberFormat="1" applyFill="1" applyBorder="1" applyAlignment="1" applyProtection="1">
      <alignment horizontal="center"/>
      <protection locked="0"/>
    </xf>
    <xf numFmtId="9" fontId="0" fillId="3" borderId="0" xfId="0" applyNumberFormat="1" applyFill="1" applyAlignment="1" applyProtection="1">
      <alignment horizontal="center"/>
      <protection locked="0"/>
    </xf>
    <xf numFmtId="9" fontId="0" fillId="3" borderId="0" xfId="0" applyNumberFormat="1" applyFill="1" applyProtection="1">
      <protection locked="0"/>
    </xf>
    <xf numFmtId="9" fontId="0" fillId="3" borderId="20" xfId="0" applyNumberFormat="1" applyFill="1" applyBorder="1" applyProtection="1">
      <protection locked="0"/>
    </xf>
    <xf numFmtId="9" fontId="0" fillId="3" borderId="21" xfId="0" applyNumberFormat="1" applyFill="1" applyBorder="1" applyAlignment="1" applyProtection="1">
      <alignment horizontal="center"/>
      <protection locked="0"/>
    </xf>
    <xf numFmtId="9" fontId="0" fillId="3" borderId="22" xfId="0" applyNumberFormat="1" applyFill="1" applyBorder="1" applyAlignment="1" applyProtection="1">
      <alignment horizontal="center"/>
      <protection locked="0"/>
    </xf>
    <xf numFmtId="9" fontId="0" fillId="3" borderId="22" xfId="0" applyNumberFormat="1" applyFill="1" applyBorder="1" applyProtection="1">
      <protection locked="0"/>
    </xf>
    <xf numFmtId="9" fontId="0" fillId="3" borderId="23" xfId="0" applyNumberFormat="1" applyFill="1" applyBorder="1" applyProtection="1">
      <protection locked="0"/>
    </xf>
    <xf numFmtId="0" fontId="12" fillId="9" borderId="27" xfId="0" applyFont="1" applyFill="1" applyBorder="1" applyProtection="1">
      <protection locked="0"/>
    </xf>
    <xf numFmtId="0" fontId="13" fillId="9" borderId="28" xfId="0" applyFont="1" applyFill="1" applyBorder="1" applyProtection="1">
      <protection locked="0"/>
    </xf>
    <xf numFmtId="0" fontId="12" fillId="9" borderId="29" xfId="0" applyFont="1" applyFill="1" applyBorder="1" applyAlignment="1" applyProtection="1">
      <alignment horizontal="right"/>
      <protection locked="0"/>
    </xf>
    <xf numFmtId="0" fontId="12" fillId="9" borderId="30" xfId="0" applyFont="1" applyFill="1" applyBorder="1" applyProtection="1">
      <protection locked="0"/>
    </xf>
    <xf numFmtId="0" fontId="13" fillId="9" borderId="0" xfId="0" applyFont="1" applyFill="1" applyProtection="1">
      <protection locked="0"/>
    </xf>
    <xf numFmtId="0" fontId="12" fillId="9" borderId="31" xfId="0" applyFont="1" applyFill="1" applyBorder="1" applyAlignment="1" applyProtection="1">
      <alignment horizontal="right"/>
      <protection locked="0"/>
    </xf>
    <xf numFmtId="0" fontId="12" fillId="9" borderId="32" xfId="0" applyFont="1" applyFill="1" applyBorder="1" applyProtection="1">
      <protection locked="0"/>
    </xf>
    <xf numFmtId="0" fontId="13" fillId="9" borderId="24" xfId="0" applyFont="1" applyFill="1" applyBorder="1" applyProtection="1">
      <protection locked="0"/>
    </xf>
    <xf numFmtId="0" fontId="12" fillId="9" borderId="33" xfId="0" applyFont="1" applyFill="1" applyBorder="1" applyAlignment="1" applyProtection="1">
      <alignment horizontal="right"/>
      <protection locked="0"/>
    </xf>
    <xf numFmtId="9" fontId="0" fillId="3" borderId="21" xfId="1" applyFont="1" applyFill="1" applyBorder="1" applyAlignment="1" applyProtection="1">
      <alignment horizontal="center"/>
      <protection locked="0"/>
    </xf>
    <xf numFmtId="9" fontId="0" fillId="3" borderId="22" xfId="1" applyFont="1" applyFill="1" applyBorder="1" applyAlignment="1" applyProtection="1">
      <alignment horizontal="center"/>
      <protection locked="0"/>
    </xf>
    <xf numFmtId="9" fontId="0" fillId="3" borderId="23" xfId="1" applyFont="1" applyFill="1" applyBorder="1" applyAlignment="1" applyProtection="1">
      <alignment horizontal="center"/>
      <protection locked="0"/>
    </xf>
    <xf numFmtId="2" fontId="0" fillId="3" borderId="6" xfId="1" applyNumberFormat="1" applyFont="1" applyFill="1" applyBorder="1" applyAlignment="1" applyProtection="1">
      <alignment horizontal="center"/>
      <protection locked="0"/>
    </xf>
    <xf numFmtId="2" fontId="0" fillId="3" borderId="7" xfId="1" applyNumberFormat="1" applyFont="1" applyFill="1" applyBorder="1" applyAlignment="1" applyProtection="1">
      <alignment horizontal="center"/>
      <protection locked="0"/>
    </xf>
    <xf numFmtId="2" fontId="0" fillId="3" borderId="8" xfId="1" applyNumberFormat="1" applyFont="1" applyFill="1" applyBorder="1" applyAlignment="1" applyProtection="1">
      <alignment horizontal="center"/>
      <protection locked="0"/>
    </xf>
    <xf numFmtId="0" fontId="0" fillId="3" borderId="13" xfId="1" applyNumberFormat="1" applyFont="1" applyFill="1" applyBorder="1" applyAlignment="1" applyProtection="1">
      <alignment horizontal="center"/>
      <protection locked="0"/>
    </xf>
    <xf numFmtId="0" fontId="0" fillId="3" borderId="0" xfId="1" applyNumberFormat="1" applyFont="1" applyFill="1" applyBorder="1" applyAlignment="1" applyProtection="1">
      <alignment horizontal="center"/>
      <protection locked="0"/>
    </xf>
    <xf numFmtId="0" fontId="0" fillId="3" borderId="0" xfId="1" applyNumberFormat="1" applyFont="1" applyFill="1" applyBorder="1" applyAlignment="1" applyProtection="1">
      <protection locked="0"/>
    </xf>
    <xf numFmtId="0" fontId="0" fillId="3" borderId="20" xfId="1" applyNumberFormat="1" applyFont="1" applyFill="1" applyBorder="1" applyAlignment="1" applyProtection="1">
      <protection locked="0"/>
    </xf>
    <xf numFmtId="2" fontId="0" fillId="3" borderId="21" xfId="1" applyNumberFormat="1" applyFont="1" applyFill="1" applyBorder="1" applyAlignment="1" applyProtection="1">
      <alignment horizontal="center"/>
      <protection locked="0"/>
    </xf>
    <xf numFmtId="2" fontId="0" fillId="3" borderId="22" xfId="1" applyNumberFormat="1" applyFont="1" applyFill="1" applyBorder="1" applyAlignment="1" applyProtection="1">
      <alignment horizontal="center"/>
      <protection locked="0"/>
    </xf>
    <xf numFmtId="2" fontId="0" fillId="3" borderId="22" xfId="1" applyNumberFormat="1" applyFont="1" applyFill="1" applyBorder="1" applyAlignment="1" applyProtection="1">
      <protection locked="0"/>
    </xf>
    <xf numFmtId="2" fontId="0" fillId="3" borderId="23" xfId="1" applyNumberFormat="1" applyFont="1" applyFill="1" applyBorder="1" applyAlignment="1" applyProtection="1">
      <protection locked="0"/>
    </xf>
    <xf numFmtId="166" fontId="0" fillId="3" borderId="17" xfId="1" applyNumberFormat="1" applyFont="1" applyFill="1" applyBorder="1" applyAlignment="1" applyProtection="1">
      <alignment horizontal="center"/>
      <protection locked="0"/>
    </xf>
    <xf numFmtId="166" fontId="0" fillId="3" borderId="18" xfId="1" applyNumberFormat="1" applyFont="1" applyFill="1" applyBorder="1" applyAlignment="1" applyProtection="1">
      <alignment horizontal="center"/>
      <protection locked="0"/>
    </xf>
    <xf numFmtId="166" fontId="0" fillId="3" borderId="19" xfId="1" applyNumberFormat="1" applyFont="1" applyFill="1" applyBorder="1" applyAlignment="1" applyProtection="1">
      <alignment horizontal="center"/>
      <protection locked="0"/>
    </xf>
  </cellXfs>
  <cellStyles count="4">
    <cellStyle name="Komma" xfId="2" builtinId="3"/>
    <cellStyle name="Link" xfId="3" builtinId="8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E302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Beech!$L$20:$L$219</c:f>
              <c:numCache>
                <c:formatCode>General</c:formatCode>
                <c:ptCount val="200"/>
                <c:pt idx="0">
                  <c:v>3.3128117164039392</c:v>
                </c:pt>
                <c:pt idx="1">
                  <c:v>6.8117973229809756</c:v>
                </c:pt>
                <c:pt idx="2">
                  <c:v>10.499273435373347</c:v>
                </c:pt>
                <c:pt idx="3">
                  <c:v>14.377058438942221</c:v>
                </c:pt>
                <c:pt idx="4">
                  <c:v>18.44646227171318</c:v>
                </c:pt>
                <c:pt idx="5">
                  <c:v>22.708279587842938</c:v>
                </c:pt>
                <c:pt idx="6">
                  <c:v>27.162786263107975</c:v>
                </c:pt>
                <c:pt idx="7">
                  <c:v>31.809739170843763</c:v>
                </c:pt>
                <c:pt idx="8">
                  <c:v>36.648379126514314</c:v>
                </c:pt>
                <c:pt idx="9">
                  <c:v>41.677436871908114</c:v>
                </c:pt>
                <c:pt idx="10">
                  <c:v>46.895141946007847</c:v>
                </c:pt>
                <c:pt idx="11">
                  <c:v>52.299234268969414</c:v>
                </c:pt>
                <c:pt idx="12">
                  <c:v>57.886978248403004</c:v>
                </c:pt>
                <c:pt idx="13">
                  <c:v>63.655179203256623</c:v>
                </c:pt>
                <c:pt idx="14">
                  <c:v>69.600201889982998</c:v>
                </c:pt>
                <c:pt idx="15">
                  <c:v>75.717990908205934</c:v>
                </c:pt>
                <c:pt idx="16">
                  <c:v>82.004092758633249</c:v>
                </c:pt>
                <c:pt idx="17">
                  <c:v>88.453679324302911</c:v>
                </c:pt>
                <c:pt idx="18">
                  <c:v>95.061572547179182</c:v>
                </c:pt>
                <c:pt idx="19">
                  <c:v>101.82227007540928</c:v>
                </c:pt>
                <c:pt idx="20">
                  <c:v>108.72997166196072</c:v>
                </c:pt>
                <c:pt idx="21">
                  <c:v>115.77860610263359</c:v>
                </c:pt>
                <c:pt idx="22">
                  <c:v>122.96185851033285</c:v>
                </c:pt>
                <c:pt idx="23">
                  <c:v>130.27319773273308</c:v>
                </c:pt>
                <c:pt idx="24">
                  <c:v>137.70590373184157</c:v>
                </c:pt>
                <c:pt idx="25">
                  <c:v>145.25309475621634</c:v>
                </c:pt>
                <c:pt idx="26">
                  <c:v>152.90775414951293</c:v>
                </c:pt>
                <c:pt idx="27">
                  <c:v>160.66275665240261</c:v>
                </c:pt>
                <c:pt idx="28">
                  <c:v>168.51089406853524</c:v>
                </c:pt>
                <c:pt idx="29">
                  <c:v>176.44490017893477</c:v>
                </c:pt>
                <c:pt idx="30">
                  <c:v>184.45747480286099</c:v>
                </c:pt>
                <c:pt idx="31">
                  <c:v>192.54130691659935</c:v>
                </c:pt>
                <c:pt idx="32">
                  <c:v>200.689096754736</c:v>
                </c:pt>
                <c:pt idx="33">
                  <c:v>208.89357683112888</c:v>
                </c:pt>
                <c:pt idx="34">
                  <c:v>217.14753182890882</c:v>
                </c:pt>
                <c:pt idx="35">
                  <c:v>225.44381732036601</c:v>
                </c:pt>
                <c:pt idx="36">
                  <c:v>233.77537728843947</c:v>
                </c:pt>
                <c:pt idx="37">
                  <c:v>242.13526043168298</c:v>
                </c:pt>
                <c:pt idx="38">
                  <c:v>250.5166352440086</c:v>
                </c:pt>
                <c:pt idx="39">
                  <c:v>258.91280386917703</c:v>
                </c:pt>
                <c:pt idx="40">
                  <c:v>267.31721473791663</c:v>
                </c:pt>
                <c:pt idx="41">
                  <c:v>275.72347400270439</c:v>
                </c:pt>
                <c:pt idx="42">
                  <c:v>284.12535579164029</c:v>
                </c:pt>
                <c:pt idx="43">
                  <c:v>292.51681130851676</c:v>
                </c:pt>
                <c:pt idx="44">
                  <c:v>300.89197681113859</c:v>
                </c:pt>
                <c:pt idx="45">
                  <c:v>309.24518050422068</c:v>
                </c:pt>
                <c:pt idx="46">
                  <c:v>317.57094838681189</c:v>
                </c:pt>
                <c:pt idx="47">
                  <c:v>325.86400909719578</c:v>
                </c:pt>
                <c:pt idx="48">
                  <c:v>334.11929780063986</c:v>
                </c:pt>
                <c:pt idx="49">
                  <c:v>342.33195916724713</c:v>
                </c:pt>
                <c:pt idx="50">
                  <c:v>350.49734948854206</c:v>
                </c:pt>
                <c:pt idx="51">
                  <c:v>358.61103798233955</c:v>
                </c:pt>
                <c:pt idx="52">
                  <c:v>366.66880733594172</c:v>
                </c:pt>
                <c:pt idx="53">
                  <c:v>374.66665353782088</c:v>
                </c:pt>
                <c:pt idx="54">
                  <c:v>382.60078504771502</c:v>
                </c:pt>
                <c:pt idx="55">
                  <c:v>390.46762135452758</c:v>
                </c:pt>
                <c:pt idx="56">
                  <c:v>398.26379097061437</c:v>
                </c:pt>
                <c:pt idx="57">
                  <c:v>405.9861289100009</c:v>
                </c:pt>
                <c:pt idx="58">
                  <c:v>413.6316736968235</c:v>
                </c:pt>
                <c:pt idx="59">
                  <c:v>421.19766394887012</c:v>
                </c:pt>
                <c:pt idx="60">
                  <c:v>428.68153457953412</c:v>
                </c:pt>
                <c:pt idx="61">
                  <c:v>436.08091265981187</c:v>
                </c:pt>
                <c:pt idx="62">
                  <c:v>443.39361298019929</c:v>
                </c:pt>
                <c:pt idx="63">
                  <c:v>450.61763335049932</c:v>
                </c:pt>
                <c:pt idx="64">
                  <c:v>457.75114967365499</c:v>
                </c:pt>
                <c:pt idx="65">
                  <c:v>464.79251082779462</c:v>
                </c:pt>
                <c:pt idx="66">
                  <c:v>471.74023338873428</c:v>
                </c:pt>
                <c:pt idx="67">
                  <c:v>478.592996223238</c:v>
                </c:pt>
                <c:pt idx="68">
                  <c:v>485.34963498140706</c:v>
                </c:pt>
                <c:pt idx="69">
                  <c:v>492.00913651466351</c:v>
                </c:pt>
                <c:pt idx="70">
                  <c:v>498.57063324392084</c:v>
                </c:pt>
                <c:pt idx="71">
                  <c:v>505.03339750070802</c:v>
                </c:pt>
                <c:pt idx="72">
                  <c:v>511.39683586223441</c:v>
                </c:pt>
                <c:pt idx="73">
                  <c:v>517.66048349966013</c:v>
                </c:pt>
                <c:pt idx="74">
                  <c:v>523.82399855717961</c:v>
                </c:pt>
                <c:pt idx="75">
                  <c:v>529.88715657792739</c:v>
                </c:pt>
                <c:pt idx="76">
                  <c:v>535.84984499119173</c:v>
                </c:pt>
                <c:pt idx="77">
                  <c:v>541.71205767396452</c:v>
                </c:pt>
                <c:pt idx="78">
                  <c:v>547.4738895984699</c:v>
                </c:pt>
                <c:pt idx="79">
                  <c:v>553.135531576007</c:v>
                </c:pt>
                <c:pt idx="80">
                  <c:v>558.69726510619955</c:v>
                </c:pt>
                <c:pt idx="81">
                  <c:v>564.15945733957869</c:v>
                </c:pt>
                <c:pt idx="82">
                  <c:v>569.52255616033551</c:v>
                </c:pt>
                <c:pt idx="83">
                  <c:v>574.78708539504851</c:v>
                </c:pt>
                <c:pt idx="84">
                  <c:v>579.95364015224266</c:v>
                </c:pt>
                <c:pt idx="85">
                  <c:v>585.0228822967423</c:v>
                </c:pt>
                <c:pt idx="86">
                  <c:v>589.99553606196218</c:v>
                </c:pt>
                <c:pt idx="87">
                  <c:v>594.87238380251665</c:v>
                </c:pt>
                <c:pt idx="88">
                  <c:v>599.65426188882657</c:v>
                </c:pt>
                <c:pt idx="89">
                  <c:v>604.34205674476493</c:v>
                </c:pt>
                <c:pt idx="90">
                  <c:v>608.93670102879184</c:v>
                </c:pt>
                <c:pt idx="91">
                  <c:v>613.43916995849236</c:v>
                </c:pt>
                <c:pt idx="92">
                  <c:v>617.85047777795489</c:v>
                </c:pt>
                <c:pt idx="93">
                  <c:v>622.17167436698151</c:v>
                </c:pt>
                <c:pt idx="94">
                  <c:v>626.40384199073378</c:v>
                </c:pt>
                <c:pt idx="95">
                  <c:v>630.54809218806668</c:v>
                </c:pt>
                <c:pt idx="96">
                  <c:v>634.60556279649109</c:v>
                </c:pt>
                <c:pt idx="97">
                  <c:v>638.57741511143399</c:v>
                </c:pt>
                <c:pt idx="98">
                  <c:v>642.46483117722119</c:v>
                </c:pt>
                <c:pt idx="99">
                  <c:v>646.26901120700688</c:v>
                </c:pt>
                <c:pt idx="100">
                  <c:v>649.99117112869101</c:v>
                </c:pt>
                <c:pt idx="101">
                  <c:v>653.63254025371816</c:v>
                </c:pt>
                <c:pt idx="102">
                  <c:v>657.19435906553031</c:v>
                </c:pt>
                <c:pt idx="103">
                  <c:v>660.67787712433847</c:v>
                </c:pt>
                <c:pt idx="104">
                  <c:v>664.08435108480774</c:v>
                </c:pt>
                <c:pt idx="105">
                  <c:v>667.41504282318328</c:v>
                </c:pt>
                <c:pt idx="106">
                  <c:v>670.6712176703511</c:v>
                </c:pt>
                <c:pt idx="107">
                  <c:v>673.85414274729635</c:v>
                </c:pt>
                <c:pt idx="108">
                  <c:v>676.9650853994176</c:v>
                </c:pt>
                <c:pt idx="109">
                  <c:v>680.00531172615638</c:v>
                </c:pt>
                <c:pt idx="110">
                  <c:v>682.97608520241806</c:v>
                </c:pt>
                <c:pt idx="111">
                  <c:v>685.87866538828769</c:v>
                </c:pt>
                <c:pt idx="112">
                  <c:v>688.7143067235794</c:v>
                </c:pt>
                <c:pt idx="113">
                  <c:v>691.48425740380424</c:v>
                </c:pt>
                <c:pt idx="114">
                  <c:v>694.18975833419529</c:v>
                </c:pt>
                <c:pt idx="115">
                  <c:v>696.83204215848139</c:v>
                </c:pt>
                <c:pt idx="116">
                  <c:v>699.41233235917673</c:v>
                </c:pt>
                <c:pt idx="117">
                  <c:v>701.93184242621157</c:v>
                </c:pt>
                <c:pt idx="118">
                  <c:v>704.39177509081162</c:v>
                </c:pt>
                <c:pt idx="119">
                  <c:v>706.7933216216037</c:v>
                </c:pt>
                <c:pt idx="120">
                  <c:v>709.1376611800149</c:v>
                </c:pt>
                <c:pt idx="121">
                  <c:v>711.42596023210263</c:v>
                </c:pt>
                <c:pt idx="122">
                  <c:v>713.6593720140454</c:v>
                </c:pt>
                <c:pt idx="123">
                  <c:v>715.83903604860745</c:v>
                </c:pt>
                <c:pt idx="124">
                  <c:v>717.96607770997343</c:v>
                </c:pt>
                <c:pt idx="125">
                  <c:v>720.04160783443763</c:v>
                </c:pt>
                <c:pt idx="126">
                  <c:v>722.06672237451937</c:v>
                </c:pt>
                <c:pt idx="127">
                  <c:v>724.0425020941592</c:v>
                </c:pt>
                <c:pt idx="128">
                  <c:v>725.97001230273827</c:v>
                </c:pt>
                <c:pt idx="129">
                  <c:v>727.85030262574662</c:v>
                </c:pt>
                <c:pt idx="130">
                  <c:v>729.68440681001084</c:v>
                </c:pt>
                <c:pt idx="131">
                  <c:v>731.47334256147087</c:v>
                </c:pt>
                <c:pt idx="132">
                  <c:v>733.21811141358171</c:v>
                </c:pt>
                <c:pt idx="133">
                  <c:v>734.91969862448923</c:v>
                </c:pt>
                <c:pt idx="134">
                  <c:v>736.57907310121072</c:v>
                </c:pt>
                <c:pt idx="135">
                  <c:v>738.19718734912749</c:v>
                </c:pt>
                <c:pt idx="136">
                  <c:v>739.77497744516586</c:v>
                </c:pt>
                <c:pt idx="137">
                  <c:v>741.3133630331215</c:v>
                </c:pt>
                <c:pt idx="138">
                  <c:v>742.81324733964732</c:v>
                </c:pt>
                <c:pt idx="139">
                  <c:v>744.27551720949555</c:v>
                </c:pt>
                <c:pt idx="140">
                  <c:v>745.70104315867013</c:v>
                </c:pt>
                <c:pt idx="141">
                  <c:v>747.09067944420985</c:v>
                </c:pt>
                <c:pt idx="142">
                  <c:v>748.44526414938423</c:v>
                </c:pt>
                <c:pt idx="143">
                  <c:v>749.76561928314436</c:v>
                </c:pt>
                <c:pt idx="144">
                  <c:v>751.05255089272805</c:v>
                </c:pt>
                <c:pt idx="145">
                  <c:v>752.30684918837642</c:v>
                </c:pt>
                <c:pt idx="146">
                  <c:v>753.52928867916864</c:v>
                </c:pt>
                <c:pt idx="147">
                  <c:v>754.72062831903906</c:v>
                </c:pt>
                <c:pt idx="148">
                  <c:v>755.88161166208465</c:v>
                </c:pt>
                <c:pt idx="149">
                  <c:v>757.01296702632249</c:v>
                </c:pt>
                <c:pt idx="150">
                  <c:v>758.11540766510279</c:v>
                </c:pt>
                <c:pt idx="151">
                  <c:v>759.18963194542232</c:v>
                </c:pt>
                <c:pt idx="152">
                  <c:v>760.23632353243306</c:v>
                </c:pt>
                <c:pt idx="153">
                  <c:v>761.25615157947425</c:v>
                </c:pt>
                <c:pt idx="154">
                  <c:v>762.24977092299696</c:v>
                </c:pt>
                <c:pt idx="155">
                  <c:v>763.21782228178927</c:v>
                </c:pt>
                <c:pt idx="156">
                  <c:v>764.16093245994296</c:v>
                </c:pt>
                <c:pt idx="157">
                  <c:v>765.07971455303709</c:v>
                </c:pt>
                <c:pt idx="158">
                  <c:v>765.97476815704579</c:v>
                </c:pt>
                <c:pt idx="159">
                  <c:v>766.8466795795083</c:v>
                </c:pt>
                <c:pt idx="160">
                  <c:v>767.69602205253091</c:v>
                </c:pt>
                <c:pt idx="161">
                  <c:v>768.52335594721217</c:v>
                </c:pt>
                <c:pt idx="162">
                  <c:v>769.32922898911556</c:v>
                </c:pt>
                <c:pt idx="163">
                  <c:v>770.1141764744383</c:v>
                </c:pt>
                <c:pt idx="164">
                  <c:v>770.8787214865423</c:v>
                </c:pt>
                <c:pt idx="165">
                  <c:v>771.62337511254486</c:v>
                </c:pt>
                <c:pt idx="166">
                  <c:v>772.34863665968362</c:v>
                </c:pt>
                <c:pt idx="167">
                  <c:v>773.05499387118948</c:v>
                </c:pt>
                <c:pt idx="168">
                  <c:v>773.74292314142576</c:v>
                </c:pt>
                <c:pt idx="169">
                  <c:v>774.41288973006283</c:v>
                </c:pt>
                <c:pt idx="170">
                  <c:v>775.06534797508436</c:v>
                </c:pt>
                <c:pt idx="171">
                  <c:v>775.70074150442645</c:v>
                </c:pt>
                <c:pt idx="172">
                  <c:v>776.31950344607912</c:v>
                </c:pt>
                <c:pt idx="173">
                  <c:v>776.9220566364819</c:v>
                </c:pt>
                <c:pt idx="174">
                  <c:v>777.50881382706848</c:v>
                </c:pt>
                <c:pt idx="175">
                  <c:v>778.08017788882466</c:v>
                </c:pt>
                <c:pt idx="176">
                  <c:v>778.63654201473594</c:v>
                </c:pt>
                <c:pt idx="177">
                  <c:v>779.17828992001307</c:v>
                </c:pt>
                <c:pt idx="178">
                  <c:v>779.70579603999727</c:v>
                </c:pt>
                <c:pt idx="179">
                  <c:v>780.21942572565206</c:v>
                </c:pt>
                <c:pt idx="180">
                  <c:v>780.71953543656525</c:v>
                </c:pt>
                <c:pt idx="181">
                  <c:v>781.20647293138518</c:v>
                </c:pt>
                <c:pt idx="182">
                  <c:v>781.68057745563431</c:v>
                </c:pt>
                <c:pt idx="183">
                  <c:v>782.14217992683984</c:v>
                </c:pt>
                <c:pt idx="184">
                  <c:v>782.59160311693847</c:v>
                </c:pt>
                <c:pt idx="185">
                  <c:v>783.02916183191428</c:v>
                </c:pt>
                <c:pt idx="186">
                  <c:v>783.45516308863557</c:v>
                </c:pt>
                <c:pt idx="187">
                  <c:v>783.86990628886292</c:v>
                </c:pt>
                <c:pt idx="188">
                  <c:v>784.27368339041061</c:v>
                </c:pt>
                <c:pt idx="189">
                  <c:v>784.66677907544067</c:v>
                </c:pt>
                <c:pt idx="190">
                  <c:v>785.04947091588087</c:v>
                </c:pt>
                <c:pt idx="191">
                  <c:v>785.42202953596063</c:v>
                </c:pt>
                <c:pt idx="192">
                  <c:v>785.784718771862</c:v>
                </c:pt>
                <c:pt idx="193">
                  <c:v>786.13779582848701</c:v>
                </c:pt>
                <c:pt idx="194">
                  <c:v>786.48151143334792</c:v>
                </c:pt>
                <c:pt idx="195">
                  <c:v>786.81610998758947</c:v>
                </c:pt>
                <c:pt idx="196">
                  <c:v>787.14182971415437</c:v>
                </c:pt>
                <c:pt idx="197">
                  <c:v>787.458902803108</c:v>
                </c:pt>
                <c:pt idx="198">
                  <c:v>787.76755555414002</c:v>
                </c:pt>
                <c:pt idx="199">
                  <c:v>788.06800851626258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5-409E-8025-3876B4DCA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908383"/>
        <c:axId val="2019907967"/>
      </c:lineChart>
      <c:catAx>
        <c:axId val="201990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7967"/>
        <c:crosses val="autoZero"/>
        <c:auto val="1"/>
        <c:lblAlgn val="ctr"/>
        <c:lblOffset val="100"/>
        <c:noMultiLvlLbl val="0"/>
      </c:catAx>
      <c:valAx>
        <c:axId val="2019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Beech!$Q$20:$Q$219</c:f>
              <c:numCache>
                <c:formatCode>General</c:formatCode>
                <c:ptCount val="200"/>
                <c:pt idx="0">
                  <c:v>2.3955116586282119</c:v>
                </c:pt>
                <c:pt idx="1">
                  <c:v>4.9296851635062282</c:v>
                </c:pt>
                <c:pt idx="2">
                  <c:v>7.6053536670031008</c:v>
                </c:pt>
                <c:pt idx="3">
                  <c:v>10.425076494976405</c:v>
                </c:pt>
                <c:pt idx="4">
                  <c:v>13.391126381027432</c:v>
                </c:pt>
                <c:pt idx="5">
                  <c:v>16.50547830996484</c:v>
                </c:pt>
                <c:pt idx="6">
                  <c:v>19.769800019145219</c:v>
                </c:pt>
                <c:pt idx="7">
                  <c:v>23.185444190152211</c:v>
                </c:pt>
                <c:pt idx="8">
                  <c:v>26.753442347469186</c:v>
                </c:pt>
                <c:pt idx="9">
                  <c:v>30.474500465572589</c:v>
                </c:pt>
                <c:pt idx="10">
                  <c:v>34.348996271374062</c:v>
                </c:pt>
                <c:pt idx="11">
                  <c:v>38.376978215302323</c:v>
                </c:pt>
                <c:pt idx="12">
                  <c:v>42.558166071653638</c:v>
                </c:pt>
                <c:pt idx="13">
                  <c:v>46.891953117235822</c:v>
                </c:pt>
                <c:pt idx="14">
                  <c:v>51.377409826854816</c:v>
                </c:pt>
                <c:pt idx="15">
                  <c:v>56.013289014892521</c:v>
                </c:pt>
                <c:pt idx="16">
                  <c:v>60.798032344121182</c:v>
                </c:pt>
                <c:pt idx="17">
                  <c:v>65.729778116009555</c:v>
                </c:pt>
                <c:pt idx="18">
                  <c:v>70.806370251083251</c:v>
                </c:pt>
                <c:pt idx="19">
                  <c:v>76.025368363391308</c:v>
                </c:pt>
                <c:pt idx="20">
                  <c:v>81.384058829761031</c:v>
                </c:pt>
                <c:pt idx="21">
                  <c:v>86.879466752249712</c:v>
                </c:pt>
                <c:pt idx="22">
                  <c:v>92.508368710967517</c:v>
                </c:pt>
                <c:pt idx="23">
                  <c:v>98.267306204185431</c:v>
                </c:pt>
                <c:pt idx="24">
                  <c:v>104.15259967328468</c:v>
                </c:pt>
                <c:pt idx="25">
                  <c:v>110.1603630115749</c:v>
                </c:pt>
                <c:pt idx="26">
                  <c:v>116.28651845822749</c:v>
                </c:pt>
                <c:pt idx="27">
                  <c:v>122.52681178145906</c:v>
                </c:pt>
                <c:pt idx="28">
                  <c:v>128.8768276585763</c:v>
                </c:pt>
                <c:pt idx="29">
                  <c:v>135.33200516447508</c:v>
                </c:pt>
                <c:pt idx="30">
                  <c:v>141.88765328460099</c:v>
                </c:pt>
                <c:pt idx="31">
                  <c:v>148.53896637314111</c:v>
                </c:pt>
                <c:pt idx="32">
                  <c:v>155.28103948226064</c:v>
                </c:pt>
                <c:pt idx="33">
                  <c:v>162.10888349345365</c:v>
                </c:pt>
                <c:pt idx="34">
                  <c:v>169.01743998747196</c:v>
                </c:pt>
                <c:pt idx="35">
                  <c:v>176.00159579478336</c:v>
                </c:pt>
                <c:pt idx="36">
                  <c:v>183.05619717401865</c:v>
                </c:pt>
                <c:pt idx="37">
                  <c:v>190.1760635713575</c:v>
                </c:pt>
                <c:pt idx="38">
                  <c:v>197.35600091922458</c:v>
                </c:pt>
                <c:pt idx="39">
                  <c:v>204.59081443798175</c:v>
                </c:pt>
                <c:pt idx="40">
                  <c:v>211.87532090946939</c:v>
                </c:pt>
                <c:pt idx="41">
                  <c:v>219.20436039624695</c:v>
                </c:pt>
                <c:pt idx="42">
                  <c:v>226.57280738517534</c:v>
                </c:pt>
                <c:pt idx="43">
                  <c:v>233.97558133855668</c:v>
                </c:pt>
                <c:pt idx="44">
                  <c:v>241.40765664037875</c:v>
                </c:pt>
                <c:pt idx="45">
                  <c:v>248.86407192929065</c:v>
                </c:pt>
                <c:pt idx="46">
                  <c:v>256.33993881375261</c:v>
                </c:pt>
                <c:pt idx="47">
                  <c:v>263.83044996835156</c:v>
                </c:pt>
                <c:pt idx="48">
                  <c:v>271.33088661354719</c:v>
                </c:pt>
                <c:pt idx="49">
                  <c:v>278.83662538411699</c:v>
                </c:pt>
                <c:pt idx="50">
                  <c:v>286.34314459430004</c:v>
                </c:pt>
                <c:pt idx="51">
                  <c:v>293.8460299101028</c:v>
                </c:pt>
                <c:pt idx="52">
                  <c:v>301.34097944143383</c:v>
                </c:pt>
                <c:pt idx="53">
                  <c:v>308.82380826868888</c:v>
                </c:pt>
                <c:pt idx="54">
                  <c:v>316.29045242010625</c:v>
                </c:pt>
                <c:pt idx="55">
                  <c:v>323.73697231769381</c:v>
                </c:pt>
                <c:pt idx="56">
                  <c:v>331.15955571077274</c:v>
                </c:pt>
                <c:pt idx="57">
                  <c:v>338.55452011722343</c:v>
                </c:pt>
                <c:pt idx="58">
                  <c:v>345.91831479335923</c:v>
                </c:pt>
                <c:pt idx="59">
                  <c:v>353.24752225400567</c:v>
                </c:pt>
                <c:pt idx="60">
                  <c:v>360.53885936484272</c:v>
                </c:pt>
                <c:pt idx="61">
                  <c:v>367.78917802938975</c:v>
                </c:pt>
                <c:pt idx="62">
                  <c:v>374.99546549317711</c:v>
                </c:pt>
                <c:pt idx="63">
                  <c:v>382.154844287694</c:v>
                </c:pt>
                <c:pt idx="64">
                  <c:v>389.26457183660489</c:v>
                </c:pt>
                <c:pt idx="65">
                  <c:v>396.32203974653834</c:v>
                </c:pt>
                <c:pt idx="66">
                  <c:v>403.3247728044455</c:v>
                </c:pt>
                <c:pt idx="67">
                  <c:v>410.27042770314824</c:v>
                </c:pt>
                <c:pt idx="68">
                  <c:v>417.15679151622714</c:v>
                </c:pt>
                <c:pt idx="69">
                  <c:v>423.98177994287096</c:v>
                </c:pt>
                <c:pt idx="70">
                  <c:v>430.74343534272043</c:v>
                </c:pt>
                <c:pt idx="71">
                  <c:v>437.43992458009893</c:v>
                </c:pt>
                <c:pt idx="72">
                  <c:v>444.06953669634379</c:v>
                </c:pt>
                <c:pt idx="73">
                  <c:v>450.63068042824216</c:v>
                </c:pt>
                <c:pt idx="74">
                  <c:v>457.12188158983025</c:v>
                </c:pt>
                <c:pt idx="75">
                  <c:v>463.5417803340664</c:v>
                </c:pt>
                <c:pt idx="76">
                  <c:v>469.8891283101089</c:v>
                </c:pt>
                <c:pt idx="77">
                  <c:v>476.16278573115602</c:v>
                </c:pt>
                <c:pt idx="78">
                  <c:v>482.36171836702346</c:v>
                </c:pt>
                <c:pt idx="79">
                  <c:v>488.48499447485364</c:v>
                </c:pt>
                <c:pt idx="80">
                  <c:v>494.53178168057997</c:v>
                </c:pt>
                <c:pt idx="81">
                  <c:v>500.50134382300274</c:v>
                </c:pt>
                <c:pt idx="82">
                  <c:v>506.39303777158392</c:v>
                </c:pt>
                <c:pt idx="83">
                  <c:v>512.20631022833049</c:v>
                </c:pt>
                <c:pt idx="84">
                  <c:v>517.94069452341876</c:v>
                </c:pt>
                <c:pt idx="85">
                  <c:v>523.59580741351067</c:v>
                </c:pt>
                <c:pt idx="86">
                  <c:v>529.17134589104148</c:v>
                </c:pt>
                <c:pt idx="87">
                  <c:v>534.66708401209507</c:v>
                </c:pt>
                <c:pt idx="88">
                  <c:v>540.08286974986186</c:v>
                </c:pt>
                <c:pt idx="89">
                  <c:v>545.41862188005962</c:v>
                </c:pt>
                <c:pt idx="90">
                  <c:v>550.67432690412602</c:v>
                </c:pt>
                <c:pt idx="91">
                  <c:v>555.85003601542655</c:v>
                </c:pt>
                <c:pt idx="92">
                  <c:v>560.94586211320359</c:v>
                </c:pt>
                <c:pt idx="93">
                  <c:v>565.96197686848143</c:v>
                </c:pt>
                <c:pt idx="94">
                  <c:v>570.89860784567009</c:v>
                </c:pt>
                <c:pt idx="95">
                  <c:v>575.75603568315898</c:v>
                </c:pt>
                <c:pt idx="96">
                  <c:v>580.53459133576337</c:v>
                </c:pt>
                <c:pt idx="97">
                  <c:v>585.23465338149276</c:v>
                </c:pt>
                <c:pt idx="98">
                  <c:v>589.85664539472589</c:v>
                </c:pt>
                <c:pt idx="99">
                  <c:v>594.40103338753249</c:v>
                </c:pt>
                <c:pt idx="100">
                  <c:v>598.86832332054905</c:v>
                </c:pt>
                <c:pt idx="101">
                  <c:v>603.25905868450855</c:v>
                </c:pt>
                <c:pt idx="102">
                  <c:v>607.57381815324607</c:v>
                </c:pt>
                <c:pt idx="103">
                  <c:v>611.81321330872686</c:v>
                </c:pt>
                <c:pt idx="104">
                  <c:v>615.97788643841375</c:v>
                </c:pt>
                <c:pt idx="105">
                  <c:v>620.06850840505342</c:v>
                </c:pt>
                <c:pt idx="106">
                  <c:v>624.08577658876311</c:v>
                </c:pt>
                <c:pt idx="107">
                  <c:v>628.03041290111014</c:v>
                </c:pt>
                <c:pt idx="108">
                  <c:v>631.90316187069959</c:v>
                </c:pt>
                <c:pt idx="109">
                  <c:v>635.70478879963764</c:v>
                </c:pt>
                <c:pt idx="110">
                  <c:v>639.43607799008794</c:v>
                </c:pt>
                <c:pt idx="111">
                  <c:v>643.0978310400219</c:v>
                </c:pt>
                <c:pt idx="112">
                  <c:v>646.690865207142</c:v>
                </c:pt>
                <c:pt idx="113">
                  <c:v>650.21601183985933</c:v>
                </c:pt>
                <c:pt idx="114">
                  <c:v>653.67411487412323</c:v>
                </c:pt>
                <c:pt idx="115">
                  <c:v>657.06602939481127</c:v>
                </c:pt>
                <c:pt idx="116">
                  <c:v>660.3926202603343</c:v>
                </c:pt>
                <c:pt idx="117">
                  <c:v>663.65476078904339</c:v>
                </c:pt>
                <c:pt idx="118">
                  <c:v>666.85333150598035</c:v>
                </c:pt>
                <c:pt idx="119">
                  <c:v>669.9892189484774</c:v>
                </c:pt>
                <c:pt idx="120">
                  <c:v>673.06331452907045</c:v>
                </c:pt>
                <c:pt idx="121">
                  <c:v>676.07651345417366</c:v>
                </c:pt>
                <c:pt idx="122">
                  <c:v>679.02971369694069</c:v>
                </c:pt>
                <c:pt idx="123">
                  <c:v>681.92381502272349</c:v>
                </c:pt>
                <c:pt idx="124">
                  <c:v>684.75971806553775</c:v>
                </c:pt>
                <c:pt idx="125">
                  <c:v>687.53832345393846</c:v>
                </c:pt>
                <c:pt idx="126">
                  <c:v>690.26053098471289</c:v>
                </c:pt>
                <c:pt idx="127">
                  <c:v>692.9272388428052</c:v>
                </c:pt>
                <c:pt idx="128">
                  <c:v>695.53934286590095</c:v>
                </c:pt>
                <c:pt idx="129">
                  <c:v>698.09773585210723</c:v>
                </c:pt>
                <c:pt idx="130">
                  <c:v>700.60330690919068</c:v>
                </c:pt>
                <c:pt idx="131">
                  <c:v>703.0569408438472</c:v>
                </c:pt>
                <c:pt idx="132">
                  <c:v>705.45951758950878</c:v>
                </c:pt>
                <c:pt idx="133">
                  <c:v>707.81191167120699</c:v>
                </c:pt>
                <c:pt idx="134">
                  <c:v>710.11499170605293</c:v>
                </c:pt>
                <c:pt idx="135">
                  <c:v>712.36961993790726</c:v>
                </c:pt>
                <c:pt idx="136">
                  <c:v>714.57665180485708</c:v>
                </c:pt>
                <c:pt idx="137">
                  <c:v>716.73693553813871</c:v>
                </c:pt>
                <c:pt idx="138">
                  <c:v>718.85131179118014</c:v>
                </c:pt>
                <c:pt idx="139">
                  <c:v>720.92061329747241</c:v>
                </c:pt>
                <c:pt idx="140">
                  <c:v>722.9456645560067</c:v>
                </c:pt>
                <c:pt idx="141">
                  <c:v>724.92728154305598</c:v>
                </c:pt>
                <c:pt idx="142">
                  <c:v>726.86627144910551</c:v>
                </c:pt>
                <c:pt idx="143">
                  <c:v>728.76343243977931</c:v>
                </c:pt>
                <c:pt idx="144">
                  <c:v>730.61955343963666</c:v>
                </c:pt>
                <c:pt idx="145">
                  <c:v>732.43541393775547</c:v>
                </c:pt>
                <c:pt idx="146">
                  <c:v>734.21178381404582</c:v>
                </c:pt>
                <c:pt idx="147">
                  <c:v>735.94942318527603</c:v>
                </c:pt>
                <c:pt idx="148">
                  <c:v>737.64908226982766</c:v>
                </c:pt>
                <c:pt idx="149">
                  <c:v>739.31150127022659</c:v>
                </c:pt>
                <c:pt idx="150">
                  <c:v>740.93741027253441</c:v>
                </c:pt>
                <c:pt idx="151">
                  <c:v>742.5275291617105</c:v>
                </c:pt>
                <c:pt idx="152">
                  <c:v>744.08256755209857</c:v>
                </c:pt>
                <c:pt idx="153">
                  <c:v>745.60322473221015</c:v>
                </c:pt>
                <c:pt idx="154">
                  <c:v>747.0901896230165</c:v>
                </c:pt>
                <c:pt idx="155">
                  <c:v>748.54414074899148</c:v>
                </c:pt>
                <c:pt idx="156">
                  <c:v>749.96574622117157</c:v>
                </c:pt>
                <c:pt idx="157">
                  <c:v>751.35566373153449</c:v>
                </c:pt>
                <c:pt idx="158">
                  <c:v>752.7145405580203</c:v>
                </c:pt>
                <c:pt idx="159">
                  <c:v>754.04301357955455</c:v>
                </c:pt>
                <c:pt idx="160">
                  <c:v>755.34170930045036</c:v>
                </c:pt>
                <c:pt idx="161">
                  <c:v>756.61124388359917</c:v>
                </c:pt>
                <c:pt idx="162">
                  <c:v>757.85222319188426</c:v>
                </c:pt>
                <c:pt idx="163">
                  <c:v>759.06524283727288</c:v>
                </c:pt>
                <c:pt idx="164">
                  <c:v>760.25088823706949</c:v>
                </c:pt>
                <c:pt idx="165">
                  <c:v>761.40973467683568</c:v>
                </c:pt>
                <c:pt idx="166">
                  <c:v>762.54234737950253</c:v>
                </c:pt>
                <c:pt idx="167">
                  <c:v>763.64928158022531</c:v>
                </c:pt>
                <c:pt idx="168">
                  <c:v>764.73108260655204</c:v>
                </c:pt>
                <c:pt idx="169">
                  <c:v>765.78828596349103</c:v>
                </c:pt>
                <c:pt idx="170">
                  <c:v>766.82141742309409</c:v>
                </c:pt>
                <c:pt idx="171">
                  <c:v>767.83099311817898</c:v>
                </c:pt>
                <c:pt idx="172">
                  <c:v>768.81751963983845</c:v>
                </c:pt>
                <c:pt idx="173">
                  <c:v>769.7814941384031</c:v>
                </c:pt>
                <c:pt idx="174">
                  <c:v>770.72340442753693</c:v>
                </c:pt>
                <c:pt idx="175">
                  <c:v>771.64372909116162</c:v>
                </c:pt>
                <c:pt idx="176">
                  <c:v>772.54293759292693</c:v>
                </c:pt>
                <c:pt idx="177">
                  <c:v>773.42149038795128</c:v>
                </c:pt>
                <c:pt idx="178">
                  <c:v>774.2798390365765</c:v>
                </c:pt>
                <c:pt idx="179">
                  <c:v>775.11842631989202</c:v>
                </c:pt>
                <c:pt idx="180">
                  <c:v>775.93768635680112</c:v>
                </c:pt>
                <c:pt idx="181">
                  <c:v>776.7380447224059</c:v>
                </c:pt>
                <c:pt idx="182">
                  <c:v>777.51991856751124</c:v>
                </c:pt>
                <c:pt idx="183">
                  <c:v>778.2837167390494</c:v>
                </c:pt>
                <c:pt idx="184">
                  <c:v>779.02983990124505</c:v>
                </c:pt>
                <c:pt idx="185">
                  <c:v>779.75868065734767</c:v>
                </c:pt>
                <c:pt idx="186">
                  <c:v>780.47062367176875</c:v>
                </c:pt>
                <c:pt idx="187">
                  <c:v>781.16604579247382</c:v>
                </c:pt>
                <c:pt idx="188">
                  <c:v>781.84531617348478</c:v>
                </c:pt>
                <c:pt idx="189">
                  <c:v>782.50879639735808</c:v>
                </c:pt>
                <c:pt idx="190">
                  <c:v>783.15684059751572</c:v>
                </c:pt>
                <c:pt idx="191">
                  <c:v>783.78979558031074</c:v>
                </c:pt>
                <c:pt idx="192">
                  <c:v>784.40800094671579</c:v>
                </c:pt>
                <c:pt idx="193">
                  <c:v>785.01178921353687</c:v>
                </c:pt>
                <c:pt idx="194">
                  <c:v>785.60148593405233</c:v>
                </c:pt>
                <c:pt idx="195">
                  <c:v>786.17740981799238</c:v>
                </c:pt>
                <c:pt idx="196">
                  <c:v>786.7398728507759</c:v>
                </c:pt>
                <c:pt idx="197">
                  <c:v>787.28918041192685</c:v>
                </c:pt>
                <c:pt idx="198">
                  <c:v>787.82563139260287</c:v>
                </c:pt>
                <c:pt idx="199">
                  <c:v>788.34951831216995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1E-4CEC-8038-D2DF31BB0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908383"/>
        <c:axId val="2019907967"/>
      </c:lineChart>
      <c:catAx>
        <c:axId val="201990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7967"/>
        <c:crosses val="autoZero"/>
        <c:auto val="1"/>
        <c:lblAlgn val="ctr"/>
        <c:lblOffset val="100"/>
        <c:noMultiLvlLbl val="0"/>
      </c:catAx>
      <c:valAx>
        <c:axId val="2019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Beech!$V$20:$V$219</c:f>
              <c:numCache>
                <c:formatCode>General</c:formatCode>
                <c:ptCount val="200"/>
                <c:pt idx="0">
                  <c:v>1.6236523421170674</c:v>
                </c:pt>
                <c:pt idx="1">
                  <c:v>3.3661394365143624</c:v>
                </c:pt>
                <c:pt idx="2">
                  <c:v>5.231705665201992</c:v>
                </c:pt>
                <c:pt idx="3">
                  <c:v>7.2244064936693251</c:v>
                </c:pt>
                <c:pt idx="4">
                  <c:v>9.3480859919223107</c:v>
                </c:pt>
                <c:pt idx="5">
                  <c:v>11.60635555092686</c:v>
                </c:pt>
                <c:pt idx="6">
                  <c:v>14.002573958038862</c:v>
                </c:pt>
                <c:pt idx="7">
                  <c:v>16.539828977159608</c:v>
                </c:pt>
                <c:pt idx="8">
                  <c:v>19.220920560407407</c:v>
                </c:pt>
                <c:pt idx="9">
                  <c:v>22.04834579837317</c:v>
                </c:pt>
                <c:pt idx="10">
                  <c:v>25.024285695855934</c:v>
                </c:pt>
                <c:pt idx="11">
                  <c:v>28.150593839661017</c:v>
                </c:pt>
                <c:pt idx="12">
                  <c:v>31.428787004880597</c:v>
                </c:pt>
                <c:pt idx="13">
                  <c:v>34.860037726331598</c:v>
                </c:pt>
                <c:pt idx="14">
                  <c:v>38.44516884273785</c:v>
                </c:pt>
                <c:pt idx="15">
                  <c:v>42.184650003030171</c:v>
                </c:pt>
                <c:pt idx="16">
                  <c:v>46.078596106978132</c:v>
                </c:pt>
                <c:pt idx="17">
                  <c:v>50.1267676364184</c:v>
                </c:pt>
                <c:pt idx="18">
                  <c:v>54.32857281872927</c:v>
                </c:pt>
                <c:pt idx="19">
                  <c:v>58.683071551011352</c:v>
                </c:pt>
                <c:pt idx="20">
                  <c:v>63.188981001740089</c:v>
                </c:pt>
                <c:pt idx="21">
                  <c:v>67.844682796491767</c:v>
                </c:pt>
                <c:pt idx="22">
                  <c:v>72.648231685727836</c:v>
                </c:pt>
                <c:pt idx="23">
                  <c:v>77.597365585541496</c:v>
                </c:pt>
                <c:pt idx="24">
                  <c:v>82.689516876699457</c:v>
                </c:pt>
                <c:pt idx="25">
                  <c:v>87.921824843197683</c:v>
                </c:pt>
                <c:pt idx="26">
                  <c:v>93.291149128837247</c:v>
                </c:pt>
                <c:pt idx="27">
                  <c:v>98.794084088931882</c:v>
                </c:pt>
                <c:pt idx="28">
                  <c:v>104.42697391410033</c:v>
                </c:pt>
                <c:pt idx="29">
                  <c:v>110.18592840407894</c:v>
                </c:pt>
                <c:pt idx="30">
                  <c:v>116.06683927150944</c:v>
                </c:pt>
                <c:pt idx="31">
                  <c:v>122.06539685861303</c:v>
                </c:pt>
                <c:pt idx="32">
                  <c:v>128.17710715344393</c:v>
                </c:pt>
                <c:pt idx="33">
                  <c:v>134.39730899691975</c:v>
                </c:pt>
                <c:pt idx="34">
                  <c:v>140.72119137694452</c:v>
                </c:pt>
                <c:pt idx="35">
                  <c:v>147.14381071157112</c:v>
                </c:pt>
                <c:pt idx="36">
                  <c:v>153.66010802919243</c:v>
                </c:pt>
                <c:pt idx="37">
                  <c:v>160.26492596011209</c:v>
                </c:pt>
                <c:pt idx="38">
                  <c:v>166.95302546043496</c:v>
                </c:pt>
                <c:pt idx="39">
                  <c:v>173.71910219595142</c:v>
                </c:pt>
                <c:pt idx="40">
                  <c:v>180.55780252049453</c:v>
                </c:pt>
                <c:pt idx="41">
                  <c:v>187.46373899004803</c:v>
                </c:pt>
                <c:pt idx="42">
                  <c:v>194.43150536062271</c:v>
                </c:pt>
                <c:pt idx="43">
                  <c:v>201.4556910245328</c:v>
                </c:pt>
                <c:pt idx="44">
                  <c:v>208.53089484615074</c:v>
                </c:pt>
                <c:pt idx="45">
                  <c:v>215.65173836445229</c:v>
                </c:pt>
                <c:pt idx="46">
                  <c:v>222.81287833564622</c:v>
                </c:pt>
                <c:pt idx="47">
                  <c:v>230.00901859489068</c:v>
                </c:pt>
                <c:pt idx="48">
                  <c:v>237.23492122149989</c:v>
                </c:pt>
                <c:pt idx="49">
                  <c:v>244.48541699712592</c:v>
                </c:pt>
                <c:pt idx="50">
                  <c:v>251.75541515114753</c:v>
                </c:pt>
                <c:pt idx="51">
                  <c:v>259.03991239190054</c:v>
                </c:pt>
                <c:pt idx="52">
                  <c:v>266.33400122643974</c:v>
                </c:pt>
                <c:pt idx="53">
                  <c:v>273.63287757522664</c:v>
                </c:pt>
                <c:pt idx="54">
                  <c:v>280.93184769149906</c:v>
                </c:pt>
                <c:pt idx="55">
                  <c:v>288.22633439809499</c:v>
                </c:pt>
                <c:pt idx="56">
                  <c:v>295.51188265719117</c:v>
                </c:pt>
                <c:pt idx="57">
                  <c:v>302.7841644907794</c:v>
                </c:pt>
                <c:pt idx="58">
                  <c:v>310.03898327175926</c:v>
                </c:pt>
                <c:pt idx="59">
                  <c:v>317.27227740728034</c:v>
                </c:pt>
                <c:pt idx="60">
                  <c:v>324.48012343744625</c:v>
                </c:pt>
                <c:pt idx="61">
                  <c:v>331.6587385737015</c:v>
                </c:pt>
                <c:pt idx="62">
                  <c:v>338.80448270218176</c:v>
                </c:pt>
                <c:pt idx="63">
                  <c:v>345.91385987803778</c:v>
                </c:pt>
                <c:pt idx="64">
                  <c:v>352.98351933725621</c:v>
                </c:pt>
                <c:pt idx="65">
                  <c:v>360.01025605281114</c:v>
                </c:pt>
                <c:pt idx="66">
                  <c:v>366.9910108621155</c:v>
                </c:pt>
                <c:pt idx="67">
                  <c:v>373.92287019270657</c:v>
                </c:pt>
                <c:pt idx="68">
                  <c:v>380.80306541291566</c:v>
                </c:pt>
                <c:pt idx="69">
                  <c:v>387.62897183395864</c:v>
                </c:pt>
                <c:pt idx="70">
                  <c:v>394.39810738944487</c:v>
                </c:pt>
                <c:pt idx="71">
                  <c:v>401.10813101776603</c:v>
                </c:pt>
                <c:pt idx="72">
                  <c:v>407.75684077219358</c:v>
                </c:pt>
                <c:pt idx="73">
                  <c:v>414.3421716828056</c:v>
                </c:pt>
                <c:pt idx="74">
                  <c:v>420.86219339358848</c:v>
                </c:pt>
                <c:pt idx="75">
                  <c:v>427.31510759723164</c:v>
                </c:pt>
                <c:pt idx="76">
                  <c:v>433.69924528925776</c:v>
                </c:pt>
                <c:pt idx="77">
                  <c:v>440.01306386222262</c:v>
                </c:pt>
                <c:pt idx="78">
                  <c:v>446.25514405978726</c:v>
                </c:pt>
                <c:pt idx="79">
                  <c:v>452.4241868095105</c:v>
                </c:pt>
                <c:pt idx="80">
                  <c:v>458.51900995225043</c:v>
                </c:pt>
                <c:pt idx="81">
                  <c:v>464.53854488509529</c:v>
                </c:pt>
                <c:pt idx="82">
                  <c:v>470.48183313378496</c:v>
                </c:pt>
                <c:pt idx="83">
                  <c:v>476.34802286962537</c:v>
                </c:pt>
                <c:pt idx="84">
                  <c:v>482.13636538495632</c:v>
                </c:pt>
                <c:pt idx="85">
                  <c:v>487.84621154030725</c:v>
                </c:pt>
                <c:pt idx="86">
                  <c:v>493.47700819546986</c:v>
                </c:pt>
                <c:pt idx="87">
                  <c:v>499.02829463582975</c:v>
                </c:pt>
                <c:pt idx="88">
                  <c:v>504.49969900444574</c:v>
                </c:pt>
                <c:pt idx="89">
                  <c:v>509.89093474953421</c:v>
                </c:pt>
                <c:pt idx="90">
                  <c:v>515.20179709621425</c:v>
                </c:pt>
                <c:pt idx="91">
                  <c:v>520.43215955060248</c:v>
                </c:pt>
                <c:pt idx="92">
                  <c:v>525.58197044360872</c:v>
                </c:pt>
                <c:pt idx="93">
                  <c:v>530.65124952107681</c:v>
                </c:pt>
                <c:pt idx="94">
                  <c:v>535.64008458624846</c:v>
                </c:pt>
                <c:pt idx="95">
                  <c:v>540.54862819988398</c:v>
                </c:pt>
                <c:pt idx="96">
                  <c:v>545.37709444277436</c:v>
                </c:pt>
                <c:pt idx="97">
                  <c:v>550.12575574480445</c:v>
                </c:pt>
                <c:pt idx="98">
                  <c:v>554.79493978419009</c:v>
                </c:pt>
                <c:pt idx="99">
                  <c:v>559.38502646000222</c:v>
                </c:pt>
                <c:pt idx="100">
                  <c:v>563.89644494062281</c:v>
                </c:pt>
                <c:pt idx="101">
                  <c:v>568.32967079032358</c:v>
                </c:pt>
                <c:pt idx="102">
                  <c:v>572.68522317575321</c:v>
                </c:pt>
                <c:pt idx="103">
                  <c:v>576.963662153727</c:v>
                </c:pt>
                <c:pt idx="104">
                  <c:v>581.1655860413606</c:v>
                </c:pt>
                <c:pt idx="105">
                  <c:v>585.29162886925326</c:v>
                </c:pt>
                <c:pt idx="106">
                  <c:v>589.34245791812748</c:v>
                </c:pt>
                <c:pt idx="107">
                  <c:v>593.318771339048</c:v>
                </c:pt>
                <c:pt idx="108">
                  <c:v>597.22129585708797</c:v>
                </c:pt>
                <c:pt idx="109">
                  <c:v>601.05078455807813</c:v>
                </c:pt>
                <c:pt idx="110">
                  <c:v>604.80801475786052</c:v>
                </c:pt>
                <c:pt idx="111">
                  <c:v>608.49378595327539</c:v>
                </c:pt>
                <c:pt idx="112">
                  <c:v>612.10891785394233</c:v>
                </c:pt>
                <c:pt idx="113">
                  <c:v>615.65424849373335</c:v>
                </c:pt>
                <c:pt idx="114">
                  <c:v>619.13063242070928</c:v>
                </c:pt>
                <c:pt idx="115">
                  <c:v>622.53893896415502</c:v>
                </c:pt>
                <c:pt idx="116">
                  <c:v>625.88005057725695</c:v>
                </c:pt>
                <c:pt idx="117">
                  <c:v>629.1548612538619</c:v>
                </c:pt>
                <c:pt idx="118">
                  <c:v>632.36427501768355</c:v>
                </c:pt>
                <c:pt idx="119">
                  <c:v>635.50920448225145</c:v>
                </c:pt>
                <c:pt idx="120">
                  <c:v>638.59056947984323</c:v>
                </c:pt>
                <c:pt idx="121">
                  <c:v>641.60929575759508</c:v>
                </c:pt>
                <c:pt idx="122">
                  <c:v>644.56631373894652</c:v>
                </c:pt>
                <c:pt idx="123">
                  <c:v>647.4625573485514</c:v>
                </c:pt>
                <c:pt idx="124">
                  <c:v>650.29896289876694</c:v>
                </c:pt>
                <c:pt idx="125">
                  <c:v>653.07646803581849</c:v>
                </c:pt>
                <c:pt idx="126">
                  <c:v>655.79601074373738</c:v>
                </c:pt>
                <c:pt idx="127">
                  <c:v>658.45852840416694</c:v>
                </c:pt>
                <c:pt idx="128">
                  <c:v>661.06495691013777</c:v>
                </c:pt>
                <c:pt idx="129">
                  <c:v>663.61622983193183</c:v>
                </c:pt>
                <c:pt idx="130">
                  <c:v>666.11327763316262</c:v>
                </c:pt>
                <c:pt idx="131">
                  <c:v>668.55702693522665</c:v>
                </c:pt>
                <c:pt idx="132">
                  <c:v>670.9483998283016</c:v>
                </c:pt>
                <c:pt idx="133">
                  <c:v>673.28831322709618</c:v>
                </c:pt>
                <c:pt idx="134">
                  <c:v>675.57767826958639</c:v>
                </c:pt>
                <c:pt idx="135">
                  <c:v>677.81739975700543</c:v>
                </c:pt>
                <c:pt idx="136">
                  <c:v>680.0083756333903</c:v>
                </c:pt>
                <c:pt idx="137">
                  <c:v>682.15149650302385</c:v>
                </c:pt>
                <c:pt idx="138">
                  <c:v>684.24764518415202</c:v>
                </c:pt>
                <c:pt idx="139">
                  <c:v>686.29769629739076</c:v>
                </c:pt>
                <c:pt idx="140">
                  <c:v>688.30251588728333</c:v>
                </c:pt>
                <c:pt idx="141">
                  <c:v>690.26296107550797</c:v>
                </c:pt>
                <c:pt idx="142">
                  <c:v>692.17987974427376</c:v>
                </c:pt>
                <c:pt idx="143">
                  <c:v>694.054110248494</c:v>
                </c:pt>
                <c:pt idx="144">
                  <c:v>695.8864811553608</c:v>
                </c:pt>
                <c:pt idx="145">
                  <c:v>697.67781100999093</c:v>
                </c:pt>
                <c:pt idx="146">
                  <c:v>699.42890812585654</c:v>
                </c:pt>
                <c:pt idx="147">
                  <c:v>701.14057039875502</c:v>
                </c:pt>
                <c:pt idx="148">
                  <c:v>702.81358514311398</c:v>
                </c:pt>
                <c:pt idx="149">
                  <c:v>704.44872894947332</c:v>
                </c:pt>
                <c:pt idx="150">
                  <c:v>706.04676756202264</c:v>
                </c:pt>
                <c:pt idx="151">
                  <c:v>707.6084557751152</c:v>
                </c:pt>
                <c:pt idx="152">
                  <c:v>709.13453734772099</c:v>
                </c:pt>
                <c:pt idx="153">
                  <c:v>710.62574493481907</c:v>
                </c:pt>
                <c:pt idx="154">
                  <c:v>712.08280003476921</c:v>
                </c:pt>
                <c:pt idx="155">
                  <c:v>713.50641295173887</c:v>
                </c:pt>
                <c:pt idx="156">
                  <c:v>714.89728277230233</c:v>
                </c:pt>
                <c:pt idx="157">
                  <c:v>716.25609735536034</c:v>
                </c:pt>
                <c:pt idx="158">
                  <c:v>717.58353333456796</c:v>
                </c:pt>
                <c:pt idx="159">
                  <c:v>718.88025613248999</c:v>
                </c:pt>
                <c:pt idx="160">
                  <c:v>720.14691998573869</c:v>
                </c:pt>
                <c:pt idx="161">
                  <c:v>721.38416798037849</c:v>
                </c:pt>
                <c:pt idx="162">
                  <c:v>722.59263209691812</c:v>
                </c:pt>
                <c:pt idx="163">
                  <c:v>723.77293326423614</c:v>
                </c:pt>
                <c:pt idx="164">
                  <c:v>724.9256814218196</c:v>
                </c:pt>
                <c:pt idx="165">
                  <c:v>726.05147558972226</c:v>
                </c:pt>
                <c:pt idx="166">
                  <c:v>727.15090394567665</c:v>
                </c:pt>
                <c:pt idx="167">
                  <c:v>728.22454390882137</c:v>
                </c:pt>
                <c:pt idx="168">
                  <c:v>729.27296222953316</c:v>
                </c:pt>
                <c:pt idx="169">
                  <c:v>730.29671508487195</c:v>
                </c:pt>
                <c:pt idx="170">
                  <c:v>731.29634817917838</c:v>
                </c:pt>
                <c:pt idx="171">
                  <c:v>732.27239684938468</c:v>
                </c:pt>
                <c:pt idx="172">
                  <c:v>733.2253861746151</c:v>
                </c:pt>
                <c:pt idx="173">
                  <c:v>734.15583108968735</c:v>
                </c:pt>
                <c:pt idx="174">
                  <c:v>735.06423650213173</c:v>
                </c:pt>
                <c:pt idx="175">
                  <c:v>735.95109741237729</c:v>
                </c:pt>
                <c:pt idx="176">
                  <c:v>736.81689903676522</c:v>
                </c:pt>
                <c:pt idx="177">
                  <c:v>737.6621169330715</c:v>
                </c:pt>
                <c:pt idx="178">
                  <c:v>738.48721712823817</c:v>
                </c:pt>
                <c:pt idx="179">
                  <c:v>739.29265624802781</c:v>
                </c:pt>
                <c:pt idx="180">
                  <c:v>740.07888164833446</c:v>
                </c:pt>
                <c:pt idx="181">
                  <c:v>740.84633154789651</c:v>
                </c:pt>
                <c:pt idx="182">
                  <c:v>741.59543516217468</c:v>
                </c:pt>
                <c:pt idx="183">
                  <c:v>742.32661283816958</c:v>
                </c:pt>
                <c:pt idx="184">
                  <c:v>743.04027618997043</c:v>
                </c:pt>
                <c:pt idx="185">
                  <c:v>743.73682823483546</c:v>
                </c:pt>
                <c:pt idx="186">
                  <c:v>744.41666352961829</c:v>
                </c:pt>
                <c:pt idx="187">
                  <c:v>745.08016830736858</c:v>
                </c:pt>
                <c:pt idx="188">
                  <c:v>745.72772061394176</c:v>
                </c:pt>
                <c:pt idx="189">
                  <c:v>746.35969044446767</c:v>
                </c:pt>
                <c:pt idx="190">
                  <c:v>746.97643987953597</c:v>
                </c:pt>
                <c:pt idx="191">
                  <c:v>747.57832322096533</c:v>
                </c:pt>
                <c:pt idx="192">
                  <c:v>748.16568712703383</c:v>
                </c:pt>
                <c:pt idx="193">
                  <c:v>748.73887074705647</c:v>
                </c:pt>
                <c:pt idx="194">
                  <c:v>749.29820585520372</c:v>
                </c:pt>
                <c:pt idx="195">
                  <c:v>749.84401698346267</c:v>
                </c:pt>
                <c:pt idx="196">
                  <c:v>750.37662155364978</c:v>
                </c:pt>
                <c:pt idx="197">
                  <c:v>750.89633000839308</c:v>
                </c:pt>
                <c:pt idx="198">
                  <c:v>751.40344594100463</c:v>
                </c:pt>
                <c:pt idx="199">
                  <c:v>751.89826622417547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9-47D0-97E4-2233B94B6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908383"/>
        <c:axId val="2019907967"/>
      </c:lineChart>
      <c:catAx>
        <c:axId val="201990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7967"/>
        <c:crosses val="autoZero"/>
        <c:auto val="1"/>
        <c:lblAlgn val="ctr"/>
        <c:lblOffset val="100"/>
        <c:noMultiLvlLbl val="0"/>
      </c:catAx>
      <c:valAx>
        <c:axId val="201990796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Beech!$AA$20:$AA$219</c:f>
              <c:numCache>
                <c:formatCode>General</c:formatCode>
                <c:ptCount val="200"/>
                <c:pt idx="0">
                  <c:v>1.1068285870641532</c:v>
                </c:pt>
                <c:pt idx="1">
                  <c:v>2.3010174583023635</c:v>
                </c:pt>
                <c:pt idx="2">
                  <c:v>3.5864030062117886</c:v>
                </c:pt>
                <c:pt idx="3">
                  <c:v>4.9667430008938265</c:v>
                </c:pt>
                <c:pt idx="4">
                  <c:v>6.4456979299486115</c:v>
                </c:pt>
                <c:pt idx="5">
                  <c:v>8.0268126759934439</c:v>
                </c:pt>
                <c:pt idx="6">
                  <c:v>9.7134986762908131</c:v>
                </c:pt>
                <c:pt idx="7">
                  <c:v>11.509016701920068</c:v>
                </c:pt>
                <c:pt idx="8">
                  <c:v>13.41646038545665</c:v>
                </c:pt>
                <c:pt idx="9">
                  <c:v>15.438740616411817</c:v>
                </c:pt>
                <c:pt idx="10">
                  <c:v>17.57857091292604</c:v>
                </c:pt>
                <c:pt idx="11">
                  <c:v>19.838453866595891</c:v>
                </c:pt>
                <c:pt idx="12">
                  <c:v>22.220668745044129</c:v>
                </c:pt>
                <c:pt idx="13">
                  <c:v>24.727260324112411</c:v>
                </c:pt>
                <c:pt idx="14">
                  <c:v>27.360029008553717</c:v>
                </c:pt>
                <c:pt idx="15">
                  <c:v>30.120522287011518</c:v>
                </c:pt>
                <c:pt idx="16">
                  <c:v>33.010027554062937</c:v>
                </c:pt>
                <c:pt idx="17">
                  <c:v>36.029566319334961</c:v>
                </c:pt>
                <c:pt idx="18">
                  <c:v>39.179889811317466</c:v>
                </c:pt>
                <c:pt idx="19">
                  <c:v>42.461475971624822</c:v>
                </c:pt>
                <c:pt idx="20">
                  <c:v>45.87452782420813</c:v>
                </c:pt>
                <c:pt idx="21">
                  <c:v>49.418973193492057</c:v>
                </c:pt>
                <c:pt idx="22">
                  <c:v>53.094465735676849</c:v>
                </c:pt>
                <c:pt idx="23">
                  <c:v>56.900387238572328</c:v>
                </c:pt>
                <c:pt idx="24">
                  <c:v>60.835851137360486</c:v>
                </c:pt>
                <c:pt idx="25">
                  <c:v>64.899707186646623</c:v>
                </c:pt>
                <c:pt idx="26">
                  <c:v>69.090547223069791</c:v>
                </c:pt>
                <c:pt idx="27">
                  <c:v>73.406711947607306</c:v>
                </c:pt>
                <c:pt idx="28">
                  <c:v>77.846298652507684</c:v>
                </c:pt>
                <c:pt idx="29">
                  <c:v>82.407169814509601</c:v>
                </c:pt>
                <c:pt idx="30">
                  <c:v>87.086962473611621</c:v>
                </c:pt>
                <c:pt idx="31">
                  <c:v>91.883098315113784</c:v>
                </c:pt>
                <c:pt idx="32">
                  <c:v>96.792794371912322</c:v>
                </c:pt>
                <c:pt idx="33">
                  <c:v>101.81307426403539</c:v>
                </c:pt>
                <c:pt idx="34">
                  <c:v>106.94077989311342</c:v>
                </c:pt>
                <c:pt idx="35">
                  <c:v>112.17258351081129</c:v>
                </c:pt>
                <c:pt idx="36">
                  <c:v>117.5050000821624</c:v>
                </c:pt>
                <c:pt idx="37">
                  <c:v>122.93439986716287</c:v>
                </c:pt>
                <c:pt idx="38">
                  <c:v>128.45702114685145</c:v>
                </c:pt>
                <c:pt idx="39">
                  <c:v>134.0689830233533</c:v>
                </c:pt>
                <c:pt idx="40">
                  <c:v>139.76629822694193</c:v>
                </c:pt>
                <c:pt idx="41">
                  <c:v>145.54488586701481</c:v>
                </c:pt>
                <c:pt idx="42">
                  <c:v>151.40058406792983</c:v>
                </c:pt>
                <c:pt idx="43">
                  <c:v>157.32916243485633</c:v>
                </c:pt>
                <c:pt idx="44">
                  <c:v>163.32633429910587</c:v>
                </c:pt>
                <c:pt idx="45">
                  <c:v>169.38776869678151</c:v>
                </c:pt>
                <c:pt idx="46">
                  <c:v>175.50910203897183</c:v>
                </c:pt>
                <c:pt idx="47">
                  <c:v>181.68594943608124</c:v>
                </c:pt>
                <c:pt idx="48">
                  <c:v>187.91391564320008</c:v>
                </c:pt>
                <c:pt idx="49">
                  <c:v>194.18860559763425</c:v>
                </c:pt>
                <c:pt idx="50">
                  <c:v>200.50563452382471</c:v>
                </c:pt>
                <c:pt idx="51">
                  <c:v>206.8606375848469</c:v>
                </c:pt>
                <c:pt idx="52">
                  <c:v>213.24927906349296</c:v>
                </c:pt>
                <c:pt idx="53">
                  <c:v>219.66726105956499</c:v>
                </c:pt>
                <c:pt idx="54">
                  <c:v>226.1103316934549</c:v>
                </c:pt>
                <c:pt idx="55">
                  <c:v>232.57429280932485</c:v>
                </c:pt>
                <c:pt idx="56">
                  <c:v>239.05500717424027</c:v>
                </c:pt>
                <c:pt idx="57">
                  <c:v>245.54840517243233</c:v>
                </c:pt>
                <c:pt idx="58">
                  <c:v>252.05049099647357</c:v>
                </c:pt>
                <c:pt idx="59">
                  <c:v>258.55734833955023</c:v>
                </c:pt>
                <c:pt idx="60">
                  <c:v>265.06514559519252</c:v>
                </c:pt>
                <c:pt idx="61">
                  <c:v>271.57014057279895</c:v>
                </c:pt>
                <c:pt idx="62">
                  <c:v>278.06868473905678</c:v>
                </c:pt>
                <c:pt idx="63">
                  <c:v>284.55722699692677</c:v>
                </c:pt>
                <c:pt idx="64">
                  <c:v>291.03231701523697</c:v>
                </c:pt>
                <c:pt idx="65">
                  <c:v>297.49060812311791</c:v>
                </c:pt>
                <c:pt idx="66">
                  <c:v>303.92885978452551</c:v>
                </c:pt>
                <c:pt idx="67">
                  <c:v>310.34393966894635</c:v>
                </c:pt>
                <c:pt idx="68">
                  <c:v>316.73282533506534</c:v>
                </c:pt>
                <c:pt idx="69">
                  <c:v>323.09260554471916</c:v>
                </c:pt>
                <c:pt idx="70">
                  <c:v>329.42048122485994</c:v>
                </c:pt>
                <c:pt idx="71">
                  <c:v>335.71376609552942</c:v>
                </c:pt>
                <c:pt idx="72">
                  <c:v>341.96988698199999</c:v>
                </c:pt>
                <c:pt idx="73">
                  <c:v>348.18638382928776</c:v>
                </c:pt>
                <c:pt idx="74">
                  <c:v>354.36090943719211</c:v>
                </c:pt>
                <c:pt idx="75">
                  <c:v>360.49122893387681</c:v>
                </c:pt>
                <c:pt idx="76">
                  <c:v>366.57521900578934</c:v>
                </c:pt>
                <c:pt idx="77">
                  <c:v>372.61086690142167</c:v>
                </c:pt>
                <c:pt idx="78">
                  <c:v>378.59626922606321</c:v>
                </c:pt>
                <c:pt idx="79">
                  <c:v>384.52963054428739</c:v>
                </c:pt>
                <c:pt idx="80">
                  <c:v>390.40926180645369</c:v>
                </c:pt>
                <c:pt idx="81">
                  <c:v>396.23357861501262</c:v>
                </c:pt>
                <c:pt idx="82">
                  <c:v>402.0010993458655</c:v>
                </c:pt>
                <c:pt idx="83">
                  <c:v>407.71044313947499</c:v>
                </c:pt>
                <c:pt idx="84">
                  <c:v>413.36032777583659</c:v>
                </c:pt>
                <c:pt idx="85">
                  <c:v>418.94956744682617</c:v>
                </c:pt>
                <c:pt idx="86">
                  <c:v>424.47707043882531</c:v>
                </c:pt>
                <c:pt idx="87">
                  <c:v>429.94183673790866</c:v>
                </c:pt>
                <c:pt idx="88">
                  <c:v>435.34295556925844</c:v>
                </c:pt>
                <c:pt idx="89">
                  <c:v>440.67960288184366</c:v>
                </c:pt>
                <c:pt idx="90">
                  <c:v>445.95103878879138</c:v>
                </c:pt>
                <c:pt idx="91">
                  <c:v>451.15660497325837</c:v>
                </c:pt>
                <c:pt idx="92">
                  <c:v>456.2957220690131</c:v>
                </c:pt>
                <c:pt idx="93">
                  <c:v>461.36788702434427</c:v>
                </c:pt>
                <c:pt idx="94">
                  <c:v>466.37267045733574</c:v>
                </c:pt>
                <c:pt idx="95">
                  <c:v>471.30971400997953</c:v>
                </c:pt>
                <c:pt idx="96">
                  <c:v>476.17872770805707</c:v>
                </c:pt>
                <c:pt idx="97">
                  <c:v>480.97948733318367</c:v>
                </c:pt>
                <c:pt idx="98">
                  <c:v>485.71183181290235</c:v>
                </c:pt>
                <c:pt idx="99">
                  <c:v>490.37566063422031</c:v>
                </c:pt>
                <c:pt idx="100">
                  <c:v>494.97093128550728</c:v>
                </c:pt>
                <c:pt idx="101">
                  <c:v>499.49765673122488</c:v>
                </c:pt>
                <c:pt idx="102">
                  <c:v>503.95590292352011</c:v>
                </c:pt>
                <c:pt idx="103">
                  <c:v>508.34578635430995</c:v>
                </c:pt>
                <c:pt idx="104">
                  <c:v>512.66747165108632</c:v>
                </c:pt>
                <c:pt idx="105">
                  <c:v>516.92116921930574</c:v>
                </c:pt>
                <c:pt idx="106">
                  <c:v>521.1071329338738</c:v>
                </c:pt>
                <c:pt idx="107">
                  <c:v>525.22565788190514</c:v>
                </c:pt>
                <c:pt idx="108">
                  <c:v>529.27707815862891</c:v>
                </c:pt>
                <c:pt idx="109">
                  <c:v>533.26176471801466</c:v>
                </c:pt>
                <c:pt idx="110">
                  <c:v>537.18012327942688</c:v>
                </c:pt>
                <c:pt idx="111">
                  <c:v>541.03259229135017</c:v>
                </c:pt>
                <c:pt idx="112">
                  <c:v>544.81964095300066</c:v>
                </c:pt>
                <c:pt idx="113">
                  <c:v>548.54176729440906</c:v>
                </c:pt>
                <c:pt idx="114">
                  <c:v>552.19949631536088</c:v>
                </c:pt>
                <c:pt idx="115">
                  <c:v>555.7933781833882</c:v>
                </c:pt>
                <c:pt idx="116">
                  <c:v>559.32398649083166</c:v>
                </c:pt>
                <c:pt idx="117">
                  <c:v>562.79191657083652</c:v>
                </c:pt>
                <c:pt idx="118">
                  <c:v>566.19778387199153</c:v>
                </c:pt>
                <c:pt idx="119">
                  <c:v>569.54222239119576</c:v>
                </c:pt>
                <c:pt idx="120">
                  <c:v>572.82588316420834</c:v>
                </c:pt>
                <c:pt idx="121">
                  <c:v>576.04943281323301</c:v>
                </c:pt>
                <c:pt idx="122">
                  <c:v>579.21355215078836</c:v>
                </c:pt>
                <c:pt idx="123">
                  <c:v>582.31893483902536</c:v>
                </c:pt>
                <c:pt idx="124">
                  <c:v>585.36628610357843</c:v>
                </c:pt>
                <c:pt idx="125">
                  <c:v>588.35632150096524</c:v>
                </c:pt>
                <c:pt idx="126">
                  <c:v>591.28976573848968</c:v>
                </c:pt>
                <c:pt idx="127">
                  <c:v>594.16735154555272</c:v>
                </c:pt>
                <c:pt idx="128">
                  <c:v>596.98981859522837</c:v>
                </c:pt>
                <c:pt idx="129">
                  <c:v>599.75791247492384</c:v>
                </c:pt>
                <c:pt idx="130">
                  <c:v>602.47238370491596</c:v>
                </c:pt>
                <c:pt idx="131">
                  <c:v>605.13398680352611</c:v>
                </c:pt>
                <c:pt idx="132">
                  <c:v>607.74347939767824</c:v>
                </c:pt>
                <c:pt idx="133">
                  <c:v>610.30162137757065</c:v>
                </c:pt>
                <c:pt idx="134">
                  <c:v>612.80917409418248</c:v>
                </c:pt>
                <c:pt idx="135">
                  <c:v>615.26689959832879</c:v>
                </c:pt>
                <c:pt idx="136">
                  <c:v>617.6755599199812</c:v>
                </c:pt>
                <c:pt idx="137">
                  <c:v>620.03591638656735</c:v>
                </c:pt>
                <c:pt idx="138">
                  <c:v>622.3487289789739</c:v>
                </c:pt>
                <c:pt idx="139">
                  <c:v>624.61475572398422</c:v>
                </c:pt>
                <c:pt idx="140">
                  <c:v>626.83475212189194</c:v>
                </c:pt>
                <c:pt idx="141">
                  <c:v>629.00947060804799</c:v>
                </c:pt>
                <c:pt idx="142">
                  <c:v>631.13966004711494</c:v>
                </c:pt>
                <c:pt idx="143">
                  <c:v>633.22606525881633</c:v>
                </c:pt>
                <c:pt idx="144">
                  <c:v>635.26942657399582</c:v>
                </c:pt>
                <c:pt idx="145">
                  <c:v>637.27047941981436</c:v>
                </c:pt>
                <c:pt idx="146">
                  <c:v>639.22995393294161</c:v>
                </c:pt>
                <c:pt idx="147">
                  <c:v>641.14857459961934</c:v>
                </c:pt>
                <c:pt idx="148">
                  <c:v>643.02705992150084</c:v>
                </c:pt>
                <c:pt idx="149">
                  <c:v>644.86612210619148</c:v>
                </c:pt>
                <c:pt idx="150">
                  <c:v>646.66646678144912</c:v>
                </c:pt>
                <c:pt idx="151">
                  <c:v>648.42879273202129</c:v>
                </c:pt>
                <c:pt idx="152">
                  <c:v>650.15379165813101</c:v>
                </c:pt>
                <c:pt idx="153">
                  <c:v>651.84214795464209</c:v>
                </c:pt>
                <c:pt idx="154">
                  <c:v>653.49453850997156</c:v>
                </c:pt>
                <c:pt idx="155">
                  <c:v>655.11163252383597</c:v>
                </c:pt>
                <c:pt idx="156">
                  <c:v>656.69409134295154</c:v>
                </c:pt>
                <c:pt idx="157">
                  <c:v>658.24256831383127</c:v>
                </c:pt>
                <c:pt idx="158">
                  <c:v>659.75770865185609</c:v>
                </c:pt>
                <c:pt idx="159">
                  <c:v>661.24014932581406</c:v>
                </c:pt>
                <c:pt idx="160">
                  <c:v>662.69051895713915</c:v>
                </c:pt>
                <c:pt idx="161">
                  <c:v>664.109437733101</c:v>
                </c:pt>
                <c:pt idx="162">
                  <c:v>665.49751733322421</c:v>
                </c:pt>
                <c:pt idx="163">
                  <c:v>666.85536086824368</c:v>
                </c:pt>
                <c:pt idx="164">
                  <c:v>668.18356283092658</c:v>
                </c:pt>
                <c:pt idx="165">
                  <c:v>669.4827090581141</c:v>
                </c:pt>
                <c:pt idx="166">
                  <c:v>670.75337670336614</c:v>
                </c:pt>
                <c:pt idx="167">
                  <c:v>671.99613421960919</c:v>
                </c:pt>
                <c:pt idx="168">
                  <c:v>673.21154135121606</c:v>
                </c:pt>
                <c:pt idx="169">
                  <c:v>674.40014913496668</c:v>
                </c:pt>
                <c:pt idx="170">
                  <c:v>675.56249990936124</c:v>
                </c:pt>
                <c:pt idx="171">
                  <c:v>676.69912733177978</c:v>
                </c:pt>
                <c:pt idx="172">
                  <c:v>677.81055640300235</c:v>
                </c:pt>
                <c:pt idx="173">
                  <c:v>678.8973034986243</c:v>
                </c:pt>
                <c:pt idx="174">
                  <c:v>679.95987640692158</c:v>
                </c:pt>
                <c:pt idx="175">
                  <c:v>680.99877437274154</c:v>
                </c:pt>
                <c:pt idx="176">
                  <c:v>682.01448814700882</c:v>
                </c:pt>
                <c:pt idx="177">
                  <c:v>683.00750004145982</c:v>
                </c:pt>
                <c:pt idx="178">
                  <c:v>683.97828398823492</c:v>
                </c:pt>
                <c:pt idx="179">
                  <c:v>684.92730560396933</c:v>
                </c:pt>
                <c:pt idx="180">
                  <c:v>685.85502225805044</c:v>
                </c:pt>
                <c:pt idx="181">
                  <c:v>686.76188314471392</c:v>
                </c:pt>
                <c:pt idx="182">
                  <c:v>687.64832935867503</c:v>
                </c:pt>
                <c:pt idx="183">
                  <c:v>688.51479397400124</c:v>
                </c:pt>
                <c:pt idx="184">
                  <c:v>689.36170212594834</c:v>
                </c:pt>
                <c:pt idx="185">
                  <c:v>690.18947109549606</c:v>
                </c:pt>
                <c:pt idx="186">
                  <c:v>690.99851039633211</c:v>
                </c:pt>
                <c:pt idx="187">
                  <c:v>691.78922186404452</c:v>
                </c:pt>
                <c:pt idx="188">
                  <c:v>692.5619997472985</c:v>
                </c:pt>
                <c:pt idx="189">
                  <c:v>693.31723080078189</c:v>
                </c:pt>
                <c:pt idx="190">
                  <c:v>694.05529437971643</c:v>
                </c:pt>
                <c:pt idx="191">
                  <c:v>694.7765625357415</c:v>
                </c:pt>
                <c:pt idx="192">
                  <c:v>695.48140011399028</c:v>
                </c:pt>
                <c:pt idx="193">
                  <c:v>696.17016485118381</c:v>
                </c:pt>
                <c:pt idx="194">
                  <c:v>696.84320747458287</c:v>
                </c:pt>
                <c:pt idx="195">
                  <c:v>697.50087180164303</c:v>
                </c:pt>
                <c:pt idx="196">
                  <c:v>698.14349484022807</c:v>
                </c:pt>
                <c:pt idx="197">
                  <c:v>698.77140688924726</c:v>
                </c:pt>
                <c:pt idx="198">
                  <c:v>699.38493163958583</c:v>
                </c:pt>
                <c:pt idx="199">
                  <c:v>699.98438627521114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B-49C6-B116-B590CA253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908383"/>
        <c:axId val="2019907967"/>
      </c:lineChart>
      <c:catAx>
        <c:axId val="201990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7967"/>
        <c:crosses val="autoZero"/>
        <c:auto val="1"/>
        <c:lblAlgn val="ctr"/>
        <c:lblOffset val="100"/>
        <c:noMultiLvlLbl val="0"/>
      </c:catAx>
      <c:valAx>
        <c:axId val="201990796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'N. Spruce'!$L$20:$L$139</c:f>
              <c:numCache>
                <c:formatCode>General</c:formatCode>
                <c:ptCount val="120"/>
                <c:pt idx="0">
                  <c:v>3.9097229407207763</c:v>
                </c:pt>
                <c:pt idx="1">
                  <c:v>5.5658292320579541</c:v>
                </c:pt>
                <c:pt idx="2">
                  <c:v>7.7287334126527956</c:v>
                </c:pt>
                <c:pt idx="3">
                  <c:v>10.486789353749444</c:v>
                </c:pt>
                <c:pt idx="4">
                  <c:v>13.926440093100844</c:v>
                </c:pt>
                <c:pt idx="5">
                  <c:v>18.128370943855973</c:v>
                </c:pt>
                <c:pt idx="6">
                  <c:v>23.163807097421316</c:v>
                </c:pt>
                <c:pt idx="7">
                  <c:v>29.09121958393639</c:v>
                </c:pt>
                <c:pt idx="8">
                  <c:v>35.953654473032778</c:v>
                </c:pt>
                <c:pt idx="9">
                  <c:v>43.776834362676979</c:v>
                </c:pt>
                <c:pt idx="10">
                  <c:v>52.568108395117164</c:v>
                </c:pt>
                <c:pt idx="11">
                  <c:v>62.316256294890891</c:v>
                </c:pt>
                <c:pt idx="12">
                  <c:v>72.992090331181842</c:v>
                </c:pt>
                <c:pt idx="13">
                  <c:v>84.549751266133384</c:v>
                </c:pt>
                <c:pt idx="14">
                  <c:v>96.928562350265821</c:v>
                </c:pt>
                <c:pt idx="15">
                  <c:v>110.05528918321413</c:v>
                </c:pt>
                <c:pt idx="16">
                  <c:v>123.8466510674361</c:v>
                </c:pt>
                <c:pt idx="17">
                  <c:v>138.21193862802545</c:v>
                </c:pt>
                <c:pt idx="18">
                  <c:v>153.05560979259448</c:v>
                </c:pt>
                <c:pt idx="19">
                  <c:v>168.27975857363828</c:v>
                </c:pt>
                <c:pt idx="20">
                  <c:v>183.78637565837698</c:v>
                </c:pt>
                <c:pt idx="21">
                  <c:v>199.47934429588733</c:v>
                </c:pt>
                <c:pt idx="22">
                  <c:v>215.26613768148854</c:v>
                </c:pt>
                <c:pt idx="23">
                  <c:v>231.05920385997533</c:v>
                </c:pt>
                <c:pt idx="24">
                  <c:v>246.77704050372995</c:v>
                </c:pt>
                <c:pt idx="25">
                  <c:v>262.34497458798558</c:v>
                </c:pt>
                <c:pt idx="26">
                  <c:v>277.69567111350113</c:v>
                </c:pt>
                <c:pt idx="27">
                  <c:v>292.7694009558187</c:v>
                </c:pt>
                <c:pt idx="28">
                  <c:v>307.51410111045334</c:v>
                </c:pt>
                <c:pt idx="29">
                  <c:v>321.88526156584214</c:v>
                </c:pt>
                <c:pt idx="30">
                  <c:v>335.84567228017846</c:v>
                </c:pt>
                <c:pt idx="31">
                  <c:v>349.36506173703509</c:v>
                </c:pt>
                <c:pt idx="32">
                  <c:v>362.4196557225967</c:v>
                </c:pt>
                <c:pt idx="33">
                  <c:v>374.9916816510717</c:v>
                </c:pt>
                <c:pt idx="34">
                  <c:v>387.06884024141971</c:v>
                </c:pt>
                <c:pt idx="35">
                  <c:v>398.64376282892766</c:v>
                </c:pt>
                <c:pt idx="36">
                  <c:v>409.71346923156199</c:v>
                </c:pt>
                <c:pt idx="37">
                  <c:v>420.27883798551778</c:v>
                </c:pt>
                <c:pt idx="38">
                  <c:v>430.34409797821678</c:v>
                </c:pt>
                <c:pt idx="39">
                  <c:v>439.91634806940505</c:v>
                </c:pt>
                <c:pt idx="40">
                  <c:v>449.00510920720075</c:v>
                </c:pt>
                <c:pt idx="41">
                  <c:v>457.62191180401999</c:v>
                </c:pt>
                <c:pt idx="42">
                  <c:v>465.77991971390225</c:v>
                </c:pt>
                <c:pt idx="43">
                  <c:v>473.49359101758637</c:v>
                </c:pt>
                <c:pt idx="44">
                  <c:v>480.77837494102567</c:v>
                </c:pt>
                <c:pt idx="45">
                  <c:v>487.65044357229971</c:v>
                </c:pt>
                <c:pt idx="46">
                  <c:v>494.12645656741955</c:v>
                </c:pt>
                <c:pt idx="47">
                  <c:v>500.22335671584415</c:v>
                </c:pt>
                <c:pt idx="48">
                  <c:v>505.95819404296691</c:v>
                </c:pt>
                <c:pt idx="49">
                  <c:v>511.34797603398141</c:v>
                </c:pt>
                <c:pt idx="50">
                  <c:v>516.40954154928784</c:v>
                </c:pt>
                <c:pt idx="51">
                  <c:v>521.15945604709168</c:v>
                </c:pt>
                <c:pt idx="52">
                  <c:v>525.61392581825464</c:v>
                </c:pt>
                <c:pt idx="53">
                  <c:v>529.78872905872561</c:v>
                </c:pt>
                <c:pt idx="54">
                  <c:v>533.69916174541493</c:v>
                </c:pt>
                <c:pt idx="55">
                  <c:v>537.35999643373509</c:v>
                </c:pt>
                <c:pt idx="56">
                  <c:v>540.78545225260416</c:v>
                </c:pt>
                <c:pt idx="57">
                  <c:v>543.98917453045499</c:v>
                </c:pt>
                <c:pt idx="58">
                  <c:v>546.98422263993655</c:v>
                </c:pt>
                <c:pt idx="59">
                  <c:v>549.78306479684647</c:v>
                </c:pt>
                <c:pt idx="60">
                  <c:v>552.39757868853394</c:v>
                </c:pt>
                <c:pt idx="61">
                  <c:v>554.83905693739359</c:v>
                </c:pt>
                <c:pt idx="62">
                  <c:v>557.11821652549997</c:v>
                </c:pt>
                <c:pt idx="63">
                  <c:v>559.24521141666355</c:v>
                </c:pt>
                <c:pt idx="64">
                  <c:v>561.2296477123092</c:v>
                </c:pt>
                <c:pt idx="65">
                  <c:v>563.08060076787604</c:v>
                </c:pt>
                <c:pt idx="66">
                  <c:v>564.80663377736437</c:v>
                </c:pt>
                <c:pt idx="67">
                  <c:v>566.41581740577544</c:v>
                </c:pt>
                <c:pt idx="68">
                  <c:v>567.91575011310181</c:v>
                </c:pt>
                <c:pt idx="69">
                  <c:v>569.31357886990327</c:v>
                </c:pt>
                <c:pt idx="70">
                  <c:v>570.61602001397046</c:v>
                </c:pt>
                <c:pt idx="71">
                  <c:v>571.82938004080142</c:v>
                </c:pt>
                <c:pt idx="72">
                  <c:v>572.95957615820089</c:v>
                </c:pt>
                <c:pt idx="73">
                  <c:v>574.01215646784317</c:v>
                </c:pt>
                <c:pt idx="74">
                  <c:v>574.99231966467823</c:v>
                </c:pt>
                <c:pt idx="75">
                  <c:v>575.90493416909669</c:v>
                </c:pt>
                <c:pt idx="76">
                  <c:v>576.75455662728632</c:v>
                </c:pt>
                <c:pt idx="77">
                  <c:v>577.54544973262045</c:v>
                </c:pt>
                <c:pt idx="78">
                  <c:v>578.28159933561631</c:v>
                </c:pt>
                <c:pt idx="79">
                  <c:v>578.96673082231678</c:v>
                </c:pt>
                <c:pt idx="80">
                  <c:v>579.60432475121047</c:v>
                </c:pt>
                <c:pt idx="81">
                  <c:v>580.19763174727416</c:v>
                </c:pt>
                <c:pt idx="82">
                  <c:v>580.74968665864787</c:v>
                </c:pt>
                <c:pt idx="83">
                  <c:v>581.26332198705643</c:v>
                </c:pt>
                <c:pt idx="84">
                  <c:v>581.74118060755484</c:v>
                </c:pt>
                <c:pt idx="85">
                  <c:v>582.18572779666874</c:v>
                </c:pt>
                <c:pt idx="86">
                  <c:v>582.59926259067583</c:v>
                </c:pt>
                <c:pt idx="87">
                  <c:v>582.9839284977503</c:v>
                </c:pt>
                <c:pt idx="88">
                  <c:v>583.34172358907961</c:v>
                </c:pt>
                <c:pt idx="89">
                  <c:v>583.67450999496998</c:v>
                </c:pt>
                <c:pt idx="90">
                  <c:v>583.98402283244729</c:v>
                </c:pt>
                <c:pt idx="91">
                  <c:v>584.27187859102401</c:v>
                </c:pt>
                <c:pt idx="92">
                  <c:v>584.53958300318504</c:v>
                </c:pt>
                <c:pt idx="93">
                  <c:v>584.78853842581407</c:v>
                </c:pt>
                <c:pt idx="94">
                  <c:v>585.02005075826719</c:v>
                </c:pt>
                <c:pt idx="95">
                  <c:v>585.23533592215085</c:v>
                </c:pt>
                <c:pt idx="96">
                  <c:v>585.43552592710671</c:v>
                </c:pt>
                <c:pt idx="97">
                  <c:v>585.62167454606538</c:v>
                </c:pt>
                <c:pt idx="98">
                  <c:v>585.79476262254082</c:v>
                </c:pt>
                <c:pt idx="99">
                  <c:v>585.95570303160844</c:v>
                </c:pt>
                <c:pt idx="100">
                  <c:v>586.10534531525366</c:v>
                </c:pt>
                <c:pt idx="101">
                  <c:v>586.24448001182031</c:v>
                </c:pt>
                <c:pt idx="102">
                  <c:v>586.37384269832569</c:v>
                </c:pt>
                <c:pt idx="103">
                  <c:v>586.49411776346415</c:v>
                </c:pt>
                <c:pt idx="104">
                  <c:v>586.60594192818462</c:v>
                </c:pt>
                <c:pt idx="105">
                  <c:v>586.70990752982152</c:v>
                </c:pt>
                <c:pt idx="106">
                  <c:v>586.80656558487294</c:v>
                </c:pt>
                <c:pt idx="107">
                  <c:v>586.89642864466953</c:v>
                </c:pt>
                <c:pt idx="108">
                  <c:v>586.97997345735359</c:v>
                </c:pt>
                <c:pt idx="109">
                  <c:v>587.05764344880254</c:v>
                </c:pt>
                <c:pt idx="110">
                  <c:v>587.1298510343745</c:v>
                </c:pt>
                <c:pt idx="111">
                  <c:v>587.19697977263888</c:v>
                </c:pt>
                <c:pt idx="112">
                  <c:v>587.2593863715673</c:v>
                </c:pt>
                <c:pt idx="113">
                  <c:v>587.31740255701163</c:v>
                </c:pt>
                <c:pt idx="114">
                  <c:v>587.37133681268222</c:v>
                </c:pt>
                <c:pt idx="115">
                  <c:v>587.42147600025373</c:v>
                </c:pt>
                <c:pt idx="116">
                  <c:v>587.46808686767724</c:v>
                </c:pt>
                <c:pt idx="117">
                  <c:v>587.51141745325708</c:v>
                </c:pt>
                <c:pt idx="118">
                  <c:v>587.55169839256223</c:v>
                </c:pt>
                <c:pt idx="119">
                  <c:v>587.58914413477896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E-4408-AE2A-868CFCFAC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908383"/>
        <c:axId val="2019907967"/>
      </c:lineChart>
      <c:catAx>
        <c:axId val="201990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7967"/>
        <c:crosses val="autoZero"/>
        <c:auto val="1"/>
        <c:lblAlgn val="ctr"/>
        <c:lblOffset val="100"/>
        <c:noMultiLvlLbl val="0"/>
      </c:catAx>
      <c:valAx>
        <c:axId val="2019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'N. Spruce'!$Q$20:$Q$139</c:f>
              <c:numCache>
                <c:formatCode>General</c:formatCode>
                <c:ptCount val="120"/>
                <c:pt idx="0">
                  <c:v>1.3140955735176312</c:v>
                </c:pt>
                <c:pt idx="1">
                  <c:v>1.9258660725846222</c:v>
                </c:pt>
                <c:pt idx="2">
                  <c:v>2.7554232503459186</c:v>
                </c:pt>
                <c:pt idx="3">
                  <c:v>3.8545160817980002</c:v>
                </c:pt>
                <c:pt idx="4">
                  <c:v>5.2794132199721728</c:v>
                </c:pt>
                <c:pt idx="5">
                  <c:v>7.0894407847048102</c:v>
                </c:pt>
                <c:pt idx="6">
                  <c:v>9.3452060323624142</c:v>
                </c:pt>
                <c:pt idx="7">
                  <c:v>12.106607208529786</c:v>
                </c:pt>
                <c:pt idx="8">
                  <c:v>15.430747588067936</c:v>
                </c:pt>
                <c:pt idx="9">
                  <c:v>19.369877753249945</c:v>
                </c:pt>
                <c:pt idx="10">
                  <c:v>23.969484819886858</c:v>
                </c:pt>
                <c:pt idx="11">
                  <c:v>29.266632194923897</c:v>
                </c:pt>
                <c:pt idx="12">
                  <c:v>35.28863105512152</c:v>
                </c:pt>
                <c:pt idx="13">
                  <c:v>42.052098038264397</c:v>
                </c:pt>
                <c:pt idx="14">
                  <c:v>49.562425602772471</c:v>
                </c:pt>
                <c:pt idx="15">
                  <c:v>57.813664758921959</c:v>
                </c:pt>
                <c:pt idx="16">
                  <c:v>66.788796449011159</c:v>
                </c:pt>
                <c:pt idx="17">
                  <c:v>76.460349115868297</c:v>
                </c:pt>
                <c:pt idx="18">
                  <c:v>86.791306627932656</c:v>
                </c:pt>
                <c:pt idx="19">
                  <c:v>97.736242800705554</c:v>
                </c:pt>
                <c:pt idx="20">
                  <c:v>109.24261586921571</c:v>
                </c:pt>
                <c:pt idx="21">
                  <c:v>121.25215769622855</c:v>
                </c:pt>
                <c:pt idx="22">
                  <c:v>133.70229733315352</c:v>
                </c:pt>
                <c:pt idx="23">
                  <c:v>146.52756581160932</c:v>
                </c:pt>
                <c:pt idx="24">
                  <c:v>159.66093779735857</c:v>
                </c:pt>
                <c:pt idx="25">
                  <c:v>173.03507515399701</c:v>
                </c:pt>
                <c:pt idx="26">
                  <c:v>186.58344685552953</c:v>
                </c:pt>
                <c:pt idx="27">
                  <c:v>200.2413085299788</c:v>
                </c:pt>
                <c:pt idx="28">
                  <c:v>213.94653284446491</c:v>
                </c:pt>
                <c:pt idx="29">
                  <c:v>227.64028873386849</c:v>
                </c:pt>
                <c:pt idx="30">
                  <c:v>241.2675730302683</c:v>
                </c:pt>
                <c:pt idx="31">
                  <c:v>254.77760236542639</c:v>
                </c:pt>
                <c:pt idx="32">
                  <c:v>268.12407636142945</c:v>
                </c:pt>
                <c:pt idx="33">
                  <c:v>281.26532521079542</c:v>
                </c:pt>
                <c:pt idx="34">
                  <c:v>294.1643559203589</c:v>
                </c:pt>
                <c:pt idx="35">
                  <c:v>306.78881190821545</c:v>
                </c:pt>
                <c:pt idx="36">
                  <c:v>319.11086045456659</c:v>
                </c:pt>
                <c:pt idx="37">
                  <c:v>331.10702186092396</c:v>
                </c:pt>
                <c:pt idx="38">
                  <c:v>342.75795319855564</c:v>
                </c:pt>
                <c:pt idx="39">
                  <c:v>354.04819833931396</c:v>
                </c:pt>
                <c:pt idx="40">
                  <c:v>364.9659146542852</c:v>
                </c:pt>
                <c:pt idx="41">
                  <c:v>375.50258541379566</c:v>
                </c:pt>
                <c:pt idx="42">
                  <c:v>385.65272558475829</c:v>
                </c:pt>
                <c:pt idx="43">
                  <c:v>395.4135874413808</c:v>
                </c:pt>
                <c:pt idx="44">
                  <c:v>404.78487121294495</c:v>
                </c:pt>
                <c:pt idx="45">
                  <c:v>413.76844490677672</c:v>
                </c:pt>
                <c:pt idx="46">
                  <c:v>422.36807647590632</c:v>
                </c:pt>
                <c:pt idx="47">
                  <c:v>430.5891806526036</c:v>
                </c:pt>
                <c:pt idx="48">
                  <c:v>438.43858203913118</c:v>
                </c:pt>
                <c:pt idx="49">
                  <c:v>445.9242954301626</c:v>
                </c:pt>
                <c:pt idx="50">
                  <c:v>453.05532382932313</c:v>
                </c:pt>
                <c:pt idx="51">
                  <c:v>459.84147420570224</c:v>
                </c:pt>
                <c:pt idx="52">
                  <c:v>466.2931907046846</c:v>
                </c:pt>
                <c:pt idx="53">
                  <c:v>472.42140477058967</c:v>
                </c:pt>
                <c:pt idx="54">
                  <c:v>478.23740144624065</c:v>
                </c:pt>
                <c:pt idx="55">
                  <c:v>483.75270097703378</c:v>
                </c:pt>
                <c:pt idx="56">
                  <c:v>488.97895475547568</c:v>
                </c:pt>
                <c:pt idx="57">
                  <c:v>493.92785458842496</c:v>
                </c:pt>
                <c:pt idx="58">
                  <c:v>498.61105424624856</c:v>
                </c:pt>
                <c:pt idx="59">
                  <c:v>503.04010225450907</c:v>
                </c:pt>
                <c:pt idx="60">
                  <c:v>507.22638490919445</c:v>
                </c:pt>
                <c:pt idx="61">
                  <c:v>511.18107853127236</c:v>
                </c:pt>
                <c:pt idx="62">
                  <c:v>514.91511002159348</c:v>
                </c:pt>
                <c:pt idx="63">
                  <c:v>518.43912482965573</c:v>
                </c:pt>
                <c:pt idx="64">
                  <c:v>521.76346150682377</c:v>
                </c:pt>
                <c:pt idx="65">
                  <c:v>524.89813207413522</c:v>
                </c:pt>
                <c:pt idx="66">
                  <c:v>527.85280749513242</c:v>
                </c:pt>
                <c:pt idx="67">
                  <c:v>530.63680760390275</c:v>
                </c:pt>
                <c:pt idx="68">
                  <c:v>533.25909489670164</c:v>
                </c:pt>
                <c:pt idx="69">
                  <c:v>535.72827165142814</c:v>
                </c:pt>
                <c:pt idx="70">
                  <c:v>538.05257989230222</c:v>
                </c:pt>
                <c:pt idx="71">
                  <c:v>540.23990376701374</c:v>
                </c:pt>
                <c:pt idx="72">
                  <c:v>542.29777395018152</c:v>
                </c:pt>
                <c:pt idx="73">
                  <c:v>544.23337373007314</c:v>
                </c:pt>
                <c:pt idx="74">
                  <c:v>546.05354647521312</c:v>
                </c:pt>
                <c:pt idx="75">
                  <c:v>547.76480421379131</c:v>
                </c:pt>
                <c:pt idx="76">
                  <c:v>549.3733370918136</c:v>
                </c:pt>
                <c:pt idx="77">
                  <c:v>550.8850235058394</c:v>
                </c:pt>
                <c:pt idx="78">
                  <c:v>552.3054407331208</c:v>
                </c:pt>
                <c:pt idx="79">
                  <c:v>553.63987590616557</c:v>
                </c:pt>
                <c:pt idx="80">
                  <c:v>554.89333720040418</c:v>
                </c:pt>
                <c:pt idx="81">
                  <c:v>556.07056512292513</c:v>
                </c:pt>
                <c:pt idx="82">
                  <c:v>557.17604380737066</c:v>
                </c:pt>
                <c:pt idx="83">
                  <c:v>558.21401223522753</c:v>
                </c:pt>
                <c:pt idx="84">
                  <c:v>559.18847531709218</c:v>
                </c:pt>
                <c:pt idx="85">
                  <c:v>560.10321477920786</c:v>
                </c:pt>
                <c:pt idx="86">
                  <c:v>560.96179981082503</c:v>
                </c:pt>
                <c:pt idx="87">
                  <c:v>561.76759743686716</c:v>
                </c:pt>
                <c:pt idx="88">
                  <c:v>562.52378258814269</c:v>
                </c:pt>
                <c:pt idx="89">
                  <c:v>563.23334784804501</c:v>
                </c:pt>
                <c:pt idx="90">
                  <c:v>563.89911286045299</c:v>
                </c:pt>
                <c:pt idx="91">
                  <c:v>564.52373338848429</c:v>
                </c:pt>
                <c:pt idx="92">
                  <c:v>565.10971001795667</c:v>
                </c:pt>
                <c:pt idx="93">
                  <c:v>565.65939650297878</c:v>
                </c:pt>
                <c:pt idx="94">
                  <c:v>566.17500775407973</c:v>
                </c:pt>
                <c:pt idx="95">
                  <c:v>566.65862747178483</c:v>
                </c:pt>
                <c:pt idx="96">
                  <c:v>567.11221543060401</c:v>
                </c:pt>
                <c:pt idx="97">
                  <c:v>567.53761442008351</c:v>
                </c:pt>
                <c:pt idx="98">
                  <c:v>567.93655685092199</c:v>
                </c:pt>
                <c:pt idx="99">
                  <c:v>568.3106710352256</c:v>
                </c:pt>
                <c:pt idx="100">
                  <c:v>568.66148715079544</c:v>
                </c:pt>
                <c:pt idx="101">
                  <c:v>568.99044289996164</c:v>
                </c:pt>
                <c:pt idx="102">
                  <c:v>569.29888887390507</c:v>
                </c:pt>
                <c:pt idx="103">
                  <c:v>569.58809363369539</c:v>
                </c:pt>
                <c:pt idx="104">
                  <c:v>569.85924851942116</c:v>
                </c:pt>
                <c:pt idx="105">
                  <c:v>570.11347219883521</c:v>
                </c:pt>
                <c:pt idx="106">
                  <c:v>570.35181496688665</c:v>
                </c:pt>
                <c:pt idx="107">
                  <c:v>570.57526280739228</c:v>
                </c:pt>
                <c:pt idx="108">
                  <c:v>570.78474122791317</c:v>
                </c:pt>
                <c:pt idx="109">
                  <c:v>570.98111887866924</c:v>
                </c:pt>
                <c:pt idx="110">
                  <c:v>571.16521096605334</c:v>
                </c:pt>
                <c:pt idx="111">
                  <c:v>571.33778247099758</c:v>
                </c:pt>
                <c:pt idx="112">
                  <c:v>571.49955118212301</c:v>
                </c:pt>
                <c:pt idx="113">
                  <c:v>571.65119055325408</c:v>
                </c:pt>
                <c:pt idx="114">
                  <c:v>571.7933323945274</c:v>
                </c:pt>
                <c:pt idx="115">
                  <c:v>571.92656940595816</c:v>
                </c:pt>
                <c:pt idx="116">
                  <c:v>572.05145756196578</c:v>
                </c:pt>
                <c:pt idx="117">
                  <c:v>572.16851835499006</c:v>
                </c:pt>
                <c:pt idx="118">
                  <c:v>572.27824090597051</c:v>
                </c:pt>
                <c:pt idx="119">
                  <c:v>572.38108394910148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1-4C0B-A9B6-70B0F77D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908383"/>
        <c:axId val="2019907967"/>
      </c:lineChart>
      <c:catAx>
        <c:axId val="201990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7967"/>
        <c:crosses val="autoZero"/>
        <c:auto val="1"/>
        <c:lblAlgn val="ctr"/>
        <c:lblOffset val="100"/>
        <c:noMultiLvlLbl val="0"/>
      </c:catAx>
      <c:valAx>
        <c:axId val="2019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'N. Spruce'!$V$20:$V$139</c:f>
              <c:numCache>
                <c:formatCode>General</c:formatCode>
                <c:ptCount val="120"/>
                <c:pt idx="0">
                  <c:v>0.16928324583024479</c:v>
                </c:pt>
                <c:pt idx="1">
                  <c:v>0.27973597848341497</c:v>
                </c:pt>
                <c:pt idx="2">
                  <c:v>0.4479570887347713</c:v>
                </c:pt>
                <c:pt idx="3">
                  <c:v>0.69651734050632197</c:v>
                </c:pt>
                <c:pt idx="4">
                  <c:v>1.0535015425733834</c:v>
                </c:pt>
                <c:pt idx="5">
                  <c:v>1.5527315102850234</c:v>
                </c:pt>
                <c:pt idx="6">
                  <c:v>2.2336688934828643</c:v>
                </c:pt>
                <c:pt idx="7">
                  <c:v>3.1409553247030737</c:v>
                </c:pt>
                <c:pt idx="8">
                  <c:v>4.3235780673106907</c:v>
                </c:pt>
                <c:pt idx="9">
                  <c:v>5.8336828984307258</c:v>
                </c:pt>
                <c:pt idx="10">
                  <c:v>7.7250880569313054</c:v>
                </c:pt>
                <c:pt idx="11">
                  <c:v>10.051579831647398</c:v>
                </c:pt>
                <c:pt idx="12">
                  <c:v>12.86508884763375</c:v>
                </c:pt>
                <c:pt idx="13">
                  <c:v>16.213854734143013</c:v>
                </c:pt>
                <c:pt idx="14">
                  <c:v>20.140685423785612</c:v>
                </c:pt>
                <c:pt idx="15">
                  <c:v>24.68140686702607</c:v>
                </c:pt>
                <c:pt idx="16">
                  <c:v>29.863581392409564</c:v>
                </c:pt>
                <c:pt idx="17">
                  <c:v>35.705550762185176</c:v>
                </c:pt>
                <c:pt idx="18">
                  <c:v>42.215835754136734</c:v>
                </c:pt>
                <c:pt idx="19">
                  <c:v>49.392900230225614</c:v>
                </c:pt>
                <c:pt idx="20">
                  <c:v>57.225266082516661</c:v>
                </c:pt>
                <c:pt idx="21">
                  <c:v>65.691947565532772</c:v>
                </c:pt>
                <c:pt idx="22">
                  <c:v>74.763160127371961</c:v>
                </c:pt>
                <c:pt idx="23">
                  <c:v>84.401250188127136</c:v>
                </c:pt>
                <c:pt idx="24">
                  <c:v>94.561788180897793</c:v>
                </c:pt>
                <c:pt idx="25">
                  <c:v>105.19476703579564</c:v>
                </c:pt>
                <c:pt idx="26">
                  <c:v>116.2458514140949</c:v>
                </c:pt>
                <c:pt idx="27">
                  <c:v>127.6576285603541</c:v>
                </c:pt>
                <c:pt idx="28">
                  <c:v>139.37081880897546</c:v>
                </c:pt>
                <c:pt idx="29">
                  <c:v>151.32541180191529</c:v>
                </c:pt>
                <c:pt idx="30">
                  <c:v>163.46170270258099</c:v>
                </c:pt>
                <c:pt idx="31">
                  <c:v>175.72121061803551</c:v>
                </c:pt>
                <c:pt idx="32">
                  <c:v>188.04746869637628</c:v>
                </c:pt>
                <c:pt idx="33">
                  <c:v>200.38668170705347</c:v>
                </c:pt>
                <c:pt idx="34">
                  <c:v>212.68825221034086</c:v>
                </c:pt>
                <c:pt idx="35">
                  <c:v>224.90518064173256</c:v>
                </c:pt>
                <c:pt idx="36">
                  <c:v>236.99434781152729</c:v>
                </c:pt>
                <c:pt idx="37">
                  <c:v>248.91669053257016</c:v>
                </c:pt>
                <c:pt idx="38">
                  <c:v>260.63728245445697</c:v>
                </c:pt>
                <c:pt idx="39">
                  <c:v>272.12533283072469</c:v>
                </c:pt>
                <c:pt idx="40">
                  <c:v>283.35411601088538</c:v>
                </c:pt>
                <c:pt idx="41">
                  <c:v>294.30084406106903</c:v>
                </c:pt>
                <c:pt idx="42">
                  <c:v>304.94649419432909</c:v>
                </c:pt>
                <c:pt idx="43">
                  <c:v>315.27560173898109</c:v>
                </c:pt>
                <c:pt idx="44">
                  <c:v>325.27602827949715</c:v>
                </c:pt>
                <c:pt idx="45">
                  <c:v>334.93871344224186</c:v>
                </c:pt>
                <c:pt idx="46">
                  <c:v>344.25741762514463</c:v>
                </c:pt>
                <c:pt idx="47">
                  <c:v>353.22846182978418</c:v>
                </c:pt>
                <c:pt idx="48">
                  <c:v>361.85046967760115</c:v>
                </c:pt>
                <c:pt idx="49">
                  <c:v>370.12411570003366</c:v>
                </c:pt>
                <c:pt idx="50">
                  <c:v>378.0518830977677</c:v>
                </c:pt>
                <c:pt idx="51">
                  <c:v>385.63783337276516</c:v>
                </c:pt>
                <c:pt idx="52">
                  <c:v>392.88738954885997</c:v>
                </c:pt>
                <c:pt idx="53">
                  <c:v>399.80713410929042</c:v>
                </c:pt>
                <c:pt idx="54">
                  <c:v>406.40462228667985</c:v>
                </c:pt>
                <c:pt idx="55">
                  <c:v>412.68821093511292</c:v>
                </c:pt>
                <c:pt idx="56">
                  <c:v>418.66690288651603</c:v>
                </c:pt>
                <c:pt idx="57">
                  <c:v>424.35020643559091</c:v>
                </c:pt>
                <c:pt idx="58">
                  <c:v>429.74800940015797</c:v>
                </c:pt>
                <c:pt idx="59">
                  <c:v>434.87046705835974</c:v>
                </c:pt>
                <c:pt idx="60">
                  <c:v>439.72790316274489</c:v>
                </c:pt>
                <c:pt idx="61">
                  <c:v>444.33072316644024</c:v>
                </c:pt>
                <c:pt idx="62">
                  <c:v>448.68933876182712</c:v>
                </c:pt>
                <c:pt idx="63">
                  <c:v>452.814102821527</c:v>
                </c:pt>
                <c:pt idx="64">
                  <c:v>456.71525383997317</c:v>
                </c:pt>
                <c:pt idx="65">
                  <c:v>460.40286899703</c:v>
                </c:pt>
                <c:pt idx="66">
                  <c:v>463.88682499929854</c:v>
                </c:pt>
                <c:pt idx="67">
                  <c:v>467.17676589680627</c:v>
                </c:pt>
                <c:pt idx="68">
                  <c:v>470.28207712014529</c:v>
                </c:pt>
                <c:pt idx="69">
                  <c:v>473.21186503369995</c:v>
                </c:pt>
                <c:pt idx="70">
                  <c:v>475.97494135270955</c:v>
                </c:pt>
                <c:pt idx="71">
                  <c:v>478.57981182421037</c:v>
                </c:pt>
                <c:pt idx="72">
                  <c:v>481.03466862337297</c:v>
                </c:pt>
                <c:pt idx="73">
                  <c:v>483.34738596662237</c:v>
                </c:pt>
                <c:pt idx="74">
                  <c:v>485.52551849063167</c:v>
                </c:pt>
                <c:pt idx="75">
                  <c:v>487.57630199143699</c:v>
                </c:pt>
                <c:pt idx="76">
                  <c:v>489.50665616027243</c:v>
                </c:pt>
                <c:pt idx="77">
                  <c:v>491.32318899214152</c:v>
                </c:pt>
                <c:pt idx="78">
                  <c:v>493.03220257957366</c:v>
                </c:pt>
                <c:pt idx="79">
                  <c:v>494.63970003748079</c:v>
                </c:pt>
                <c:pt idx="80">
                  <c:v>496.15139333560631</c:v>
                </c:pt>
                <c:pt idx="81">
                  <c:v>497.57271184285094</c:v>
                </c:pt>
                <c:pt idx="82">
                  <c:v>498.90881141290805</c:v>
                </c:pt>
                <c:pt idx="83">
                  <c:v>500.16458386329759</c:v>
                </c:pt>
                <c:pt idx="84">
                  <c:v>501.34466672021347</c:v>
                </c:pt>
                <c:pt idx="85">
                  <c:v>502.45345311977047</c:v>
                </c:pt>
                <c:pt idx="86">
                  <c:v>503.49510177241416</c:v>
                </c:pt>
                <c:pt idx="87">
                  <c:v>504.4735469116124</c:v>
                </c:pt>
                <c:pt idx="88">
                  <c:v>505.39250816063611</c:v>
                </c:pt>
                <c:pt idx="89">
                  <c:v>506.25550026241848</c:v>
                </c:pt>
                <c:pt idx="90">
                  <c:v>507.06584262729325</c:v>
                </c:pt>
                <c:pt idx="91">
                  <c:v>507.82666866199469</c:v>
                </c:pt>
                <c:pt idx="92">
                  <c:v>508.54093485077948</c:v>
                </c:pt>
                <c:pt idx="93">
                  <c:v>509.21142956601869</c:v>
                </c:pt>
                <c:pt idx="94">
                  <c:v>509.84078159121299</c:v>
                </c:pt>
                <c:pt idx="95">
                  <c:v>510.43146834420889</c:v>
                </c:pt>
                <c:pt idx="96">
                  <c:v>510.98582379251854</c:v>
                </c:pt>
                <c:pt idx="97">
                  <c:v>511.50604605616076</c:v>
                </c:pt>
                <c:pt idx="98">
                  <c:v>511.99420469640955</c:v>
                </c:pt>
                <c:pt idx="99">
                  <c:v>512.45224769133461</c:v>
                </c:pt>
                <c:pt idx="100">
                  <c:v>512.88200810109515</c:v>
                </c:pt>
                <c:pt idx="101">
                  <c:v>513.28521042766147</c:v>
                </c:pt>
                <c:pt idx="102">
                  <c:v>513.66347667503885</c:v>
                </c:pt>
                <c:pt idx="103">
                  <c:v>514.01833211718485</c:v>
                </c:pt>
                <c:pt idx="104">
                  <c:v>514.35121078169959</c:v>
                </c:pt>
                <c:pt idx="105">
                  <c:v>514.66346065804169</c:v>
                </c:pt>
                <c:pt idx="106">
                  <c:v>514.95634863952478</c:v>
                </c:pt>
                <c:pt idx="107">
                  <c:v>515.23106520870454</c:v>
                </c:pt>
                <c:pt idx="108">
                  <c:v>515.48872887598134</c:v>
                </c:pt>
                <c:pt idx="109">
                  <c:v>515.73039038136324</c:v>
                </c:pt>
                <c:pt idx="110">
                  <c:v>515.9570366693564</c:v>
                </c:pt>
                <c:pt idx="111">
                  <c:v>516.16959464689489</c:v>
                </c:pt>
                <c:pt idx="112">
                  <c:v>516.36893473410703</c:v>
                </c:pt>
                <c:pt idx="113">
                  <c:v>516.55587421755024</c:v>
                </c:pt>
                <c:pt idx="114">
                  <c:v>516.73118041533496</c:v>
                </c:pt>
                <c:pt idx="115">
                  <c:v>516.89557366331758</c:v>
                </c:pt>
                <c:pt idx="116">
                  <c:v>517.04973013127608</c:v>
                </c:pt>
                <c:pt idx="117">
                  <c:v>517.19428447769371</c:v>
                </c:pt>
                <c:pt idx="118">
                  <c:v>517.32983235147742</c:v>
                </c:pt>
                <c:pt idx="119">
                  <c:v>517.45693274862481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E-434D-A330-E5824930A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908383"/>
        <c:axId val="2019907967"/>
      </c:lineChart>
      <c:catAx>
        <c:axId val="201990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7967"/>
        <c:crosses val="autoZero"/>
        <c:auto val="1"/>
        <c:lblAlgn val="ctr"/>
        <c:lblOffset val="100"/>
        <c:noMultiLvlLbl val="0"/>
      </c:catAx>
      <c:valAx>
        <c:axId val="2019907967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'N. Spruce'!$AA$20:$AA$139</c:f>
              <c:numCache>
                <c:formatCode>General</c:formatCode>
                <c:ptCount val="120"/>
                <c:pt idx="0">
                  <c:v>4.2249156505020377E-3</c:v>
                </c:pt>
                <c:pt idx="1">
                  <c:v>7.9193958353134617E-3</c:v>
                </c:pt>
                <c:pt idx="2">
                  <c:v>1.434522238470866E-2</c:v>
                </c:pt>
                <c:pt idx="3">
                  <c:v>2.5157810922360198E-2</c:v>
                </c:pt>
                <c:pt idx="4">
                  <c:v>4.2791133084163629E-2</c:v>
                </c:pt>
                <c:pt idx="5">
                  <c:v>7.0708802851112126E-2</c:v>
                </c:pt>
                <c:pt idx="6">
                  <c:v>0.11368834335865852</c:v>
                </c:pt>
                <c:pt idx="7">
                  <c:v>0.1781262387647797</c:v>
                </c:pt>
                <c:pt idx="8">
                  <c:v>0.27234593391265</c:v>
                </c:pt>
                <c:pt idx="9">
                  <c:v>0.40688639181903774</c:v>
                </c:pt>
                <c:pt idx="10">
                  <c:v>0.59474589452326676</c:v>
                </c:pt>
                <c:pt idx="11">
                  <c:v>0.85155505821739663</c:v>
                </c:pt>
                <c:pt idx="12">
                  <c:v>1.19565484932241</c:v>
                </c:pt>
                <c:pt idx="13">
                  <c:v>1.6480597338434571</c:v>
                </c:pt>
                <c:pt idx="14">
                  <c:v>2.2322926413326143</c:v>
                </c:pt>
                <c:pt idx="15">
                  <c:v>2.9740865721645404</c:v>
                </c:pt>
                <c:pt idx="16">
                  <c:v>3.9009566284772292</c:v>
                </c:pt>
                <c:pt idx="17">
                  <c:v>5.0416551339436815</c:v>
                </c:pt>
                <c:pt idx="18">
                  <c:v>6.4255304921470291</c:v>
                </c:pt>
                <c:pt idx="19">
                  <c:v>8.0818168210825014</c:v>
                </c:pt>
                <c:pt idx="20">
                  <c:v>10.038885702567342</c:v>
                </c:pt>
                <c:pt idx="21">
                  <c:v>12.32349335274772</c:v>
                </c:pt>
                <c:pt idx="22">
                  <c:v>14.960056148892495</c:v>
                </c:pt>
                <c:pt idx="23">
                  <c:v>17.969984947754948</c:v>
                </c:pt>
                <c:pt idx="24">
                  <c:v>21.371104376241153</c:v>
                </c:pt>
                <c:pt idx="25">
                  <c:v>25.177177745136962</c:v>
                </c:pt>
                <c:pt idx="26">
                  <c:v>29.397551954158548</c:v>
                </c:pt>
                <c:pt idx="27">
                  <c:v>34.03693023338117</c:v>
                </c:pt>
                <c:pt idx="28">
                  <c:v>39.095274259084682</c:v>
                </c:pt>
                <c:pt idx="29">
                  <c:v>44.567831463360434</c:v>
                </c:pt>
                <c:pt idx="30">
                  <c:v>50.445278497813668</c:v>
                </c:pt>
                <c:pt idx="31">
                  <c:v>56.713967979550304</c:v>
                </c:pt>
                <c:pt idx="32">
                  <c:v>63.356262911952342</c:v>
                </c:pt>
                <c:pt idx="33">
                  <c:v>70.350941519185838</c:v>
                </c:pt>
                <c:pt idx="34">
                  <c:v>77.673654581406424</c:v>
                </c:pt>
                <c:pt idx="35">
                  <c:v>85.297417579664881</c:v>
                </c:pt>
                <c:pt idx="36">
                  <c:v>93.193120899546258</c:v>
                </c:pt>
                <c:pt idx="37">
                  <c:v>101.33004283260365</c:v>
                </c:pt>
                <c:pt idx="38">
                  <c:v>109.67635198823375</c:v>
                </c:pt>
                <c:pt idx="39">
                  <c:v>118.19958783112517</c:v>
                </c:pt>
                <c:pt idx="40">
                  <c:v>126.86711025486238</c:v>
                </c:pt>
                <c:pt idx="41">
                  <c:v>135.64651127746535</c:v>
                </c:pt>
                <c:pt idx="42">
                  <c:v>144.50598401057593</c:v>
                </c:pt>
                <c:pt idx="43">
                  <c:v>153.41464594542023</c:v>
                </c:pt>
                <c:pt idx="44">
                  <c:v>162.34281527226437</c:v>
                </c:pt>
                <c:pt idx="45">
                  <c:v>171.26224038172535</c:v>
                </c:pt>
                <c:pt idx="46">
                  <c:v>180.14628387789972</c:v>
                </c:pt>
                <c:pt idx="47">
                  <c:v>188.97006336941172</c:v>
                </c:pt>
                <c:pt idx="48">
                  <c:v>197.71055200923226</c:v>
                </c:pt>
                <c:pt idx="49">
                  <c:v>206.34664224812352</c:v>
                </c:pt>
                <c:pt idx="50">
                  <c:v>214.85917657450636</c:v>
                </c:pt>
                <c:pt idx="51">
                  <c:v>223.23094916207543</c:v>
                </c:pt>
                <c:pt idx="52">
                  <c:v>231.44668236253437</c:v>
                </c:pt>
                <c:pt idx="53">
                  <c:v>239.49298189038649</c:v>
                </c:pt>
                <c:pt idx="54">
                  <c:v>247.35827437395449</c:v>
                </c:pt>
                <c:pt idx="55">
                  <c:v>255.03273071348673</c:v>
                </c:pt>
                <c:pt idx="56">
                  <c:v>262.50817841241195</c:v>
                </c:pt>
                <c:pt idx="57">
                  <c:v>269.77800574777689</c:v>
                </c:pt>
                <c:pt idx="58">
                  <c:v>276.83706033416036</c:v>
                </c:pt>
                <c:pt idx="59">
                  <c:v>283.68154432277095</c:v>
                </c:pt>
                <c:pt idx="60">
                  <c:v>290.3089081725318</c:v>
                </c:pt>
                <c:pt idx="61">
                  <c:v>296.71774463910441</c:v>
                </c:pt>
                <c:pt idx="62">
                  <c:v>302.90768435556714</c:v>
                </c:pt>
                <c:pt idx="63">
                  <c:v>308.87929412783637</c:v>
                </c:pt>
                <c:pt idx="64">
                  <c:v>314.63397884061271</c:v>
                </c:pt>
                <c:pt idx="65">
                  <c:v>320.17388766633655</c:v>
                </c:pt>
                <c:pt idx="66">
                  <c:v>325.50182509021289</c:v>
                </c:pt>
                <c:pt idx="67">
                  <c:v>330.62116710807851</c:v>
                </c:pt>
                <c:pt idx="68">
                  <c:v>335.53578281954083</c:v>
                </c:pt>
                <c:pt idx="69">
                  <c:v>340.24996152493486</c:v>
                </c:pt>
                <c:pt idx="70">
                  <c:v>344.76834533953138</c:v>
                </c:pt>
                <c:pt idx="71">
                  <c:v>349.09586726031625</c:v>
                </c:pt>
                <c:pt idx="72">
                  <c:v>353.23769455774743</c:v>
                </c:pt>
                <c:pt idx="73">
                  <c:v>357.19917731540448</c:v>
                </c:pt>
                <c:pt idx="74">
                  <c:v>360.98580190269166</c:v>
                </c:pt>
                <c:pt idx="75">
                  <c:v>364.60314913812846</c:v>
                </c:pt>
                <c:pt idx="76">
                  <c:v>368.05685688179437</c:v>
                </c:pt>
                <c:pt idx="77">
                  <c:v>371.35258678382434</c:v>
                </c:pt>
                <c:pt idx="78">
                  <c:v>374.49599491027078</c:v>
                </c:pt>
                <c:pt idx="79">
                  <c:v>377.49270596706083</c:v>
                </c:pt>
                <c:pt idx="80">
                  <c:v>380.34829084623323</c:v>
                </c:pt>
                <c:pt idx="81">
                  <c:v>383.06824722529075</c:v>
                </c:pt>
                <c:pt idx="82">
                  <c:v>385.65798295963566</c:v>
                </c:pt>
                <c:pt idx="83">
                  <c:v>388.12280201903849</c:v>
                </c:pt>
                <c:pt idx="84">
                  <c:v>390.46789273140155</c:v>
                </c:pt>
                <c:pt idx="85">
                  <c:v>392.69831811027359</c:v>
                </c:pt>
                <c:pt idx="86">
                  <c:v>394.81900805628561</c:v>
                </c:pt>
                <c:pt idx="87">
                  <c:v>396.8347532366044</c:v>
                </c:pt>
                <c:pt idx="88">
                  <c:v>398.75020046040237</c:v>
                </c:pt>
                <c:pt idx="89">
                  <c:v>400.56984938202044</c:v>
                </c:pt>
                <c:pt idx="90">
                  <c:v>402.29805037680859</c:v>
                </c:pt>
                <c:pt idx="91">
                  <c:v>403.93900344744759</c:v>
                </c:pt>
                <c:pt idx="92">
                  <c:v>405.49675803080856</c:v>
                </c:pt>
                <c:pt idx="93">
                  <c:v>406.9752135870267</c:v>
                </c:pt>
                <c:pt idx="94">
                  <c:v>408.37812086342592</c:v>
                </c:pt>
                <c:pt idx="95">
                  <c:v>409.7090837362029</c:v>
                </c:pt>
                <c:pt idx="96">
                  <c:v>410.97156154236723</c:v>
                </c:pt>
                <c:pt idx="97">
                  <c:v>412.16887182333096</c:v>
                </c:pt>
                <c:pt idx="98">
                  <c:v>413.30419340977932</c:v>
                </c:pt>
                <c:pt idx="99">
                  <c:v>414.38056978503465</c:v>
                </c:pt>
                <c:pt idx="100">
                  <c:v>415.40091267109369</c:v>
                </c:pt>
                <c:pt idx="101">
                  <c:v>416.3680057878874</c:v>
                </c:pt>
                <c:pt idx="102">
                  <c:v>417.2845087421278</c:v>
                </c:pt>
                <c:pt idx="103">
                  <c:v>418.15296100739164</c:v>
                </c:pt>
                <c:pt idx="104">
                  <c:v>418.97578596188373</c:v>
                </c:pt>
                <c:pt idx="105">
                  <c:v>419.75529495465946</c:v>
                </c:pt>
                <c:pt idx="106">
                  <c:v>420.49369137499423</c:v>
                </c:pt>
                <c:pt idx="107">
                  <c:v>421.19307470310423</c:v>
                </c:pt>
                <c:pt idx="108">
                  <c:v>421.85544452357777</c:v>
                </c:pt>
                <c:pt idx="109">
                  <c:v>422.48270448569673</c:v>
                </c:pt>
                <c:pt idx="110">
                  <c:v>423.07666619734698</c:v>
                </c:pt>
                <c:pt idx="111">
                  <c:v>423.6390530414551</c:v>
                </c:pt>
                <c:pt idx="112">
                  <c:v>424.17150390587619</c:v>
                </c:pt>
                <c:pt idx="113">
                  <c:v>424.67557681941656</c:v>
                </c:pt>
                <c:pt idx="114">
                  <c:v>425.15275248822138</c:v>
                </c:pt>
                <c:pt idx="115">
                  <c:v>425.60443772812386</c:v>
                </c:pt>
                <c:pt idx="116">
                  <c:v>426.0319687897404</c:v>
                </c:pt>
                <c:pt idx="117">
                  <c:v>426.43661457413901</c:v>
                </c:pt>
                <c:pt idx="118">
                  <c:v>426.81957973781056</c:v>
                </c:pt>
                <c:pt idx="119">
                  <c:v>427.18200768645181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E-4EBC-B46E-264F0DCB4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908383"/>
        <c:axId val="2019907967"/>
      </c:lineChart>
      <c:catAx>
        <c:axId val="201990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7967"/>
        <c:crosses val="autoZero"/>
        <c:auto val="1"/>
        <c:lblAlgn val="ctr"/>
        <c:lblOffset val="100"/>
        <c:noMultiLvlLbl val="0"/>
      </c:catAx>
      <c:valAx>
        <c:axId val="2019907967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6</xdr:row>
      <xdr:rowOff>61911</xdr:rowOff>
    </xdr:from>
    <xdr:to>
      <xdr:col>12</xdr:col>
      <xdr:colOff>247650</xdr:colOff>
      <xdr:row>16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B0E46C-506A-46EA-9A68-9D781B3B4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180975</xdr:colOff>
      <xdr:row>6</xdr:row>
      <xdr:rowOff>57150</xdr:rowOff>
    </xdr:from>
    <xdr:to>
      <xdr:col>17</xdr:col>
      <xdr:colOff>342900</xdr:colOff>
      <xdr:row>16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E3DA58-C31F-464B-91BB-07BA06137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257175</xdr:colOff>
      <xdr:row>6</xdr:row>
      <xdr:rowOff>57150</xdr:rowOff>
    </xdr:from>
    <xdr:to>
      <xdr:col>22</xdr:col>
      <xdr:colOff>419100</xdr:colOff>
      <xdr:row>16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1A661C-06DA-4554-B11B-DA5BFCA4F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371475</xdr:colOff>
      <xdr:row>6</xdr:row>
      <xdr:rowOff>57150</xdr:rowOff>
    </xdr:from>
    <xdr:to>
      <xdr:col>27</xdr:col>
      <xdr:colOff>533400</xdr:colOff>
      <xdr:row>16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D7FD03-DC24-4AF7-AF4E-B37F66738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6</xdr:row>
      <xdr:rowOff>90486</xdr:rowOff>
    </xdr:from>
    <xdr:to>
      <xdr:col>12</xdr:col>
      <xdr:colOff>276225</xdr:colOff>
      <xdr:row>16</xdr:row>
      <xdr:rowOff>184530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4C9D58-EE02-41D9-847A-CD8C6AB4E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6</xdr:row>
      <xdr:rowOff>85725</xdr:rowOff>
    </xdr:from>
    <xdr:to>
      <xdr:col>17</xdr:col>
      <xdr:colOff>371475</xdr:colOff>
      <xdr:row>16</xdr:row>
      <xdr:rowOff>195385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F6BABB-0472-4F5F-8A62-58044B758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266700</xdr:colOff>
      <xdr:row>6</xdr:row>
      <xdr:rowOff>85725</xdr:rowOff>
    </xdr:from>
    <xdr:to>
      <xdr:col>22</xdr:col>
      <xdr:colOff>428625</xdr:colOff>
      <xdr:row>16</xdr:row>
      <xdr:rowOff>141111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6044A2-0C18-4F27-ABDA-6C7CA4D97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333375</xdr:colOff>
      <xdr:row>6</xdr:row>
      <xdr:rowOff>85725</xdr:rowOff>
    </xdr:from>
    <xdr:to>
      <xdr:col>27</xdr:col>
      <xdr:colOff>495300</xdr:colOff>
      <xdr:row>16</xdr:row>
      <xdr:rowOff>173675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F57DBE-047F-45B7-A07F-EFE30AA92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ukas Florian Hasler" id="{43FE6E46-BF11-1B41-94BD-1C1719221E1E}" userId="S::jmg464@alumni.ku.dk::9f766b15-dbdb-4bd9-b7c0-48554b927323" providerId="AD"/>
</personList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5-05-23T13:44:11.65" personId="{43FE6E46-BF11-1B41-94BD-1C1719221E1E}" id="{D0FFD4CE-49F7-D346-AD9E-6A0F1EB7856F}">
    <text>Source: Excel „Forest Economic Models“ by Henrik Meilby (IFRO, University of Copenhagen). Not publicly available.</text>
  </threadedComment>
  <threadedComment ref="AD4" dT="2025-05-16T11:31:04.63" personId="{43FE6E46-BF11-1B41-94BD-1C1719221E1E}" id="{0DA9AD18-211B-FB41-BEF5-BAD53FAB34B7}">
    <text>Source: https://ecotree.green/en/how-much-co2-does-a-tree-absorb</text>
  </threadedComment>
  <threadedComment ref="AD5" dT="2025-05-16T11:28:43.29" personId="{43FE6E46-BF11-1B41-94BD-1C1719221E1E}" id="{37ECD440-7C57-844C-899F-E3F70C72A104}">
    <text>Source: https://www.fs.usda.gov/nrs/pubs/gtr/gtr-nrs200-2021_appendixes/gtr_nrs200-2021_appendix11.pdf</text>
    <extLst>
      <x:ext xmlns:xltc2="http://schemas.microsoft.com/office/spreadsheetml/2020/threadedcomments2" uri="{F7C98A9C-CBB3-438F-8F68-D28B6AF4A901}">
        <xltc2:checksum>1146037009</xltc2:checksum>
        <xltc2:hyperlink startIndex="8" length="94" url="https://www.fs.usda.gov/nrs/pubs/gtr/gtr-nrs200-2021_appendixes/gtr_nrs200-2021_appendix11.pdf"/>
      </x:ext>
    </extLst>
  </threadedComment>
  <threadedComment ref="AD6" dT="2025-05-16T11:31:52.48" personId="{43FE6E46-BF11-1B41-94BD-1C1719221E1E}" id="{1573CBE9-4A50-B741-A520-1A4C54B9E96F}">
    <text>Source: https://ecotree.green/en/how-much-co2-does-a-tree-absorb</text>
  </threadedComment>
  <threadedComment ref="B7" dT="2025-05-16T11:14:59.47" personId="{43FE6E46-BF11-1B41-94BD-1C1719221E1E}" id="{6399EC9D-5669-CF40-90F1-D0CF4C1FB2E2}">
    <text>Source: https://inno-ccus.dk/wp-content/uploads/2024/05/Direction-2050-Danish-CCUS-Roadmap-2024.pdf</text>
    <extLst>
      <x:ext xmlns:xltc2="http://schemas.microsoft.com/office/spreadsheetml/2020/threadedcomments2" uri="{F7C98A9C-CBB3-438F-8F68-D28B6AF4A901}">
        <xltc2:checksum>3862977695</xltc2:checksum>
        <xltc2:hyperlink startIndex="8" length="91" url="https://inno-ccus.dk/wp-content/uploads/2024/05/Direction-2050-Danish-CCUS-Roadmap-2024.pdf"/>
      </x:ext>
    </extLst>
  </threadedComment>
  <threadedComment ref="B11" dT="2025-05-15T14:51:04.31" personId="{43FE6E46-BF11-1B41-94BD-1C1719221E1E}" id="{C148CC92-CF10-3E4A-B1DD-BFD7B7A99705}">
    <text>Source: https://statistikbanken.dk/statbank5a/default.asp?w=1920</text>
    <extLst>
      <x:ext xmlns:xltc2="http://schemas.microsoft.com/office/spreadsheetml/2020/threadedcomments2" uri="{F7C98A9C-CBB3-438F-8F68-D28B6AF4A901}">
        <xltc2:checksum>2698715919</xltc2:checksum>
        <xltc2:hyperlink startIndex="8" length="56" url="https://statistikbanken.dk/statbank5a/default.asp?w=1920"/>
      </x:ext>
    </extLst>
  </threadedComment>
  <threadedComment ref="B17" dT="2025-05-22T13:07:26.94" personId="{43FE6E46-BF11-1B41-94BD-1C1719221E1E}" id="{F77EEE33-C9F5-7C40-B229-8FDCA8759942}">
    <text>Source: Excel „Forest Economic Models“ by Henrik Meilby (IFRO, University of Copenhagen). Not publicly available.</text>
  </threadedComment>
  <threadedComment ref="AE17" dT="2025-05-22T13:07:57.80" personId="{43FE6E46-BF11-1B41-94BD-1C1719221E1E}" id="{03256FFB-9FB1-7D49-B615-89FE6373CC9C}">
    <text>Source: Excel „Forest Economic Models“ by Henrik Meilby (IFRO, University of Copenhagen). Not publicly available.</text>
  </threadedComment>
  <threadedComment ref="AK18" dT="2025-05-22T13:08:08.30" personId="{43FE6E46-BF11-1B41-94BD-1C1719221E1E}" id="{42ACD792-5CC6-0D4B-87BB-613F590518E1}">
    <text>Source: Excel „Forest Economic Models“ by Henrik Meilby (IFRO, University of Copenhagen). Not publicly available.</text>
  </threadedComment>
  <threadedComment ref="AP18" dT="2025-05-22T13:08:17.50" personId="{43FE6E46-BF11-1B41-94BD-1C1719221E1E}" id="{7DC26971-9B04-1047-B911-3D58111ADF68}">
    <text>Source: Excel „Forest Economic Models“ by Henrik Meilby (IFRO, University of Copenhagen). Not publicly available.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5-05-23T13:43:07.87" personId="{43FE6E46-BF11-1B41-94BD-1C1719221E1E}" id="{764D05CC-A1CA-A64D-93C8-716E818AC20E}">
    <text>Source: Excel „Forest Economic Models“ by Henrik Meilby (IFRO, University of Copenhagen). Not publicly available.</text>
  </threadedComment>
  <threadedComment ref="AD4" dT="2025-05-16T11:31:04.63" personId="{43FE6E46-BF11-1B41-94BD-1C1719221E1E}" id="{8F77E0B9-199C-C241-9DF3-C5DE199757D3}">
    <text>Source: https://ecotree.green/en/how-much-co2-does-a-tree-absorb</text>
  </threadedComment>
  <threadedComment ref="AD5" dT="2025-05-16T11:28:43.29" personId="{43FE6E46-BF11-1B41-94BD-1C1719221E1E}" id="{58DDB4F2-65B7-1A4E-8F56-134C59E8189F}">
    <text>Source: https://www.fs.usda.gov/nrs/pubs/gtr/gtr-nrs200-2021_appendixes/gtr_nrs200-2021_appendix11.pdf</text>
    <extLst>
      <x:ext xmlns:xltc2="http://schemas.microsoft.com/office/spreadsheetml/2020/threadedcomments2" uri="{F7C98A9C-CBB3-438F-8F68-D28B6AF4A901}">
        <xltc2:checksum>1146037009</xltc2:checksum>
        <xltc2:hyperlink startIndex="8" length="94" url="https://www.fs.usda.gov/nrs/pubs/gtr/gtr-nrs200-2021_appendixes/gtr_nrs200-2021_appendix11.pdf"/>
      </x:ext>
    </extLst>
  </threadedComment>
  <threadedComment ref="AD6" dT="2025-05-16T11:31:52.48" personId="{43FE6E46-BF11-1B41-94BD-1C1719221E1E}" id="{1E644653-0CDA-FE42-8644-B09E08090CAD}">
    <text>Source: https://ecotree.green/en/how-much-co2-does-a-tree-absorb</text>
  </threadedComment>
  <threadedComment ref="B7" dT="2025-05-16T11:15:18.30" personId="{43FE6E46-BF11-1B41-94BD-1C1719221E1E}" id="{4E7AC748-4D3B-7A49-8414-7D3E2B5625C5}">
    <text>Source: https://inno-ccus.dk/wp-content/uploads/2024/05/Direction-2050-Danish-CCUS-Roadmap-2024.pdf</text>
    <extLst>
      <x:ext xmlns:xltc2="http://schemas.microsoft.com/office/spreadsheetml/2020/threadedcomments2" uri="{F7C98A9C-CBB3-438F-8F68-D28B6AF4A901}">
        <xltc2:checksum>3862977695</xltc2:checksum>
        <xltc2:hyperlink startIndex="8" length="91" url="https://inno-ccus.dk/wp-content/uploads/2024/05/Direction-2050-Danish-CCUS-Roadmap-2024.pdf"/>
      </x:ext>
    </extLst>
  </threadedComment>
  <threadedComment ref="B11" dT="2025-05-15T14:51:15.64" personId="{43FE6E46-BF11-1B41-94BD-1C1719221E1E}" id="{03715F46-234E-0D42-839E-065B5B33F809}">
    <text>Source: https://statistikbanken.dk/statbank5a/default.asp?w=1920</text>
    <extLst>
      <x:ext xmlns:xltc2="http://schemas.microsoft.com/office/spreadsheetml/2020/threadedcomments2" uri="{F7C98A9C-CBB3-438F-8F68-D28B6AF4A901}">
        <xltc2:checksum>2698715919</xltc2:checksum>
        <xltc2:hyperlink startIndex="8" length="56" url="https://statistikbanken.dk/statbank5a/default.asp?w=1920"/>
      </x:ext>
    </extLst>
  </threadedComment>
  <threadedComment ref="B17" dT="2025-05-22T13:08:31.17" personId="{43FE6E46-BF11-1B41-94BD-1C1719221E1E}" id="{892E9D93-AE5C-BB4B-ADA1-7C41C7754B88}">
    <text>Source: Excel „Forest Economic Models“ by Henrik Meilby (IFRO, University of Copenhagen). Not publicly available.</text>
  </threadedComment>
  <threadedComment ref="AE17" dT="2025-05-22T13:08:40.63" personId="{43FE6E46-BF11-1B41-94BD-1C1719221E1E}" id="{4F82ADFB-FDE4-E94A-BE9F-7A848F5D6158}">
    <text>Source: Excel „Forest Economic Models“ by Henrik Meilby (IFRO, University of Copenhagen). Not publicly available.</text>
  </threadedComment>
  <threadedComment ref="AK18" dT="2025-05-22T13:08:49.47" personId="{43FE6E46-BF11-1B41-94BD-1C1719221E1E}" id="{095BA135-1F7C-814D-9823-4F26B5F48BB6}">
    <text>Source: Excel „Forest Economic Models“ by Henrik Meilby (IFRO, University of Copenhagen). Not publicly available.</text>
  </threadedComment>
  <threadedComment ref="AP18" dT="2025-05-22T13:08:58.71" personId="{43FE6E46-BF11-1B41-94BD-1C1719221E1E}" id="{D758D3CA-D627-4143-8275-F4D0BCAE7CC5}">
    <text>Source: Excel „Forest Economic Models“ by Henrik Meilby (IFRO, University of Copenhagen). Not publicly available.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9" dT="2025-05-17T07:16:46.73" personId="{43FE6E46-BF11-1B41-94BD-1C1719221E1E}" id="{1A018C5E-3D44-5B4A-ACBC-77AE26B03436}">
    <text>Source: Grøn Trepartsaftale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s://pmc.ncbi.nlm.nih.gov/articles/PMC9605864/" TargetMode="Externa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5C04F-00D4-A24F-8081-49585E318E42}">
  <dimension ref="A1:H20"/>
  <sheetViews>
    <sheetView tabSelected="1" zoomScale="150" workbookViewId="0">
      <selection activeCell="B16" sqref="B16"/>
    </sheetView>
  </sheetViews>
  <sheetFormatPr baseColWidth="10" defaultRowHeight="15" x14ac:dyDescent="0.2"/>
  <cols>
    <col min="2" max="5" width="13.33203125" customWidth="1"/>
    <col min="8" max="8" width="11.6640625" customWidth="1"/>
  </cols>
  <sheetData>
    <row r="1" spans="1:5" ht="16" thickBot="1" x14ac:dyDescent="0.25">
      <c r="A1" s="63" t="s">
        <v>35</v>
      </c>
      <c r="B1" s="64" t="s">
        <v>31</v>
      </c>
      <c r="C1" s="64" t="s">
        <v>32</v>
      </c>
      <c r="D1" s="64" t="s">
        <v>33</v>
      </c>
      <c r="E1" s="65" t="s">
        <v>34</v>
      </c>
    </row>
    <row r="2" spans="1:5" x14ac:dyDescent="0.2">
      <c r="A2" s="41" t="s">
        <v>85</v>
      </c>
      <c r="B2" s="62">
        <f>AVERAGE(Beech!K4,Beech!P4)</f>
        <v>877.37532128819885</v>
      </c>
      <c r="C2" s="62">
        <f>AVERAGE(Beech!U4,Beech!Z4)</f>
        <v>798.80156397380733</v>
      </c>
      <c r="D2" s="62">
        <f>AVERAGE('N. Spruce'!K4,'N. Spruce'!P4)</f>
        <v>643.48561296394973</v>
      </c>
      <c r="E2" s="62">
        <f>AVERAGE('N. Spruce'!U4,'N. Spruce'!Z4)</f>
        <v>518.48579923609907</v>
      </c>
    </row>
    <row r="3" spans="1:5" x14ac:dyDescent="0.2">
      <c r="A3" s="31" t="s">
        <v>24</v>
      </c>
      <c r="B3" s="60">
        <v>0</v>
      </c>
      <c r="C3" s="60">
        <v>0</v>
      </c>
      <c r="D3" s="60">
        <v>0</v>
      </c>
      <c r="E3" s="60">
        <v>0</v>
      </c>
    </row>
    <row r="4" spans="1:5" x14ac:dyDescent="0.2">
      <c r="A4" s="31" t="s">
        <v>25</v>
      </c>
      <c r="B4" s="58">
        <f>Beech!AD3</f>
        <v>1.0633333333333332</v>
      </c>
      <c r="C4" s="58">
        <f>Beech!AD3</f>
        <v>1.0633333333333332</v>
      </c>
      <c r="D4" s="58">
        <f>'N. Spruce'!AD3</f>
        <v>0.67833333333333334</v>
      </c>
      <c r="E4" s="58">
        <f>'N. Spruce'!AD3</f>
        <v>0.67833333333333334</v>
      </c>
    </row>
    <row r="5" spans="1:5" x14ac:dyDescent="0.2">
      <c r="A5" s="31" t="s">
        <v>26</v>
      </c>
      <c r="B5" s="2">
        <f>General!B16</f>
        <v>2.5000000000000001E-2</v>
      </c>
      <c r="C5" s="2">
        <f>General!B16</f>
        <v>2.5000000000000001E-2</v>
      </c>
      <c r="D5" s="2">
        <f>General!B16</f>
        <v>2.5000000000000001E-2</v>
      </c>
      <c r="E5" s="2">
        <f>General!B16</f>
        <v>2.5000000000000001E-2</v>
      </c>
    </row>
    <row r="6" spans="1:5" x14ac:dyDescent="0.2">
      <c r="A6" s="31" t="s">
        <v>7</v>
      </c>
      <c r="B6" s="61">
        <f>AVERAGE(Beech!L5,Beech!Q5)</f>
        <v>2.5821708995000199E-2</v>
      </c>
      <c r="C6" s="61">
        <f>AVERAGE(Beech!V5,Beech!AA5)</f>
        <v>2.4626339478058156E-2</v>
      </c>
      <c r="D6" s="58">
        <f>AVERAGE('N. Spruce'!L5,'N. Spruce'!Q5)</f>
        <v>6.8994091565247273E-2</v>
      </c>
      <c r="E6" s="58">
        <f>AVERAGE('N. Spruce'!V5,'N. Spruce'!AA5)</f>
        <v>6.029649371750595E-2</v>
      </c>
    </row>
    <row r="7" spans="1:5" x14ac:dyDescent="0.2">
      <c r="A7" s="31" t="s">
        <v>8</v>
      </c>
      <c r="B7" s="59">
        <f>AVERAGE(Beech!L6,Beech!Q6)</f>
        <v>45.732361931393513</v>
      </c>
      <c r="C7" s="59">
        <f>AVERAGE(Beech!V6,Beech!AA6)</f>
        <v>57.132505880896176</v>
      </c>
      <c r="D7" s="59">
        <f>AVERAGE('N. Spruce'!L6,'N. Spruce'!Q6)</f>
        <v>25.931446344124687</v>
      </c>
      <c r="E7" s="59">
        <f>AVERAGE('N. Spruce'!V6,'N. Spruce'!AA6)</f>
        <v>38.962158972306938</v>
      </c>
    </row>
    <row r="8" spans="1:5" x14ac:dyDescent="0.2">
      <c r="A8" s="31" t="s">
        <v>27</v>
      </c>
      <c r="B8" s="58">
        <f>Beech!AD15</f>
        <v>0.69147760985231821</v>
      </c>
      <c r="C8" s="58">
        <f>Beech!AD15</f>
        <v>0.69147760985231821</v>
      </c>
      <c r="D8" s="58">
        <f>'N. Spruce'!AD15</f>
        <v>0.6495373929428474</v>
      </c>
      <c r="E8" s="58">
        <f>'N. Spruce'!AD15</f>
        <v>0.6495373929428474</v>
      </c>
    </row>
    <row r="9" spans="1:5" x14ac:dyDescent="0.2">
      <c r="A9" s="31" t="s">
        <v>28</v>
      </c>
      <c r="B9" s="2">
        <f>General!B19</f>
        <v>75500</v>
      </c>
      <c r="C9" s="2">
        <f>General!B19</f>
        <v>75500</v>
      </c>
      <c r="D9" s="2">
        <f>General!B19</f>
        <v>75500</v>
      </c>
      <c r="E9" s="2">
        <f>General!B19</f>
        <v>75500</v>
      </c>
    </row>
    <row r="10" spans="1:5" x14ac:dyDescent="0.2">
      <c r="A10" s="31" t="s">
        <v>29</v>
      </c>
      <c r="B10" s="60">
        <v>0</v>
      </c>
      <c r="C10" s="60">
        <v>0</v>
      </c>
      <c r="D10" s="60">
        <v>0</v>
      </c>
      <c r="E10" s="60">
        <v>0</v>
      </c>
    </row>
    <row r="11" spans="1:5" x14ac:dyDescent="0.2">
      <c r="A11" s="31" t="s">
        <v>30</v>
      </c>
      <c r="B11" s="2">
        <f>MAX(Beech!B3:G4)</f>
        <v>64080</v>
      </c>
      <c r="C11" s="2">
        <f>MAX(Beech!B3:G4)</f>
        <v>64080</v>
      </c>
      <c r="D11" s="2">
        <f>MAX('N. Spruce'!B3:G4)</f>
        <v>51103</v>
      </c>
      <c r="E11" s="2">
        <f>MAX('N. Spruce'!B3:G4)</f>
        <v>51103</v>
      </c>
    </row>
    <row r="20" spans="8:8" x14ac:dyDescent="0.2">
      <c r="H20" s="1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9324B-75EF-F645-973C-686DFE384A54}">
  <dimension ref="A1:E21"/>
  <sheetViews>
    <sheetView zoomScale="150" zoomScaleNormal="150" workbookViewId="0">
      <selection activeCell="H10" sqref="H10"/>
    </sheetView>
  </sheetViews>
  <sheetFormatPr baseColWidth="10" defaultRowHeight="15" x14ac:dyDescent="0.2"/>
  <cols>
    <col min="2" max="5" width="13.33203125" customWidth="1"/>
    <col min="11" max="11" width="13" bestFit="1" customWidth="1"/>
  </cols>
  <sheetData>
    <row r="1" spans="1:5" ht="16" thickBot="1" x14ac:dyDescent="0.25">
      <c r="A1" s="63" t="s">
        <v>35</v>
      </c>
      <c r="B1" s="64" t="s">
        <v>31</v>
      </c>
      <c r="C1" s="64" t="s">
        <v>32</v>
      </c>
      <c r="D1" s="64" t="s">
        <v>33</v>
      </c>
      <c r="E1" s="65" t="s">
        <v>34</v>
      </c>
    </row>
    <row r="2" spans="1:5" x14ac:dyDescent="0.2">
      <c r="A2" s="41" t="s">
        <v>85</v>
      </c>
      <c r="B2" s="62">
        <f>AVERAGE(Beech!K4,Beech!P4)</f>
        <v>877.37532128819885</v>
      </c>
      <c r="C2" s="62">
        <f>AVERAGE(Beech!U4,Beech!Z4)</f>
        <v>798.80156397380733</v>
      </c>
      <c r="D2" s="62">
        <f>AVERAGE('N. Spruce'!K4,'N. Spruce'!P4)</f>
        <v>643.48561296394973</v>
      </c>
      <c r="E2" s="62">
        <f>AVERAGE('N. Spruce'!U4,'N. Spruce'!Z4)</f>
        <v>518.48579923609907</v>
      </c>
    </row>
    <row r="3" spans="1:5" x14ac:dyDescent="0.2">
      <c r="A3" s="31" t="s">
        <v>24</v>
      </c>
      <c r="B3" s="60">
        <f>General!B9</f>
        <v>500</v>
      </c>
      <c r="C3" s="60">
        <f>General!B9</f>
        <v>500</v>
      </c>
      <c r="D3" s="60">
        <f>General!B9</f>
        <v>500</v>
      </c>
      <c r="E3" s="60">
        <f>General!B9</f>
        <v>500</v>
      </c>
    </row>
    <row r="4" spans="1:5" x14ac:dyDescent="0.2">
      <c r="A4" s="31" t="s">
        <v>25</v>
      </c>
      <c r="B4" s="58">
        <f>Beech!AD3</f>
        <v>1.0633333333333332</v>
      </c>
      <c r="C4" s="58">
        <f>Beech!AD3</f>
        <v>1.0633333333333332</v>
      </c>
      <c r="D4" s="58">
        <f>'N. Spruce'!AD3</f>
        <v>0.67833333333333334</v>
      </c>
      <c r="E4" s="58">
        <f>'N. Spruce'!AD3</f>
        <v>0.67833333333333334</v>
      </c>
    </row>
    <row r="5" spans="1:5" x14ac:dyDescent="0.2">
      <c r="A5" s="31" t="s">
        <v>26</v>
      </c>
      <c r="B5" s="57">
        <f>General!B16</f>
        <v>2.5000000000000001E-2</v>
      </c>
      <c r="C5" s="2">
        <f>General!B16</f>
        <v>2.5000000000000001E-2</v>
      </c>
      <c r="D5" s="2">
        <f>General!B16</f>
        <v>2.5000000000000001E-2</v>
      </c>
      <c r="E5" s="2">
        <f>General!B16</f>
        <v>2.5000000000000001E-2</v>
      </c>
    </row>
    <row r="6" spans="1:5" x14ac:dyDescent="0.2">
      <c r="A6" s="31" t="s">
        <v>7</v>
      </c>
      <c r="B6" s="61">
        <f>AVERAGE(Beech!L5,Beech!Q5)</f>
        <v>2.5821708995000199E-2</v>
      </c>
      <c r="C6" s="61">
        <f>AVERAGE(Beech!V5,Beech!AA5)</f>
        <v>2.4626339478058156E-2</v>
      </c>
      <c r="D6" s="58">
        <f>AVERAGE('N. Spruce'!L5,'N. Spruce'!Q5)</f>
        <v>6.8994091565247273E-2</v>
      </c>
      <c r="E6" s="58">
        <f>AVERAGE('N. Spruce'!V5,'N. Spruce'!AA5)</f>
        <v>6.029649371750595E-2</v>
      </c>
    </row>
    <row r="7" spans="1:5" x14ac:dyDescent="0.2">
      <c r="A7" s="31" t="s">
        <v>8</v>
      </c>
      <c r="B7" s="59">
        <f>Beech!L6</f>
        <v>41.291746024833301</v>
      </c>
      <c r="C7" s="59">
        <f>Beech!V6</f>
        <v>54.018129450627292</v>
      </c>
      <c r="D7" s="59">
        <f>'N. Spruce'!L6</f>
        <v>23.068189512434703</v>
      </c>
      <c r="E7" s="59">
        <f>'N. Spruce'!V6</f>
        <v>33.244386419749127</v>
      </c>
    </row>
    <row r="8" spans="1:5" x14ac:dyDescent="0.2">
      <c r="A8" s="31" t="s">
        <v>27</v>
      </c>
      <c r="B8" s="58">
        <f>Beech!AD15</f>
        <v>0.69147760985231821</v>
      </c>
      <c r="C8" s="58">
        <f>Beech!AD15</f>
        <v>0.69147760985231821</v>
      </c>
      <c r="D8" s="58">
        <f>'N. Spruce'!AD15</f>
        <v>0.6495373929428474</v>
      </c>
      <c r="E8" s="58">
        <f>'N. Spruce'!AD15</f>
        <v>0.6495373929428474</v>
      </c>
    </row>
    <row r="9" spans="1:5" x14ac:dyDescent="0.2">
      <c r="A9" s="31" t="s">
        <v>28</v>
      </c>
      <c r="B9" s="2">
        <f>General!B19</f>
        <v>75500</v>
      </c>
      <c r="C9" s="2">
        <f>General!B19</f>
        <v>75500</v>
      </c>
      <c r="D9" s="2">
        <f>General!B19</f>
        <v>75500</v>
      </c>
      <c r="E9" s="2">
        <f>General!B19</f>
        <v>75500</v>
      </c>
    </row>
    <row r="10" spans="1:5" x14ac:dyDescent="0.2">
      <c r="A10" s="31" t="s">
        <v>29</v>
      </c>
      <c r="B10" s="66">
        <f>Beech!B9</f>
        <v>0.36459919498526372</v>
      </c>
      <c r="C10" s="66">
        <f>Beech!B9</f>
        <v>0.36459919498526372</v>
      </c>
      <c r="D10" s="66">
        <f>'N. Spruce'!B9</f>
        <v>0.33685716441385238</v>
      </c>
      <c r="E10" s="66">
        <f>'N. Spruce'!B9</f>
        <v>0.33685716441385238</v>
      </c>
    </row>
    <row r="11" spans="1:5" x14ac:dyDescent="0.2">
      <c r="A11" s="31" t="s">
        <v>30</v>
      </c>
      <c r="B11" s="2">
        <f>MAX(Beech!B3:G4)</f>
        <v>64080</v>
      </c>
      <c r="C11" s="2">
        <f>MAX(Beech!B3:G4)</f>
        <v>64080</v>
      </c>
      <c r="D11" s="2">
        <f>MAX('N. Spruce'!B3:G4)</f>
        <v>51103</v>
      </c>
      <c r="E11" s="2">
        <f>MAX('N. Spruce'!B3:G4)</f>
        <v>51103</v>
      </c>
    </row>
    <row r="19" ht="18" customHeight="1" x14ac:dyDescent="0.2"/>
    <row r="20" ht="21" customHeight="1" x14ac:dyDescent="0.2"/>
    <row r="21" ht="20" customHeight="1" x14ac:dyDescent="0.2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CECD9-5920-4F88-B631-FC42F345FCFC}">
  <dimension ref="A1:AX273"/>
  <sheetViews>
    <sheetView workbookViewId="0">
      <selection activeCell="AD15" sqref="AD15:AI15"/>
    </sheetView>
  </sheetViews>
  <sheetFormatPr baseColWidth="10" defaultColWidth="8.83203125" defaultRowHeight="15" x14ac:dyDescent="0.2"/>
  <cols>
    <col min="2" max="2" width="9.1640625" style="1"/>
    <col min="3" max="6" width="9.1640625" style="2"/>
    <col min="38" max="39" width="13.33203125" customWidth="1"/>
    <col min="43" max="43" width="13.33203125" style="21" customWidth="1"/>
    <col min="44" max="44" width="13.33203125" customWidth="1"/>
  </cols>
  <sheetData>
    <row r="1" spans="1:45" ht="16" thickBot="1" x14ac:dyDescent="0.25">
      <c r="C1"/>
      <c r="D1"/>
      <c r="E1"/>
      <c r="F1"/>
      <c r="I1" s="79" t="s">
        <v>13</v>
      </c>
      <c r="J1" s="80"/>
      <c r="K1" s="80"/>
      <c r="L1" s="80"/>
      <c r="M1" s="80"/>
      <c r="N1" s="80"/>
      <c r="O1" s="80"/>
      <c r="P1" s="80"/>
      <c r="Q1" s="81"/>
      <c r="S1" s="79" t="s">
        <v>14</v>
      </c>
      <c r="T1" s="80"/>
      <c r="U1" s="80"/>
      <c r="V1" s="80"/>
      <c r="W1" s="80"/>
      <c r="X1" s="80"/>
      <c r="Y1" s="80"/>
      <c r="Z1" s="80"/>
      <c r="AA1" s="81"/>
    </row>
    <row r="2" spans="1:45" ht="16" thickBot="1" x14ac:dyDescent="0.25">
      <c r="A2" s="1" t="s">
        <v>52</v>
      </c>
      <c r="B2" s="76" t="s">
        <v>51</v>
      </c>
      <c r="C2" s="77"/>
      <c r="D2" s="77"/>
      <c r="E2" s="77"/>
      <c r="F2" s="77"/>
      <c r="G2" s="78"/>
      <c r="I2" s="12" t="s">
        <v>3</v>
      </c>
      <c r="J2" s="3">
        <v>1</v>
      </c>
      <c r="K2" s="4"/>
      <c r="L2" s="13"/>
      <c r="N2" s="12" t="s">
        <v>3</v>
      </c>
      <c r="O2" s="3">
        <v>2</v>
      </c>
      <c r="P2" s="4"/>
      <c r="Q2" s="13"/>
      <c r="S2" s="5" t="s">
        <v>3</v>
      </c>
      <c r="T2" s="6">
        <v>3</v>
      </c>
      <c r="U2" s="7"/>
      <c r="V2" s="8"/>
      <c r="X2" s="5" t="s">
        <v>3</v>
      </c>
      <c r="Y2" s="6">
        <v>4</v>
      </c>
      <c r="Z2" s="7"/>
      <c r="AA2" s="8"/>
      <c r="AD2" s="97" t="s">
        <v>59</v>
      </c>
      <c r="AE2" s="98"/>
      <c r="AF2" s="98"/>
      <c r="AG2" s="98"/>
      <c r="AH2" s="98"/>
      <c r="AI2" s="99"/>
    </row>
    <row r="3" spans="1:45" x14ac:dyDescent="0.2">
      <c r="A3" s="14" t="s">
        <v>53</v>
      </c>
      <c r="B3" s="129">
        <v>63527</v>
      </c>
      <c r="C3" s="130"/>
      <c r="D3" s="130"/>
      <c r="E3" s="130"/>
      <c r="F3" s="130"/>
      <c r="G3" s="131"/>
      <c r="I3" s="82" t="s">
        <v>4</v>
      </c>
      <c r="J3" s="83"/>
      <c r="K3" s="84" t="s">
        <v>5</v>
      </c>
      <c r="L3" s="85"/>
      <c r="N3" s="82" t="s">
        <v>4</v>
      </c>
      <c r="O3" s="83"/>
      <c r="P3" s="84" t="s">
        <v>5</v>
      </c>
      <c r="Q3" s="85"/>
      <c r="S3" s="82" t="s">
        <v>4</v>
      </c>
      <c r="T3" s="83"/>
      <c r="U3" s="84" t="s">
        <v>5</v>
      </c>
      <c r="V3" s="85"/>
      <c r="X3" s="82" t="s">
        <v>4</v>
      </c>
      <c r="Y3" s="83"/>
      <c r="Z3" s="84" t="s">
        <v>5</v>
      </c>
      <c r="AA3" s="85"/>
      <c r="AC3" s="96" t="s">
        <v>15</v>
      </c>
      <c r="AD3" s="159">
        <f>AD5*AD4*AD6</f>
        <v>1.0633333333333332</v>
      </c>
      <c r="AE3" s="160"/>
      <c r="AF3" s="160"/>
      <c r="AG3" s="160"/>
      <c r="AH3" s="160"/>
      <c r="AI3" s="161"/>
    </row>
    <row r="4" spans="1:45" ht="16" thickBot="1" x14ac:dyDescent="0.25">
      <c r="A4" s="1" t="s">
        <v>54</v>
      </c>
      <c r="B4" s="132">
        <v>64080</v>
      </c>
      <c r="C4" s="133"/>
      <c r="D4" s="133"/>
      <c r="E4" s="133"/>
      <c r="F4" s="133"/>
      <c r="G4" s="134"/>
      <c r="I4" s="32" t="s">
        <v>6</v>
      </c>
      <c r="J4" s="33">
        <v>910</v>
      </c>
      <c r="K4" s="34">
        <f>MAX(C35:C219)</f>
        <v>885.0099753489352</v>
      </c>
      <c r="L4" s="9">
        <v>799</v>
      </c>
      <c r="N4" s="32" t="s">
        <v>6</v>
      </c>
      <c r="O4" s="42">
        <v>900</v>
      </c>
      <c r="P4" s="34">
        <f>MAX(D35:D219)</f>
        <v>869.74066722746261</v>
      </c>
      <c r="Q4" s="9">
        <v>809.89039574042704</v>
      </c>
      <c r="S4" s="32" t="s">
        <v>6</v>
      </c>
      <c r="T4" s="42">
        <v>850</v>
      </c>
      <c r="U4" s="34">
        <f>MAX(E35:E219)</f>
        <v>828.9839203814762</v>
      </c>
      <c r="V4" s="9">
        <v>771.54260939921721</v>
      </c>
      <c r="X4" s="32" t="s">
        <v>6</v>
      </c>
      <c r="Y4" s="42">
        <v>800</v>
      </c>
      <c r="Z4" s="34">
        <f>MAX(F35:F219)</f>
        <v>768.61920756613836</v>
      </c>
      <c r="AA4" s="9">
        <v>725.04867625283646</v>
      </c>
      <c r="AC4" s="96"/>
      <c r="AD4" s="162">
        <v>0.5</v>
      </c>
      <c r="AE4" s="163"/>
      <c r="AF4" s="164" t="s">
        <v>78</v>
      </c>
      <c r="AG4" s="164"/>
      <c r="AH4" s="164"/>
      <c r="AI4" s="165"/>
    </row>
    <row r="5" spans="1:45" ht="16" thickBot="1" x14ac:dyDescent="0.25">
      <c r="B5"/>
      <c r="C5"/>
      <c r="D5"/>
      <c r="E5"/>
      <c r="F5"/>
      <c r="I5" s="32" t="s">
        <v>7</v>
      </c>
      <c r="J5" s="35">
        <v>0.01</v>
      </c>
      <c r="K5" s="34"/>
      <c r="L5" s="10">
        <v>2.72943629805001E-2</v>
      </c>
      <c r="N5" s="32" t="s">
        <v>7</v>
      </c>
      <c r="O5" s="42">
        <v>0.01</v>
      </c>
      <c r="P5" s="34"/>
      <c r="Q5" s="10">
        <v>2.4349055009500301E-2</v>
      </c>
      <c r="S5" s="32" t="s">
        <v>7</v>
      </c>
      <c r="T5" s="42">
        <v>0.01</v>
      </c>
      <c r="U5" s="34"/>
      <c r="V5" s="10">
        <v>2.5197882633439569E-2</v>
      </c>
      <c r="X5" s="32" t="s">
        <v>7</v>
      </c>
      <c r="Y5" s="42">
        <v>0.01</v>
      </c>
      <c r="Z5" s="34"/>
      <c r="AA5" s="10">
        <v>2.4054796322676743E-2</v>
      </c>
      <c r="AC5" s="96"/>
      <c r="AD5" s="162">
        <v>0.57999999999999996</v>
      </c>
      <c r="AE5" s="163"/>
      <c r="AF5" s="164" t="s">
        <v>77</v>
      </c>
      <c r="AG5" s="164"/>
      <c r="AH5" s="164"/>
      <c r="AI5" s="165"/>
      <c r="AQ5"/>
    </row>
    <row r="6" spans="1:45" ht="16" thickBot="1" x14ac:dyDescent="0.25">
      <c r="B6" s="76" t="s">
        <v>60</v>
      </c>
      <c r="C6" s="77"/>
      <c r="D6" s="77"/>
      <c r="E6" s="77"/>
      <c r="F6" s="77"/>
      <c r="G6" s="78"/>
      <c r="I6" s="36" t="s">
        <v>8</v>
      </c>
      <c r="J6" s="37">
        <v>40</v>
      </c>
      <c r="K6" s="38">
        <v>50</v>
      </c>
      <c r="L6" s="11">
        <v>41.291746024833301</v>
      </c>
      <c r="N6" s="36" t="s">
        <v>8</v>
      </c>
      <c r="O6" s="43">
        <v>45</v>
      </c>
      <c r="P6" s="38">
        <v>41</v>
      </c>
      <c r="Q6" s="11">
        <v>50.172977837953717</v>
      </c>
      <c r="S6" s="36" t="s">
        <v>8</v>
      </c>
      <c r="T6" s="43">
        <v>50</v>
      </c>
      <c r="U6" s="38">
        <v>60</v>
      </c>
      <c r="V6" s="11">
        <v>54.018129450627292</v>
      </c>
      <c r="X6" s="36" t="s">
        <v>8</v>
      </c>
      <c r="Y6" s="43">
        <v>60</v>
      </c>
      <c r="Z6" s="38">
        <v>54</v>
      </c>
      <c r="AA6" s="11">
        <v>60.246882311165059</v>
      </c>
      <c r="AC6" s="96"/>
      <c r="AD6" s="166">
        <f>44/12</f>
        <v>3.6666666666666665</v>
      </c>
      <c r="AE6" s="167"/>
      <c r="AF6" s="168" t="s">
        <v>79</v>
      </c>
      <c r="AG6" s="168"/>
      <c r="AH6" s="168"/>
      <c r="AI6" s="169"/>
      <c r="AQ6"/>
    </row>
    <row r="7" spans="1:45" x14ac:dyDescent="0.2">
      <c r="A7" s="44" t="s">
        <v>15</v>
      </c>
      <c r="B7" s="135">
        <f>4.5/10.6</f>
        <v>0.42452830188679247</v>
      </c>
      <c r="C7" s="136"/>
      <c r="D7" s="137" t="s">
        <v>56</v>
      </c>
      <c r="E7" s="137"/>
      <c r="F7" s="137"/>
      <c r="G7" s="138"/>
      <c r="I7" s="39"/>
      <c r="J7" s="39"/>
      <c r="K7" s="39"/>
      <c r="L7" s="39"/>
      <c r="AQ7"/>
    </row>
    <row r="8" spans="1:45" x14ac:dyDescent="0.2">
      <c r="A8" s="44"/>
      <c r="B8" s="139">
        <f>(G12+G13)/G11</f>
        <v>0.63356581423668779</v>
      </c>
      <c r="C8" s="140"/>
      <c r="D8" s="141" t="s">
        <v>57</v>
      </c>
      <c r="E8" s="141"/>
      <c r="F8" s="141"/>
      <c r="G8" s="142"/>
      <c r="I8" s="39"/>
      <c r="J8" s="39"/>
      <c r="K8" s="39"/>
      <c r="L8" s="39"/>
      <c r="AQ8"/>
    </row>
    <row r="9" spans="1:45" ht="16" thickBot="1" x14ac:dyDescent="0.25">
      <c r="A9" s="44"/>
      <c r="B9" s="143">
        <f>B8-(B8*B7)</f>
        <v>0.36459919498526372</v>
      </c>
      <c r="C9" s="144"/>
      <c r="D9" s="145" t="s">
        <v>58</v>
      </c>
      <c r="E9" s="145"/>
      <c r="F9" s="145"/>
      <c r="G9" s="146"/>
      <c r="I9" s="39"/>
      <c r="J9" s="39"/>
      <c r="K9" s="39"/>
      <c r="L9" s="39"/>
      <c r="AQ9"/>
    </row>
    <row r="10" spans="1:45" x14ac:dyDescent="0.2">
      <c r="B10"/>
      <c r="C10"/>
      <c r="D10"/>
      <c r="E10"/>
      <c r="F10"/>
      <c r="I10" s="39"/>
      <c r="J10" s="39"/>
      <c r="K10" s="39"/>
      <c r="L10" s="39"/>
      <c r="AH10" s="25"/>
      <c r="AI10" s="25"/>
      <c r="AJ10" s="25"/>
      <c r="AQ10"/>
    </row>
    <row r="11" spans="1:45" x14ac:dyDescent="0.2">
      <c r="B11" s="147" t="s">
        <v>45</v>
      </c>
      <c r="C11" s="148"/>
      <c r="D11" s="148"/>
      <c r="E11" s="148"/>
      <c r="F11" s="148"/>
      <c r="G11" s="149">
        <v>1806.6</v>
      </c>
      <c r="I11" s="39"/>
      <c r="J11" s="39"/>
      <c r="K11" s="39"/>
      <c r="L11" s="39"/>
      <c r="AD11" s="25"/>
      <c r="AE11" s="24"/>
      <c r="AF11" s="24"/>
      <c r="AG11" s="24"/>
      <c r="AH11" s="24"/>
      <c r="AI11" s="24"/>
      <c r="AJ11" s="24"/>
      <c r="AQ11"/>
    </row>
    <row r="12" spans="1:45" x14ac:dyDescent="0.2">
      <c r="B12" s="150" t="s">
        <v>46</v>
      </c>
      <c r="C12" s="151"/>
      <c r="D12" s="151"/>
      <c r="E12" s="151"/>
      <c r="F12" s="151"/>
      <c r="G12" s="152">
        <v>1113.2</v>
      </c>
      <c r="I12" s="39"/>
      <c r="J12" s="39"/>
      <c r="K12" s="39"/>
      <c r="L12" s="39"/>
      <c r="AD12" s="24"/>
      <c r="AH12" s="24"/>
      <c r="AI12" s="24"/>
      <c r="AJ12" s="24"/>
      <c r="AQ12"/>
    </row>
    <row r="13" spans="1:45" ht="16" thickBot="1" x14ac:dyDescent="0.25">
      <c r="B13" s="153" t="s">
        <v>47</v>
      </c>
      <c r="C13" s="154"/>
      <c r="D13" s="154"/>
      <c r="E13" s="154"/>
      <c r="F13" s="154"/>
      <c r="G13" s="155">
        <v>31.4</v>
      </c>
      <c r="I13" s="39"/>
      <c r="J13" s="39"/>
      <c r="K13" s="39"/>
      <c r="L13" s="39"/>
      <c r="AD13" s="26"/>
      <c r="AQ13"/>
    </row>
    <row r="14" spans="1:45" ht="16" thickBot="1" x14ac:dyDescent="0.25">
      <c r="C14"/>
      <c r="D14"/>
      <c r="E14"/>
      <c r="F14"/>
      <c r="I14" s="39"/>
      <c r="J14" s="39"/>
      <c r="K14" s="39"/>
      <c r="L14" s="39"/>
      <c r="AD14" s="76" t="s">
        <v>61</v>
      </c>
      <c r="AE14" s="77"/>
      <c r="AF14" s="77"/>
      <c r="AG14" s="77"/>
      <c r="AH14" s="77"/>
      <c r="AI14" s="78"/>
      <c r="AK14" s="76" t="s">
        <v>69</v>
      </c>
      <c r="AL14" s="77"/>
      <c r="AM14" s="77"/>
      <c r="AN14" s="77"/>
      <c r="AO14" s="77"/>
      <c r="AP14" s="77"/>
      <c r="AQ14" s="77"/>
      <c r="AR14" s="77"/>
      <c r="AS14" s="78"/>
    </row>
    <row r="15" spans="1:45" ht="16" thickBot="1" x14ac:dyDescent="0.25">
      <c r="C15"/>
      <c r="D15"/>
      <c r="E15"/>
      <c r="F15"/>
      <c r="I15" s="39"/>
      <c r="J15" s="39"/>
      <c r="K15" s="39"/>
      <c r="L15" s="39"/>
      <c r="AD15" s="156">
        <f>AVERAGE(AE222:AH222)</f>
        <v>0.69147760985231821</v>
      </c>
      <c r="AE15" s="157"/>
      <c r="AF15" s="157"/>
      <c r="AG15" s="157"/>
      <c r="AH15" s="157"/>
      <c r="AI15" s="158"/>
      <c r="AK15" s="170" t="s">
        <v>73</v>
      </c>
      <c r="AL15" s="171"/>
      <c r="AM15" s="171"/>
      <c r="AN15" s="171"/>
      <c r="AO15" s="171"/>
      <c r="AP15" s="171"/>
      <c r="AQ15" s="171"/>
      <c r="AR15" s="171"/>
      <c r="AS15" s="172"/>
    </row>
    <row r="16" spans="1:45" x14ac:dyDescent="0.2">
      <c r="C16"/>
      <c r="D16"/>
      <c r="E16"/>
      <c r="F16"/>
      <c r="I16" s="39"/>
      <c r="J16" s="39"/>
      <c r="K16" s="39"/>
      <c r="L16" s="39"/>
    </row>
    <row r="17" spans="2:50" ht="16" thickBot="1" x14ac:dyDescent="0.25">
      <c r="B17" s="89" t="s">
        <v>66</v>
      </c>
      <c r="C17" s="89"/>
      <c r="D17" s="89"/>
      <c r="E17" s="89"/>
      <c r="F17" s="89"/>
      <c r="G17" s="89"/>
      <c r="I17" s="39"/>
      <c r="J17" s="39"/>
      <c r="K17" s="39"/>
      <c r="L17" s="39"/>
      <c r="AE17" s="86" t="s">
        <v>65</v>
      </c>
      <c r="AF17" s="86"/>
      <c r="AG17" s="86"/>
      <c r="AH17" s="86"/>
    </row>
    <row r="18" spans="2:50" ht="22" thickBot="1" x14ac:dyDescent="0.3">
      <c r="B18" s="90" t="s">
        <v>0</v>
      </c>
      <c r="C18" s="91"/>
      <c r="D18" s="91"/>
      <c r="E18" s="91"/>
      <c r="F18" s="91"/>
      <c r="G18" s="92"/>
      <c r="I18" s="93">
        <v>1</v>
      </c>
      <c r="J18" s="94"/>
      <c r="K18" s="94"/>
      <c r="L18" s="95"/>
      <c r="N18" s="93">
        <v>2</v>
      </c>
      <c r="O18" s="94"/>
      <c r="P18" s="94"/>
      <c r="Q18" s="95"/>
      <c r="S18" s="93">
        <v>3</v>
      </c>
      <c r="T18" s="94"/>
      <c r="U18" s="94"/>
      <c r="V18" s="95"/>
      <c r="X18" s="93">
        <v>4</v>
      </c>
      <c r="Y18" s="94"/>
      <c r="Z18" s="94"/>
      <c r="AA18" s="95"/>
      <c r="AD18" s="90" t="s">
        <v>0</v>
      </c>
      <c r="AE18" s="91"/>
      <c r="AF18" s="91"/>
      <c r="AG18" s="91"/>
      <c r="AH18" s="91"/>
      <c r="AI18" s="92"/>
      <c r="AK18" s="90" t="s">
        <v>43</v>
      </c>
      <c r="AL18" s="91"/>
      <c r="AM18" s="91"/>
      <c r="AN18" s="92"/>
      <c r="AP18" s="90" t="s">
        <v>70</v>
      </c>
      <c r="AQ18" s="91"/>
      <c r="AR18" s="91"/>
      <c r="AS18" s="92"/>
    </row>
    <row r="19" spans="2:50" x14ac:dyDescent="0.2">
      <c r="B19" s="45" t="s">
        <v>1</v>
      </c>
      <c r="C19" s="27">
        <v>1</v>
      </c>
      <c r="D19" s="27">
        <v>2</v>
      </c>
      <c r="E19" s="27">
        <v>3</v>
      </c>
      <c r="F19" s="27">
        <v>4</v>
      </c>
      <c r="G19" s="45" t="s">
        <v>55</v>
      </c>
      <c r="I19" s="41" t="s">
        <v>9</v>
      </c>
      <c r="J19" s="41" t="s">
        <v>10</v>
      </c>
      <c r="K19" s="41" t="s">
        <v>11</v>
      </c>
      <c r="L19" s="41" t="s">
        <v>12</v>
      </c>
      <c r="N19" s="41" t="s">
        <v>9</v>
      </c>
      <c r="O19" s="41" t="s">
        <v>10</v>
      </c>
      <c r="P19" s="41" t="s">
        <v>11</v>
      </c>
      <c r="Q19" s="41" t="s">
        <v>12</v>
      </c>
      <c r="S19" s="41" t="s">
        <v>9</v>
      </c>
      <c r="T19" s="41" t="s">
        <v>10</v>
      </c>
      <c r="U19" s="41" t="s">
        <v>11</v>
      </c>
      <c r="V19" s="41" t="s">
        <v>12</v>
      </c>
      <c r="X19" s="41" t="s">
        <v>9</v>
      </c>
      <c r="Y19" s="41" t="s">
        <v>10</v>
      </c>
      <c r="Z19" s="41" t="s">
        <v>11</v>
      </c>
      <c r="AA19" s="41" t="s">
        <v>12</v>
      </c>
      <c r="AD19" s="45" t="s">
        <v>1</v>
      </c>
      <c r="AE19" s="45">
        <v>1</v>
      </c>
      <c r="AF19" s="45">
        <v>2</v>
      </c>
      <c r="AG19" s="45">
        <v>3</v>
      </c>
      <c r="AH19" s="45">
        <v>4</v>
      </c>
      <c r="AI19" s="45" t="s">
        <v>55</v>
      </c>
      <c r="AK19" s="45" t="s">
        <v>1</v>
      </c>
      <c r="AL19" s="45" t="s">
        <v>41</v>
      </c>
      <c r="AM19" s="45" t="s">
        <v>42</v>
      </c>
      <c r="AN19" s="45" t="s">
        <v>55</v>
      </c>
      <c r="AP19" s="45" t="s">
        <v>43</v>
      </c>
      <c r="AQ19" s="45" t="s">
        <v>41</v>
      </c>
      <c r="AR19" s="45" t="s">
        <v>42</v>
      </c>
      <c r="AS19" s="45" t="s">
        <v>55</v>
      </c>
      <c r="AX19" s="17"/>
    </row>
    <row r="20" spans="2:50" x14ac:dyDescent="0.2">
      <c r="B20" s="28">
        <v>1</v>
      </c>
      <c r="C20" s="119"/>
      <c r="D20" s="119"/>
      <c r="E20" s="119"/>
      <c r="F20" s="119"/>
      <c r="G20" s="28" t="s">
        <v>2</v>
      </c>
      <c r="I20" s="40">
        <f xml:space="preserve"> $J$4 * (EXP(-EXP(-$J$5 * (B20 - $J$6))) - EXP(-EXP($J$5 * $J$6))) / (1 - EXP(-EXP($J$5 * $J$6)))</f>
        <v>3.9500489352247827</v>
      </c>
      <c r="J20" s="40">
        <f t="shared" ref="J20:J34" si="0">C20-I20</f>
        <v>-3.9500489352247827</v>
      </c>
      <c r="K20" s="40">
        <f>SUMSQ(J20:J219)</f>
        <v>6254071.5296905637</v>
      </c>
      <c r="L20" s="40">
        <f xml:space="preserve"> $L$4 * (EXP(-EXP(-$L$5 * (B20 - $L$6))) - EXP(-EXP($L$5 * $L$6))) / (1 - EXP(-EXP($L$5 * $L$6)))</f>
        <v>3.3128117164039392</v>
      </c>
      <c r="N20" s="2">
        <f xml:space="preserve"> $O$4 * EXP(-EXP(-$O$5 * (B20 - $O$6)))</f>
        <v>190.50673434093434</v>
      </c>
      <c r="O20" s="2">
        <f>D20-N20</f>
        <v>-190.50673434093434</v>
      </c>
      <c r="P20" s="2">
        <f>SUMSQ(O20:O219)</f>
        <v>2444821.1924630436</v>
      </c>
      <c r="Q20" s="2">
        <f xml:space="preserve"> $Q$4 * (EXP(-EXP(-$Q$5 * (B20 - $Q$6))) - EXP(-EXP($Q$5 * $Q$6))) / (1 - EXP(-EXP($Q$5 * $Q$6)))</f>
        <v>2.3955116586282119</v>
      </c>
      <c r="S20" s="2">
        <f xml:space="preserve"> $T$4 * EXP(-EXP(-$T$5 * (B20 - $T$6)))</f>
        <v>166.15484080563778</v>
      </c>
      <c r="T20" s="2">
        <f>E20-S20</f>
        <v>-166.15484080563778</v>
      </c>
      <c r="U20" s="2">
        <f>SUMSQ(T20:T219)</f>
        <v>2532423.8760887287</v>
      </c>
      <c r="V20" s="2">
        <f xml:space="preserve"> $V$4 * (EXP(-EXP(-$V$5 * (B20 - $V$6))) - EXP(-EXP($V$5 * $V$6))) / (1 - EXP(-EXP($V$5 * $V$6)))</f>
        <v>1.6236523421170674</v>
      </c>
      <c r="X20" s="2">
        <f xml:space="preserve"> $Y$4 * EXP(-EXP(-$Y$5 * (B20 - $Y$6)))</f>
        <v>131.71273646951477</v>
      </c>
      <c r="Y20" s="2">
        <f>F20-X20</f>
        <v>-131.71273646951477</v>
      </c>
      <c r="Z20" s="2">
        <f>SUMSQ(Y20:Y219)</f>
        <v>2125659.653232642</v>
      </c>
      <c r="AA20" s="2">
        <f xml:space="preserve"> $AA$4 * (EXP(-EXP(-$AA$5 * (B20 - $AA$6))) - EXP(-EXP($AA$5 * $AA$6))) / (1 - EXP(-EXP($AA$5 * $AA$6)))</f>
        <v>1.1068285870641532</v>
      </c>
      <c r="AD20" s="46">
        <v>1</v>
      </c>
      <c r="AE20" s="119"/>
      <c r="AF20" s="119"/>
      <c r="AG20" s="119"/>
      <c r="AH20" s="119"/>
      <c r="AI20" s="46" t="s">
        <v>2</v>
      </c>
      <c r="AK20" s="51">
        <v>0</v>
      </c>
      <c r="AL20" s="119">
        <v>0</v>
      </c>
      <c r="AM20" s="54">
        <f>95.2*(EXP(0.00407*AK20)-1)</f>
        <v>0</v>
      </c>
      <c r="AN20" s="46" t="s">
        <v>67</v>
      </c>
      <c r="AP20" s="46">
        <v>0</v>
      </c>
      <c r="AQ20" s="119">
        <v>0</v>
      </c>
      <c r="AR20" s="2">
        <f>-0.001483*AP20^3 + 0.14113*AP20^2 + 2.6173*AP20+ 115.374</f>
        <v>115.374</v>
      </c>
      <c r="AS20" s="46" t="s">
        <v>68</v>
      </c>
      <c r="AX20" s="22"/>
    </row>
    <row r="21" spans="2:50" x14ac:dyDescent="0.2">
      <c r="B21" s="28">
        <v>2</v>
      </c>
      <c r="C21" s="119"/>
      <c r="D21" s="119"/>
      <c r="E21" s="119"/>
      <c r="F21" s="119"/>
      <c r="G21" s="28" t="s">
        <v>2</v>
      </c>
      <c r="I21" s="40">
        <f t="shared" ref="I21:I84" si="1" xml:space="preserve"> $J$4 * (EXP(-EXP(-$J$5 * (B21 - $J$6))) - EXP(-EXP($J$5 * $J$6))) / (1 - EXP(-EXP($J$5 * $J$6)))</f>
        <v>7.9189841061485939</v>
      </c>
      <c r="J21" s="40">
        <f t="shared" si="0"/>
        <v>-7.9189841061485939</v>
      </c>
      <c r="K21" s="40"/>
      <c r="L21" s="40">
        <f t="shared" ref="L21:L84" si="2" xml:space="preserve"> $L$4 * (EXP(-EXP(-$L$5 * (B21 - $L$6))) - EXP(-EXP($L$5 * $L$6))) / (1 - EXP(-EXP($L$5 * $L$6)))</f>
        <v>6.8117973229809756</v>
      </c>
      <c r="N21" s="2">
        <f t="shared" ref="N21:N84" si="3" xml:space="preserve"> $O$4 * EXP(-EXP(-$O$5 * (B21 - $O$6)))</f>
        <v>193.47285913735377</v>
      </c>
      <c r="O21" s="2">
        <f t="shared" ref="O21:O84" si="4">D21-N21</f>
        <v>-193.47285913735377</v>
      </c>
      <c r="P21" s="2"/>
      <c r="Q21" s="2">
        <f t="shared" ref="Q21:Q84" si="5" xml:space="preserve"> $Q$4 * (EXP(-EXP(-$Q$5 * (B21 - $Q$6))) - EXP(-EXP($Q$5 * $Q$6))) / (1 - EXP(-EXP($Q$5 * $Q$6)))</f>
        <v>4.9296851635062282</v>
      </c>
      <c r="S21" s="2">
        <f t="shared" ref="S21:S84" si="6" xml:space="preserve"> $T$4 * EXP(-EXP(-$T$5 * (B21 - $T$6)))</f>
        <v>168.87553212783885</v>
      </c>
      <c r="T21" s="2">
        <f t="shared" ref="T21:T84" si="7">E21-S21</f>
        <v>-168.87553212783885</v>
      </c>
      <c r="U21" s="2"/>
      <c r="V21" s="2">
        <f t="shared" ref="V21:V84" si="8" xml:space="preserve"> $V$4 * (EXP(-EXP(-$V$5 * (B21 - $V$6))) - EXP(-EXP($V$5 * $V$6))) / (1 - EXP(-EXP($V$5 * $V$6)))</f>
        <v>3.3661394365143624</v>
      </c>
      <c r="X21" s="2">
        <f t="shared" ref="X21:X84" si="9" xml:space="preserve"> $Y$4 * EXP(-EXP(-$Y$5 * (B21 - $Y$6)))</f>
        <v>134.09832464957805</v>
      </c>
      <c r="Y21" s="2">
        <f t="shared" ref="Y21:Y84" si="10">F21-X21</f>
        <v>-134.09832464957805</v>
      </c>
      <c r="Z21" s="2"/>
      <c r="AA21" s="2">
        <f t="shared" ref="AA21:AA84" si="11" xml:space="preserve"> $AA$4 * (EXP(-EXP(-$AA$5 * (B21 - $AA$6))) - EXP(-EXP($AA$5 * $AA$6))) / (1 - EXP(-EXP($AA$5 * $AA$6)))</f>
        <v>2.3010174583023635</v>
      </c>
      <c r="AD21" s="28">
        <v>2</v>
      </c>
      <c r="AE21" s="119"/>
      <c r="AF21" s="119"/>
      <c r="AG21" s="119"/>
      <c r="AH21" s="119"/>
      <c r="AI21" s="28" t="s">
        <v>2</v>
      </c>
      <c r="AK21" s="52">
        <v>1</v>
      </c>
      <c r="AL21" s="119"/>
      <c r="AM21" s="54">
        <f t="shared" ref="AM21:AM84" si="12">95.2*(EXP(0.00407*AK21)-1)</f>
        <v>0.38825356004640293</v>
      </c>
      <c r="AN21" s="28" t="s">
        <v>67</v>
      </c>
      <c r="AP21" s="28">
        <v>1</v>
      </c>
      <c r="AQ21" s="119"/>
      <c r="AR21" s="2">
        <f t="shared" ref="AR21:AR84" si="13">-0.001483*AP21^3 + 0.14113*AP21^2 + 2.6173*AP21+ 115.374</f>
        <v>118.13094699999999</v>
      </c>
      <c r="AS21" s="28" t="s">
        <v>68</v>
      </c>
    </row>
    <row r="22" spans="2:50" x14ac:dyDescent="0.2">
      <c r="B22" s="28">
        <v>3</v>
      </c>
      <c r="C22" s="119"/>
      <c r="D22" s="119"/>
      <c r="E22" s="119"/>
      <c r="F22" s="119"/>
      <c r="G22" s="28" t="s">
        <v>2</v>
      </c>
      <c r="I22" s="40">
        <f t="shared" si="1"/>
        <v>11.906309788884991</v>
      </c>
      <c r="J22" s="40">
        <f t="shared" si="0"/>
        <v>-11.906309788884991</v>
      </c>
      <c r="K22" s="40"/>
      <c r="L22" s="40">
        <f t="shared" si="2"/>
        <v>10.499273435373347</v>
      </c>
      <c r="N22" s="2">
        <f t="shared" si="3"/>
        <v>196.45496272388553</v>
      </c>
      <c r="O22" s="2">
        <f t="shared" si="4"/>
        <v>-196.45496272388553</v>
      </c>
      <c r="P22" s="2"/>
      <c r="Q22" s="2">
        <f t="shared" si="5"/>
        <v>7.6053536670031008</v>
      </c>
      <c r="S22" s="2">
        <f t="shared" si="6"/>
        <v>171.61303681216671</v>
      </c>
      <c r="T22" s="2">
        <f t="shared" si="7"/>
        <v>-171.61303681216671</v>
      </c>
      <c r="U22" s="2"/>
      <c r="V22" s="2">
        <f t="shared" si="8"/>
        <v>5.231705665201992</v>
      </c>
      <c r="X22" s="2">
        <f t="shared" si="9"/>
        <v>136.50273843712137</v>
      </c>
      <c r="Y22" s="2">
        <f t="shared" si="10"/>
        <v>-136.50273843712137</v>
      </c>
      <c r="Z22" s="2"/>
      <c r="AA22" s="2">
        <f t="shared" si="11"/>
        <v>3.5864030062117886</v>
      </c>
      <c r="AD22" s="28">
        <v>3</v>
      </c>
      <c r="AE22" s="119"/>
      <c r="AF22" s="119"/>
      <c r="AG22" s="119"/>
      <c r="AH22" s="119"/>
      <c r="AI22" s="28" t="s">
        <v>2</v>
      </c>
      <c r="AK22" s="52">
        <v>2</v>
      </c>
      <c r="AL22" s="119"/>
      <c r="AM22" s="54">
        <f t="shared" si="12"/>
        <v>0.77809053213992818</v>
      </c>
      <c r="AN22" s="28" t="s">
        <v>67</v>
      </c>
      <c r="AP22" s="28">
        <v>2</v>
      </c>
      <c r="AQ22" s="119"/>
      <c r="AR22" s="2">
        <f t="shared" si="13"/>
        <v>121.16125599999999</v>
      </c>
      <c r="AS22" s="28" t="s">
        <v>68</v>
      </c>
    </row>
    <row r="23" spans="2:50" x14ac:dyDescent="0.2">
      <c r="B23" s="28">
        <v>4</v>
      </c>
      <c r="C23" s="119"/>
      <c r="D23" s="119"/>
      <c r="E23" s="119"/>
      <c r="F23" s="119"/>
      <c r="G23" s="28" t="s">
        <v>2</v>
      </c>
      <c r="I23" s="40">
        <f t="shared" si="1"/>
        <v>15.911528401683942</v>
      </c>
      <c r="J23" s="40">
        <f t="shared" si="0"/>
        <v>-15.911528401683942</v>
      </c>
      <c r="K23" s="40"/>
      <c r="L23" s="40">
        <f t="shared" si="2"/>
        <v>14.377058438942221</v>
      </c>
      <c r="N23" s="2">
        <f t="shared" si="3"/>
        <v>199.4526726199916</v>
      </c>
      <c r="O23" s="2">
        <f t="shared" si="4"/>
        <v>-199.4526726199916</v>
      </c>
      <c r="P23" s="2"/>
      <c r="Q23" s="2">
        <f t="shared" si="5"/>
        <v>10.425076494976405</v>
      </c>
      <c r="S23" s="2">
        <f t="shared" si="6"/>
        <v>174.36701588533745</v>
      </c>
      <c r="T23" s="2">
        <f t="shared" si="7"/>
        <v>-174.36701588533745</v>
      </c>
      <c r="U23" s="2"/>
      <c r="V23" s="2">
        <f t="shared" si="8"/>
        <v>7.2244064936693251</v>
      </c>
      <c r="X23" s="2">
        <f t="shared" si="9"/>
        <v>138.92569576673876</v>
      </c>
      <c r="Y23" s="2">
        <f t="shared" si="10"/>
        <v>-138.92569576673876</v>
      </c>
      <c r="Z23" s="2"/>
      <c r="AA23" s="2">
        <f t="shared" si="11"/>
        <v>4.9667430008938265</v>
      </c>
      <c r="AD23" s="28">
        <v>4</v>
      </c>
      <c r="AE23" s="119"/>
      <c r="AF23" s="119"/>
      <c r="AG23" s="119"/>
      <c r="AH23" s="119"/>
      <c r="AI23" s="28" t="s">
        <v>2</v>
      </c>
      <c r="AK23" s="52">
        <v>3</v>
      </c>
      <c r="AL23" s="119"/>
      <c r="AM23" s="54">
        <f t="shared" si="12"/>
        <v>1.1695173738999987</v>
      </c>
      <c r="AN23" s="28" t="s">
        <v>67</v>
      </c>
      <c r="AP23" s="28">
        <v>3</v>
      </c>
      <c r="AQ23" s="119"/>
      <c r="AR23" s="2">
        <f t="shared" si="13"/>
        <v>124.456029</v>
      </c>
      <c r="AS23" s="28" t="s">
        <v>68</v>
      </c>
    </row>
    <row r="24" spans="2:50" x14ac:dyDescent="0.2">
      <c r="B24" s="28">
        <v>5</v>
      </c>
      <c r="C24" s="119"/>
      <c r="D24" s="119"/>
      <c r="E24" s="119"/>
      <c r="F24" s="119"/>
      <c r="G24" s="28" t="s">
        <v>2</v>
      </c>
      <c r="I24" s="40">
        <f t="shared" si="1"/>
        <v>19.934140735359296</v>
      </c>
      <c r="J24" s="40">
        <f t="shared" si="0"/>
        <v>-19.934140735359296</v>
      </c>
      <c r="K24" s="40"/>
      <c r="L24" s="40">
        <f t="shared" si="2"/>
        <v>18.44646227171318</v>
      </c>
      <c r="N24" s="2">
        <f t="shared" si="3"/>
        <v>202.46561419492662</v>
      </c>
      <c r="O24" s="2">
        <f t="shared" si="4"/>
        <v>-202.46561419492662</v>
      </c>
      <c r="P24" s="2"/>
      <c r="Q24" s="2">
        <f t="shared" si="5"/>
        <v>13.391126381027432</v>
      </c>
      <c r="S24" s="2">
        <f t="shared" si="6"/>
        <v>177.13712745245488</v>
      </c>
      <c r="T24" s="2">
        <f t="shared" si="7"/>
        <v>-177.13712745245488</v>
      </c>
      <c r="U24" s="2"/>
      <c r="V24" s="2">
        <f t="shared" si="8"/>
        <v>9.3480859919223107</v>
      </c>
      <c r="X24" s="2">
        <f t="shared" si="9"/>
        <v>141.36691009859354</v>
      </c>
      <c r="Y24" s="2">
        <f t="shared" si="10"/>
        <v>-141.36691009859354</v>
      </c>
      <c r="Z24" s="2"/>
      <c r="AA24" s="2">
        <f t="shared" si="11"/>
        <v>6.4456979299486115</v>
      </c>
      <c r="AD24" s="28">
        <v>5</v>
      </c>
      <c r="AE24" s="119"/>
      <c r="AF24" s="119"/>
      <c r="AG24" s="119"/>
      <c r="AH24" s="119"/>
      <c r="AI24" s="28" t="s">
        <v>2</v>
      </c>
      <c r="AK24" s="52">
        <v>4</v>
      </c>
      <c r="AL24" s="119"/>
      <c r="AM24" s="54">
        <f t="shared" si="12"/>
        <v>1.5625405692820427</v>
      </c>
      <c r="AN24" s="28" t="s">
        <v>67</v>
      </c>
      <c r="AP24" s="28">
        <v>4</v>
      </c>
      <c r="AQ24" s="119"/>
      <c r="AR24" s="2">
        <f t="shared" si="13"/>
        <v>128.00636800000001</v>
      </c>
      <c r="AS24" s="28" t="s">
        <v>68</v>
      </c>
    </row>
    <row r="25" spans="2:50" x14ac:dyDescent="0.2">
      <c r="B25" s="28">
        <v>6</v>
      </c>
      <c r="C25" s="119"/>
      <c r="D25" s="119"/>
      <c r="E25" s="119"/>
      <c r="F25" s="119"/>
      <c r="G25" s="28" t="s">
        <v>2</v>
      </c>
      <c r="I25" s="40">
        <f t="shared" si="1"/>
        <v>23.973646180900214</v>
      </c>
      <c r="J25" s="40">
        <f t="shared" si="0"/>
        <v>-23.973646180900214</v>
      </c>
      <c r="K25" s="40"/>
      <c r="L25" s="40">
        <f t="shared" si="2"/>
        <v>22.708279587842938</v>
      </c>
      <c r="N25" s="2">
        <f t="shared" si="3"/>
        <v>205.49341085199475</v>
      </c>
      <c r="O25" s="2">
        <f t="shared" si="4"/>
        <v>-205.49341085199475</v>
      </c>
      <c r="P25" s="2"/>
      <c r="Q25" s="2">
        <f t="shared" si="5"/>
        <v>16.50547830996484</v>
      </c>
      <c r="S25" s="2">
        <f t="shared" si="6"/>
        <v>179.92302687754912</v>
      </c>
      <c r="T25" s="2">
        <f t="shared" si="7"/>
        <v>-179.92302687754912</v>
      </c>
      <c r="U25" s="2"/>
      <c r="V25" s="2">
        <f t="shared" si="8"/>
        <v>11.60635555092686</v>
      </c>
      <c r="X25" s="2">
        <f t="shared" si="9"/>
        <v>143.82609059081091</v>
      </c>
      <c r="Y25" s="2">
        <f t="shared" si="10"/>
        <v>-143.82609059081091</v>
      </c>
      <c r="Z25" s="2"/>
      <c r="AA25" s="2">
        <f t="shared" si="11"/>
        <v>8.0268126759934439</v>
      </c>
      <c r="AD25" s="28">
        <v>6</v>
      </c>
      <c r="AE25" s="119"/>
      <c r="AF25" s="119"/>
      <c r="AG25" s="119"/>
      <c r="AH25" s="119"/>
      <c r="AI25" s="28" t="s">
        <v>2</v>
      </c>
      <c r="AK25" s="52">
        <v>5</v>
      </c>
      <c r="AL25" s="119"/>
      <c r="AM25" s="54">
        <f t="shared" si="12"/>
        <v>1.9571666286849418</v>
      </c>
      <c r="AN25" s="28" t="s">
        <v>67</v>
      </c>
      <c r="AP25" s="28">
        <v>5</v>
      </c>
      <c r="AQ25" s="119"/>
      <c r="AR25" s="2">
        <f t="shared" si="13"/>
        <v>131.80337499999999</v>
      </c>
      <c r="AS25" s="28" t="s">
        <v>68</v>
      </c>
    </row>
    <row r="26" spans="2:50" x14ac:dyDescent="0.2">
      <c r="B26" s="28">
        <v>7</v>
      </c>
      <c r="C26" s="119"/>
      <c r="D26" s="119"/>
      <c r="E26" s="119"/>
      <c r="F26" s="119"/>
      <c r="G26" s="28" t="s">
        <v>2</v>
      </c>
      <c r="I26" s="40">
        <f t="shared" si="1"/>
        <v>28.029542954142933</v>
      </c>
      <c r="J26" s="40">
        <f t="shared" si="0"/>
        <v>-28.029542954142933</v>
      </c>
      <c r="K26" s="40"/>
      <c r="L26" s="40">
        <f t="shared" si="2"/>
        <v>27.162786263107975</v>
      </c>
      <c r="N26" s="2">
        <f t="shared" si="3"/>
        <v>208.53568421106124</v>
      </c>
      <c r="O26" s="2">
        <f t="shared" si="4"/>
        <v>-208.53568421106124</v>
      </c>
      <c r="P26" s="2"/>
      <c r="Q26" s="2">
        <f t="shared" si="5"/>
        <v>19.769800019145219</v>
      </c>
      <c r="S26" s="2">
        <f t="shared" si="6"/>
        <v>182.72436696305635</v>
      </c>
      <c r="T26" s="2">
        <f t="shared" si="7"/>
        <v>-182.72436696305635</v>
      </c>
      <c r="U26" s="2"/>
      <c r="V26" s="2">
        <f t="shared" si="8"/>
        <v>14.002573958038862</v>
      </c>
      <c r="X26" s="2">
        <f t="shared" si="9"/>
        <v>146.30294227229444</v>
      </c>
      <c r="Y26" s="2">
        <f t="shared" si="10"/>
        <v>-146.30294227229444</v>
      </c>
      <c r="Z26" s="2"/>
      <c r="AA26" s="2">
        <f t="shared" si="11"/>
        <v>9.7134986762908131</v>
      </c>
      <c r="AD26" s="28">
        <v>7</v>
      </c>
      <c r="AE26" s="119"/>
      <c r="AF26" s="119"/>
      <c r="AG26" s="119"/>
      <c r="AH26" s="119"/>
      <c r="AI26" s="28" t="s">
        <v>2</v>
      </c>
      <c r="AK26" s="52">
        <v>6</v>
      </c>
      <c r="AL26" s="119"/>
      <c r="AM26" s="54">
        <f t="shared" si="12"/>
        <v>2.3534020890589646</v>
      </c>
      <c r="AN26" s="28" t="s">
        <v>67</v>
      </c>
      <c r="AP26" s="28">
        <v>6</v>
      </c>
      <c r="AQ26" s="119"/>
      <c r="AR26" s="2">
        <f t="shared" si="13"/>
        <v>135.83815200000001</v>
      </c>
      <c r="AS26" s="28" t="s">
        <v>68</v>
      </c>
    </row>
    <row r="27" spans="2:50" x14ac:dyDescent="0.2">
      <c r="B27" s="28">
        <v>8</v>
      </c>
      <c r="C27" s="119"/>
      <c r="D27" s="119"/>
      <c r="E27" s="119"/>
      <c r="F27" s="119"/>
      <c r="G27" s="28" t="s">
        <v>2</v>
      </c>
      <c r="I27" s="40">
        <f t="shared" si="1"/>
        <v>32.101328317392898</v>
      </c>
      <c r="J27" s="40">
        <f t="shared" si="0"/>
        <v>-32.101328317392898</v>
      </c>
      <c r="K27" s="40"/>
      <c r="L27" s="40">
        <f t="shared" si="2"/>
        <v>31.809739170843763</v>
      </c>
      <c r="N27" s="2">
        <f t="shared" si="3"/>
        <v>211.59205428920666</v>
      </c>
      <c r="O27" s="2">
        <f t="shared" si="4"/>
        <v>-211.59205428920666</v>
      </c>
      <c r="P27" s="2"/>
      <c r="Q27" s="2">
        <f t="shared" si="5"/>
        <v>23.185444190152211</v>
      </c>
      <c r="S27" s="2">
        <f t="shared" si="6"/>
        <v>185.54079812811412</v>
      </c>
      <c r="T27" s="2">
        <f t="shared" si="7"/>
        <v>-185.54079812811412</v>
      </c>
      <c r="U27" s="2"/>
      <c r="V27" s="2">
        <f t="shared" si="8"/>
        <v>16.539828977159608</v>
      </c>
      <c r="X27" s="2">
        <f t="shared" si="9"/>
        <v>148.79716621580735</v>
      </c>
      <c r="Y27" s="2">
        <f t="shared" si="10"/>
        <v>-148.79716621580735</v>
      </c>
      <c r="Z27" s="2"/>
      <c r="AA27" s="2">
        <f t="shared" si="11"/>
        <v>11.509016701920068</v>
      </c>
      <c r="AD27" s="28">
        <v>8</v>
      </c>
      <c r="AE27" s="119"/>
      <c r="AF27" s="119"/>
      <c r="AG27" s="119"/>
      <c r="AH27" s="119"/>
      <c r="AI27" s="28" t="s">
        <v>2</v>
      </c>
      <c r="AK27" s="52">
        <v>7</v>
      </c>
      <c r="AL27" s="119"/>
      <c r="AM27" s="54">
        <f t="shared" si="12"/>
        <v>2.7512535140139547</v>
      </c>
      <c r="AN27" s="28" t="s">
        <v>67</v>
      </c>
      <c r="AP27" s="28">
        <v>7</v>
      </c>
      <c r="AQ27" s="128">
        <v>231.92424651411048</v>
      </c>
      <c r="AR27" s="2">
        <f t="shared" si="13"/>
        <v>140.10180099999999</v>
      </c>
      <c r="AS27" s="28" t="s">
        <v>68</v>
      </c>
    </row>
    <row r="28" spans="2:50" x14ac:dyDescent="0.2">
      <c r="B28" s="28">
        <v>9</v>
      </c>
      <c r="C28" s="119"/>
      <c r="D28" s="119"/>
      <c r="E28" s="119"/>
      <c r="F28" s="119"/>
      <c r="G28" s="28" t="s">
        <v>2</v>
      </c>
      <c r="I28" s="40">
        <f t="shared" si="1"/>
        <v>36.188498797887611</v>
      </c>
      <c r="J28" s="40">
        <f t="shared" si="0"/>
        <v>-36.188498797887611</v>
      </c>
      <c r="K28" s="40"/>
      <c r="L28" s="40">
        <f t="shared" si="2"/>
        <v>36.648379126514314</v>
      </c>
      <c r="N28" s="2">
        <f t="shared" si="3"/>
        <v>214.66213967941957</v>
      </c>
      <c r="O28" s="2">
        <f t="shared" si="4"/>
        <v>-214.66213967941957</v>
      </c>
      <c r="P28" s="2"/>
      <c r="Q28" s="2">
        <f t="shared" si="5"/>
        <v>26.753442347469186</v>
      </c>
      <c r="S28" s="2">
        <f t="shared" si="6"/>
        <v>188.37196858554762</v>
      </c>
      <c r="T28" s="2">
        <f t="shared" si="7"/>
        <v>-188.37196858554762</v>
      </c>
      <c r="U28" s="2"/>
      <c r="V28" s="2">
        <f t="shared" si="8"/>
        <v>19.220920560407407</v>
      </c>
      <c r="X28" s="2">
        <f t="shared" si="9"/>
        <v>151.30845971116281</v>
      </c>
      <c r="Y28" s="2">
        <f t="shared" si="10"/>
        <v>-151.30845971116281</v>
      </c>
      <c r="Z28" s="2"/>
      <c r="AA28" s="2">
        <f t="shared" si="11"/>
        <v>13.41646038545665</v>
      </c>
      <c r="AD28" s="28">
        <v>9</v>
      </c>
      <c r="AE28" s="119"/>
      <c r="AF28" s="119"/>
      <c r="AG28" s="119"/>
      <c r="AH28" s="119"/>
      <c r="AI28" s="28" t="s">
        <v>2</v>
      </c>
      <c r="AK28" s="52">
        <v>8</v>
      </c>
      <c r="AL28" s="119"/>
      <c r="AM28" s="54">
        <f t="shared" si="12"/>
        <v>3.1507274939280663</v>
      </c>
      <c r="AN28" s="28" t="s">
        <v>67</v>
      </c>
      <c r="AP28" s="28">
        <v>8</v>
      </c>
      <c r="AQ28" s="119"/>
      <c r="AR28" s="2">
        <f t="shared" si="13"/>
        <v>144.58542399999999</v>
      </c>
      <c r="AS28" s="28" t="s">
        <v>68</v>
      </c>
    </row>
    <row r="29" spans="2:50" x14ac:dyDescent="0.2">
      <c r="B29" s="28">
        <v>10</v>
      </c>
      <c r="C29" s="119"/>
      <c r="D29" s="119"/>
      <c r="E29" s="119"/>
      <c r="F29" s="119"/>
      <c r="G29" s="28" t="s">
        <v>2</v>
      </c>
      <c r="I29" s="40">
        <f t="shared" si="1"/>
        <v>40.290550402999408</v>
      </c>
      <c r="J29" s="40">
        <f t="shared" si="0"/>
        <v>-40.290550402999408</v>
      </c>
      <c r="K29" s="40"/>
      <c r="L29" s="40">
        <f t="shared" si="2"/>
        <v>41.677436871908114</v>
      </c>
      <c r="N29" s="2">
        <f t="shared" si="3"/>
        <v>217.74555772722414</v>
      </c>
      <c r="O29" s="2">
        <f t="shared" si="4"/>
        <v>-217.74555772722414</v>
      </c>
      <c r="P29" s="2"/>
      <c r="Q29" s="2">
        <f t="shared" si="5"/>
        <v>30.474500465572589</v>
      </c>
      <c r="S29" s="2">
        <f t="shared" si="6"/>
        <v>191.21752451743069</v>
      </c>
      <c r="T29" s="2">
        <f t="shared" si="7"/>
        <v>-191.21752451743069</v>
      </c>
      <c r="U29" s="2"/>
      <c r="V29" s="2">
        <f t="shared" si="8"/>
        <v>22.04834579837317</v>
      </c>
      <c r="X29" s="2">
        <f t="shared" si="9"/>
        <v>153.83651643837192</v>
      </c>
      <c r="Y29" s="2">
        <f t="shared" si="10"/>
        <v>-153.83651643837192</v>
      </c>
      <c r="Z29" s="2"/>
      <c r="AA29" s="2">
        <f t="shared" si="11"/>
        <v>15.438740616411817</v>
      </c>
      <c r="AD29" s="28">
        <v>10</v>
      </c>
      <c r="AE29" s="119"/>
      <c r="AF29" s="119"/>
      <c r="AG29" s="119"/>
      <c r="AH29" s="119"/>
      <c r="AI29" s="28" t="s">
        <v>2</v>
      </c>
      <c r="AK29" s="52">
        <v>9</v>
      </c>
      <c r="AL29" s="119"/>
      <c r="AM29" s="54">
        <f t="shared" si="12"/>
        <v>3.5518306460569478</v>
      </c>
      <c r="AN29" s="28" t="s">
        <v>67</v>
      </c>
      <c r="AP29" s="28">
        <v>9</v>
      </c>
      <c r="AQ29" s="119"/>
      <c r="AR29" s="2">
        <f t="shared" si="13"/>
        <v>149.280123</v>
      </c>
      <c r="AS29" s="28" t="s">
        <v>68</v>
      </c>
    </row>
    <row r="30" spans="2:50" x14ac:dyDescent="0.2">
      <c r="B30" s="28">
        <v>11</v>
      </c>
      <c r="C30" s="119"/>
      <c r="D30" s="119"/>
      <c r="E30" s="119"/>
      <c r="F30" s="119"/>
      <c r="G30" s="28" t="s">
        <v>2</v>
      </c>
      <c r="I30" s="40">
        <f t="shared" si="1"/>
        <v>44.40697883208334</v>
      </c>
      <c r="J30" s="40">
        <f t="shared" si="0"/>
        <v>-44.40697883208334</v>
      </c>
      <c r="K30" s="40"/>
      <c r="L30" s="40">
        <f t="shared" si="2"/>
        <v>46.895141946007847</v>
      </c>
      <c r="N30" s="2">
        <f t="shared" si="3"/>
        <v>220.84192470514901</v>
      </c>
      <c r="O30" s="2">
        <f t="shared" si="4"/>
        <v>-220.84192470514901</v>
      </c>
      <c r="P30" s="2"/>
      <c r="Q30" s="2">
        <f t="shared" si="5"/>
        <v>34.348996271374062</v>
      </c>
      <c r="S30" s="2">
        <f t="shared" si="6"/>
        <v>194.07711024910617</v>
      </c>
      <c r="T30" s="2">
        <f t="shared" si="7"/>
        <v>-194.07711024910617</v>
      </c>
      <c r="U30" s="2"/>
      <c r="V30" s="2">
        <f t="shared" si="8"/>
        <v>25.024285695855934</v>
      </c>
      <c r="X30" s="2">
        <f t="shared" si="9"/>
        <v>156.38102664060025</v>
      </c>
      <c r="Y30" s="2">
        <f t="shared" si="10"/>
        <v>-156.38102664060025</v>
      </c>
      <c r="Z30" s="2"/>
      <c r="AA30" s="2">
        <f t="shared" si="11"/>
        <v>17.57857091292604</v>
      </c>
      <c r="AD30" s="28">
        <v>11</v>
      </c>
      <c r="AE30" s="119"/>
      <c r="AF30" s="119"/>
      <c r="AG30" s="119"/>
      <c r="AH30" s="119"/>
      <c r="AI30" s="28" t="s">
        <v>2</v>
      </c>
      <c r="AK30" s="52">
        <v>10</v>
      </c>
      <c r="AL30" s="119"/>
      <c r="AM30" s="54">
        <f t="shared" si="12"/>
        <v>3.9545696146434075</v>
      </c>
      <c r="AN30" s="28" t="s">
        <v>67</v>
      </c>
      <c r="AP30" s="28">
        <v>10</v>
      </c>
      <c r="AQ30" s="119"/>
      <c r="AR30" s="2">
        <f t="shared" si="13"/>
        <v>154.17699999999999</v>
      </c>
      <c r="AS30" s="28" t="s">
        <v>68</v>
      </c>
    </row>
    <row r="31" spans="2:50" x14ac:dyDescent="0.2">
      <c r="B31" s="28">
        <v>12</v>
      </c>
      <c r="C31" s="119"/>
      <c r="D31" s="119"/>
      <c r="E31" s="119"/>
      <c r="F31" s="119"/>
      <c r="G31" s="28" t="s">
        <v>2</v>
      </c>
      <c r="I31" s="40">
        <f t="shared" si="1"/>
        <v>48.53727968487928</v>
      </c>
      <c r="J31" s="40">
        <f t="shared" si="0"/>
        <v>-48.53727968487928</v>
      </c>
      <c r="K31" s="40"/>
      <c r="L31" s="40">
        <f t="shared" si="2"/>
        <v>52.299234268969414</v>
      </c>
      <c r="N31" s="2">
        <f t="shared" si="3"/>
        <v>223.9508559849431</v>
      </c>
      <c r="O31" s="2">
        <f t="shared" si="4"/>
        <v>-223.9508559849431</v>
      </c>
      <c r="P31" s="2"/>
      <c r="Q31" s="2">
        <f t="shared" si="5"/>
        <v>38.376978215302323</v>
      </c>
      <c r="S31" s="2">
        <f t="shared" si="6"/>
        <v>196.95036842155784</v>
      </c>
      <c r="T31" s="2">
        <f t="shared" si="7"/>
        <v>-196.95036842155784</v>
      </c>
      <c r="U31" s="2"/>
      <c r="V31" s="2">
        <f t="shared" si="8"/>
        <v>28.150593839661017</v>
      </c>
      <c r="X31" s="2">
        <f t="shared" si="9"/>
        <v>158.94167729678952</v>
      </c>
      <c r="Y31" s="2">
        <f t="shared" si="10"/>
        <v>-158.94167729678952</v>
      </c>
      <c r="Z31" s="2"/>
      <c r="AA31" s="2">
        <f t="shared" si="11"/>
        <v>19.838453866595891</v>
      </c>
      <c r="AD31" s="28">
        <v>12</v>
      </c>
      <c r="AE31" s="119"/>
      <c r="AF31" s="119"/>
      <c r="AG31" s="119"/>
      <c r="AH31" s="119"/>
      <c r="AI31" s="28" t="s">
        <v>2</v>
      </c>
      <c r="AK31" s="52">
        <v>11</v>
      </c>
      <c r="AL31" s="119"/>
      <c r="AM31" s="54">
        <f t="shared" si="12"/>
        <v>4.3589510710273558</v>
      </c>
      <c r="AN31" s="28" t="s">
        <v>67</v>
      </c>
      <c r="AP31" s="28">
        <v>11</v>
      </c>
      <c r="AQ31" s="119"/>
      <c r="AR31" s="2">
        <f t="shared" si="13"/>
        <v>159.267157</v>
      </c>
      <c r="AS31" s="28" t="s">
        <v>68</v>
      </c>
    </row>
    <row r="32" spans="2:50" x14ac:dyDescent="0.2">
      <c r="B32" s="28">
        <v>13</v>
      </c>
      <c r="C32" s="119"/>
      <c r="D32" s="119"/>
      <c r="E32" s="119"/>
      <c r="F32" s="119"/>
      <c r="G32" s="28" t="s">
        <v>2</v>
      </c>
      <c r="I32" s="40">
        <f t="shared" si="1"/>
        <v>52.680948666386001</v>
      </c>
      <c r="J32" s="40">
        <f t="shared" si="0"/>
        <v>-52.680948666386001</v>
      </c>
      <c r="K32" s="40"/>
      <c r="L32" s="40">
        <f t="shared" si="2"/>
        <v>57.886978248403004</v>
      </c>
      <c r="N32" s="2">
        <f t="shared" si="3"/>
        <v>227.07196620745373</v>
      </c>
      <c r="O32" s="2">
        <f t="shared" si="4"/>
        <v>-227.07196620745373</v>
      </c>
      <c r="P32" s="2"/>
      <c r="Q32" s="2">
        <f t="shared" si="5"/>
        <v>42.558166071653638</v>
      </c>
      <c r="S32" s="2">
        <f t="shared" si="6"/>
        <v>199.8369401620285</v>
      </c>
      <c r="T32" s="2">
        <f t="shared" si="7"/>
        <v>-199.8369401620285</v>
      </c>
      <c r="U32" s="2"/>
      <c r="V32" s="2">
        <f t="shared" si="8"/>
        <v>31.428787004880597</v>
      </c>
      <c r="X32" s="2">
        <f t="shared" si="9"/>
        <v>161.51815229380398</v>
      </c>
      <c r="Y32" s="2">
        <f t="shared" si="10"/>
        <v>-161.51815229380398</v>
      </c>
      <c r="Z32" s="2"/>
      <c r="AA32" s="2">
        <f t="shared" si="11"/>
        <v>22.220668745044129</v>
      </c>
      <c r="AD32" s="28">
        <v>13</v>
      </c>
      <c r="AE32" s="119"/>
      <c r="AF32" s="119"/>
      <c r="AG32" s="119"/>
      <c r="AH32" s="119"/>
      <c r="AI32" s="28" t="s">
        <v>2</v>
      </c>
      <c r="AK32" s="52">
        <v>12</v>
      </c>
      <c r="AL32" s="119"/>
      <c r="AM32" s="54">
        <f t="shared" si="12"/>
        <v>4.7649817137564661</v>
      </c>
      <c r="AN32" s="28" t="s">
        <v>67</v>
      </c>
      <c r="AP32" s="28">
        <v>12</v>
      </c>
      <c r="AQ32" s="128">
        <v>241.59030922935011</v>
      </c>
      <c r="AR32" s="2">
        <f t="shared" si="13"/>
        <v>164.541696</v>
      </c>
      <c r="AS32" s="28" t="s">
        <v>68</v>
      </c>
    </row>
    <row r="33" spans="2:45" x14ac:dyDescent="0.2">
      <c r="B33" s="28">
        <v>14</v>
      </c>
      <c r="C33" s="119"/>
      <c r="D33" s="119"/>
      <c r="E33" s="119"/>
      <c r="F33" s="119"/>
      <c r="G33" s="28" t="s">
        <v>2</v>
      </c>
      <c r="I33" s="40">
        <f t="shared" si="1"/>
        <v>56.837481788127434</v>
      </c>
      <c r="J33" s="40">
        <f t="shared" si="0"/>
        <v>-56.837481788127434</v>
      </c>
      <c r="K33" s="40"/>
      <c r="L33" s="40">
        <f t="shared" si="2"/>
        <v>63.655179203256623</v>
      </c>
      <c r="N33" s="2">
        <f t="shared" si="3"/>
        <v>230.20486945008284</v>
      </c>
      <c r="O33" s="2">
        <f t="shared" si="4"/>
        <v>-230.20486945008284</v>
      </c>
      <c r="P33" s="2"/>
      <c r="Q33" s="2">
        <f t="shared" si="5"/>
        <v>46.891953117235822</v>
      </c>
      <c r="S33" s="2">
        <f t="shared" si="6"/>
        <v>202.73646525278517</v>
      </c>
      <c r="T33" s="2">
        <f t="shared" si="7"/>
        <v>-202.73646525278517</v>
      </c>
      <c r="U33" s="2"/>
      <c r="V33" s="2">
        <f t="shared" si="8"/>
        <v>34.860037726331598</v>
      </c>
      <c r="X33" s="2">
        <f t="shared" si="9"/>
        <v>164.11013259796465</v>
      </c>
      <c r="Y33" s="2">
        <f t="shared" si="10"/>
        <v>-164.11013259796465</v>
      </c>
      <c r="Z33" s="2"/>
      <c r="AA33" s="2">
        <f t="shared" si="11"/>
        <v>24.727260324112411</v>
      </c>
      <c r="AD33" s="28">
        <v>14</v>
      </c>
      <c r="AE33" s="119"/>
      <c r="AF33" s="119"/>
      <c r="AG33" s="119"/>
      <c r="AH33" s="119"/>
      <c r="AI33" s="28" t="s">
        <v>2</v>
      </c>
      <c r="AK33" s="52">
        <v>13</v>
      </c>
      <c r="AL33" s="119"/>
      <c r="AM33" s="54">
        <f t="shared" si="12"/>
        <v>5.1726682686970058</v>
      </c>
      <c r="AN33" s="28" t="s">
        <v>67</v>
      </c>
      <c r="AP33" s="28">
        <v>13</v>
      </c>
      <c r="AQ33" s="119"/>
      <c r="AR33" s="2">
        <f t="shared" si="13"/>
        <v>169.99171899999999</v>
      </c>
      <c r="AS33" s="28" t="s">
        <v>68</v>
      </c>
    </row>
    <row r="34" spans="2:45" x14ac:dyDescent="0.2">
      <c r="B34" s="28">
        <v>15</v>
      </c>
      <c r="C34" s="119"/>
      <c r="D34" s="119"/>
      <c r="E34" s="119"/>
      <c r="F34" s="119"/>
      <c r="G34" s="28" t="s">
        <v>2</v>
      </c>
      <c r="I34" s="40">
        <f t="shared" si="1"/>
        <v>61.006375565740186</v>
      </c>
      <c r="J34" s="40">
        <f t="shared" si="0"/>
        <v>-61.006375565740186</v>
      </c>
      <c r="K34" s="40"/>
      <c r="L34" s="40">
        <f t="shared" si="2"/>
        <v>69.600201889982998</v>
      </c>
      <c r="N34" s="2">
        <f t="shared" si="3"/>
        <v>233.3491793917448</v>
      </c>
      <c r="O34" s="2">
        <f t="shared" si="4"/>
        <v>-233.3491793917448</v>
      </c>
      <c r="P34" s="2"/>
      <c r="Q34" s="2">
        <f t="shared" si="5"/>
        <v>51.377409826854816</v>
      </c>
      <c r="S34" s="2">
        <f t="shared" si="6"/>
        <v>205.6485822979339</v>
      </c>
      <c r="T34" s="2">
        <f t="shared" si="7"/>
        <v>-205.6485822979339</v>
      </c>
      <c r="U34" s="2"/>
      <c r="V34" s="2">
        <f t="shared" si="8"/>
        <v>38.44516884273785</v>
      </c>
      <c r="X34" s="2">
        <f t="shared" si="9"/>
        <v>166.71729642583989</v>
      </c>
      <c r="Y34" s="2">
        <f t="shared" si="10"/>
        <v>-166.71729642583989</v>
      </c>
      <c r="Z34" s="2"/>
      <c r="AA34" s="2">
        <f t="shared" si="11"/>
        <v>27.360029008553717</v>
      </c>
      <c r="AD34" s="28">
        <v>15</v>
      </c>
      <c r="AE34" s="119"/>
      <c r="AF34" s="119"/>
      <c r="AG34" s="119"/>
      <c r="AH34" s="119"/>
      <c r="AI34" s="28" t="s">
        <v>2</v>
      </c>
      <c r="AK34" s="52">
        <v>14</v>
      </c>
      <c r="AL34" s="119"/>
      <c r="AM34" s="54">
        <f t="shared" si="12"/>
        <v>5.5820174891452776</v>
      </c>
      <c r="AN34" s="28" t="s">
        <v>67</v>
      </c>
      <c r="AP34" s="28">
        <v>14</v>
      </c>
      <c r="AQ34" s="119"/>
      <c r="AR34" s="2">
        <f t="shared" si="13"/>
        <v>175.608328</v>
      </c>
      <c r="AS34" s="28" t="s">
        <v>68</v>
      </c>
    </row>
    <row r="35" spans="2:45" x14ac:dyDescent="0.2">
      <c r="B35" s="28">
        <v>16</v>
      </c>
      <c r="C35" s="119">
        <v>30.7651391468303</v>
      </c>
      <c r="D35" s="119">
        <v>17.078784037789713</v>
      </c>
      <c r="E35" s="119">
        <v>8.15455155978246</v>
      </c>
      <c r="F35" s="119">
        <v>3.124151009164235</v>
      </c>
      <c r="G35" s="28" t="s">
        <v>2</v>
      </c>
      <c r="I35" s="40">
        <f t="shared" si="1"/>
        <v>65.187127212813778</v>
      </c>
      <c r="J35" s="40">
        <f>C35-I35</f>
        <v>-34.421988065983477</v>
      </c>
      <c r="K35" s="40"/>
      <c r="L35" s="40">
        <f t="shared" si="2"/>
        <v>75.717990908205934</v>
      </c>
      <c r="N35" s="2">
        <f t="shared" si="3"/>
        <v>236.50450947525206</v>
      </c>
      <c r="O35" s="2">
        <f t="shared" si="4"/>
        <v>-219.42572543746235</v>
      </c>
      <c r="P35" s="2"/>
      <c r="Q35" s="2">
        <f t="shared" si="5"/>
        <v>56.013289014892521</v>
      </c>
      <c r="S35" s="2">
        <f t="shared" si="6"/>
        <v>208.57292888819629</v>
      </c>
      <c r="T35" s="2">
        <f t="shared" si="7"/>
        <v>-200.41837732841384</v>
      </c>
      <c r="U35" s="2"/>
      <c r="V35" s="2">
        <f t="shared" si="8"/>
        <v>42.184650003030171</v>
      </c>
      <c r="X35" s="2">
        <f t="shared" si="9"/>
        <v>169.33931941416387</v>
      </c>
      <c r="Y35" s="2">
        <f t="shared" si="10"/>
        <v>-166.21516840499964</v>
      </c>
      <c r="Z35" s="2"/>
      <c r="AA35" s="2">
        <f t="shared" si="11"/>
        <v>30.120522287011518</v>
      </c>
      <c r="AD35" s="28">
        <v>16</v>
      </c>
      <c r="AE35" s="119">
        <v>0</v>
      </c>
      <c r="AF35" s="119">
        <v>0</v>
      </c>
      <c r="AG35" s="119">
        <v>0</v>
      </c>
      <c r="AH35" s="119">
        <v>0</v>
      </c>
      <c r="AI35" s="28" t="s">
        <v>2</v>
      </c>
      <c r="AK35" s="52">
        <v>15</v>
      </c>
      <c r="AL35" s="119"/>
      <c r="AM35" s="54">
        <f t="shared" si="12"/>
        <v>5.9930361559395919</v>
      </c>
      <c r="AN35" s="28" t="s">
        <v>67</v>
      </c>
      <c r="AP35" s="28">
        <v>15</v>
      </c>
      <c r="AQ35" s="119"/>
      <c r="AR35" s="2">
        <f t="shared" si="13"/>
        <v>181.38262500000002</v>
      </c>
      <c r="AS35" s="28" t="s">
        <v>68</v>
      </c>
    </row>
    <row r="36" spans="2:45" x14ac:dyDescent="0.2">
      <c r="B36" s="28">
        <v>17</v>
      </c>
      <c r="C36" s="119">
        <v>41.025971398190549</v>
      </c>
      <c r="D36" s="119">
        <v>23.388836945612262</v>
      </c>
      <c r="E36" s="119">
        <v>11.91120148568084</v>
      </c>
      <c r="F36" s="119">
        <v>4.9332098887048392</v>
      </c>
      <c r="G36" s="28" t="s">
        <v>2</v>
      </c>
      <c r="I36" s="40">
        <f t="shared" si="1"/>
        <v>69.379234830924148</v>
      </c>
      <c r="J36" s="40">
        <f t="shared" ref="J36:J99" si="14">C36-I36</f>
        <v>-28.353263432733598</v>
      </c>
      <c r="K36" s="40"/>
      <c r="L36" s="40">
        <f t="shared" si="2"/>
        <v>82.004092758633249</v>
      </c>
      <c r="N36" s="2">
        <f t="shared" si="3"/>
        <v>239.67047306705996</v>
      </c>
      <c r="O36" s="2">
        <f t="shared" si="4"/>
        <v>-216.28163612144769</v>
      </c>
      <c r="P36" s="2"/>
      <c r="Q36" s="2">
        <f t="shared" si="5"/>
        <v>60.798032344121182</v>
      </c>
      <c r="S36" s="2">
        <f t="shared" si="6"/>
        <v>211.50914176355738</v>
      </c>
      <c r="T36" s="2">
        <f t="shared" si="7"/>
        <v>-199.59794027787655</v>
      </c>
      <c r="U36" s="2"/>
      <c r="V36" s="2">
        <f t="shared" si="8"/>
        <v>46.078596106978132</v>
      </c>
      <c r="X36" s="2">
        <f t="shared" si="9"/>
        <v>171.97587478875892</v>
      </c>
      <c r="Y36" s="2">
        <f t="shared" si="10"/>
        <v>-167.04266490005406</v>
      </c>
      <c r="Z36" s="2"/>
      <c r="AA36" s="2">
        <f t="shared" si="11"/>
        <v>33.010027554062937</v>
      </c>
      <c r="AD36" s="28">
        <v>17</v>
      </c>
      <c r="AE36" s="119">
        <v>0</v>
      </c>
      <c r="AF36" s="119">
        <v>0</v>
      </c>
      <c r="AG36" s="119">
        <v>0</v>
      </c>
      <c r="AH36" s="119">
        <v>0</v>
      </c>
      <c r="AI36" s="28" t="s">
        <v>2</v>
      </c>
      <c r="AK36" s="52">
        <v>16</v>
      </c>
      <c r="AL36" s="119">
        <v>4.5</v>
      </c>
      <c r="AM36" s="54">
        <f t="shared" si="12"/>
        <v>6.4057310775724483</v>
      </c>
      <c r="AN36" s="28" t="s">
        <v>67</v>
      </c>
      <c r="AP36" s="28">
        <v>16</v>
      </c>
      <c r="AQ36" s="119"/>
      <c r="AR36" s="2">
        <f t="shared" si="13"/>
        <v>187.305712</v>
      </c>
      <c r="AS36" s="28" t="s">
        <v>68</v>
      </c>
    </row>
    <row r="37" spans="2:45" x14ac:dyDescent="0.2">
      <c r="B37" s="28">
        <v>18</v>
      </c>
      <c r="C37" s="119">
        <v>52.963209798923906</v>
      </c>
      <c r="D37" s="119">
        <v>31.39557449225407</v>
      </c>
      <c r="E37" s="119">
        <v>16.400568149362861</v>
      </c>
      <c r="F37" s="119">
        <v>7.1448152996148782</v>
      </c>
      <c r="G37" s="28" t="s">
        <v>2</v>
      </c>
      <c r="I37" s="40">
        <f t="shared" si="1"/>
        <v>73.582197595801205</v>
      </c>
      <c r="J37" s="40">
        <f t="shared" si="14"/>
        <v>-20.618987796877299</v>
      </c>
      <c r="K37" s="40"/>
      <c r="L37" s="40">
        <f t="shared" si="2"/>
        <v>88.453679324302911</v>
      </c>
      <c r="N37" s="2">
        <f t="shared" si="3"/>
        <v>242.84668361430701</v>
      </c>
      <c r="O37" s="2">
        <f t="shared" si="4"/>
        <v>-211.45110912205294</v>
      </c>
      <c r="P37" s="2"/>
      <c r="Q37" s="2">
        <f t="shared" si="5"/>
        <v>65.729778116009555</v>
      </c>
      <c r="S37" s="2">
        <f t="shared" si="6"/>
        <v>214.45685697370629</v>
      </c>
      <c r="T37" s="2">
        <f t="shared" si="7"/>
        <v>-198.05628882434343</v>
      </c>
      <c r="U37" s="2"/>
      <c r="V37" s="2">
        <f t="shared" si="8"/>
        <v>50.1267676364184</v>
      </c>
      <c r="X37" s="2">
        <f t="shared" si="9"/>
        <v>174.62663353234268</v>
      </c>
      <c r="Y37" s="2">
        <f t="shared" si="10"/>
        <v>-167.48181823272779</v>
      </c>
      <c r="Z37" s="2"/>
      <c r="AA37" s="2">
        <f t="shared" si="11"/>
        <v>36.029566319334961</v>
      </c>
      <c r="AD37" s="28">
        <v>18</v>
      </c>
      <c r="AE37" s="119">
        <v>0</v>
      </c>
      <c r="AF37" s="119">
        <v>0</v>
      </c>
      <c r="AG37" s="119">
        <v>0</v>
      </c>
      <c r="AH37" s="119">
        <v>0</v>
      </c>
      <c r="AI37" s="28" t="s">
        <v>2</v>
      </c>
      <c r="AK37" s="52">
        <v>17</v>
      </c>
      <c r="AL37" s="119">
        <v>5</v>
      </c>
      <c r="AM37" s="54">
        <f t="shared" si="12"/>
        <v>6.8201090903033759</v>
      </c>
      <c r="AN37" s="28" t="s">
        <v>67</v>
      </c>
      <c r="AP37" s="28">
        <v>17</v>
      </c>
      <c r="AQ37" s="128">
        <v>233.70255094508786</v>
      </c>
      <c r="AR37" s="2">
        <f t="shared" si="13"/>
        <v>193.36869100000001</v>
      </c>
      <c r="AS37" s="28" t="s">
        <v>68</v>
      </c>
    </row>
    <row r="38" spans="2:45" x14ac:dyDescent="0.2">
      <c r="B38" s="28">
        <v>19</v>
      </c>
      <c r="C38" s="119">
        <v>66.485544000223527</v>
      </c>
      <c r="D38" s="119">
        <v>40.741203224305224</v>
      </c>
      <c r="E38" s="119">
        <v>22.204978309844197</v>
      </c>
      <c r="F38" s="119">
        <v>10.188756504552185</v>
      </c>
      <c r="G38" s="28" t="s">
        <v>2</v>
      </c>
      <c r="I38" s="40">
        <f t="shared" si="1"/>
        <v>77.795515939582614</v>
      </c>
      <c r="J38" s="40">
        <f t="shared" si="14"/>
        <v>-11.309971939359087</v>
      </c>
      <c r="K38" s="40"/>
      <c r="L38" s="40">
        <f t="shared" si="2"/>
        <v>95.061572547179182</v>
      </c>
      <c r="N38" s="2">
        <f t="shared" si="3"/>
        <v>246.03275479908982</v>
      </c>
      <c r="O38" s="2">
        <f t="shared" si="4"/>
        <v>-205.29155157478459</v>
      </c>
      <c r="P38" s="2"/>
      <c r="Q38" s="2">
        <f t="shared" si="5"/>
        <v>70.806370251083251</v>
      </c>
      <c r="S38" s="2">
        <f t="shared" si="6"/>
        <v>217.41571003618935</v>
      </c>
      <c r="T38" s="2">
        <f t="shared" si="7"/>
        <v>-195.21073172634516</v>
      </c>
      <c r="U38" s="2"/>
      <c r="V38" s="2">
        <f t="shared" si="8"/>
        <v>54.32857281872927</v>
      </c>
      <c r="X38" s="2">
        <f t="shared" si="9"/>
        <v>177.29126455110364</v>
      </c>
      <c r="Y38" s="2">
        <f t="shared" si="10"/>
        <v>-167.10250804655146</v>
      </c>
      <c r="Z38" s="2"/>
      <c r="AA38" s="2">
        <f t="shared" si="11"/>
        <v>39.179889811317466</v>
      </c>
      <c r="AD38" s="28">
        <v>19</v>
      </c>
      <c r="AE38" s="119">
        <v>0</v>
      </c>
      <c r="AF38" s="119">
        <v>0</v>
      </c>
      <c r="AG38" s="119">
        <v>0</v>
      </c>
      <c r="AH38" s="119">
        <v>0</v>
      </c>
      <c r="AI38" s="28" t="s">
        <v>2</v>
      </c>
      <c r="AK38" s="52">
        <v>18</v>
      </c>
      <c r="AL38" s="119">
        <v>5.5</v>
      </c>
      <c r="AM38" s="54">
        <f t="shared" si="12"/>
        <v>7.2361770582721929</v>
      </c>
      <c r="AN38" s="28" t="s">
        <v>67</v>
      </c>
      <c r="AP38" s="28">
        <v>18</v>
      </c>
      <c r="AQ38" s="119"/>
      <c r="AR38" s="2">
        <f t="shared" si="13"/>
        <v>199.56266399999998</v>
      </c>
      <c r="AS38" s="28" t="s">
        <v>68</v>
      </c>
    </row>
    <row r="39" spans="2:45" x14ac:dyDescent="0.2">
      <c r="B39" s="28">
        <v>20</v>
      </c>
      <c r="C39" s="119">
        <v>81.556146772981762</v>
      </c>
      <c r="D39" s="119">
        <v>51.548555988780123</v>
      </c>
      <c r="E39" s="119">
        <v>29.128458622234717</v>
      </c>
      <c r="F39" s="119">
        <v>13.993702455728544</v>
      </c>
      <c r="G39" s="28" t="s">
        <v>2</v>
      </c>
      <c r="I39" s="40">
        <f t="shared" si="1"/>
        <v>82.018691729105555</v>
      </c>
      <c r="J39" s="40">
        <f t="shared" si="14"/>
        <v>-0.46254495612379287</v>
      </c>
      <c r="K39" s="40"/>
      <c r="L39" s="40">
        <f t="shared" si="2"/>
        <v>101.82227007540928</v>
      </c>
      <c r="N39" s="2">
        <f t="shared" si="3"/>
        <v>249.22830068991806</v>
      </c>
      <c r="O39" s="2">
        <f t="shared" si="4"/>
        <v>-197.67974470113793</v>
      </c>
      <c r="P39" s="2"/>
      <c r="Q39" s="2">
        <f t="shared" si="5"/>
        <v>76.025368363391308</v>
      </c>
      <c r="S39" s="2">
        <f t="shared" si="6"/>
        <v>220.38533609220343</v>
      </c>
      <c r="T39" s="2">
        <f t="shared" si="7"/>
        <v>-191.25687746996871</v>
      </c>
      <c r="U39" s="2"/>
      <c r="V39" s="2">
        <f t="shared" si="8"/>
        <v>58.683071551011352</v>
      </c>
      <c r="X39" s="2">
        <f t="shared" si="9"/>
        <v>179.96943483993476</v>
      </c>
      <c r="Y39" s="2">
        <f t="shared" si="10"/>
        <v>-165.97573238420622</v>
      </c>
      <c r="Z39" s="2"/>
      <c r="AA39" s="2">
        <f t="shared" si="11"/>
        <v>42.461475971624822</v>
      </c>
      <c r="AD39" s="28">
        <v>20</v>
      </c>
      <c r="AE39" s="119">
        <v>0</v>
      </c>
      <c r="AF39" s="119">
        <v>0</v>
      </c>
      <c r="AG39" s="119">
        <v>0</v>
      </c>
      <c r="AH39" s="119">
        <v>0</v>
      </c>
      <c r="AI39" s="28" t="s">
        <v>2</v>
      </c>
      <c r="AK39" s="52">
        <v>19</v>
      </c>
      <c r="AL39" s="119">
        <v>6.1</v>
      </c>
      <c r="AM39" s="54">
        <f t="shared" si="12"/>
        <v>7.6539418736126903</v>
      </c>
      <c r="AN39" s="28" t="s">
        <v>67</v>
      </c>
      <c r="AP39" s="28">
        <v>19</v>
      </c>
      <c r="AQ39" s="119"/>
      <c r="AR39" s="2">
        <f t="shared" si="13"/>
        <v>205.87873300000001</v>
      </c>
      <c r="AS39" s="28" t="s">
        <v>68</v>
      </c>
    </row>
    <row r="40" spans="2:45" x14ac:dyDescent="0.2">
      <c r="B40" s="28">
        <v>21</v>
      </c>
      <c r="C40" s="119">
        <v>80.895928572386168</v>
      </c>
      <c r="D40" s="119">
        <v>55.03763050999892</v>
      </c>
      <c r="E40" s="119">
        <v>34.024181120054948</v>
      </c>
      <c r="F40" s="119">
        <v>18.91219802637459</v>
      </c>
      <c r="G40" s="28" t="s">
        <v>2</v>
      </c>
      <c r="I40" s="40">
        <f t="shared" si="1"/>
        <v>86.251228440196954</v>
      </c>
      <c r="J40" s="40">
        <f t="shared" si="14"/>
        <v>-5.3552998678107855</v>
      </c>
      <c r="K40" s="40"/>
      <c r="L40" s="40">
        <f t="shared" si="2"/>
        <v>108.72997166196072</v>
      </c>
      <c r="N40" s="2">
        <f t="shared" si="3"/>
        <v>252.43293589029722</v>
      </c>
      <c r="O40" s="2">
        <f t="shared" si="4"/>
        <v>-197.39530538029828</v>
      </c>
      <c r="P40" s="2"/>
      <c r="Q40" s="2">
        <f t="shared" si="5"/>
        <v>81.384058829761031</v>
      </c>
      <c r="S40" s="2">
        <f t="shared" si="6"/>
        <v>223.36537005996027</v>
      </c>
      <c r="T40" s="2">
        <f t="shared" si="7"/>
        <v>-189.34118893990532</v>
      </c>
      <c r="U40" s="2"/>
      <c r="V40" s="2">
        <f t="shared" si="8"/>
        <v>63.188981001740089</v>
      </c>
      <c r="X40" s="2">
        <f t="shared" si="9"/>
        <v>182.66080964621756</v>
      </c>
      <c r="Y40" s="2">
        <f t="shared" si="10"/>
        <v>-163.74861161984296</v>
      </c>
      <c r="Z40" s="2"/>
      <c r="AA40" s="2">
        <f t="shared" si="11"/>
        <v>45.87452782420813</v>
      </c>
      <c r="AD40" s="28">
        <v>21</v>
      </c>
      <c r="AE40" s="119">
        <v>17.802251866609158</v>
      </c>
      <c r="AF40" s="119">
        <v>9.4594134435507051</v>
      </c>
      <c r="AG40" s="119">
        <v>3.5553260841572345</v>
      </c>
      <c r="AH40" s="119">
        <v>0</v>
      </c>
      <c r="AI40" s="28" t="s">
        <v>2</v>
      </c>
      <c r="AK40" s="52">
        <v>20</v>
      </c>
      <c r="AL40" s="119">
        <v>6.6</v>
      </c>
      <c r="AM40" s="54">
        <f t="shared" si="12"/>
        <v>8.0734104565668439</v>
      </c>
      <c r="AN40" s="28" t="s">
        <v>67</v>
      </c>
      <c r="AP40" s="28">
        <v>20</v>
      </c>
      <c r="AQ40" s="119"/>
      <c r="AR40" s="2">
        <f t="shared" si="13"/>
        <v>212.30799999999999</v>
      </c>
      <c r="AS40" s="28" t="s">
        <v>68</v>
      </c>
    </row>
    <row r="41" spans="2:45" x14ac:dyDescent="0.2">
      <c r="B41" s="28">
        <v>22</v>
      </c>
      <c r="C41" s="119">
        <v>97.431870860592568</v>
      </c>
      <c r="D41" s="119">
        <v>67.344557997540562</v>
      </c>
      <c r="E41" s="119">
        <v>43.252507496175525</v>
      </c>
      <c r="F41" s="119">
        <v>24.474835273289877</v>
      </c>
      <c r="G41" s="28" t="s">
        <v>2</v>
      </c>
      <c r="I41" s="40">
        <f t="shared" si="1"/>
        <v>90.492631327924855</v>
      </c>
      <c r="J41" s="40">
        <f t="shared" si="14"/>
        <v>6.9392395326677132</v>
      </c>
      <c r="K41" s="40"/>
      <c r="L41" s="40">
        <f t="shared" si="2"/>
        <v>115.77860610263359</v>
      </c>
      <c r="N41" s="2">
        <f t="shared" si="3"/>
        <v>255.64627568439323</v>
      </c>
      <c r="O41" s="2">
        <f t="shared" si="4"/>
        <v>-188.30171768685267</v>
      </c>
      <c r="P41" s="2"/>
      <c r="Q41" s="2">
        <f t="shared" si="5"/>
        <v>86.879466752249712</v>
      </c>
      <c r="S41" s="2">
        <f t="shared" si="6"/>
        <v>226.35544678555664</v>
      </c>
      <c r="T41" s="2">
        <f t="shared" si="7"/>
        <v>-183.10293928938111</v>
      </c>
      <c r="U41" s="2"/>
      <c r="V41" s="2">
        <f t="shared" si="8"/>
        <v>67.844682796491767</v>
      </c>
      <c r="X41" s="2">
        <f t="shared" si="9"/>
        <v>185.36505263205441</v>
      </c>
      <c r="Y41" s="2">
        <f t="shared" si="10"/>
        <v>-160.89021735876454</v>
      </c>
      <c r="Z41" s="2"/>
      <c r="AA41" s="2">
        <f t="shared" si="11"/>
        <v>49.418973193492057</v>
      </c>
      <c r="AD41" s="28">
        <v>22</v>
      </c>
      <c r="AE41" s="119">
        <v>0</v>
      </c>
      <c r="AF41" s="119">
        <v>0</v>
      </c>
      <c r="AG41" s="119">
        <v>0</v>
      </c>
      <c r="AH41" s="119">
        <v>0</v>
      </c>
      <c r="AI41" s="28" t="s">
        <v>2</v>
      </c>
      <c r="AK41" s="52">
        <v>21</v>
      </c>
      <c r="AL41" s="119">
        <v>7.3</v>
      </c>
      <c r="AM41" s="54">
        <f t="shared" si="12"/>
        <v>8.4945897555993426</v>
      </c>
      <c r="AN41" s="28" t="s">
        <v>67</v>
      </c>
      <c r="AP41" s="28">
        <v>21</v>
      </c>
      <c r="AQ41" s="119"/>
      <c r="AR41" s="2">
        <f t="shared" si="13"/>
        <v>218.841567</v>
      </c>
      <c r="AS41" s="28" t="s">
        <v>68</v>
      </c>
    </row>
    <row r="42" spans="2:45" x14ac:dyDescent="0.2">
      <c r="B42" s="28">
        <v>23</v>
      </c>
      <c r="C42" s="119">
        <v>114.62427343536248</v>
      </c>
      <c r="D42" s="119">
        <v>81.498259248340844</v>
      </c>
      <c r="E42" s="119">
        <v>53.138741616820987</v>
      </c>
      <c r="F42" s="119">
        <v>31.38507783733759</v>
      </c>
      <c r="G42" s="28" t="s">
        <v>2</v>
      </c>
      <c r="I42" s="40">
        <f t="shared" si="1"/>
        <v>94.742407592780907</v>
      </c>
      <c r="J42" s="40">
        <f t="shared" si="14"/>
        <v>19.881865842581576</v>
      </c>
      <c r="K42" s="40"/>
      <c r="L42" s="40">
        <f t="shared" si="2"/>
        <v>122.96185851033285</v>
      </c>
      <c r="N42" s="2">
        <f t="shared" si="3"/>
        <v>258.86793617973404</v>
      </c>
      <c r="O42" s="2">
        <f t="shared" si="4"/>
        <v>-177.3696769313932</v>
      </c>
      <c r="P42" s="2"/>
      <c r="Q42" s="2">
        <f t="shared" si="5"/>
        <v>92.508368710967517</v>
      </c>
      <c r="S42" s="2">
        <f t="shared" si="6"/>
        <v>229.35520119128995</v>
      </c>
      <c r="T42" s="2">
        <f t="shared" si="7"/>
        <v>-176.21645957446896</v>
      </c>
      <c r="U42" s="2"/>
      <c r="V42" s="2">
        <f t="shared" si="8"/>
        <v>72.648231685727836</v>
      </c>
      <c r="X42" s="2">
        <f t="shared" si="9"/>
        <v>188.08182603485037</v>
      </c>
      <c r="Y42" s="2">
        <f t="shared" si="10"/>
        <v>-156.69674819751276</v>
      </c>
      <c r="Z42" s="2"/>
      <c r="AA42" s="2">
        <f t="shared" si="11"/>
        <v>53.094465735676849</v>
      </c>
      <c r="AD42" s="28">
        <v>23</v>
      </c>
      <c r="AE42" s="119">
        <v>0</v>
      </c>
      <c r="AF42" s="119">
        <v>0</v>
      </c>
      <c r="AG42" s="119">
        <v>0</v>
      </c>
      <c r="AH42" s="119">
        <v>0</v>
      </c>
      <c r="AI42" s="28" t="s">
        <v>2</v>
      </c>
      <c r="AK42" s="52">
        <v>22</v>
      </c>
      <c r="AL42" s="119">
        <v>7.8</v>
      </c>
      <c r="AM42" s="54">
        <f t="shared" si="12"/>
        <v>8.9174867475128163</v>
      </c>
      <c r="AN42" s="28" t="s">
        <v>67</v>
      </c>
      <c r="AP42" s="28">
        <v>22</v>
      </c>
      <c r="AQ42" s="128">
        <v>235.06586850943813</v>
      </c>
      <c r="AR42" s="2">
        <f t="shared" si="13"/>
        <v>225.47053600000001</v>
      </c>
      <c r="AS42" s="28" t="s">
        <v>68</v>
      </c>
    </row>
    <row r="43" spans="2:45" x14ac:dyDescent="0.2">
      <c r="B43" s="28">
        <v>24</v>
      </c>
      <c r="C43" s="119">
        <v>133.67259400657838</v>
      </c>
      <c r="D43" s="119">
        <v>96.938972018527139</v>
      </c>
      <c r="E43" s="119">
        <v>65.39172685060538</v>
      </c>
      <c r="F43" s="119">
        <v>39.277403594384488</v>
      </c>
      <c r="G43" s="28" t="s">
        <v>2</v>
      </c>
      <c r="I43" s="40">
        <f t="shared" si="1"/>
        <v>99.000066542766419</v>
      </c>
      <c r="J43" s="40">
        <f t="shared" si="14"/>
        <v>34.67252746381196</v>
      </c>
      <c r="K43" s="40"/>
      <c r="L43" s="40">
        <f t="shared" si="2"/>
        <v>130.27319773273308</v>
      </c>
      <c r="N43" s="2">
        <f t="shared" si="3"/>
        <v>262.09753444691074</v>
      </c>
      <c r="O43" s="2">
        <f t="shared" si="4"/>
        <v>-165.15856242838362</v>
      </c>
      <c r="P43" s="2"/>
      <c r="Q43" s="2">
        <f t="shared" si="5"/>
        <v>98.267306204185431</v>
      </c>
      <c r="S43" s="2">
        <f t="shared" si="6"/>
        <v>232.36426842136262</v>
      </c>
      <c r="T43" s="2">
        <f t="shared" si="7"/>
        <v>-166.97254157075724</v>
      </c>
      <c r="U43" s="2"/>
      <c r="V43" s="2">
        <f t="shared" si="8"/>
        <v>77.597365585541496</v>
      </c>
      <c r="X43" s="2">
        <f t="shared" si="9"/>
        <v>190.81079082615074</v>
      </c>
      <c r="Y43" s="2">
        <f t="shared" si="10"/>
        <v>-151.53338723176626</v>
      </c>
      <c r="Z43" s="2"/>
      <c r="AA43" s="2">
        <f t="shared" si="11"/>
        <v>56.900387238572328</v>
      </c>
      <c r="AD43" s="28">
        <v>24</v>
      </c>
      <c r="AE43" s="119">
        <v>0</v>
      </c>
      <c r="AF43" s="119">
        <v>0</v>
      </c>
      <c r="AG43" s="119">
        <v>0</v>
      </c>
      <c r="AH43" s="119">
        <v>0</v>
      </c>
      <c r="AI43" s="28" t="s">
        <v>2</v>
      </c>
      <c r="AK43" s="52">
        <v>23</v>
      </c>
      <c r="AL43" s="119">
        <v>8.4</v>
      </c>
      <c r="AM43" s="54">
        <f t="shared" si="12"/>
        <v>9.3421084375632777</v>
      </c>
      <c r="AN43" s="28" t="s">
        <v>67</v>
      </c>
      <c r="AP43" s="28">
        <v>23</v>
      </c>
      <c r="AQ43" s="119"/>
      <c r="AR43" s="2">
        <f t="shared" si="13"/>
        <v>232.18600900000001</v>
      </c>
      <c r="AS43" s="28" t="s">
        <v>68</v>
      </c>
    </row>
    <row r="44" spans="2:45" x14ac:dyDescent="0.2">
      <c r="B44" s="28">
        <v>25</v>
      </c>
      <c r="C44" s="119">
        <v>153.86177730418223</v>
      </c>
      <c r="D44" s="119">
        <v>114.39827740241135</v>
      </c>
      <c r="E44" s="119">
        <v>78.198193979087137</v>
      </c>
      <c r="F44" s="119">
        <v>48.228378874146927</v>
      </c>
      <c r="G44" s="28" t="s">
        <v>2</v>
      </c>
      <c r="I44" s="40">
        <f t="shared" si="1"/>
        <v>103.26511975136104</v>
      </c>
      <c r="J44" s="40">
        <f t="shared" si="14"/>
        <v>50.596657552821185</v>
      </c>
      <c r="K44" s="40"/>
      <c r="L44" s="40">
        <f t="shared" si="2"/>
        <v>137.70590373184157</v>
      </c>
      <c r="N44" s="2">
        <f t="shared" si="3"/>
        <v>265.33468865624235</v>
      </c>
      <c r="O44" s="2">
        <f t="shared" si="4"/>
        <v>-150.93641125383101</v>
      </c>
      <c r="P44" s="2"/>
      <c r="Q44" s="2">
        <f t="shared" si="5"/>
        <v>104.15259967328468</v>
      </c>
      <c r="S44" s="2">
        <f t="shared" si="6"/>
        <v>235.38228398492262</v>
      </c>
      <c r="T44" s="2">
        <f t="shared" si="7"/>
        <v>-157.18409000583549</v>
      </c>
      <c r="U44" s="2"/>
      <c r="V44" s="2">
        <f t="shared" si="8"/>
        <v>82.689516876699457</v>
      </c>
      <c r="X44" s="2">
        <f t="shared" si="9"/>
        <v>193.55160686864369</v>
      </c>
      <c r="Y44" s="2">
        <f t="shared" si="10"/>
        <v>-145.32322799449676</v>
      </c>
      <c r="Z44" s="2"/>
      <c r="AA44" s="2">
        <f t="shared" si="11"/>
        <v>60.835851137360486</v>
      </c>
      <c r="AD44" s="28">
        <v>25</v>
      </c>
      <c r="AE44" s="119">
        <v>0</v>
      </c>
      <c r="AF44" s="119">
        <v>0</v>
      </c>
      <c r="AG44" s="119">
        <v>0</v>
      </c>
      <c r="AH44" s="119">
        <v>0</v>
      </c>
      <c r="AI44" s="28" t="s">
        <v>2</v>
      </c>
      <c r="AK44" s="52">
        <v>24</v>
      </c>
      <c r="AL44" s="119">
        <v>8.8000000000000007</v>
      </c>
      <c r="AM44" s="54">
        <f t="shared" si="12"/>
        <v>9.7684618595763144</v>
      </c>
      <c r="AN44" s="28" t="s">
        <v>67</v>
      </c>
      <c r="AP44" s="28">
        <v>24</v>
      </c>
      <c r="AQ44" s="119"/>
      <c r="AR44" s="2">
        <f t="shared" si="13"/>
        <v>238.97908799999999</v>
      </c>
      <c r="AS44" s="28" t="s">
        <v>68</v>
      </c>
    </row>
    <row r="45" spans="2:45" x14ac:dyDescent="0.2">
      <c r="B45" s="28">
        <v>26</v>
      </c>
      <c r="C45" s="119">
        <v>160.65868735276325</v>
      </c>
      <c r="D45" s="119">
        <v>106.19763309866411</v>
      </c>
      <c r="E45" s="119">
        <v>65.666608669026786</v>
      </c>
      <c r="F45" s="119">
        <v>34.298652083620674</v>
      </c>
      <c r="G45" s="28" t="s">
        <v>2</v>
      </c>
      <c r="I45" s="40">
        <f t="shared" si="1"/>
        <v>107.53708121135396</v>
      </c>
      <c r="J45" s="40">
        <f t="shared" si="14"/>
        <v>53.121606141409288</v>
      </c>
      <c r="K45" s="40"/>
      <c r="L45" s="40">
        <f t="shared" si="2"/>
        <v>145.25309475621634</v>
      </c>
      <c r="N45" s="2">
        <f t="shared" si="3"/>
        <v>268.57901821137261</v>
      </c>
      <c r="O45" s="2">
        <f t="shared" si="4"/>
        <v>-162.3813851127085</v>
      </c>
      <c r="P45" s="2"/>
      <c r="Q45" s="2">
        <f t="shared" si="5"/>
        <v>110.1603630115749</v>
      </c>
      <c r="S45" s="2">
        <f t="shared" si="6"/>
        <v>238.40888389639181</v>
      </c>
      <c r="T45" s="2">
        <f t="shared" si="7"/>
        <v>-172.74227522736504</v>
      </c>
      <c r="U45" s="2"/>
      <c r="V45" s="2">
        <f t="shared" si="8"/>
        <v>87.921824843197683</v>
      </c>
      <c r="X45" s="2">
        <f t="shared" si="9"/>
        <v>196.30393307124356</v>
      </c>
      <c r="Y45" s="2">
        <f t="shared" si="10"/>
        <v>-162.00528098762288</v>
      </c>
      <c r="Z45" s="2"/>
      <c r="AA45" s="2">
        <f t="shared" si="11"/>
        <v>64.899707186646623</v>
      </c>
      <c r="AD45" s="28">
        <v>26</v>
      </c>
      <c r="AE45" s="119">
        <v>13.853936756611347</v>
      </c>
      <c r="AF45" s="119">
        <v>25.912004283123352</v>
      </c>
      <c r="AG45" s="119">
        <v>26.580553543060891</v>
      </c>
      <c r="AH45" s="119">
        <v>23.780376659679092</v>
      </c>
      <c r="AI45" s="28" t="s">
        <v>2</v>
      </c>
      <c r="AK45" s="52">
        <v>25</v>
      </c>
      <c r="AL45" s="119">
        <v>9.3000000000000007</v>
      </c>
      <c r="AM45" s="54">
        <f t="shared" si="12"/>
        <v>10.196554076063437</v>
      </c>
      <c r="AN45" s="28" t="s">
        <v>67</v>
      </c>
      <c r="AP45" s="28">
        <v>25</v>
      </c>
      <c r="AQ45" s="119"/>
      <c r="AR45" s="2">
        <f t="shared" si="13"/>
        <v>245.84087500000001</v>
      </c>
      <c r="AS45" s="28" t="s">
        <v>68</v>
      </c>
    </row>
    <row r="46" spans="2:45" x14ac:dyDescent="0.2">
      <c r="B46" s="28">
        <v>27</v>
      </c>
      <c r="C46" s="119">
        <v>181.6884708509773</v>
      </c>
      <c r="D46" s="119">
        <v>122.64340748138737</v>
      </c>
      <c r="E46" s="119">
        <v>77.825363786887024</v>
      </c>
      <c r="F46" s="119">
        <v>42.125698496556403</v>
      </c>
      <c r="G46" s="28" t="s">
        <v>2</v>
      </c>
      <c r="I46" s="40">
        <f t="shared" si="1"/>
        <v>111.81546748452749</v>
      </c>
      <c r="J46" s="40">
        <f t="shared" si="14"/>
        <v>69.873003366449808</v>
      </c>
      <c r="K46" s="40"/>
      <c r="L46" s="40">
        <f t="shared" si="2"/>
        <v>152.90775414951293</v>
      </c>
      <c r="N46" s="2">
        <f t="shared" si="3"/>
        <v>271.8301438797717</v>
      </c>
      <c r="O46" s="2">
        <f t="shared" si="4"/>
        <v>-149.18673639838431</v>
      </c>
      <c r="P46" s="2"/>
      <c r="Q46" s="2">
        <f t="shared" si="5"/>
        <v>116.28651845822749</v>
      </c>
      <c r="S46" s="2">
        <f t="shared" si="6"/>
        <v>241.44370481303807</v>
      </c>
      <c r="T46" s="2">
        <f t="shared" si="7"/>
        <v>-163.61834102615103</v>
      </c>
      <c r="U46" s="2"/>
      <c r="V46" s="2">
        <f t="shared" si="8"/>
        <v>93.291149128837247</v>
      </c>
      <c r="X46" s="2">
        <f t="shared" si="9"/>
        <v>199.06742754217166</v>
      </c>
      <c r="Y46" s="2">
        <f t="shared" si="10"/>
        <v>-156.94172904561526</v>
      </c>
      <c r="Z46" s="2"/>
      <c r="AA46" s="2">
        <f t="shared" si="11"/>
        <v>69.090547223069791</v>
      </c>
      <c r="AD46" s="28">
        <v>27</v>
      </c>
      <c r="AE46" s="119">
        <v>0</v>
      </c>
      <c r="AF46" s="119">
        <v>0</v>
      </c>
      <c r="AG46" s="119">
        <v>0</v>
      </c>
      <c r="AH46" s="119">
        <v>0</v>
      </c>
      <c r="AI46" s="28" t="s">
        <v>2</v>
      </c>
      <c r="AK46" s="52">
        <v>26</v>
      </c>
      <c r="AL46" s="119">
        <v>9.9</v>
      </c>
      <c r="AM46" s="54">
        <f t="shared" si="12"/>
        <v>10.626392178339215</v>
      </c>
      <c r="AN46" s="28" t="s">
        <v>67</v>
      </c>
      <c r="AP46" s="28">
        <v>26</v>
      </c>
      <c r="AQ46" s="119"/>
      <c r="AR46" s="2">
        <f t="shared" si="13"/>
        <v>252.762472</v>
      </c>
      <c r="AS46" s="28" t="s">
        <v>68</v>
      </c>
    </row>
    <row r="47" spans="2:45" x14ac:dyDescent="0.2">
      <c r="B47" s="28">
        <v>28</v>
      </c>
      <c r="C47" s="119">
        <v>203.46246267471446</v>
      </c>
      <c r="D47" s="119">
        <v>140.10952037101296</v>
      </c>
      <c r="E47" s="119">
        <v>91.667708990555624</v>
      </c>
      <c r="F47" s="119">
        <v>51.38193119183164</v>
      </c>
      <c r="G47" s="28" t="s">
        <v>2</v>
      </c>
      <c r="I47" s="40">
        <f t="shared" si="1"/>
        <v>116.09979784718023</v>
      </c>
      <c r="J47" s="40">
        <f t="shared" si="14"/>
        <v>87.362664827534232</v>
      </c>
      <c r="K47" s="40"/>
      <c r="L47" s="40">
        <f t="shared" si="2"/>
        <v>160.66275665240261</v>
      </c>
      <c r="N47" s="2">
        <f t="shared" si="3"/>
        <v>275.08768792011819</v>
      </c>
      <c r="O47" s="2">
        <f t="shared" si="4"/>
        <v>-134.97816754910522</v>
      </c>
      <c r="P47" s="2"/>
      <c r="Q47" s="2">
        <f t="shared" si="5"/>
        <v>122.52681178145906</v>
      </c>
      <c r="S47" s="2">
        <f t="shared" si="6"/>
        <v>244.48638416974882</v>
      </c>
      <c r="T47" s="2">
        <f t="shared" si="7"/>
        <v>-152.81867517919318</v>
      </c>
      <c r="U47" s="2"/>
      <c r="V47" s="2">
        <f t="shared" si="8"/>
        <v>98.794084088931882</v>
      </c>
      <c r="X47" s="2">
        <f t="shared" si="9"/>
        <v>201.84174773995886</v>
      </c>
      <c r="Y47" s="2">
        <f t="shared" si="10"/>
        <v>-150.45981654812721</v>
      </c>
      <c r="Z47" s="2"/>
      <c r="AA47" s="2">
        <f t="shared" si="11"/>
        <v>73.406711947607306</v>
      </c>
      <c r="AD47" s="28">
        <v>28</v>
      </c>
      <c r="AE47" s="119">
        <v>0</v>
      </c>
      <c r="AF47" s="119">
        <v>0</v>
      </c>
      <c r="AG47" s="119">
        <v>0</v>
      </c>
      <c r="AH47" s="119">
        <v>0</v>
      </c>
      <c r="AI47" s="28" t="s">
        <v>2</v>
      </c>
      <c r="AK47" s="52">
        <v>27</v>
      </c>
      <c r="AL47" s="119">
        <v>10.4</v>
      </c>
      <c r="AM47" s="54">
        <f t="shared" si="12"/>
        <v>11.057983286638652</v>
      </c>
      <c r="AN47" s="28" t="s">
        <v>67</v>
      </c>
      <c r="AP47" s="28">
        <v>27</v>
      </c>
      <c r="AQ47" s="128">
        <v>232.5982122142683</v>
      </c>
      <c r="AR47" s="2">
        <f t="shared" si="13"/>
        <v>259.734981</v>
      </c>
      <c r="AS47" s="28" t="s">
        <v>68</v>
      </c>
    </row>
    <row r="48" spans="2:45" x14ac:dyDescent="0.2">
      <c r="B48" s="28">
        <v>29</v>
      </c>
      <c r="C48" s="119">
        <v>225.02474727199075</v>
      </c>
      <c r="D48" s="119">
        <v>159.2112252867399</v>
      </c>
      <c r="E48" s="119">
        <v>105.76906071047486</v>
      </c>
      <c r="F48" s="119">
        <v>61.085857228005061</v>
      </c>
      <c r="G48" s="28" t="s">
        <v>2</v>
      </c>
      <c r="I48" s="40">
        <f t="shared" si="1"/>
        <v>120.38959443148794</v>
      </c>
      <c r="J48" s="40">
        <f t="shared" si="14"/>
        <v>104.63515284050281</v>
      </c>
      <c r="K48" s="40"/>
      <c r="L48" s="40">
        <f t="shared" si="2"/>
        <v>168.51089406853524</v>
      </c>
      <c r="N48" s="2">
        <f t="shared" si="3"/>
        <v>278.35127420654197</v>
      </c>
      <c r="O48" s="2">
        <f t="shared" si="4"/>
        <v>-119.14004891980207</v>
      </c>
      <c r="P48" s="2"/>
      <c r="Q48" s="2">
        <f t="shared" si="5"/>
        <v>128.8768276585763</v>
      </c>
      <c r="S48" s="2">
        <f t="shared" si="6"/>
        <v>247.53656031097125</v>
      </c>
      <c r="T48" s="2">
        <f t="shared" si="7"/>
        <v>-141.76749960049639</v>
      </c>
      <c r="U48" s="2"/>
      <c r="V48" s="2">
        <f t="shared" si="8"/>
        <v>104.42697391410033</v>
      </c>
      <c r="X48" s="2">
        <f t="shared" si="9"/>
        <v>204.62655062229587</v>
      </c>
      <c r="Y48" s="2">
        <f t="shared" si="10"/>
        <v>-143.5406933942908</v>
      </c>
      <c r="Z48" s="2"/>
      <c r="AA48" s="2">
        <f t="shared" si="11"/>
        <v>77.846298652507684</v>
      </c>
      <c r="AD48" s="28">
        <v>29</v>
      </c>
      <c r="AE48" s="119">
        <v>0</v>
      </c>
      <c r="AF48" s="119">
        <v>0</v>
      </c>
      <c r="AG48" s="119">
        <v>0</v>
      </c>
      <c r="AH48" s="119">
        <v>0</v>
      </c>
      <c r="AI48" s="28" t="s">
        <v>2</v>
      </c>
      <c r="AK48" s="52">
        <v>28</v>
      </c>
      <c r="AL48" s="119">
        <v>10.8</v>
      </c>
      <c r="AM48" s="54">
        <f t="shared" si="12"/>
        <v>11.491334550235146</v>
      </c>
      <c r="AN48" s="28" t="s">
        <v>67</v>
      </c>
      <c r="AP48" s="28">
        <v>28</v>
      </c>
      <c r="AQ48" s="119"/>
      <c r="AR48" s="2">
        <f t="shared" si="13"/>
        <v>266.749504</v>
      </c>
      <c r="AS48" s="28" t="s">
        <v>68</v>
      </c>
    </row>
    <row r="49" spans="2:45" x14ac:dyDescent="0.2">
      <c r="B49" s="28">
        <v>30</v>
      </c>
      <c r="C49" s="119">
        <v>248.17160771560191</v>
      </c>
      <c r="D49" s="119">
        <v>178.27722836953495</v>
      </c>
      <c r="E49" s="119">
        <v>121.55171312930335</v>
      </c>
      <c r="F49" s="119">
        <v>72.210321143853932</v>
      </c>
      <c r="G49" s="28" t="s">
        <v>2</v>
      </c>
      <c r="I49" s="40">
        <f t="shared" si="1"/>
        <v>124.68438236269751</v>
      </c>
      <c r="J49" s="40">
        <f t="shared" si="14"/>
        <v>123.4872253529044</v>
      </c>
      <c r="K49" s="40"/>
      <c r="L49" s="40">
        <f t="shared" si="2"/>
        <v>176.44490017893477</v>
      </c>
      <c r="N49" s="2">
        <f t="shared" si="3"/>
        <v>281.62052834971013</v>
      </c>
      <c r="O49" s="2">
        <f t="shared" si="4"/>
        <v>-103.34329998017517</v>
      </c>
      <c r="P49" s="2"/>
      <c r="Q49" s="2">
        <f t="shared" si="5"/>
        <v>135.33200516447508</v>
      </c>
      <c r="S49" s="2">
        <f t="shared" si="6"/>
        <v>250.59387261978443</v>
      </c>
      <c r="T49" s="2">
        <f t="shared" si="7"/>
        <v>-129.04215949048108</v>
      </c>
      <c r="U49" s="2"/>
      <c r="V49" s="2">
        <f t="shared" si="8"/>
        <v>110.18592840407894</v>
      </c>
      <c r="X49" s="2">
        <f t="shared" si="9"/>
        <v>207.42149279266204</v>
      </c>
      <c r="Y49" s="2">
        <f t="shared" si="10"/>
        <v>-135.21117164880809</v>
      </c>
      <c r="Z49" s="2"/>
      <c r="AA49" s="2">
        <f t="shared" si="11"/>
        <v>82.407169814509601</v>
      </c>
      <c r="AD49" s="28">
        <v>30</v>
      </c>
      <c r="AE49" s="119">
        <v>0</v>
      </c>
      <c r="AF49" s="119">
        <v>0</v>
      </c>
      <c r="AG49" s="119">
        <v>0</v>
      </c>
      <c r="AH49" s="119">
        <v>0</v>
      </c>
      <c r="AI49" s="28" t="s">
        <v>2</v>
      </c>
      <c r="AK49" s="52">
        <v>29</v>
      </c>
      <c r="AL49" s="119">
        <v>11.3</v>
      </c>
      <c r="AM49" s="54">
        <f t="shared" si="12"/>
        <v>11.926453147558989</v>
      </c>
      <c r="AN49" s="28" t="s">
        <v>67</v>
      </c>
      <c r="AP49" s="28">
        <v>29</v>
      </c>
      <c r="AQ49" s="119"/>
      <c r="AR49" s="2">
        <f t="shared" si="13"/>
        <v>273.79714300000001</v>
      </c>
      <c r="AS49" s="28" t="s">
        <v>68</v>
      </c>
    </row>
    <row r="50" spans="2:45" x14ac:dyDescent="0.2">
      <c r="B50" s="28">
        <v>31</v>
      </c>
      <c r="C50" s="119">
        <v>238.38081802701291</v>
      </c>
      <c r="D50" s="119">
        <v>164.52070113656737</v>
      </c>
      <c r="E50" s="119">
        <v>104.64126133402353</v>
      </c>
      <c r="F50" s="119">
        <v>62.085213918856745</v>
      </c>
      <c r="G50" s="28" t="s">
        <v>2</v>
      </c>
      <c r="I50" s="40">
        <f t="shared" si="1"/>
        <v>128.98368989215908</v>
      </c>
      <c r="J50" s="40">
        <f t="shared" si="14"/>
        <v>109.39712813485383</v>
      </c>
      <c r="K50" s="40"/>
      <c r="L50" s="40">
        <f t="shared" si="2"/>
        <v>184.45747480286099</v>
      </c>
      <c r="N50" s="2">
        <f t="shared" si="3"/>
        <v>284.89507781474208</v>
      </c>
      <c r="O50" s="2">
        <f t="shared" si="4"/>
        <v>-120.37437667817471</v>
      </c>
      <c r="P50" s="2"/>
      <c r="Q50" s="2">
        <f t="shared" si="5"/>
        <v>141.88765328460099</v>
      </c>
      <c r="S50" s="2">
        <f t="shared" si="6"/>
        <v>253.65796164407416</v>
      </c>
      <c r="T50" s="2">
        <f t="shared" si="7"/>
        <v>-149.01670031005062</v>
      </c>
      <c r="U50" s="2"/>
      <c r="V50" s="2">
        <f t="shared" si="8"/>
        <v>116.06683927150944</v>
      </c>
      <c r="X50" s="2">
        <f t="shared" si="9"/>
        <v>210.2262306446685</v>
      </c>
      <c r="Y50" s="2">
        <f t="shared" si="10"/>
        <v>-148.14101672581177</v>
      </c>
      <c r="Z50" s="2"/>
      <c r="AA50" s="2">
        <f t="shared" si="11"/>
        <v>87.086962473611621</v>
      </c>
      <c r="AD50" s="28">
        <v>31</v>
      </c>
      <c r="AE50" s="119">
        <v>32.389392229238737</v>
      </c>
      <c r="AF50" s="119">
        <v>33.405960121957882</v>
      </c>
      <c r="AG50" s="119">
        <v>33.129279226101296</v>
      </c>
      <c r="AH50" s="119">
        <v>22.180904235754529</v>
      </c>
      <c r="AI50" s="28" t="s">
        <v>2</v>
      </c>
      <c r="AK50" s="52">
        <v>30</v>
      </c>
      <c r="AL50" s="119">
        <v>11.7</v>
      </c>
      <c r="AM50" s="54">
        <f t="shared" si="12"/>
        <v>12.363346286316162</v>
      </c>
      <c r="AN50" s="28" t="s">
        <v>67</v>
      </c>
      <c r="AP50" s="28">
        <v>30</v>
      </c>
      <c r="AQ50" s="119"/>
      <c r="AR50" s="2">
        <f t="shared" si="13"/>
        <v>280.86900000000003</v>
      </c>
      <c r="AS50" s="28" t="s">
        <v>68</v>
      </c>
    </row>
    <row r="51" spans="2:45" x14ac:dyDescent="0.2">
      <c r="B51" s="28">
        <v>32</v>
      </c>
      <c r="C51" s="119">
        <v>260.02996647006779</v>
      </c>
      <c r="D51" s="119">
        <v>182.98104446363774</v>
      </c>
      <c r="E51" s="119">
        <v>118.74353371085571</v>
      </c>
      <c r="F51" s="119">
        <v>72.814905448318243</v>
      </c>
      <c r="G51" s="28" t="s">
        <v>2</v>
      </c>
      <c r="I51" s="40">
        <f t="shared" si="1"/>
        <v>133.28704852620015</v>
      </c>
      <c r="J51" s="40">
        <f t="shared" si="14"/>
        <v>126.74291794386764</v>
      </c>
      <c r="K51" s="40"/>
      <c r="L51" s="40">
        <f t="shared" si="2"/>
        <v>192.54130691659935</v>
      </c>
      <c r="N51" s="2">
        <f t="shared" si="3"/>
        <v>288.17455203594534</v>
      </c>
      <c r="O51" s="2">
        <f t="shared" si="4"/>
        <v>-105.1935075723076</v>
      </c>
      <c r="P51" s="2"/>
      <c r="Q51" s="2">
        <f t="shared" si="5"/>
        <v>148.53896637314111</v>
      </c>
      <c r="S51" s="2">
        <f t="shared" si="6"/>
        <v>256.72846921978436</v>
      </c>
      <c r="T51" s="2">
        <f t="shared" si="7"/>
        <v>-137.98493550892863</v>
      </c>
      <c r="U51" s="2"/>
      <c r="V51" s="2">
        <f t="shared" si="8"/>
        <v>122.06539685861303</v>
      </c>
      <c r="X51" s="2">
        <f t="shared" si="9"/>
        <v>213.04042050405329</v>
      </c>
      <c r="Y51" s="2">
        <f t="shared" si="10"/>
        <v>-140.22551505573506</v>
      </c>
      <c r="Z51" s="2"/>
      <c r="AA51" s="2">
        <f t="shared" si="11"/>
        <v>91.883098315113784</v>
      </c>
      <c r="AD51" s="28">
        <v>32</v>
      </c>
      <c r="AE51" s="119">
        <v>0</v>
      </c>
      <c r="AF51" s="119">
        <v>0</v>
      </c>
      <c r="AG51" s="119">
        <v>0</v>
      </c>
      <c r="AH51" s="119">
        <v>0</v>
      </c>
      <c r="AI51" s="28" t="s">
        <v>2</v>
      </c>
      <c r="AK51" s="52">
        <v>31</v>
      </c>
      <c r="AL51" s="119">
        <v>12.3</v>
      </c>
      <c r="AM51" s="54">
        <f t="shared" si="12"/>
        <v>12.802021203607818</v>
      </c>
      <c r="AN51" s="28" t="s">
        <v>67</v>
      </c>
      <c r="AP51" s="28">
        <v>31</v>
      </c>
      <c r="AQ51" s="119"/>
      <c r="AR51" s="2">
        <f t="shared" si="13"/>
        <v>287.95617700000003</v>
      </c>
      <c r="AS51" s="28" t="s">
        <v>68</v>
      </c>
    </row>
    <row r="52" spans="2:45" x14ac:dyDescent="0.2">
      <c r="B52" s="28">
        <v>33</v>
      </c>
      <c r="C52" s="119">
        <v>280.8691517230007</v>
      </c>
      <c r="D52" s="119">
        <v>201.11307753981313</v>
      </c>
      <c r="E52" s="119">
        <v>134.3146484939297</v>
      </c>
      <c r="F52" s="119">
        <v>84.473127204719447</v>
      </c>
      <c r="G52" s="28" t="s">
        <v>2</v>
      </c>
      <c r="I52" s="40">
        <f t="shared" si="1"/>
        <v>137.59399315085315</v>
      </c>
      <c r="J52" s="40">
        <f t="shared" si="14"/>
        <v>143.27515857214755</v>
      </c>
      <c r="K52" s="40"/>
      <c r="L52" s="40">
        <f t="shared" si="2"/>
        <v>200.689096754736</v>
      </c>
      <c r="N52" s="2">
        <f t="shared" si="3"/>
        <v>291.45858252836183</v>
      </c>
      <c r="O52" s="2">
        <f t="shared" si="4"/>
        <v>-90.345504988548697</v>
      </c>
      <c r="P52" s="2"/>
      <c r="Q52" s="2">
        <f t="shared" si="5"/>
        <v>155.28103948226064</v>
      </c>
      <c r="S52" s="2">
        <f t="shared" si="6"/>
        <v>259.80503859122274</v>
      </c>
      <c r="T52" s="2">
        <f t="shared" si="7"/>
        <v>-125.49039009729304</v>
      </c>
      <c r="U52" s="2"/>
      <c r="V52" s="2">
        <f t="shared" si="8"/>
        <v>128.17710715344393</v>
      </c>
      <c r="X52" s="2">
        <f t="shared" si="9"/>
        <v>215.86371876827292</v>
      </c>
      <c r="Y52" s="2">
        <f t="shared" si="10"/>
        <v>-131.39059156355347</v>
      </c>
      <c r="Z52" s="2"/>
      <c r="AA52" s="2">
        <f t="shared" si="11"/>
        <v>96.792794371912322</v>
      </c>
      <c r="AD52" s="28">
        <v>33</v>
      </c>
      <c r="AE52" s="119">
        <v>0</v>
      </c>
      <c r="AF52" s="119">
        <v>0</v>
      </c>
      <c r="AG52" s="119">
        <v>0</v>
      </c>
      <c r="AH52" s="119">
        <v>0</v>
      </c>
      <c r="AI52" s="28" t="s">
        <v>2</v>
      </c>
      <c r="AK52" s="52">
        <v>32</v>
      </c>
      <c r="AL52" s="119">
        <v>12.8</v>
      </c>
      <c r="AM52" s="54">
        <f t="shared" si="12"/>
        <v>13.242485166050116</v>
      </c>
      <c r="AN52" s="28" t="s">
        <v>67</v>
      </c>
      <c r="AP52" s="28">
        <v>32</v>
      </c>
      <c r="AQ52" s="128">
        <v>262.69322490744059</v>
      </c>
      <c r="AR52" s="2">
        <f t="shared" si="13"/>
        <v>295.04977600000001</v>
      </c>
      <c r="AS52" s="28" t="s">
        <v>68</v>
      </c>
    </row>
    <row r="53" spans="2:45" x14ac:dyDescent="0.2">
      <c r="B53" s="28">
        <v>34</v>
      </c>
      <c r="C53" s="119">
        <v>303.28479056551902</v>
      </c>
      <c r="D53" s="119">
        <v>220.66061760537289</v>
      </c>
      <c r="E53" s="119">
        <v>149.92867510603693</v>
      </c>
      <c r="F53" s="119">
        <v>96.199660478668122</v>
      </c>
      <c r="G53" s="28" t="s">
        <v>2</v>
      </c>
      <c r="I53" s="40">
        <f t="shared" si="1"/>
        <v>141.90406215244755</v>
      </c>
      <c r="J53" s="40">
        <f t="shared" si="14"/>
        <v>161.38072841307147</v>
      </c>
      <c r="K53" s="40"/>
      <c r="L53" s="40">
        <f t="shared" si="2"/>
        <v>208.89357683112888</v>
      </c>
      <c r="N53" s="2">
        <f t="shared" si="3"/>
        <v>294.74680299612425</v>
      </c>
      <c r="O53" s="2">
        <f t="shared" si="4"/>
        <v>-74.086185390751353</v>
      </c>
      <c r="P53" s="2"/>
      <c r="Q53" s="2">
        <f t="shared" si="5"/>
        <v>162.10888349345365</v>
      </c>
      <c r="S53" s="2">
        <f t="shared" si="6"/>
        <v>262.88731452840074</v>
      </c>
      <c r="T53" s="2">
        <f t="shared" si="7"/>
        <v>-112.9586394223638</v>
      </c>
      <c r="U53" s="2"/>
      <c r="V53" s="2">
        <f t="shared" si="8"/>
        <v>134.39730899691975</v>
      </c>
      <c r="X53" s="2">
        <f t="shared" si="9"/>
        <v>218.6957820436354</v>
      </c>
      <c r="Y53" s="2">
        <f t="shared" si="10"/>
        <v>-122.49612156496728</v>
      </c>
      <c r="Z53" s="2"/>
      <c r="AA53" s="2">
        <f t="shared" si="11"/>
        <v>101.81307426403539</v>
      </c>
      <c r="AD53" s="28">
        <v>34</v>
      </c>
      <c r="AE53" s="119">
        <v>0</v>
      </c>
      <c r="AF53" s="119">
        <v>0</v>
      </c>
      <c r="AG53" s="119">
        <v>0</v>
      </c>
      <c r="AH53" s="119">
        <v>0</v>
      </c>
      <c r="AI53" s="28" t="s">
        <v>2</v>
      </c>
      <c r="AK53" s="52">
        <v>33</v>
      </c>
      <c r="AL53" s="119">
        <v>13.2</v>
      </c>
      <c r="AM53" s="54">
        <f t="shared" si="12"/>
        <v>13.684745469894624</v>
      </c>
      <c r="AN53" s="28" t="s">
        <v>67</v>
      </c>
      <c r="AP53" s="28">
        <v>33</v>
      </c>
      <c r="AQ53" s="119"/>
      <c r="AR53" s="2">
        <f t="shared" si="13"/>
        <v>302.14089899999999</v>
      </c>
      <c r="AS53" s="28" t="s">
        <v>68</v>
      </c>
    </row>
    <row r="54" spans="2:45" x14ac:dyDescent="0.2">
      <c r="B54" s="28">
        <v>35</v>
      </c>
      <c r="C54" s="119">
        <v>324.95230753607723</v>
      </c>
      <c r="D54" s="119">
        <v>239.75071485084345</v>
      </c>
      <c r="E54" s="119">
        <v>166.15527167581317</v>
      </c>
      <c r="F54" s="119">
        <v>109.24639420024465</v>
      </c>
      <c r="G54" s="28" t="s">
        <v>2</v>
      </c>
      <c r="I54" s="40">
        <f t="shared" si="1"/>
        <v>146.21679753408409</v>
      </c>
      <c r="J54" s="40">
        <f t="shared" si="14"/>
        <v>178.73551000199313</v>
      </c>
      <c r="K54" s="40"/>
      <c r="L54" s="40">
        <f t="shared" si="2"/>
        <v>217.14753182890882</v>
      </c>
      <c r="N54" s="2">
        <f t="shared" si="3"/>
        <v>298.03884943761796</v>
      </c>
      <c r="O54" s="2">
        <f t="shared" si="4"/>
        <v>-58.288134586774504</v>
      </c>
      <c r="P54" s="2"/>
      <c r="Q54" s="2">
        <f t="shared" si="5"/>
        <v>169.01743998747196</v>
      </c>
      <c r="S54" s="2">
        <f t="shared" si="6"/>
        <v>265.9749434413929</v>
      </c>
      <c r="T54" s="2">
        <f t="shared" si="7"/>
        <v>-99.819671765579727</v>
      </c>
      <c r="U54" s="2"/>
      <c r="V54" s="2">
        <f t="shared" si="8"/>
        <v>140.72119137694452</v>
      </c>
      <c r="X54" s="2">
        <f t="shared" si="9"/>
        <v>221.53626727992716</v>
      </c>
      <c r="Y54" s="2">
        <f t="shared" si="10"/>
        <v>-112.28987307968251</v>
      </c>
      <c r="Z54" s="2"/>
      <c r="AA54" s="2">
        <f t="shared" si="11"/>
        <v>106.94077989311342</v>
      </c>
      <c r="AD54" s="28">
        <v>35</v>
      </c>
      <c r="AE54" s="119">
        <v>0</v>
      </c>
      <c r="AF54" s="119">
        <v>0</v>
      </c>
      <c r="AG54" s="119">
        <v>0</v>
      </c>
      <c r="AH54" s="119">
        <v>0</v>
      </c>
      <c r="AI54" s="28" t="s">
        <v>2</v>
      </c>
      <c r="AK54" s="52">
        <v>34</v>
      </c>
      <c r="AL54" s="119">
        <v>13.6</v>
      </c>
      <c r="AM54" s="54">
        <f t="shared" si="12"/>
        <v>14.128809441149166</v>
      </c>
      <c r="AN54" s="28" t="s">
        <v>67</v>
      </c>
      <c r="AP54" s="28">
        <v>34</v>
      </c>
      <c r="AQ54" s="119"/>
      <c r="AR54" s="2">
        <f t="shared" si="13"/>
        <v>309.22064799999998</v>
      </c>
      <c r="AS54" s="28" t="s">
        <v>68</v>
      </c>
    </row>
    <row r="55" spans="2:45" x14ac:dyDescent="0.2">
      <c r="B55" s="28">
        <v>36</v>
      </c>
      <c r="C55" s="119">
        <v>289.55060064496018</v>
      </c>
      <c r="D55" s="119">
        <v>211.69114141020023</v>
      </c>
      <c r="E55" s="119">
        <v>155.0017063724766</v>
      </c>
      <c r="F55" s="119">
        <v>105.75690545009904</v>
      </c>
      <c r="G55" s="28" t="s">
        <v>2</v>
      </c>
      <c r="I55" s="40">
        <f t="shared" si="1"/>
        <v>150.5317450280096</v>
      </c>
      <c r="J55" s="40">
        <f t="shared" si="14"/>
        <v>139.01885561695059</v>
      </c>
      <c r="K55" s="40"/>
      <c r="L55" s="40">
        <f t="shared" si="2"/>
        <v>225.44381732036601</v>
      </c>
      <c r="N55" s="2">
        <f t="shared" si="3"/>
        <v>301.33436024745328</v>
      </c>
      <c r="O55" s="2">
        <f t="shared" si="4"/>
        <v>-89.643218837253045</v>
      </c>
      <c r="P55" s="2"/>
      <c r="Q55" s="2">
        <f t="shared" si="5"/>
        <v>176.00159579478336</v>
      </c>
      <c r="S55" s="2">
        <f t="shared" si="6"/>
        <v>269.0675734917009</v>
      </c>
      <c r="T55" s="2">
        <f t="shared" si="7"/>
        <v>-114.06586711922429</v>
      </c>
      <c r="U55" s="2"/>
      <c r="V55" s="2">
        <f t="shared" si="8"/>
        <v>147.14381071157112</v>
      </c>
      <c r="X55" s="2">
        <f t="shared" si="9"/>
        <v>224.38483190248641</v>
      </c>
      <c r="Y55" s="2">
        <f t="shared" si="10"/>
        <v>-118.62792645238737</v>
      </c>
      <c r="Z55" s="2"/>
      <c r="AA55" s="2">
        <f t="shared" si="11"/>
        <v>112.17258351081129</v>
      </c>
      <c r="AD55" s="28">
        <v>36</v>
      </c>
      <c r="AE55" s="119">
        <v>58.051554091380609</v>
      </c>
      <c r="AF55" s="119">
        <v>48.227207797778057</v>
      </c>
      <c r="AG55" s="119">
        <v>27.973568649741267</v>
      </c>
      <c r="AH55" s="119">
        <v>17.694565684954497</v>
      </c>
      <c r="AI55" s="28" t="s">
        <v>2</v>
      </c>
      <c r="AK55" s="52">
        <v>35</v>
      </c>
      <c r="AL55" s="119">
        <v>14.1</v>
      </c>
      <c r="AM55" s="54">
        <f t="shared" si="12"/>
        <v>14.574684435699146</v>
      </c>
      <c r="AN55" s="28" t="s">
        <v>67</v>
      </c>
      <c r="AP55" s="28">
        <v>35</v>
      </c>
      <c r="AQ55" s="119"/>
      <c r="AR55" s="2">
        <f t="shared" si="13"/>
        <v>316.280125</v>
      </c>
      <c r="AS55" s="28" t="s">
        <v>68</v>
      </c>
    </row>
    <row r="56" spans="2:45" x14ac:dyDescent="0.2">
      <c r="B56" s="28">
        <v>37</v>
      </c>
      <c r="C56" s="119">
        <v>310.0008771135839</v>
      </c>
      <c r="D56" s="119">
        <v>229.695994285061</v>
      </c>
      <c r="E56" s="119">
        <v>170.74379348633789</v>
      </c>
      <c r="F56" s="119">
        <v>119.0343454485598</v>
      </c>
      <c r="G56" s="28" t="s">
        <v>2</v>
      </c>
      <c r="I56" s="40">
        <f t="shared" si="1"/>
        <v>154.84845420391503</v>
      </c>
      <c r="J56" s="40">
        <f t="shared" si="14"/>
        <v>155.15242290966887</v>
      </c>
      <c r="K56" s="40"/>
      <c r="L56" s="40">
        <f t="shared" si="2"/>
        <v>233.77537728843947</v>
      </c>
      <c r="N56" s="2">
        <f t="shared" si="3"/>
        <v>304.63297631524972</v>
      </c>
      <c r="O56" s="2">
        <f t="shared" si="4"/>
        <v>-74.936982030188716</v>
      </c>
      <c r="P56" s="2"/>
      <c r="Q56" s="2">
        <f t="shared" si="5"/>
        <v>183.05619717401865</v>
      </c>
      <c r="S56" s="2">
        <f t="shared" si="6"/>
        <v>272.16485470061508</v>
      </c>
      <c r="T56" s="2">
        <f t="shared" si="7"/>
        <v>-101.42106121427719</v>
      </c>
      <c r="U56" s="2"/>
      <c r="V56" s="2">
        <f t="shared" si="8"/>
        <v>153.66010802919243</v>
      </c>
      <c r="X56" s="2">
        <f t="shared" si="9"/>
        <v>227.24113394168288</v>
      </c>
      <c r="Y56" s="2">
        <f t="shared" si="10"/>
        <v>-108.20678849312307</v>
      </c>
      <c r="Z56" s="2"/>
      <c r="AA56" s="2">
        <f t="shared" si="11"/>
        <v>117.5050000821624</v>
      </c>
      <c r="AD56" s="28">
        <v>37</v>
      </c>
      <c r="AE56" s="119">
        <v>0</v>
      </c>
      <c r="AF56" s="119">
        <v>0</v>
      </c>
      <c r="AG56" s="119">
        <v>0</v>
      </c>
      <c r="AH56" s="119">
        <v>0</v>
      </c>
      <c r="AI56" s="28" t="s">
        <v>2</v>
      </c>
      <c r="AK56" s="52">
        <v>36</v>
      </c>
      <c r="AL56" s="119">
        <v>14.8</v>
      </c>
      <c r="AM56" s="54">
        <f t="shared" si="12"/>
        <v>15.022377839429506</v>
      </c>
      <c r="AN56" s="28" t="s">
        <v>67</v>
      </c>
      <c r="AP56" s="28">
        <v>36</v>
      </c>
      <c r="AQ56" s="119"/>
      <c r="AR56" s="2">
        <f t="shared" si="13"/>
        <v>323.31043199999999</v>
      </c>
      <c r="AS56" s="28" t="s">
        <v>68</v>
      </c>
    </row>
    <row r="57" spans="2:45" x14ac:dyDescent="0.2">
      <c r="B57" s="28">
        <v>38</v>
      </c>
      <c r="C57" s="119">
        <v>330.62496350062759</v>
      </c>
      <c r="D57" s="119">
        <v>248.10481251649873</v>
      </c>
      <c r="E57" s="119">
        <v>187.01544381572026</v>
      </c>
      <c r="F57" s="119">
        <v>132.17682897355624</v>
      </c>
      <c r="G57" s="28" t="s">
        <v>2</v>
      </c>
      <c r="I57" s="40">
        <f t="shared" si="1"/>
        <v>159.16647857318168</v>
      </c>
      <c r="J57" s="40">
        <f t="shared" si="14"/>
        <v>171.45848492744591</v>
      </c>
      <c r="K57" s="40"/>
      <c r="L57" s="40">
        <f t="shared" si="2"/>
        <v>242.13526043168298</v>
      </c>
      <c r="N57" s="2">
        <f t="shared" si="3"/>
        <v>307.93434112124288</v>
      </c>
      <c r="O57" s="2">
        <f t="shared" si="4"/>
        <v>-59.829528604744155</v>
      </c>
      <c r="P57" s="2"/>
      <c r="Q57" s="2">
        <f t="shared" si="5"/>
        <v>190.1760635713575</v>
      </c>
      <c r="S57" s="2">
        <f t="shared" si="6"/>
        <v>275.26643905456393</v>
      </c>
      <c r="T57" s="2">
        <f t="shared" si="7"/>
        <v>-88.250995238843672</v>
      </c>
      <c r="U57" s="2"/>
      <c r="V57" s="2">
        <f t="shared" si="8"/>
        <v>160.26492596011209</v>
      </c>
      <c r="X57" s="2">
        <f t="shared" si="9"/>
        <v>230.10483215976359</v>
      </c>
      <c r="Y57" s="2">
        <f t="shared" si="10"/>
        <v>-97.928003186207349</v>
      </c>
      <c r="Z57" s="2"/>
      <c r="AA57" s="2">
        <f t="shared" si="11"/>
        <v>122.93439986716287</v>
      </c>
      <c r="AD57" s="28">
        <v>38</v>
      </c>
      <c r="AE57" s="119">
        <v>0</v>
      </c>
      <c r="AF57" s="119">
        <v>0</v>
      </c>
      <c r="AG57" s="119">
        <v>0</v>
      </c>
      <c r="AH57" s="119">
        <v>0</v>
      </c>
      <c r="AI57" s="28" t="s">
        <v>2</v>
      </c>
      <c r="AK57" s="52">
        <v>37</v>
      </c>
      <c r="AL57" s="119">
        <v>15.3</v>
      </c>
      <c r="AM57" s="54">
        <f t="shared" si="12"/>
        <v>15.471897068346918</v>
      </c>
      <c r="AN57" s="28" t="s">
        <v>67</v>
      </c>
      <c r="AP57" s="28">
        <v>37</v>
      </c>
      <c r="AQ57" s="128">
        <v>247.8979869624356</v>
      </c>
      <c r="AR57" s="2">
        <f t="shared" si="13"/>
        <v>330.30267100000003</v>
      </c>
      <c r="AS57" s="28" t="s">
        <v>68</v>
      </c>
    </row>
    <row r="58" spans="2:45" x14ac:dyDescent="0.2">
      <c r="B58" s="28">
        <v>39</v>
      </c>
      <c r="C58" s="119">
        <v>350.23990516254412</v>
      </c>
      <c r="D58" s="119">
        <v>265.68151210321349</v>
      </c>
      <c r="E58" s="119">
        <v>203.80870815110111</v>
      </c>
      <c r="F58" s="119">
        <v>146.76672354121544</v>
      </c>
      <c r="G58" s="28" t="s">
        <v>2</v>
      </c>
      <c r="I58" s="40">
        <f t="shared" si="1"/>
        <v>163.48537568910368</v>
      </c>
      <c r="J58" s="40">
        <f t="shared" si="14"/>
        <v>186.75452947344044</v>
      </c>
      <c r="K58" s="40"/>
      <c r="L58" s="40">
        <f t="shared" si="2"/>
        <v>250.5166352440086</v>
      </c>
      <c r="N58" s="2">
        <f t="shared" si="3"/>
        <v>311.23810082872052</v>
      </c>
      <c r="O58" s="2">
        <f t="shared" si="4"/>
        <v>-45.556588725507027</v>
      </c>
      <c r="P58" s="2"/>
      <c r="Q58" s="2">
        <f t="shared" si="5"/>
        <v>197.35600091922458</v>
      </c>
      <c r="S58" s="2">
        <f t="shared" si="6"/>
        <v>278.37198060745067</v>
      </c>
      <c r="T58" s="2">
        <f t="shared" si="7"/>
        <v>-74.563272456349551</v>
      </c>
      <c r="U58" s="2"/>
      <c r="V58" s="2">
        <f t="shared" si="8"/>
        <v>166.95302546043496</v>
      </c>
      <c r="X58" s="2">
        <f t="shared" si="9"/>
        <v>232.97558617503176</v>
      </c>
      <c r="Y58" s="2">
        <f t="shared" si="10"/>
        <v>-86.208862633816324</v>
      </c>
      <c r="Z58" s="2"/>
      <c r="AA58" s="2">
        <f t="shared" si="11"/>
        <v>128.45702114685145</v>
      </c>
      <c r="AD58" s="28">
        <v>39</v>
      </c>
      <c r="AE58" s="119">
        <v>0</v>
      </c>
      <c r="AF58" s="119">
        <v>0</v>
      </c>
      <c r="AG58" s="119">
        <v>0</v>
      </c>
      <c r="AH58" s="119">
        <v>0</v>
      </c>
      <c r="AI58" s="28" t="s">
        <v>2</v>
      </c>
      <c r="AK58" s="52">
        <v>38</v>
      </c>
      <c r="AL58" s="119">
        <v>15.7</v>
      </c>
      <c r="AM58" s="54">
        <f t="shared" si="12"/>
        <v>15.923249568702721</v>
      </c>
      <c r="AN58" s="28" t="s">
        <v>67</v>
      </c>
      <c r="AP58" s="28">
        <v>38</v>
      </c>
      <c r="AQ58" s="119"/>
      <c r="AR58" s="2">
        <f t="shared" si="13"/>
        <v>337.24794399999996</v>
      </c>
      <c r="AS58" s="28" t="s">
        <v>68</v>
      </c>
    </row>
    <row r="59" spans="2:45" x14ac:dyDescent="0.2">
      <c r="B59" s="28">
        <v>40</v>
      </c>
      <c r="C59" s="119">
        <v>371.71274322664465</v>
      </c>
      <c r="D59" s="119">
        <v>284.90638196770948</v>
      </c>
      <c r="E59" s="119">
        <v>221.11577506463584</v>
      </c>
      <c r="F59" s="119">
        <v>161.73427188174531</v>
      </c>
      <c r="G59" s="28" t="s">
        <v>2</v>
      </c>
      <c r="I59" s="40">
        <f t="shared" si="1"/>
        <v>167.80470724311741</v>
      </c>
      <c r="J59" s="40">
        <f t="shared" si="14"/>
        <v>203.90803598352724</v>
      </c>
      <c r="K59" s="40"/>
      <c r="L59" s="40">
        <f t="shared" si="2"/>
        <v>258.91280386917703</v>
      </c>
      <c r="N59" s="2">
        <f t="shared" si="3"/>
        <v>314.54390437330255</v>
      </c>
      <c r="O59" s="2">
        <f t="shared" si="4"/>
        <v>-29.637522405593074</v>
      </c>
      <c r="P59" s="2"/>
      <c r="Q59" s="2">
        <f t="shared" si="5"/>
        <v>204.59081443798175</v>
      </c>
      <c r="S59" s="2">
        <f t="shared" si="6"/>
        <v>281.48113557997254</v>
      </c>
      <c r="T59" s="2">
        <f t="shared" si="7"/>
        <v>-60.365360515336704</v>
      </c>
      <c r="U59" s="2"/>
      <c r="V59" s="2">
        <f t="shared" si="8"/>
        <v>173.71910219595142</v>
      </c>
      <c r="X59" s="2">
        <f t="shared" si="9"/>
        <v>235.85305658332652</v>
      </c>
      <c r="Y59" s="2">
        <f t="shared" si="10"/>
        <v>-74.118784701581205</v>
      </c>
      <c r="Z59" s="2"/>
      <c r="AA59" s="2">
        <f t="shared" si="11"/>
        <v>134.0689830233533</v>
      </c>
      <c r="AD59" s="28">
        <v>40</v>
      </c>
      <c r="AE59" s="119">
        <v>0</v>
      </c>
      <c r="AF59" s="119">
        <v>0</v>
      </c>
      <c r="AG59" s="119">
        <v>0</v>
      </c>
      <c r="AH59" s="119">
        <v>0</v>
      </c>
      <c r="AI59" s="28" t="s">
        <v>2</v>
      </c>
      <c r="AK59" s="52">
        <v>39</v>
      </c>
      <c r="AL59" s="119">
        <v>16.100000000000001</v>
      </c>
      <c r="AM59" s="54">
        <f t="shared" si="12"/>
        <v>16.376442817116306</v>
      </c>
      <c r="AN59" s="28" t="s">
        <v>67</v>
      </c>
      <c r="AP59" s="28">
        <v>39</v>
      </c>
      <c r="AQ59" s="119"/>
      <c r="AR59" s="2">
        <f t="shared" si="13"/>
        <v>344.13735300000002</v>
      </c>
      <c r="AS59" s="28" t="s">
        <v>68</v>
      </c>
    </row>
    <row r="60" spans="2:45" x14ac:dyDescent="0.2">
      <c r="B60" s="28">
        <v>41</v>
      </c>
      <c r="C60" s="119">
        <v>335.64397960564287</v>
      </c>
      <c r="D60" s="119">
        <v>259.52452938806556</v>
      </c>
      <c r="E60" s="119">
        <v>202.86698909126014</v>
      </c>
      <c r="F60" s="119">
        <v>141.4147003743565</v>
      </c>
      <c r="G60" s="28" t="s">
        <v>2</v>
      </c>
      <c r="I60" s="40">
        <f t="shared" si="1"/>
        <v>172.12403915707063</v>
      </c>
      <c r="J60" s="40">
        <f t="shared" si="14"/>
        <v>163.51994044857224</v>
      </c>
      <c r="K60" s="40"/>
      <c r="L60" s="40">
        <f t="shared" si="2"/>
        <v>267.31721473791663</v>
      </c>
      <c r="N60" s="2">
        <f t="shared" si="3"/>
        <v>317.85140354907895</v>
      </c>
      <c r="O60" s="2">
        <f t="shared" si="4"/>
        <v>-58.326874161013393</v>
      </c>
      <c r="P60" s="2"/>
      <c r="Q60" s="2">
        <f t="shared" si="5"/>
        <v>211.87532090946939</v>
      </c>
      <c r="S60" s="2">
        <f t="shared" si="6"/>
        <v>284.59356245592807</v>
      </c>
      <c r="T60" s="2">
        <f t="shared" si="7"/>
        <v>-81.726573364667928</v>
      </c>
      <c r="U60" s="2"/>
      <c r="V60" s="2">
        <f t="shared" si="8"/>
        <v>180.55780252049453</v>
      </c>
      <c r="X60" s="2">
        <f t="shared" si="9"/>
        <v>238.73690507677568</v>
      </c>
      <c r="Y60" s="2">
        <f t="shared" si="10"/>
        <v>-97.322204702419185</v>
      </c>
      <c r="Z60" s="2"/>
      <c r="AA60" s="2">
        <f t="shared" si="11"/>
        <v>139.76629822694193</v>
      </c>
      <c r="AD60" s="28">
        <v>41</v>
      </c>
      <c r="AE60" s="119">
        <v>55.935167024693499</v>
      </c>
      <c r="AF60" s="119">
        <v>43.751515900236299</v>
      </c>
      <c r="AG60" s="119">
        <v>35.081699280779119</v>
      </c>
      <c r="AH60" s="119">
        <v>35.186950229008318</v>
      </c>
      <c r="AI60" s="28" t="s">
        <v>2</v>
      </c>
      <c r="AK60" s="52">
        <v>40</v>
      </c>
      <c r="AL60" s="119">
        <v>16.600000000000001</v>
      </c>
      <c r="AM60" s="54">
        <f t="shared" si="12"/>
        <v>16.831484320698848</v>
      </c>
      <c r="AN60" s="28" t="s">
        <v>67</v>
      </c>
      <c r="AP60" s="28">
        <v>40</v>
      </c>
      <c r="AQ60" s="119"/>
      <c r="AR60" s="2">
        <f t="shared" si="13"/>
        <v>350.96199999999999</v>
      </c>
      <c r="AS60" s="28" t="s">
        <v>68</v>
      </c>
    </row>
    <row r="61" spans="2:45" x14ac:dyDescent="0.2">
      <c r="B61" s="28">
        <v>42</v>
      </c>
      <c r="C61" s="119">
        <v>354.63092213530911</v>
      </c>
      <c r="D61" s="119">
        <v>276.90092324133963</v>
      </c>
      <c r="E61" s="119">
        <v>219.47295855218152</v>
      </c>
      <c r="F61" s="119">
        <v>155.6800780595928</v>
      </c>
      <c r="G61" s="28" t="s">
        <v>2</v>
      </c>
      <c r="I61" s="40">
        <f t="shared" si="1"/>
        <v>176.44294167156704</v>
      </c>
      <c r="J61" s="40">
        <f t="shared" si="14"/>
        <v>178.18798046374206</v>
      </c>
      <c r="K61" s="40"/>
      <c r="L61" s="40">
        <f t="shared" si="2"/>
        <v>275.72347400270439</v>
      </c>
      <c r="N61" s="2">
        <f t="shared" si="3"/>
        <v>321.16025309162211</v>
      </c>
      <c r="O61" s="2">
        <f t="shared" si="4"/>
        <v>-44.259329850282484</v>
      </c>
      <c r="P61" s="2"/>
      <c r="Q61" s="2">
        <f t="shared" si="5"/>
        <v>219.20436039624695</v>
      </c>
      <c r="S61" s="2">
        <f t="shared" si="6"/>
        <v>287.70892207551367</v>
      </c>
      <c r="T61" s="2">
        <f t="shared" si="7"/>
        <v>-68.235963523332146</v>
      </c>
      <c r="U61" s="2"/>
      <c r="V61" s="2">
        <f t="shared" si="8"/>
        <v>187.46373899004803</v>
      </c>
      <c r="X61" s="2">
        <f t="shared" si="9"/>
        <v>241.62679455979705</v>
      </c>
      <c r="Y61" s="2">
        <f t="shared" si="10"/>
        <v>-85.946716500204246</v>
      </c>
      <c r="Z61" s="2"/>
      <c r="AA61" s="2">
        <f t="shared" si="11"/>
        <v>145.54488586701481</v>
      </c>
      <c r="AD61" s="28">
        <v>42</v>
      </c>
      <c r="AE61" s="119">
        <v>0</v>
      </c>
      <c r="AF61" s="119">
        <v>0</v>
      </c>
      <c r="AG61" s="119">
        <v>0</v>
      </c>
      <c r="AH61" s="119">
        <v>0</v>
      </c>
      <c r="AI61" s="28" t="s">
        <v>2</v>
      </c>
      <c r="AK61" s="52">
        <v>41</v>
      </c>
      <c r="AL61" s="119">
        <v>17.3</v>
      </c>
      <c r="AM61" s="54">
        <f t="shared" si="12"/>
        <v>17.288381617177759</v>
      </c>
      <c r="AN61" s="28" t="s">
        <v>67</v>
      </c>
      <c r="AP61" s="28">
        <v>41</v>
      </c>
      <c r="AQ61" s="119"/>
      <c r="AR61" s="2">
        <f t="shared" si="13"/>
        <v>357.712987</v>
      </c>
      <c r="AS61" s="28" t="s">
        <v>68</v>
      </c>
    </row>
    <row r="62" spans="2:45" x14ac:dyDescent="0.2">
      <c r="B62" s="28">
        <v>43</v>
      </c>
      <c r="C62" s="119">
        <v>374.0365263744261</v>
      </c>
      <c r="D62" s="119">
        <v>294.317119906313</v>
      </c>
      <c r="E62" s="119">
        <v>235.55755745264116</v>
      </c>
      <c r="F62" s="119">
        <v>169.59719649856157</v>
      </c>
      <c r="G62" s="28" t="s">
        <v>2</v>
      </c>
      <c r="I62" s="40">
        <f t="shared" si="1"/>
        <v>180.76098943042345</v>
      </c>
      <c r="J62" s="40">
        <f t="shared" si="14"/>
        <v>193.27553694400265</v>
      </c>
      <c r="K62" s="40"/>
      <c r="L62" s="40">
        <f t="shared" si="2"/>
        <v>284.12535579164029</v>
      </c>
      <c r="N62" s="2">
        <f t="shared" si="3"/>
        <v>324.47011075789436</v>
      </c>
      <c r="O62" s="2">
        <f t="shared" si="4"/>
        <v>-30.152990851581364</v>
      </c>
      <c r="P62" s="2"/>
      <c r="Q62" s="2">
        <f t="shared" si="5"/>
        <v>226.57280738517534</v>
      </c>
      <c r="S62" s="2">
        <f t="shared" si="6"/>
        <v>290.82687772561832</v>
      </c>
      <c r="T62" s="2">
        <f t="shared" si="7"/>
        <v>-55.269320272977154</v>
      </c>
      <c r="U62" s="2"/>
      <c r="V62" s="2">
        <f t="shared" si="8"/>
        <v>194.43150536062271</v>
      </c>
      <c r="X62" s="2">
        <f t="shared" si="9"/>
        <v>244.52238926232729</v>
      </c>
      <c r="Y62" s="2">
        <f t="shared" si="10"/>
        <v>-74.925192763765722</v>
      </c>
      <c r="Z62" s="2"/>
      <c r="AA62" s="2">
        <f t="shared" si="11"/>
        <v>151.40058406792983</v>
      </c>
      <c r="AD62" s="28">
        <v>43</v>
      </c>
      <c r="AE62" s="119">
        <v>0</v>
      </c>
      <c r="AF62" s="119">
        <v>0</v>
      </c>
      <c r="AG62" s="119">
        <v>0</v>
      </c>
      <c r="AH62" s="119">
        <v>0</v>
      </c>
      <c r="AI62" s="28" t="s">
        <v>2</v>
      </c>
      <c r="AK62" s="52">
        <v>42</v>
      </c>
      <c r="AL62" s="119">
        <v>17.7</v>
      </c>
      <c r="AM62" s="54">
        <f t="shared" si="12"/>
        <v>17.747142275021542</v>
      </c>
      <c r="AN62" s="28" t="s">
        <v>67</v>
      </c>
      <c r="AP62" s="28">
        <v>42</v>
      </c>
      <c r="AQ62" s="128">
        <v>412.49504563427183</v>
      </c>
      <c r="AR62" s="2">
        <f t="shared" si="13"/>
        <v>364.38141600000006</v>
      </c>
      <c r="AS62" s="28" t="s">
        <v>68</v>
      </c>
    </row>
    <row r="63" spans="2:45" x14ac:dyDescent="0.2">
      <c r="B63" s="28">
        <v>44</v>
      </c>
      <c r="C63" s="119">
        <v>393.3819046063428</v>
      </c>
      <c r="D63" s="119">
        <v>312.12722644557391</v>
      </c>
      <c r="E63" s="119">
        <v>251.72931626511948</v>
      </c>
      <c r="F63" s="119">
        <v>184.76283983586796</v>
      </c>
      <c r="G63" s="28" t="s">
        <v>2</v>
      </c>
      <c r="I63" s="40">
        <f t="shared" si="1"/>
        <v>185.07776156128091</v>
      </c>
      <c r="J63" s="40">
        <f t="shared" si="14"/>
        <v>208.30414304506189</v>
      </c>
      <c r="K63" s="40"/>
      <c r="L63" s="40">
        <f t="shared" si="2"/>
        <v>292.51681130851676</v>
      </c>
      <c r="N63" s="2">
        <f t="shared" si="3"/>
        <v>327.78063740307016</v>
      </c>
      <c r="O63" s="2">
        <f t="shared" si="4"/>
        <v>-15.653410957496249</v>
      </c>
      <c r="P63" s="2"/>
      <c r="Q63" s="2">
        <f t="shared" si="5"/>
        <v>233.97558133855668</v>
      </c>
      <c r="S63" s="2">
        <f t="shared" si="6"/>
        <v>293.94709522712498</v>
      </c>
      <c r="T63" s="2">
        <f t="shared" si="7"/>
        <v>-42.217778962005497</v>
      </c>
      <c r="U63" s="2"/>
      <c r="V63" s="2">
        <f t="shared" si="8"/>
        <v>201.4556910245328</v>
      </c>
      <c r="X63" s="2">
        <f t="shared" si="9"/>
        <v>247.42335485025953</v>
      </c>
      <c r="Y63" s="2">
        <f t="shared" si="10"/>
        <v>-62.660515014391564</v>
      </c>
      <c r="Z63" s="2"/>
      <c r="AA63" s="2">
        <f t="shared" si="11"/>
        <v>157.32916243485633</v>
      </c>
      <c r="AD63" s="28">
        <v>44</v>
      </c>
      <c r="AE63" s="119">
        <v>0</v>
      </c>
      <c r="AF63" s="119">
        <v>0</v>
      </c>
      <c r="AG63" s="119">
        <v>0</v>
      </c>
      <c r="AH63" s="119">
        <v>0</v>
      </c>
      <c r="AI63" s="28" t="s">
        <v>2</v>
      </c>
      <c r="AK63" s="52">
        <v>43</v>
      </c>
      <c r="AL63" s="119">
        <v>18.2</v>
      </c>
      <c r="AM63" s="54">
        <f t="shared" si="12"/>
        <v>18.207773893565054</v>
      </c>
      <c r="AN63" s="28" t="s">
        <v>67</v>
      </c>
      <c r="AP63" s="28">
        <v>43</v>
      </c>
      <c r="AQ63" s="119"/>
      <c r="AR63" s="2">
        <f t="shared" si="13"/>
        <v>370.95838900000001</v>
      </c>
      <c r="AS63" s="28" t="s">
        <v>68</v>
      </c>
    </row>
    <row r="64" spans="2:45" x14ac:dyDescent="0.2">
      <c r="B64" s="28">
        <v>45</v>
      </c>
      <c r="C64" s="119">
        <v>411.72883864825144</v>
      </c>
      <c r="D64" s="119">
        <v>330.17212586430679</v>
      </c>
      <c r="E64" s="119">
        <v>268.50921491078731</v>
      </c>
      <c r="F64" s="119">
        <v>199.45999105198331</v>
      </c>
      <c r="G64" s="28" t="s">
        <v>2</v>
      </c>
      <c r="I64" s="40">
        <f t="shared" si="1"/>
        <v>189.39284175240971</v>
      </c>
      <c r="J64" s="40">
        <f t="shared" si="14"/>
        <v>222.33599689584173</v>
      </c>
      <c r="K64" s="40"/>
      <c r="L64" s="40">
        <f t="shared" si="2"/>
        <v>300.89197681113859</v>
      </c>
      <c r="N64" s="2">
        <f t="shared" si="3"/>
        <v>331.09149705429809</v>
      </c>
      <c r="O64" s="2">
        <f t="shared" si="4"/>
        <v>-0.91937118999129552</v>
      </c>
      <c r="P64" s="2"/>
      <c r="Q64" s="2">
        <f t="shared" si="5"/>
        <v>241.40765664037875</v>
      </c>
      <c r="S64" s="2">
        <f t="shared" si="6"/>
        <v>297.06924301923021</v>
      </c>
      <c r="T64" s="2">
        <f t="shared" si="7"/>
        <v>-28.560028108442907</v>
      </c>
      <c r="U64" s="2"/>
      <c r="V64" s="2">
        <f t="shared" si="8"/>
        <v>208.53089484615074</v>
      </c>
      <c r="X64" s="2">
        <f t="shared" si="9"/>
        <v>250.32935853307566</v>
      </c>
      <c r="Y64" s="2">
        <f t="shared" si="10"/>
        <v>-50.869367481092354</v>
      </c>
      <c r="Z64" s="2"/>
      <c r="AA64" s="2">
        <f t="shared" si="11"/>
        <v>163.32633429910587</v>
      </c>
      <c r="AD64" s="28">
        <v>45</v>
      </c>
      <c r="AE64" s="119">
        <v>0</v>
      </c>
      <c r="AF64" s="119">
        <v>0</v>
      </c>
      <c r="AG64" s="119">
        <v>0</v>
      </c>
      <c r="AH64" s="119">
        <v>0</v>
      </c>
      <c r="AI64" s="28" t="s">
        <v>2</v>
      </c>
      <c r="AK64" s="52">
        <v>44</v>
      </c>
      <c r="AL64" s="119">
        <v>18.600000000000001</v>
      </c>
      <c r="AM64" s="54">
        <f t="shared" si="12"/>
        <v>18.670284103135579</v>
      </c>
      <c r="AN64" s="28" t="s">
        <v>67</v>
      </c>
      <c r="AP64" s="28">
        <v>44</v>
      </c>
      <c r="AQ64" s="119"/>
      <c r="AR64" s="2">
        <f t="shared" si="13"/>
        <v>377.43500800000004</v>
      </c>
      <c r="AS64" s="28" t="s">
        <v>68</v>
      </c>
    </row>
    <row r="65" spans="2:45" x14ac:dyDescent="0.2">
      <c r="B65" s="28">
        <v>46</v>
      </c>
      <c r="C65" s="119">
        <v>431.74954426851485</v>
      </c>
      <c r="D65" s="119">
        <v>348.27214964923064</v>
      </c>
      <c r="E65" s="119">
        <v>285.41027682979757</v>
      </c>
      <c r="F65" s="119">
        <v>214.75685799898065</v>
      </c>
      <c r="G65" s="28" t="s">
        <v>2</v>
      </c>
      <c r="I65" s="40">
        <f t="shared" si="1"/>
        <v>193.70581832575405</v>
      </c>
      <c r="J65" s="40">
        <f t="shared" si="14"/>
        <v>238.0437259427608</v>
      </c>
      <c r="K65" s="40"/>
      <c r="L65" s="40">
        <f t="shared" si="2"/>
        <v>309.24518050422068</v>
      </c>
      <c r="N65" s="2">
        <f t="shared" si="3"/>
        <v>334.40235698142737</v>
      </c>
      <c r="O65" s="2">
        <f t="shared" si="4"/>
        <v>13.869792667803267</v>
      </c>
      <c r="P65" s="2"/>
      <c r="Q65" s="2">
        <f t="shared" si="5"/>
        <v>248.86407192929065</v>
      </c>
      <c r="S65" s="2">
        <f t="shared" si="6"/>
        <v>300.19299224079674</v>
      </c>
      <c r="T65" s="2">
        <f t="shared" si="7"/>
        <v>-14.782715410999174</v>
      </c>
      <c r="U65" s="2"/>
      <c r="V65" s="2">
        <f t="shared" si="8"/>
        <v>215.65173836445229</v>
      </c>
      <c r="X65" s="2">
        <f t="shared" si="9"/>
        <v>253.24006916865963</v>
      </c>
      <c r="Y65" s="2">
        <f t="shared" si="10"/>
        <v>-38.483211169678981</v>
      </c>
      <c r="Z65" s="2"/>
      <c r="AA65" s="2">
        <f t="shared" si="11"/>
        <v>169.38776869678151</v>
      </c>
      <c r="AD65" s="28">
        <v>46</v>
      </c>
      <c r="AE65" s="119">
        <v>0</v>
      </c>
      <c r="AF65" s="119">
        <v>0</v>
      </c>
      <c r="AG65" s="119">
        <v>0</v>
      </c>
      <c r="AH65" s="119">
        <v>0</v>
      </c>
      <c r="AI65" s="28" t="s">
        <v>2</v>
      </c>
      <c r="AK65" s="52">
        <v>45</v>
      </c>
      <c r="AL65" s="119">
        <v>19</v>
      </c>
      <c r="AM65" s="54">
        <f t="shared" si="12"/>
        <v>19.134680565179028</v>
      </c>
      <c r="AN65" s="28" t="s">
        <v>67</v>
      </c>
      <c r="AP65" s="28">
        <v>45</v>
      </c>
      <c r="AQ65" s="119"/>
      <c r="AR65" s="2">
        <f t="shared" si="13"/>
        <v>383.80237499999998</v>
      </c>
      <c r="AS65" s="28" t="s">
        <v>68</v>
      </c>
    </row>
    <row r="66" spans="2:45" x14ac:dyDescent="0.2">
      <c r="B66" s="28">
        <v>47</v>
      </c>
      <c r="C66" s="119">
        <v>369.89883816500878</v>
      </c>
      <c r="D66" s="119">
        <v>295.51043258396584</v>
      </c>
      <c r="E66" s="119">
        <v>242.63406332560771</v>
      </c>
      <c r="F66" s="119">
        <v>195.48618423485553</v>
      </c>
      <c r="G66" s="28" t="s">
        <v>2</v>
      </c>
      <c r="I66" s="40">
        <f t="shared" si="1"/>
        <v>198.01628430626056</v>
      </c>
      <c r="J66" s="40">
        <f t="shared" si="14"/>
        <v>171.88255385874822</v>
      </c>
      <c r="K66" s="40"/>
      <c r="L66" s="40">
        <f t="shared" si="2"/>
        <v>317.57094838681189</v>
      </c>
      <c r="N66" s="2">
        <f t="shared" si="3"/>
        <v>337.71288776472539</v>
      </c>
      <c r="O66" s="2">
        <f t="shared" si="4"/>
        <v>-42.202455180759557</v>
      </c>
      <c r="P66" s="2"/>
      <c r="Q66" s="2">
        <f t="shared" si="5"/>
        <v>256.33993881375261</v>
      </c>
      <c r="S66" s="2">
        <f t="shared" si="6"/>
        <v>303.31801680875424</v>
      </c>
      <c r="T66" s="2">
        <f t="shared" si="7"/>
        <v>-60.683953483146524</v>
      </c>
      <c r="U66" s="2"/>
      <c r="V66" s="2">
        <f t="shared" si="8"/>
        <v>222.81287833564622</v>
      </c>
      <c r="X66" s="2">
        <f t="shared" si="9"/>
        <v>256.15515736528477</v>
      </c>
      <c r="Y66" s="2">
        <f t="shared" si="10"/>
        <v>-60.668973130429237</v>
      </c>
      <c r="Z66" s="2"/>
      <c r="AA66" s="2">
        <f t="shared" si="11"/>
        <v>175.50910203897183</v>
      </c>
      <c r="AD66" s="28">
        <v>47</v>
      </c>
      <c r="AE66" s="119">
        <v>81.187084067107563</v>
      </c>
      <c r="AF66" s="119">
        <v>70.967399931507956</v>
      </c>
      <c r="AG66" s="119">
        <v>60.785688064765139</v>
      </c>
      <c r="AH66" s="119">
        <v>34.980812459145007</v>
      </c>
      <c r="AI66" s="28" t="s">
        <v>2</v>
      </c>
      <c r="AK66" s="52">
        <v>46</v>
      </c>
      <c r="AL66" s="119">
        <v>19.5</v>
      </c>
      <c r="AM66" s="54">
        <f t="shared" si="12"/>
        <v>19.600970972386996</v>
      </c>
      <c r="AN66" s="28" t="s">
        <v>67</v>
      </c>
      <c r="AP66" s="28">
        <v>46</v>
      </c>
      <c r="AQ66" s="119"/>
      <c r="AR66" s="2">
        <f t="shared" si="13"/>
        <v>390.05159200000003</v>
      </c>
      <c r="AS66" s="28" t="s">
        <v>68</v>
      </c>
    </row>
    <row r="67" spans="2:45" x14ac:dyDescent="0.2">
      <c r="B67" s="28">
        <v>48</v>
      </c>
      <c r="C67" s="119">
        <v>387.46407964491266</v>
      </c>
      <c r="D67" s="119">
        <v>312.54476712387338</v>
      </c>
      <c r="E67" s="119">
        <v>257.39975677608919</v>
      </c>
      <c r="F67" s="119">
        <v>209.94658223552275</v>
      </c>
      <c r="G67" s="28" t="s">
        <v>2</v>
      </c>
      <c r="I67" s="40">
        <f t="shared" si="1"/>
        <v>202.32383748753944</v>
      </c>
      <c r="J67" s="40">
        <f t="shared" si="14"/>
        <v>185.14024215737322</v>
      </c>
      <c r="K67" s="40"/>
      <c r="L67" s="40">
        <f t="shared" si="2"/>
        <v>325.86400909719578</v>
      </c>
      <c r="N67" s="2">
        <f t="shared" si="3"/>
        <v>341.02276335961653</v>
      </c>
      <c r="O67" s="2">
        <f t="shared" si="4"/>
        <v>-28.477996235743149</v>
      </c>
      <c r="P67" s="2"/>
      <c r="Q67" s="2">
        <f t="shared" si="5"/>
        <v>263.83044996835156</v>
      </c>
      <c r="S67" s="2">
        <f t="shared" si="6"/>
        <v>306.44399349356689</v>
      </c>
      <c r="T67" s="2">
        <f t="shared" si="7"/>
        <v>-49.044236717477702</v>
      </c>
      <c r="U67" s="2"/>
      <c r="V67" s="2">
        <f t="shared" si="8"/>
        <v>230.00901859489068</v>
      </c>
      <c r="X67" s="2">
        <f t="shared" si="9"/>
        <v>259.07429558076609</v>
      </c>
      <c r="Y67" s="2">
        <f t="shared" si="10"/>
        <v>-49.127713345243336</v>
      </c>
      <c r="Z67" s="2"/>
      <c r="AA67" s="2">
        <f t="shared" si="11"/>
        <v>181.68594943608124</v>
      </c>
      <c r="AD67" s="28">
        <v>48</v>
      </c>
      <c r="AE67" s="119">
        <v>0</v>
      </c>
      <c r="AF67" s="119">
        <v>0</v>
      </c>
      <c r="AG67" s="119">
        <v>0</v>
      </c>
      <c r="AH67" s="119">
        <v>0</v>
      </c>
      <c r="AI67" s="28" t="s">
        <v>2</v>
      </c>
      <c r="AK67" s="52">
        <v>47</v>
      </c>
      <c r="AL67" s="119">
        <v>20.3</v>
      </c>
      <c r="AM67" s="54">
        <f t="shared" si="12"/>
        <v>20.069163048824084</v>
      </c>
      <c r="AN67" s="28" t="s">
        <v>67</v>
      </c>
      <c r="AP67" s="28">
        <v>47</v>
      </c>
      <c r="AQ67" s="128">
        <v>363.43450362098764</v>
      </c>
      <c r="AR67" s="2">
        <f t="shared" si="13"/>
        <v>396.17376100000001</v>
      </c>
      <c r="AS67" s="28" t="s">
        <v>68</v>
      </c>
    </row>
    <row r="68" spans="2:45" x14ac:dyDescent="0.2">
      <c r="B68" s="28">
        <v>49</v>
      </c>
      <c r="C68" s="119">
        <v>404.95842634927806</v>
      </c>
      <c r="D68" s="119">
        <v>328.58186818066679</v>
      </c>
      <c r="E68" s="119">
        <v>273.36442617540035</v>
      </c>
      <c r="F68" s="119">
        <v>224.86901119377566</v>
      </c>
      <c r="G68" s="28" t="s">
        <v>2</v>
      </c>
      <c r="I68" s="40">
        <f t="shared" si="1"/>
        <v>206.62808049390577</v>
      </c>
      <c r="J68" s="40">
        <f t="shared" si="14"/>
        <v>198.33034585537229</v>
      </c>
      <c r="K68" s="40"/>
      <c r="L68" s="40">
        <f t="shared" si="2"/>
        <v>334.11929780063986</v>
      </c>
      <c r="N68" s="2">
        <f t="shared" si="3"/>
        <v>344.33166115847155</v>
      </c>
      <c r="O68" s="2">
        <f t="shared" si="4"/>
        <v>-15.749792977804759</v>
      </c>
      <c r="P68" s="2"/>
      <c r="Q68" s="2">
        <f t="shared" si="5"/>
        <v>271.33088661354719</v>
      </c>
      <c r="S68" s="2">
        <f t="shared" si="6"/>
        <v>309.57060199178846</v>
      </c>
      <c r="T68" s="2">
        <f t="shared" si="7"/>
        <v>-36.206175816388111</v>
      </c>
      <c r="U68" s="2"/>
      <c r="V68" s="2">
        <f t="shared" si="8"/>
        <v>237.23492122149989</v>
      </c>
      <c r="X68" s="2">
        <f t="shared" si="9"/>
        <v>261.99715821877709</v>
      </c>
      <c r="Y68" s="2">
        <f t="shared" si="10"/>
        <v>-37.128147025001425</v>
      </c>
      <c r="Z68" s="2"/>
      <c r="AA68" s="2">
        <f t="shared" si="11"/>
        <v>187.91391564320008</v>
      </c>
      <c r="AD68" s="28">
        <v>49</v>
      </c>
      <c r="AE68" s="119">
        <v>0</v>
      </c>
      <c r="AF68" s="119">
        <v>0</v>
      </c>
      <c r="AG68" s="119">
        <v>0</v>
      </c>
      <c r="AH68" s="119">
        <v>0</v>
      </c>
      <c r="AI68" s="28" t="s">
        <v>2</v>
      </c>
      <c r="AK68" s="52">
        <v>48</v>
      </c>
      <c r="AL68" s="119">
        <v>20.8</v>
      </c>
      <c r="AM68" s="54">
        <f t="shared" si="12"/>
        <v>20.539264550055947</v>
      </c>
      <c r="AN68" s="28" t="s">
        <v>67</v>
      </c>
      <c r="AP68" s="28">
        <v>48</v>
      </c>
      <c r="AQ68" s="119"/>
      <c r="AR68" s="2">
        <f t="shared" si="13"/>
        <v>402.15998400000001</v>
      </c>
      <c r="AS68" s="28" t="s">
        <v>68</v>
      </c>
    </row>
    <row r="69" spans="2:45" x14ac:dyDescent="0.2">
      <c r="B69" s="28">
        <v>50</v>
      </c>
      <c r="C69" s="119">
        <v>422.47620906964374</v>
      </c>
      <c r="D69" s="119">
        <v>345.01368452412379</v>
      </c>
      <c r="E69" s="119">
        <v>288.58658621333637</v>
      </c>
      <c r="F69" s="119">
        <v>239.09412388064771</v>
      </c>
      <c r="G69" s="28" t="s">
        <v>2</v>
      </c>
      <c r="I69" s="40">
        <f t="shared" si="1"/>
        <v>210.92862083885333</v>
      </c>
      <c r="J69" s="40">
        <f t="shared" si="14"/>
        <v>211.54758823079041</v>
      </c>
      <c r="K69" s="40"/>
      <c r="L69" s="40">
        <f t="shared" si="2"/>
        <v>342.33195916724713</v>
      </c>
      <c r="N69" s="2">
        <f t="shared" si="3"/>
        <v>347.63926204948109</v>
      </c>
      <c r="O69" s="2">
        <f t="shared" si="4"/>
        <v>-2.6255775253573006</v>
      </c>
      <c r="P69" s="2"/>
      <c r="Q69" s="2">
        <f t="shared" si="5"/>
        <v>278.83662538411699</v>
      </c>
      <c r="S69" s="2">
        <f t="shared" si="6"/>
        <v>312.69752499572598</v>
      </c>
      <c r="T69" s="2">
        <f t="shared" si="7"/>
        <v>-24.11093878238961</v>
      </c>
      <c r="U69" s="2"/>
      <c r="V69" s="2">
        <f t="shared" si="8"/>
        <v>244.48541699712592</v>
      </c>
      <c r="X69" s="2">
        <f t="shared" si="9"/>
        <v>264.92342172232708</v>
      </c>
      <c r="Y69" s="2">
        <f t="shared" si="10"/>
        <v>-25.829297841679363</v>
      </c>
      <c r="Z69" s="2"/>
      <c r="AA69" s="2">
        <f t="shared" si="11"/>
        <v>194.18860559763425</v>
      </c>
      <c r="AD69" s="28">
        <v>50</v>
      </c>
      <c r="AE69" s="119">
        <v>0</v>
      </c>
      <c r="AF69" s="119">
        <v>0</v>
      </c>
      <c r="AG69" s="119">
        <v>0</v>
      </c>
      <c r="AH69" s="119">
        <v>0</v>
      </c>
      <c r="AI69" s="28" t="s">
        <v>2</v>
      </c>
      <c r="AK69" s="52">
        <v>49</v>
      </c>
      <c r="AL69" s="119">
        <v>21.2</v>
      </c>
      <c r="AM69" s="54">
        <f t="shared" si="12"/>
        <v>21.011283263277704</v>
      </c>
      <c r="AN69" s="28" t="s">
        <v>67</v>
      </c>
      <c r="AP69" s="28">
        <v>49</v>
      </c>
      <c r="AQ69" s="119"/>
      <c r="AR69" s="2">
        <f t="shared" si="13"/>
        <v>408.00136300000008</v>
      </c>
      <c r="AS69" s="28" t="s">
        <v>68</v>
      </c>
    </row>
    <row r="70" spans="2:45" x14ac:dyDescent="0.2">
      <c r="B70" s="28">
        <v>51</v>
      </c>
      <c r="C70" s="119">
        <v>440.57523557626422</v>
      </c>
      <c r="D70" s="119">
        <v>361.4019051490144</v>
      </c>
      <c r="E70" s="119">
        <v>305.00269437584456</v>
      </c>
      <c r="F70" s="119">
        <v>254.45948979086268</v>
      </c>
      <c r="G70" s="28" t="s">
        <v>2</v>
      </c>
      <c r="I70" s="40">
        <f t="shared" si="1"/>
        <v>215.22507098001091</v>
      </c>
      <c r="J70" s="40">
        <f t="shared" si="14"/>
        <v>225.35016459625331</v>
      </c>
      <c r="K70" s="40"/>
      <c r="L70" s="40">
        <f t="shared" si="2"/>
        <v>350.49734948854206</v>
      </c>
      <c r="N70" s="2">
        <f t="shared" si="3"/>
        <v>350.94525047264528</v>
      </c>
      <c r="O70" s="2">
        <f t="shared" si="4"/>
        <v>10.456654676369112</v>
      </c>
      <c r="P70" s="2"/>
      <c r="Q70" s="2">
        <f t="shared" si="5"/>
        <v>286.34314459430004</v>
      </c>
      <c r="S70" s="2">
        <f t="shared" si="6"/>
        <v>315.82444826023692</v>
      </c>
      <c r="T70" s="2">
        <f t="shared" si="7"/>
        <v>-10.821753884392365</v>
      </c>
      <c r="U70" s="2"/>
      <c r="V70" s="2">
        <f t="shared" si="8"/>
        <v>251.75541515114753</v>
      </c>
      <c r="X70" s="2">
        <f t="shared" si="9"/>
        <v>267.85276466440291</v>
      </c>
      <c r="Y70" s="2">
        <f t="shared" si="10"/>
        <v>-13.393274873540236</v>
      </c>
      <c r="Z70" s="2"/>
      <c r="AA70" s="2">
        <f t="shared" si="11"/>
        <v>200.50563452382471</v>
      </c>
      <c r="AD70" s="28">
        <v>51</v>
      </c>
      <c r="AE70" s="119">
        <v>0</v>
      </c>
      <c r="AF70" s="119">
        <v>0</v>
      </c>
      <c r="AG70" s="119">
        <v>0</v>
      </c>
      <c r="AH70" s="119">
        <v>0</v>
      </c>
      <c r="AI70" s="28" t="s">
        <v>2</v>
      </c>
      <c r="AK70" s="52">
        <v>50</v>
      </c>
      <c r="AL70" s="119">
        <v>21.6</v>
      </c>
      <c r="AM70" s="54">
        <f t="shared" si="12"/>
        <v>21.485227007442898</v>
      </c>
      <c r="AN70" s="28" t="s">
        <v>67</v>
      </c>
      <c r="AP70" s="28">
        <v>50</v>
      </c>
      <c r="AQ70" s="119"/>
      <c r="AR70" s="2">
        <f t="shared" si="13"/>
        <v>413.68899999999996</v>
      </c>
      <c r="AS70" s="28" t="s">
        <v>68</v>
      </c>
    </row>
    <row r="71" spans="2:45" x14ac:dyDescent="0.2">
      <c r="B71" s="28">
        <v>52</v>
      </c>
      <c r="C71" s="119">
        <v>458.41408080046773</v>
      </c>
      <c r="D71" s="119">
        <v>378.33122535072789</v>
      </c>
      <c r="E71" s="119">
        <v>320.65438290594625</v>
      </c>
      <c r="F71" s="119">
        <v>270.23756792192779</v>
      </c>
      <c r="G71" s="28" t="s">
        <v>2</v>
      </c>
      <c r="I71" s="40">
        <f t="shared" si="1"/>
        <v>219.51704837063613</v>
      </c>
      <c r="J71" s="40">
        <f t="shared" si="14"/>
        <v>238.8970324298316</v>
      </c>
      <c r="K71" s="40"/>
      <c r="L71" s="40">
        <f t="shared" si="2"/>
        <v>358.61103798233955</v>
      </c>
      <c r="N71" s="2">
        <f t="shared" si="3"/>
        <v>354.2493144729159</v>
      </c>
      <c r="O71" s="2">
        <f t="shared" si="4"/>
        <v>24.081910877811993</v>
      </c>
      <c r="P71" s="2"/>
      <c r="Q71" s="2">
        <f t="shared" si="5"/>
        <v>293.8460299101028</v>
      </c>
      <c r="S71" s="2">
        <f t="shared" si="6"/>
        <v>318.95106066668512</v>
      </c>
      <c r="T71" s="2">
        <f t="shared" si="7"/>
        <v>1.7033222392611265</v>
      </c>
      <c r="U71" s="2"/>
      <c r="V71" s="2">
        <f t="shared" si="8"/>
        <v>259.03991239190054</v>
      </c>
      <c r="X71" s="2">
        <f t="shared" si="9"/>
        <v>270.78486783577756</v>
      </c>
      <c r="Y71" s="2">
        <f t="shared" si="10"/>
        <v>-0.54729991384976984</v>
      </c>
      <c r="Z71" s="2"/>
      <c r="AA71" s="2">
        <f t="shared" si="11"/>
        <v>206.8606375848469</v>
      </c>
      <c r="AD71" s="28">
        <v>52</v>
      </c>
      <c r="AE71" s="119">
        <v>0</v>
      </c>
      <c r="AF71" s="119">
        <v>0</v>
      </c>
      <c r="AG71" s="119">
        <v>0</v>
      </c>
      <c r="AH71" s="119">
        <v>0</v>
      </c>
      <c r="AI71" s="28" t="s">
        <v>2</v>
      </c>
      <c r="AK71" s="52">
        <v>51</v>
      </c>
      <c r="AL71" s="119">
        <v>22.1</v>
      </c>
      <c r="AM71" s="54">
        <f t="shared" si="12"/>
        <v>21.96110363339313</v>
      </c>
      <c r="AN71" s="28" t="s">
        <v>67</v>
      </c>
      <c r="AP71" s="28">
        <v>51</v>
      </c>
      <c r="AQ71" s="119"/>
      <c r="AR71" s="2">
        <f t="shared" si="13"/>
        <v>419.21399700000006</v>
      </c>
      <c r="AS71" s="28" t="s">
        <v>68</v>
      </c>
    </row>
    <row r="72" spans="2:45" x14ac:dyDescent="0.2">
      <c r="B72" s="28">
        <v>53</v>
      </c>
      <c r="C72" s="119">
        <v>399.12856361949127</v>
      </c>
      <c r="D72" s="119">
        <v>329.10077510628082</v>
      </c>
      <c r="E72" s="119">
        <v>292.09720139233588</v>
      </c>
      <c r="F72" s="119">
        <v>236.78262570843856</v>
      </c>
      <c r="G72" s="28" t="s">
        <v>2</v>
      </c>
      <c r="I72" s="40">
        <f t="shared" si="1"/>
        <v>223.80417550769963</v>
      </c>
      <c r="J72" s="40">
        <f t="shared" si="14"/>
        <v>175.32438811179165</v>
      </c>
      <c r="K72" s="40"/>
      <c r="L72" s="40">
        <f t="shared" si="2"/>
        <v>366.66880733594172</v>
      </c>
      <c r="N72" s="2">
        <f t="shared" si="3"/>
        <v>357.55114575052698</v>
      </c>
      <c r="O72" s="2">
        <f t="shared" si="4"/>
        <v>-28.450370644246163</v>
      </c>
      <c r="P72" s="2"/>
      <c r="Q72" s="2">
        <f t="shared" si="5"/>
        <v>301.34097944143383</v>
      </c>
      <c r="S72" s="2">
        <f t="shared" si="6"/>
        <v>322.07705428408224</v>
      </c>
      <c r="T72" s="2">
        <f t="shared" si="7"/>
        <v>-29.979852891746361</v>
      </c>
      <c r="U72" s="2"/>
      <c r="V72" s="2">
        <f t="shared" si="8"/>
        <v>266.33400122643974</v>
      </c>
      <c r="X72" s="2">
        <f t="shared" si="9"/>
        <v>273.7194143299937</v>
      </c>
      <c r="Y72" s="2">
        <f t="shared" si="10"/>
        <v>-36.936788621555138</v>
      </c>
      <c r="Z72" s="2"/>
      <c r="AA72" s="2">
        <f t="shared" si="11"/>
        <v>213.24927906349296</v>
      </c>
      <c r="AD72" s="28">
        <v>53</v>
      </c>
      <c r="AE72" s="119">
        <v>77.266371953514962</v>
      </c>
      <c r="AF72" s="119">
        <v>67.083535742074957</v>
      </c>
      <c r="AG72" s="119">
        <v>44.704859846271013</v>
      </c>
      <c r="AH72" s="119">
        <v>48.82893311760796</v>
      </c>
      <c r="AI72" s="28" t="s">
        <v>2</v>
      </c>
      <c r="AK72" s="52">
        <v>52</v>
      </c>
      <c r="AL72" s="119">
        <v>22.5</v>
      </c>
      <c r="AM72" s="54">
        <f t="shared" si="12"/>
        <v>22.438921023987973</v>
      </c>
      <c r="AN72" s="28" t="s">
        <v>67</v>
      </c>
      <c r="AP72" s="28">
        <v>52</v>
      </c>
      <c r="AQ72" s="128">
        <v>423.75614251075797</v>
      </c>
      <c r="AR72" s="2">
        <f t="shared" si="13"/>
        <v>424.56745599999999</v>
      </c>
      <c r="AS72" s="28" t="s">
        <v>68</v>
      </c>
    </row>
    <row r="73" spans="2:45" x14ac:dyDescent="0.2">
      <c r="B73" s="28">
        <v>54</v>
      </c>
      <c r="C73" s="119">
        <v>416.28848740461535</v>
      </c>
      <c r="D73" s="119">
        <v>343.91548159130565</v>
      </c>
      <c r="E73" s="119">
        <v>307.18740892265907</v>
      </c>
      <c r="F73" s="119">
        <v>250.58903621614917</v>
      </c>
      <c r="G73" s="28" t="s">
        <v>2</v>
      </c>
      <c r="I73" s="40">
        <f t="shared" si="1"/>
        <v>228.08607997661676</v>
      </c>
      <c r="J73" s="40">
        <f t="shared" si="14"/>
        <v>188.20240742799859</v>
      </c>
      <c r="K73" s="40"/>
      <c r="L73" s="40">
        <f t="shared" si="2"/>
        <v>374.66665353782088</v>
      </c>
      <c r="N73" s="2">
        <f t="shared" si="3"/>
        <v>360.8504397085506</v>
      </c>
      <c r="O73" s="2">
        <f t="shared" si="4"/>
        <v>-16.934958117244946</v>
      </c>
      <c r="P73" s="2"/>
      <c r="Q73" s="2">
        <f t="shared" si="5"/>
        <v>308.82380826868888</v>
      </c>
      <c r="S73" s="2">
        <f t="shared" si="6"/>
        <v>325.20212442744537</v>
      </c>
      <c r="T73" s="2">
        <f t="shared" si="7"/>
        <v>-18.014715504786295</v>
      </c>
      <c r="U73" s="2"/>
      <c r="V73" s="2">
        <f t="shared" si="8"/>
        <v>273.63287757522664</v>
      </c>
      <c r="X73" s="2">
        <f t="shared" si="9"/>
        <v>276.65608962552938</v>
      </c>
      <c r="Y73" s="2">
        <f t="shared" si="10"/>
        <v>-26.067053409380208</v>
      </c>
      <c r="Z73" s="2"/>
      <c r="AA73" s="2">
        <f t="shared" si="11"/>
        <v>219.66726105956499</v>
      </c>
      <c r="AD73" s="28">
        <v>54</v>
      </c>
      <c r="AE73" s="119">
        <v>0</v>
      </c>
      <c r="AF73" s="119">
        <v>0</v>
      </c>
      <c r="AG73" s="119">
        <v>0</v>
      </c>
      <c r="AH73" s="119">
        <v>0</v>
      </c>
      <c r="AI73" s="28" t="s">
        <v>2</v>
      </c>
      <c r="AK73" s="52">
        <v>53</v>
      </c>
      <c r="AL73" s="119">
        <v>23.3</v>
      </c>
      <c r="AM73" s="54">
        <f t="shared" si="12"/>
        <v>22.918687094235654</v>
      </c>
      <c r="AN73" s="28" t="s">
        <v>67</v>
      </c>
      <c r="AP73" s="28">
        <v>53</v>
      </c>
      <c r="AQ73" s="119"/>
      <c r="AR73" s="2">
        <f t="shared" si="13"/>
        <v>429.74047900000005</v>
      </c>
      <c r="AS73" s="28" t="s">
        <v>68</v>
      </c>
    </row>
    <row r="74" spans="2:45" x14ac:dyDescent="0.2">
      <c r="B74" s="28">
        <v>55</v>
      </c>
      <c r="C74" s="119">
        <v>432.14236955161516</v>
      </c>
      <c r="D74" s="119">
        <v>359.6555098350081</v>
      </c>
      <c r="E74" s="119">
        <v>322.44957643943786</v>
      </c>
      <c r="F74" s="119">
        <v>265.73603335408154</v>
      </c>
      <c r="G74" s="28" t="s">
        <v>2</v>
      </c>
      <c r="I74" s="40">
        <f t="shared" si="1"/>
        <v>232.36239449268172</v>
      </c>
      <c r="J74" s="40">
        <f t="shared" si="14"/>
        <v>199.77997505893345</v>
      </c>
      <c r="K74" s="40"/>
      <c r="L74" s="40">
        <f t="shared" si="2"/>
        <v>382.60078504771502</v>
      </c>
      <c r="N74" s="2">
        <f t="shared" si="3"/>
        <v>364.14689549771867</v>
      </c>
      <c r="O74" s="2">
        <f t="shared" si="4"/>
        <v>-4.4913856627105702</v>
      </c>
      <c r="P74" s="2"/>
      <c r="Q74" s="2">
        <f t="shared" si="5"/>
        <v>316.29045242010625</v>
      </c>
      <c r="S74" s="2">
        <f t="shared" si="6"/>
        <v>328.32596971339882</v>
      </c>
      <c r="T74" s="2">
        <f t="shared" si="7"/>
        <v>-5.8763932739609572</v>
      </c>
      <c r="U74" s="2"/>
      <c r="V74" s="2">
        <f t="shared" si="8"/>
        <v>280.93184769149906</v>
      </c>
      <c r="X74" s="2">
        <f t="shared" si="9"/>
        <v>279.59458166515788</v>
      </c>
      <c r="Y74" s="2">
        <f t="shared" si="10"/>
        <v>-13.858548311076333</v>
      </c>
      <c r="Z74" s="2"/>
      <c r="AA74" s="2">
        <f t="shared" si="11"/>
        <v>226.1103316934549</v>
      </c>
      <c r="AD74" s="28">
        <v>55</v>
      </c>
      <c r="AE74" s="119">
        <v>0</v>
      </c>
      <c r="AF74" s="119">
        <v>0</v>
      </c>
      <c r="AG74" s="119">
        <v>0</v>
      </c>
      <c r="AH74" s="119">
        <v>0</v>
      </c>
      <c r="AI74" s="28" t="s">
        <v>2</v>
      </c>
      <c r="AK74" s="52">
        <v>54</v>
      </c>
      <c r="AL74" s="119">
        <v>23.8</v>
      </c>
      <c r="AM74" s="54">
        <f t="shared" si="12"/>
        <v>23.400409791424138</v>
      </c>
      <c r="AN74" s="28" t="s">
        <v>67</v>
      </c>
      <c r="AP74" s="28">
        <v>54</v>
      </c>
      <c r="AQ74" s="119"/>
      <c r="AR74" s="2">
        <f t="shared" si="13"/>
        <v>434.72416800000008</v>
      </c>
      <c r="AS74" s="28" t="s">
        <v>68</v>
      </c>
    </row>
    <row r="75" spans="2:45" x14ac:dyDescent="0.2">
      <c r="B75" s="28">
        <v>56</v>
      </c>
      <c r="C75" s="119">
        <v>449.70128378071081</v>
      </c>
      <c r="D75" s="119">
        <v>375.9078199393237</v>
      </c>
      <c r="E75" s="119">
        <v>337.87925762052151</v>
      </c>
      <c r="F75" s="119">
        <v>280.07754686938893</v>
      </c>
      <c r="G75" s="28" t="s">
        <v>2</v>
      </c>
      <c r="I75" s="40">
        <f t="shared" si="1"/>
        <v>236.63275693926312</v>
      </c>
      <c r="J75" s="40">
        <f t="shared" si="14"/>
        <v>213.06852684144769</v>
      </c>
      <c r="K75" s="40"/>
      <c r="L75" s="40">
        <f t="shared" si="2"/>
        <v>390.46762135452758</v>
      </c>
      <c r="N75" s="2">
        <f t="shared" si="3"/>
        <v>367.44021605854778</v>
      </c>
      <c r="O75" s="2">
        <f t="shared" si="4"/>
        <v>8.4676038807759255</v>
      </c>
      <c r="P75" s="2"/>
      <c r="Q75" s="2">
        <f t="shared" si="5"/>
        <v>323.73697231769381</v>
      </c>
      <c r="S75" s="2">
        <f t="shared" si="6"/>
        <v>331.44829211305387</v>
      </c>
      <c r="T75" s="2">
        <f t="shared" si="7"/>
        <v>6.4309655074676471</v>
      </c>
      <c r="U75" s="2"/>
      <c r="V75" s="2">
        <f t="shared" si="8"/>
        <v>288.22633439809499</v>
      </c>
      <c r="X75" s="2">
        <f t="shared" si="9"/>
        <v>282.53458093251459</v>
      </c>
      <c r="Y75" s="2">
        <f t="shared" si="10"/>
        <v>-2.4570340631256613</v>
      </c>
      <c r="Z75" s="2"/>
      <c r="AA75" s="2">
        <f t="shared" si="11"/>
        <v>232.57429280932485</v>
      </c>
      <c r="AD75" s="28">
        <v>56</v>
      </c>
      <c r="AE75" s="119">
        <v>0</v>
      </c>
      <c r="AF75" s="119">
        <v>0</v>
      </c>
      <c r="AG75" s="119">
        <v>0</v>
      </c>
      <c r="AH75" s="119">
        <v>0</v>
      </c>
      <c r="AI75" s="28" t="s">
        <v>2</v>
      </c>
      <c r="AK75" s="52">
        <v>55</v>
      </c>
      <c r="AL75" s="119">
        <v>24.2</v>
      </c>
      <c r="AM75" s="54">
        <f t="shared" si="12"/>
        <v>23.884097095252734</v>
      </c>
      <c r="AN75" s="28" t="s">
        <v>67</v>
      </c>
      <c r="AP75" s="28">
        <v>55</v>
      </c>
      <c r="AQ75" s="119"/>
      <c r="AR75" s="2">
        <f t="shared" si="13"/>
        <v>439.50962500000003</v>
      </c>
      <c r="AS75" s="28" t="s">
        <v>68</v>
      </c>
    </row>
    <row r="76" spans="2:45" x14ac:dyDescent="0.2">
      <c r="B76" s="28">
        <v>57</v>
      </c>
      <c r="C76" s="119">
        <v>466.15519705876369</v>
      </c>
      <c r="D76" s="119">
        <v>391.17365664652516</v>
      </c>
      <c r="E76" s="119">
        <v>353.4719790184011</v>
      </c>
      <c r="F76" s="119">
        <v>294.59955134418658</v>
      </c>
      <c r="G76" s="28" t="s">
        <v>2</v>
      </c>
      <c r="I76" s="40">
        <f t="shared" si="1"/>
        <v>240.89681040281801</v>
      </c>
      <c r="J76" s="40">
        <f t="shared" si="14"/>
        <v>225.25838665594569</v>
      </c>
      <c r="K76" s="40"/>
      <c r="L76" s="40">
        <f t="shared" si="2"/>
        <v>398.26379097061437</v>
      </c>
      <c r="N76" s="2">
        <f t="shared" si="3"/>
        <v>370.7301081608104</v>
      </c>
      <c r="O76" s="2">
        <f t="shared" si="4"/>
        <v>20.443548485714757</v>
      </c>
      <c r="P76" s="2"/>
      <c r="Q76" s="2">
        <f t="shared" si="5"/>
        <v>331.15955571077274</v>
      </c>
      <c r="S76" s="2">
        <f t="shared" si="6"/>
        <v>334.56879700219838</v>
      </c>
      <c r="T76" s="2">
        <f t="shared" si="7"/>
        <v>18.90318201620272</v>
      </c>
      <c r="U76" s="2"/>
      <c r="V76" s="2">
        <f t="shared" si="8"/>
        <v>295.51188265719117</v>
      </c>
      <c r="X76" s="2">
        <f t="shared" si="9"/>
        <v>285.47578052588631</v>
      </c>
      <c r="Y76" s="2">
        <f t="shared" si="10"/>
        <v>9.1237708183002724</v>
      </c>
      <c r="Z76" s="2"/>
      <c r="AA76" s="2">
        <f t="shared" si="11"/>
        <v>239.05500717424027</v>
      </c>
      <c r="AD76" s="28">
        <v>57</v>
      </c>
      <c r="AE76" s="119">
        <v>0</v>
      </c>
      <c r="AF76" s="119">
        <v>0</v>
      </c>
      <c r="AG76" s="119">
        <v>0</v>
      </c>
      <c r="AH76" s="119">
        <v>0</v>
      </c>
      <c r="AI76" s="28" t="s">
        <v>2</v>
      </c>
      <c r="AK76" s="52">
        <v>56</v>
      </c>
      <c r="AL76" s="119">
        <v>24.7</v>
      </c>
      <c r="AM76" s="54">
        <f t="shared" si="12"/>
        <v>24.369757017964304</v>
      </c>
      <c r="AN76" s="28" t="s">
        <v>67</v>
      </c>
      <c r="AP76" s="28">
        <v>56</v>
      </c>
      <c r="AQ76" s="119"/>
      <c r="AR76" s="2">
        <f t="shared" si="13"/>
        <v>444.08795200000009</v>
      </c>
      <c r="AS76" s="28" t="s">
        <v>68</v>
      </c>
    </row>
    <row r="77" spans="2:45" x14ac:dyDescent="0.2">
      <c r="B77" s="28">
        <v>58</v>
      </c>
      <c r="C77" s="119">
        <v>483.65896321965994</v>
      </c>
      <c r="D77" s="119">
        <v>407.43210915369559</v>
      </c>
      <c r="E77" s="119">
        <v>369.12661354082201</v>
      </c>
      <c r="F77" s="119">
        <v>309.29748145810089</v>
      </c>
      <c r="G77" s="28" t="s">
        <v>2</v>
      </c>
      <c r="I77" s="40">
        <f t="shared" si="1"/>
        <v>245.15420320478469</v>
      </c>
      <c r="J77" s="40">
        <f t="shared" si="14"/>
        <v>238.50476001487525</v>
      </c>
      <c r="K77" s="40"/>
      <c r="L77" s="40">
        <f t="shared" si="2"/>
        <v>405.9861289100009</v>
      </c>
      <c r="N77" s="2">
        <f t="shared" si="3"/>
        <v>374.01628244039267</v>
      </c>
      <c r="O77" s="2">
        <f t="shared" si="4"/>
        <v>33.41582671330292</v>
      </c>
      <c r="P77" s="2"/>
      <c r="Q77" s="2">
        <f t="shared" si="5"/>
        <v>338.55452011722343</v>
      </c>
      <c r="S77" s="2">
        <f t="shared" si="6"/>
        <v>337.68719320883099</v>
      </c>
      <c r="T77" s="2">
        <f t="shared" si="7"/>
        <v>31.439420331991016</v>
      </c>
      <c r="U77" s="2"/>
      <c r="V77" s="2">
        <f t="shared" si="8"/>
        <v>302.7841644907794</v>
      </c>
      <c r="X77" s="2">
        <f t="shared" si="9"/>
        <v>288.41787622923943</v>
      </c>
      <c r="Y77" s="2">
        <f t="shared" si="10"/>
        <v>20.879605228861465</v>
      </c>
      <c r="Z77" s="2"/>
      <c r="AA77" s="2">
        <f t="shared" si="11"/>
        <v>245.54840517243233</v>
      </c>
      <c r="AD77" s="28">
        <v>58</v>
      </c>
      <c r="AE77" s="119">
        <v>0</v>
      </c>
      <c r="AF77" s="119">
        <v>0</v>
      </c>
      <c r="AG77" s="119">
        <v>0</v>
      </c>
      <c r="AH77" s="119">
        <v>0</v>
      </c>
      <c r="AI77" s="28" t="s">
        <v>2</v>
      </c>
      <c r="AK77" s="52">
        <v>57</v>
      </c>
      <c r="AL77" s="119">
        <v>25.2</v>
      </c>
      <c r="AM77" s="54">
        <f t="shared" si="12"/>
        <v>24.857397604478024</v>
      </c>
      <c r="AN77" s="28" t="s">
        <v>67</v>
      </c>
      <c r="AP77" s="28">
        <v>57</v>
      </c>
      <c r="AQ77" s="128">
        <v>438.91985305250466</v>
      </c>
      <c r="AR77" s="2">
        <f t="shared" si="13"/>
        <v>448.45025100000009</v>
      </c>
      <c r="AS77" s="28" t="s">
        <v>68</v>
      </c>
    </row>
    <row r="78" spans="2:45" x14ac:dyDescent="0.2">
      <c r="B78" s="28">
        <v>59</v>
      </c>
      <c r="C78" s="119">
        <v>499.9631442180455</v>
      </c>
      <c r="D78" s="119">
        <v>424.22565619976496</v>
      </c>
      <c r="E78" s="119">
        <v>385.1616821584667</v>
      </c>
      <c r="F78" s="119">
        <v>324.29303551469769</v>
      </c>
      <c r="G78" s="28" t="s">
        <v>2</v>
      </c>
      <c r="I78" s="40">
        <f t="shared" si="1"/>
        <v>249.40458893041315</v>
      </c>
      <c r="J78" s="40">
        <f t="shared" si="14"/>
        <v>250.55855528763234</v>
      </c>
      <c r="K78" s="40"/>
      <c r="L78" s="40">
        <f t="shared" si="2"/>
        <v>413.6316736968235</v>
      </c>
      <c r="N78" s="2">
        <f t="shared" si="3"/>
        <v>377.29845343358181</v>
      </c>
      <c r="O78" s="2">
        <f t="shared" si="4"/>
        <v>46.927202766183143</v>
      </c>
      <c r="P78" s="2"/>
      <c r="Q78" s="2">
        <f t="shared" si="5"/>
        <v>345.91831479335923</v>
      </c>
      <c r="S78" s="2">
        <f t="shared" si="6"/>
        <v>340.80319305807558</v>
      </c>
      <c r="T78" s="2">
        <f t="shared" si="7"/>
        <v>44.358489100391125</v>
      </c>
      <c r="U78" s="2"/>
      <c r="V78" s="2">
        <f t="shared" si="8"/>
        <v>310.03898327175926</v>
      </c>
      <c r="X78" s="2">
        <f t="shared" si="9"/>
        <v>291.36056658050677</v>
      </c>
      <c r="Y78" s="2">
        <f t="shared" si="10"/>
        <v>32.932468934190922</v>
      </c>
      <c r="Z78" s="2"/>
      <c r="AA78" s="2">
        <f t="shared" si="11"/>
        <v>252.05049099647357</v>
      </c>
      <c r="AD78" s="28">
        <v>59</v>
      </c>
      <c r="AE78" s="119">
        <v>0</v>
      </c>
      <c r="AF78" s="119">
        <v>0</v>
      </c>
      <c r="AG78" s="119">
        <v>0</v>
      </c>
      <c r="AH78" s="119">
        <v>0</v>
      </c>
      <c r="AI78" s="28" t="s">
        <v>2</v>
      </c>
      <c r="AK78" s="52">
        <v>58</v>
      </c>
      <c r="AL78" s="119">
        <v>25.6</v>
      </c>
      <c r="AM78" s="54">
        <f t="shared" si="12"/>
        <v>25.347026932522599</v>
      </c>
      <c r="AN78" s="28" t="s">
        <v>67</v>
      </c>
      <c r="AP78" s="28">
        <v>58</v>
      </c>
      <c r="AQ78" s="119"/>
      <c r="AR78" s="2">
        <f t="shared" si="13"/>
        <v>452.58762400000001</v>
      </c>
      <c r="AS78" s="28" t="s">
        <v>68</v>
      </c>
    </row>
    <row r="79" spans="2:45" x14ac:dyDescent="0.2">
      <c r="B79" s="28">
        <v>60</v>
      </c>
      <c r="C79" s="119">
        <v>430.45057418891702</v>
      </c>
      <c r="D79" s="119">
        <v>363.25586859043136</v>
      </c>
      <c r="E79" s="119">
        <v>330.64763078016512</v>
      </c>
      <c r="F79" s="119">
        <v>270.06247069592956</v>
      </c>
      <c r="G79" s="28" t="s">
        <v>2</v>
      </c>
      <c r="I79" s="40">
        <f t="shared" si="1"/>
        <v>253.64762645459351</v>
      </c>
      <c r="J79" s="40">
        <f t="shared" si="14"/>
        <v>176.80294773432351</v>
      </c>
      <c r="K79" s="40"/>
      <c r="L79" s="40">
        <f t="shared" si="2"/>
        <v>421.19766394887012</v>
      </c>
      <c r="N79" s="2">
        <f t="shared" si="3"/>
        <v>380.57633960882652</v>
      </c>
      <c r="O79" s="2">
        <f t="shared" si="4"/>
        <v>-17.320471018395153</v>
      </c>
      <c r="P79" s="2"/>
      <c r="Q79" s="2">
        <f t="shared" si="5"/>
        <v>353.24752225400567</v>
      </c>
      <c r="S79" s="2">
        <f t="shared" si="6"/>
        <v>343.91651241451211</v>
      </c>
      <c r="T79" s="2">
        <f t="shared" si="7"/>
        <v>-13.268881634346997</v>
      </c>
      <c r="U79" s="2"/>
      <c r="V79" s="2">
        <f t="shared" si="8"/>
        <v>317.27227740728034</v>
      </c>
      <c r="X79" s="2">
        <f t="shared" si="9"/>
        <v>294.30355293715388</v>
      </c>
      <c r="Y79" s="2">
        <f t="shared" si="10"/>
        <v>-24.241082241224319</v>
      </c>
      <c r="Z79" s="2"/>
      <c r="AA79" s="2">
        <f t="shared" si="11"/>
        <v>258.55734833955023</v>
      </c>
      <c r="AD79" s="28">
        <v>60</v>
      </c>
      <c r="AE79" s="119">
        <v>87.429679512996969</v>
      </c>
      <c r="AF79" s="119">
        <v>76.387249710184122</v>
      </c>
      <c r="AG79" s="119">
        <v>70.503443976135998</v>
      </c>
      <c r="AH79" s="119">
        <v>69.649189759355679</v>
      </c>
      <c r="AI79" s="28" t="s">
        <v>2</v>
      </c>
      <c r="AK79" s="52">
        <v>59</v>
      </c>
      <c r="AL79" s="119">
        <v>26</v>
      </c>
      <c r="AM79" s="54">
        <f t="shared" si="12"/>
        <v>25.838653112770082</v>
      </c>
      <c r="AN79" s="28" t="s">
        <v>67</v>
      </c>
      <c r="AP79" s="28">
        <v>59</v>
      </c>
      <c r="AQ79" s="119"/>
      <c r="AR79" s="2">
        <f t="shared" si="13"/>
        <v>456.491173</v>
      </c>
      <c r="AS79" s="28" t="s">
        <v>68</v>
      </c>
    </row>
    <row r="80" spans="2:45" x14ac:dyDescent="0.2">
      <c r="B80" s="28">
        <v>61</v>
      </c>
      <c r="C80" s="119">
        <v>445.94456726860705</v>
      </c>
      <c r="D80" s="119">
        <v>378.84624981953027</v>
      </c>
      <c r="E80" s="119">
        <v>344.54295155681245</v>
      </c>
      <c r="F80" s="119">
        <v>283.71384705901471</v>
      </c>
      <c r="G80" s="28" t="s">
        <v>2</v>
      </c>
      <c r="I80" s="40">
        <f t="shared" si="1"/>
        <v>257.88297996474392</v>
      </c>
      <c r="J80" s="40">
        <f t="shared" si="14"/>
        <v>188.06158730386312</v>
      </c>
      <c r="K80" s="40"/>
      <c r="L80" s="40">
        <f t="shared" si="2"/>
        <v>428.68153457953412</v>
      </c>
      <c r="N80" s="2">
        <f t="shared" si="3"/>
        <v>383.84966339601465</v>
      </c>
      <c r="O80" s="2">
        <f t="shared" si="4"/>
        <v>-5.0034135764843768</v>
      </c>
      <c r="P80" s="2"/>
      <c r="Q80" s="2">
        <f t="shared" si="5"/>
        <v>360.53885936484272</v>
      </c>
      <c r="S80" s="2">
        <f t="shared" si="6"/>
        <v>347.02687072196176</v>
      </c>
      <c r="T80" s="2">
        <f t="shared" si="7"/>
        <v>-2.4839191651493024</v>
      </c>
      <c r="U80" s="2"/>
      <c r="V80" s="2">
        <f t="shared" si="8"/>
        <v>324.48012343744625</v>
      </c>
      <c r="X80" s="2">
        <f t="shared" si="9"/>
        <v>297.24653953904652</v>
      </c>
      <c r="Y80" s="2">
        <f t="shared" si="10"/>
        <v>-13.532692480031812</v>
      </c>
      <c r="Z80" s="2"/>
      <c r="AA80" s="2">
        <f t="shared" si="11"/>
        <v>265.06514559519252</v>
      </c>
      <c r="AD80" s="28">
        <v>61</v>
      </c>
      <c r="AE80" s="119">
        <v>0</v>
      </c>
      <c r="AF80" s="119">
        <v>0</v>
      </c>
      <c r="AG80" s="119">
        <v>0</v>
      </c>
      <c r="AH80" s="119">
        <v>0</v>
      </c>
      <c r="AI80" s="28" t="s">
        <v>2</v>
      </c>
      <c r="AK80" s="52">
        <v>60</v>
      </c>
      <c r="AL80" s="119">
        <v>26.9</v>
      </c>
      <c r="AM80" s="54">
        <f t="shared" si="12"/>
        <v>26.332284288970236</v>
      </c>
      <c r="AN80" s="28" t="s">
        <v>67</v>
      </c>
      <c r="AP80" s="28">
        <v>60</v>
      </c>
      <c r="AQ80" s="119"/>
      <c r="AR80" s="2">
        <f t="shared" si="13"/>
        <v>460.15200000000004</v>
      </c>
      <c r="AS80" s="28" t="s">
        <v>68</v>
      </c>
    </row>
    <row r="81" spans="2:45" x14ac:dyDescent="0.2">
      <c r="B81" s="28">
        <v>62</v>
      </c>
      <c r="C81" s="119">
        <v>461.75532910272227</v>
      </c>
      <c r="D81" s="119">
        <v>393.62217260425399</v>
      </c>
      <c r="E81" s="119">
        <v>359.72074173484475</v>
      </c>
      <c r="F81" s="119">
        <v>297.81947459313994</v>
      </c>
      <c r="G81" s="28" t="s">
        <v>2</v>
      </c>
      <c r="I81" s="40">
        <f t="shared" si="1"/>
        <v>262.1103189808187</v>
      </c>
      <c r="J81" s="40">
        <f t="shared" si="14"/>
        <v>199.64501012190357</v>
      </c>
      <c r="K81" s="40"/>
      <c r="L81" s="40">
        <f t="shared" si="2"/>
        <v>436.08091265981187</v>
      </c>
      <c r="N81" s="2">
        <f t="shared" si="3"/>
        <v>387.11815121331222</v>
      </c>
      <c r="O81" s="2">
        <f t="shared" si="4"/>
        <v>6.504021390941773</v>
      </c>
      <c r="P81" s="2"/>
      <c r="Q81" s="2">
        <f t="shared" si="5"/>
        <v>367.78917802938975</v>
      </c>
      <c r="S81" s="2">
        <f t="shared" si="6"/>
        <v>350.13399104076541</v>
      </c>
      <c r="T81" s="2">
        <f t="shared" si="7"/>
        <v>9.5867506940793419</v>
      </c>
      <c r="U81" s="2"/>
      <c r="V81" s="2">
        <f t="shared" si="8"/>
        <v>331.6587385737015</v>
      </c>
      <c r="X81" s="2">
        <f t="shared" si="9"/>
        <v>300.1892335686448</v>
      </c>
      <c r="Y81" s="2">
        <f t="shared" si="10"/>
        <v>-2.3697589755048512</v>
      </c>
      <c r="Z81" s="2"/>
      <c r="AA81" s="2">
        <f t="shared" si="11"/>
        <v>271.57014057279895</v>
      </c>
      <c r="AD81" s="28">
        <v>62</v>
      </c>
      <c r="AE81" s="119">
        <v>0</v>
      </c>
      <c r="AF81" s="119">
        <v>0</v>
      </c>
      <c r="AG81" s="119">
        <v>0</v>
      </c>
      <c r="AH81" s="119">
        <v>0</v>
      </c>
      <c r="AI81" s="28" t="s">
        <v>2</v>
      </c>
      <c r="AK81" s="52">
        <v>61</v>
      </c>
      <c r="AL81" s="119">
        <v>27.3</v>
      </c>
      <c r="AM81" s="54">
        <f t="shared" si="12"/>
        <v>26.827928638085389</v>
      </c>
      <c r="AN81" s="28" t="s">
        <v>67</v>
      </c>
      <c r="AP81" s="28">
        <v>61</v>
      </c>
      <c r="AQ81" s="119"/>
      <c r="AR81" s="2">
        <f t="shared" si="13"/>
        <v>463.56120699999997</v>
      </c>
      <c r="AS81" s="28" t="s">
        <v>68</v>
      </c>
    </row>
    <row r="82" spans="2:45" x14ac:dyDescent="0.2">
      <c r="B82" s="28">
        <v>63</v>
      </c>
      <c r="C82" s="119">
        <v>477.7726305640482</v>
      </c>
      <c r="D82" s="119">
        <v>408.60255192119644</v>
      </c>
      <c r="E82" s="119">
        <v>373.91665867029712</v>
      </c>
      <c r="F82" s="119">
        <v>310.99575109442458</v>
      </c>
      <c r="G82" s="28" t="s">
        <v>2</v>
      </c>
      <c r="I82" s="40">
        <f t="shared" si="1"/>
        <v>266.32931837249907</v>
      </c>
      <c r="J82" s="40">
        <f t="shared" si="14"/>
        <v>211.44331219154913</v>
      </c>
      <c r="K82" s="40"/>
      <c r="L82" s="40">
        <f t="shared" si="2"/>
        <v>443.39361298019929</v>
      </c>
      <c r="N82" s="2">
        <f t="shared" si="3"/>
        <v>390.38153349160973</v>
      </c>
      <c r="O82" s="2">
        <f t="shared" si="4"/>
        <v>18.221018429586707</v>
      </c>
      <c r="P82" s="2"/>
      <c r="Q82" s="2">
        <f t="shared" si="5"/>
        <v>374.99546549317711</v>
      </c>
      <c r="S82" s="2">
        <f t="shared" si="6"/>
        <v>353.23760008259308</v>
      </c>
      <c r="T82" s="2">
        <f t="shared" si="7"/>
        <v>20.679058587704048</v>
      </c>
      <c r="U82" s="2"/>
      <c r="V82" s="2">
        <f t="shared" si="8"/>
        <v>338.80448270218176</v>
      </c>
      <c r="X82" s="2">
        <f t="shared" si="9"/>
        <v>303.131345208548</v>
      </c>
      <c r="Y82" s="2">
        <f t="shared" si="10"/>
        <v>7.8644058858765789</v>
      </c>
      <c r="Z82" s="2"/>
      <c r="AA82" s="2">
        <f t="shared" si="11"/>
        <v>278.06868473905678</v>
      </c>
      <c r="AD82" s="28">
        <v>63</v>
      </c>
      <c r="AE82" s="119">
        <v>0</v>
      </c>
      <c r="AF82" s="119">
        <v>0</v>
      </c>
      <c r="AG82" s="119">
        <v>0</v>
      </c>
      <c r="AH82" s="119">
        <v>0</v>
      </c>
      <c r="AI82" s="28" t="s">
        <v>2</v>
      </c>
      <c r="AK82" s="52">
        <v>62</v>
      </c>
      <c r="AL82" s="119">
        <v>27.8</v>
      </c>
      <c r="AM82" s="54">
        <f t="shared" si="12"/>
        <v>27.325594370425978</v>
      </c>
      <c r="AN82" s="28" t="s">
        <v>67</v>
      </c>
      <c r="AP82" s="28">
        <v>62</v>
      </c>
      <c r="AQ82" s="128">
        <v>440.90657667099401</v>
      </c>
      <c r="AR82" s="2">
        <f t="shared" si="13"/>
        <v>466.70989600000007</v>
      </c>
      <c r="AS82" s="28" t="s">
        <v>68</v>
      </c>
    </row>
    <row r="83" spans="2:45" x14ac:dyDescent="0.2">
      <c r="B83" s="28">
        <v>64</v>
      </c>
      <c r="C83" s="119">
        <v>493.53277723765302</v>
      </c>
      <c r="D83" s="119">
        <v>423.37474103480594</v>
      </c>
      <c r="E83" s="119">
        <v>389.45856565308577</v>
      </c>
      <c r="F83" s="119">
        <v>325.30004890950499</v>
      </c>
      <c r="G83" s="28" t="s">
        <v>2</v>
      </c>
      <c r="I83" s="40">
        <f t="shared" si="1"/>
        <v>270.53965837362659</v>
      </c>
      <c r="J83" s="40">
        <f t="shared" si="14"/>
        <v>222.99311886402643</v>
      </c>
      <c r="K83" s="40"/>
      <c r="L83" s="40">
        <f t="shared" si="2"/>
        <v>450.61763335049932</v>
      </c>
      <c r="N83" s="2">
        <f t="shared" si="3"/>
        <v>393.63954469662173</v>
      </c>
      <c r="O83" s="2">
        <f t="shared" si="4"/>
        <v>29.73519633818421</v>
      </c>
      <c r="P83" s="2"/>
      <c r="Q83" s="2">
        <f t="shared" si="5"/>
        <v>382.154844287694</v>
      </c>
      <c r="S83" s="2">
        <f t="shared" si="6"/>
        <v>356.33742824282729</v>
      </c>
      <c r="T83" s="2">
        <f t="shared" si="7"/>
        <v>33.121137410258484</v>
      </c>
      <c r="U83" s="2"/>
      <c r="V83" s="2">
        <f t="shared" si="8"/>
        <v>345.91385987803778</v>
      </c>
      <c r="X83" s="2">
        <f t="shared" si="9"/>
        <v>306.07258769641919</v>
      </c>
      <c r="Y83" s="2">
        <f t="shared" si="10"/>
        <v>19.227461213085803</v>
      </c>
      <c r="Z83" s="2"/>
      <c r="AA83" s="2">
        <f t="shared" si="11"/>
        <v>284.55722699692677</v>
      </c>
      <c r="AD83" s="28">
        <v>64</v>
      </c>
      <c r="AE83" s="119">
        <v>0</v>
      </c>
      <c r="AF83" s="119">
        <v>0</v>
      </c>
      <c r="AG83" s="119">
        <v>0</v>
      </c>
      <c r="AH83" s="119">
        <v>0</v>
      </c>
      <c r="AI83" s="28" t="s">
        <v>2</v>
      </c>
      <c r="AK83" s="52">
        <v>63</v>
      </c>
      <c r="AL83" s="119">
        <v>28.3</v>
      </c>
      <c r="AM83" s="54">
        <f t="shared" si="12"/>
        <v>27.825289729786462</v>
      </c>
      <c r="AN83" s="28" t="s">
        <v>67</v>
      </c>
      <c r="AP83" s="28">
        <v>63</v>
      </c>
      <c r="AQ83" s="119"/>
      <c r="AR83" s="2">
        <f t="shared" si="13"/>
        <v>469.58916900000008</v>
      </c>
      <c r="AS83" s="28" t="s">
        <v>68</v>
      </c>
    </row>
    <row r="84" spans="2:45" x14ac:dyDescent="0.2">
      <c r="B84" s="28">
        <v>65</v>
      </c>
      <c r="C84" s="119">
        <v>509.79105693009859</v>
      </c>
      <c r="D84" s="119">
        <v>438.60078772703497</v>
      </c>
      <c r="E84" s="119">
        <v>403.70266050301251</v>
      </c>
      <c r="F84" s="119">
        <v>339.73610062885012</v>
      </c>
      <c r="G84" s="28" t="s">
        <v>2</v>
      </c>
      <c r="I84" s="40">
        <f t="shared" si="1"/>
        <v>274.74102459394419</v>
      </c>
      <c r="J84" s="40">
        <f t="shared" si="14"/>
        <v>235.0500323361544</v>
      </c>
      <c r="K84" s="40"/>
      <c r="L84" s="40">
        <f t="shared" si="2"/>
        <v>457.75114967365499</v>
      </c>
      <c r="N84" s="2">
        <f t="shared" si="3"/>
        <v>396.89192334868443</v>
      </c>
      <c r="O84" s="2">
        <f t="shared" si="4"/>
        <v>41.70886437835054</v>
      </c>
      <c r="P84" s="2"/>
      <c r="Q84" s="2">
        <f t="shared" si="5"/>
        <v>389.26457183660489</v>
      </c>
      <c r="S84" s="2">
        <f t="shared" si="6"/>
        <v>359.43320963055839</v>
      </c>
      <c r="T84" s="2">
        <f t="shared" si="7"/>
        <v>44.269450872454115</v>
      </c>
      <c r="U84" s="2"/>
      <c r="V84" s="2">
        <f t="shared" si="8"/>
        <v>352.98351933725621</v>
      </c>
      <c r="X84" s="2">
        <f t="shared" si="9"/>
        <v>309.01267737731655</v>
      </c>
      <c r="Y84" s="2">
        <f t="shared" si="10"/>
        <v>30.723423251533575</v>
      </c>
      <c r="Z84" s="2"/>
      <c r="AA84" s="2">
        <f t="shared" si="11"/>
        <v>291.03231701523697</v>
      </c>
      <c r="AD84" s="28">
        <v>65</v>
      </c>
      <c r="AE84" s="119">
        <v>0</v>
      </c>
      <c r="AF84" s="119">
        <v>0</v>
      </c>
      <c r="AG84" s="119">
        <v>0</v>
      </c>
      <c r="AH84" s="119">
        <v>0</v>
      </c>
      <c r="AI84" s="28" t="s">
        <v>2</v>
      </c>
      <c r="AK84" s="52">
        <v>64</v>
      </c>
      <c r="AL84" s="119">
        <v>28.7</v>
      </c>
      <c r="AM84" s="54">
        <f t="shared" si="12"/>
        <v>28.327022993581931</v>
      </c>
      <c r="AN84" s="28" t="s">
        <v>67</v>
      </c>
      <c r="AP84" s="28">
        <v>64</v>
      </c>
      <c r="AQ84" s="119"/>
      <c r="AR84" s="2">
        <f t="shared" si="13"/>
        <v>472.19012800000007</v>
      </c>
      <c r="AS84" s="28" t="s">
        <v>68</v>
      </c>
    </row>
    <row r="85" spans="2:45" x14ac:dyDescent="0.2">
      <c r="B85" s="28">
        <v>66</v>
      </c>
      <c r="C85" s="119">
        <v>525.77082255536448</v>
      </c>
      <c r="D85" s="119">
        <v>455.08438834286704</v>
      </c>
      <c r="E85" s="119">
        <v>419.44430482446597</v>
      </c>
      <c r="F85" s="119">
        <v>353.31520603970222</v>
      </c>
      <c r="G85" s="28" t="s">
        <v>2</v>
      </c>
      <c r="I85" s="40">
        <f t="shared" ref="I85:I148" si="15" xml:space="preserve"> $J$4 * (EXP(-EXP(-$J$5 * (B85 - $J$6))) - EXP(-EXP($J$5 * $J$6))) / (1 - EXP(-EXP($J$5 * $J$6)))</f>
        <v>278.9331080282048</v>
      </c>
      <c r="J85" s="40">
        <f t="shared" si="14"/>
        <v>246.83771452715968</v>
      </c>
      <c r="K85" s="40"/>
      <c r="L85" s="40">
        <f t="shared" ref="L85:L148" si="16" xml:space="preserve"> $L$4 * (EXP(-EXP(-$L$5 * (B85 - $L$6))) - EXP(-EXP($L$5 * $L$6))) / (1 - EXP(-EXP($L$5 * $L$6)))</f>
        <v>464.79251082779462</v>
      </c>
      <c r="N85" s="2">
        <f t="shared" ref="N85:N139" si="17" xml:space="preserve"> $O$4 * EXP(-EXP(-$O$5 * (B85 - $O$6)))</f>
        <v>400.1384120402999</v>
      </c>
      <c r="O85" s="2">
        <f t="shared" ref="O85:O139" si="18">D85-N85</f>
        <v>54.945976302567146</v>
      </c>
      <c r="P85" s="2"/>
      <c r="Q85" s="2">
        <f t="shared" ref="Q85:Q148" si="19" xml:space="preserve"> $Q$4 * (EXP(-EXP(-$Q$5 * (B85 - $Q$6))) - EXP(-EXP($Q$5 * $Q$6))) / (1 - EXP(-EXP($Q$5 * $Q$6)))</f>
        <v>396.32203974653834</v>
      </c>
      <c r="S85" s="2">
        <f t="shared" ref="S85:S139" si="20" xml:space="preserve"> $T$4 * EXP(-EXP(-$T$5 * (B85 - $T$6)))</f>
        <v>362.52468209623606</v>
      </c>
      <c r="T85" s="2">
        <f t="shared" ref="T85:T139" si="21">E85-S85</f>
        <v>56.919622728229911</v>
      </c>
      <c r="U85" s="2"/>
      <c r="V85" s="2">
        <f t="shared" ref="V85:V148" si="22" xml:space="preserve"> $V$4 * (EXP(-EXP(-$V$5 * (B85 - $V$6))) - EXP(-EXP($V$5 * $V$6))) / (1 - EXP(-EXP($V$5 * $V$6)))</f>
        <v>360.01025605281114</v>
      </c>
      <c r="X85" s="2">
        <f t="shared" ref="X85:X139" si="23" xml:space="preserve"> $Y$4 * EXP(-EXP(-$Y$5 * (B85 - $Y$6)))</f>
        <v>311.95133375346245</v>
      </c>
      <c r="Y85" s="2">
        <f t="shared" ref="Y85:Y139" si="24">F85-X85</f>
        <v>41.363872286239769</v>
      </c>
      <c r="Z85" s="2"/>
      <c r="AA85" s="2">
        <f t="shared" ref="AA85:AA148" si="25" xml:space="preserve"> $AA$4 * (EXP(-EXP(-$AA$5 * (B85 - $AA$6))) - EXP(-EXP($AA$5 * $AA$6))) / (1 - EXP(-EXP($AA$5 * $AA$6)))</f>
        <v>297.49060812311791</v>
      </c>
      <c r="AD85" s="28">
        <v>66</v>
      </c>
      <c r="AE85" s="119">
        <v>0</v>
      </c>
      <c r="AF85" s="119">
        <v>0</v>
      </c>
      <c r="AG85" s="119">
        <v>0</v>
      </c>
      <c r="AH85" s="119">
        <v>0</v>
      </c>
      <c r="AI85" s="28" t="s">
        <v>2</v>
      </c>
      <c r="AK85" s="52">
        <v>65</v>
      </c>
      <c r="AL85" s="119">
        <v>29.2</v>
      </c>
      <c r="AM85" s="54">
        <f t="shared" ref="AM85:AM148" si="26">95.2*(EXP(0.00407*AK85)-1)</f>
        <v>28.830802472985198</v>
      </c>
      <c r="AN85" s="28" t="s">
        <v>67</v>
      </c>
      <c r="AP85" s="28">
        <v>65</v>
      </c>
      <c r="AQ85" s="119"/>
      <c r="AR85" s="2">
        <f t="shared" ref="AR85:AR120" si="27">-0.001483*AP85^3 + 0.14113*AP85^2 + 2.6173*AP85+ 115.374</f>
        <v>474.50387500000011</v>
      </c>
      <c r="AS85" s="28" t="s">
        <v>68</v>
      </c>
    </row>
    <row r="86" spans="2:45" x14ac:dyDescent="0.2">
      <c r="B86" s="28">
        <v>67</v>
      </c>
      <c r="C86" s="119">
        <v>458.40470121727816</v>
      </c>
      <c r="D86" s="119">
        <v>395.7980677669031</v>
      </c>
      <c r="E86" s="119">
        <v>364.15747398019289</v>
      </c>
      <c r="F86" s="119">
        <v>301.17524211399831</v>
      </c>
      <c r="G86" s="28" t="s">
        <v>2</v>
      </c>
      <c r="I86" s="40">
        <f t="shared" si="15"/>
        <v>283.11560506271104</v>
      </c>
      <c r="J86" s="40">
        <f t="shared" si="14"/>
        <v>175.28909615456712</v>
      </c>
      <c r="K86" s="40"/>
      <c r="L86" s="40">
        <f t="shared" si="16"/>
        <v>471.74023338873428</v>
      </c>
      <c r="N86" s="2">
        <f t="shared" si="17"/>
        <v>403.37875745147306</v>
      </c>
      <c r="O86" s="2">
        <f t="shared" si="18"/>
        <v>-7.5806896845699612</v>
      </c>
      <c r="P86" s="2"/>
      <c r="Q86" s="2">
        <f t="shared" si="19"/>
        <v>403.3247728044455</v>
      </c>
      <c r="S86" s="2">
        <f t="shared" si="20"/>
        <v>365.61158725701705</v>
      </c>
      <c r="T86" s="2">
        <f t="shared" si="21"/>
        <v>-1.4541132768241596</v>
      </c>
      <c r="U86" s="2"/>
      <c r="V86" s="2">
        <f t="shared" si="22"/>
        <v>366.9910108621155</v>
      </c>
      <c r="X86" s="2">
        <f t="shared" si="23"/>
        <v>314.8882795314808</v>
      </c>
      <c r="Y86" s="2">
        <f t="shared" si="24"/>
        <v>-13.713037417482496</v>
      </c>
      <c r="Z86" s="2"/>
      <c r="AA86" s="2">
        <f t="shared" si="25"/>
        <v>303.92885978452551</v>
      </c>
      <c r="AD86" s="28">
        <v>67</v>
      </c>
      <c r="AE86" s="119">
        <v>83.982360553777454</v>
      </c>
      <c r="AF86" s="119">
        <v>73.44412178574197</v>
      </c>
      <c r="AG86" s="119">
        <v>70.324572645029377</v>
      </c>
      <c r="AH86" s="119">
        <v>66.63329989420933</v>
      </c>
      <c r="AI86" s="28" t="s">
        <v>2</v>
      </c>
      <c r="AK86" s="52">
        <v>66</v>
      </c>
      <c r="AL86" s="119">
        <v>29.6</v>
      </c>
      <c r="AM86" s="54">
        <f t="shared" si="26"/>
        <v>29.336636513064455</v>
      </c>
      <c r="AN86" s="28" t="s">
        <v>67</v>
      </c>
      <c r="AP86" s="28">
        <v>66</v>
      </c>
      <c r="AQ86" s="119"/>
      <c r="AR86" s="2">
        <f t="shared" si="27"/>
        <v>476.52151200000003</v>
      </c>
      <c r="AS86" s="28" t="s">
        <v>68</v>
      </c>
    </row>
    <row r="87" spans="2:45" x14ac:dyDescent="0.2">
      <c r="B87" s="28">
        <v>68</v>
      </c>
      <c r="C87" s="119">
        <v>473.97035696670218</v>
      </c>
      <c r="D87" s="119">
        <v>410.50316275745791</v>
      </c>
      <c r="E87" s="119">
        <v>377.94767009135114</v>
      </c>
      <c r="F87" s="119">
        <v>313.86987714526333</v>
      </c>
      <c r="G87" s="28" t="s">
        <v>2</v>
      </c>
      <c r="I87" s="40">
        <f t="shared" si="15"/>
        <v>287.28821747934882</v>
      </c>
      <c r="J87" s="40">
        <f t="shared" si="14"/>
        <v>186.68213948735337</v>
      </c>
      <c r="K87" s="40"/>
      <c r="L87" s="40">
        <f t="shared" si="16"/>
        <v>478.592996223238</v>
      </c>
      <c r="N87" s="2">
        <f t="shared" si="17"/>
        <v>406.61271036288815</v>
      </c>
      <c r="O87" s="2">
        <f t="shared" si="18"/>
        <v>3.8904523945697633</v>
      </c>
      <c r="P87" s="2"/>
      <c r="Q87" s="2">
        <f t="shared" si="19"/>
        <v>410.27042770314824</v>
      </c>
      <c r="S87" s="2">
        <f t="shared" si="20"/>
        <v>368.69367051985364</v>
      </c>
      <c r="T87" s="2">
        <f t="shared" si="21"/>
        <v>9.2539995714975021</v>
      </c>
      <c r="U87" s="2"/>
      <c r="V87" s="2">
        <f t="shared" si="22"/>
        <v>373.92287019270657</v>
      </c>
      <c r="X87" s="2">
        <f t="shared" si="23"/>
        <v>317.82324066713505</v>
      </c>
      <c r="Y87" s="2">
        <f t="shared" si="24"/>
        <v>-3.9533635218717222</v>
      </c>
      <c r="Z87" s="2"/>
      <c r="AA87" s="2">
        <f t="shared" si="25"/>
        <v>310.34393966894635</v>
      </c>
      <c r="AD87" s="28">
        <v>68</v>
      </c>
      <c r="AE87" s="119">
        <v>0</v>
      </c>
      <c r="AF87" s="119">
        <v>0</v>
      </c>
      <c r="AG87" s="119">
        <v>0</v>
      </c>
      <c r="AH87" s="119">
        <v>0</v>
      </c>
      <c r="AI87" s="28" t="s">
        <v>2</v>
      </c>
      <c r="AK87" s="52">
        <v>67</v>
      </c>
      <c r="AL87" s="119">
        <v>30.4</v>
      </c>
      <c r="AM87" s="54">
        <f t="shared" si="26"/>
        <v>29.84453349292162</v>
      </c>
      <c r="AN87" s="28" t="s">
        <v>67</v>
      </c>
      <c r="AP87" s="28">
        <v>67</v>
      </c>
      <c r="AQ87" s="128">
        <v>459.37633609953929</v>
      </c>
      <c r="AR87" s="2">
        <f t="shared" si="27"/>
        <v>478.23414100000014</v>
      </c>
      <c r="AS87" s="28" t="s">
        <v>68</v>
      </c>
    </row>
    <row r="88" spans="2:45" x14ac:dyDescent="0.2">
      <c r="B88" s="28">
        <v>69</v>
      </c>
      <c r="C88" s="119">
        <v>488.37352160109128</v>
      </c>
      <c r="D88" s="119">
        <v>425.16001285071894</v>
      </c>
      <c r="E88" s="119">
        <v>391.92689885610628</v>
      </c>
      <c r="F88" s="119">
        <v>327.81066103784508</v>
      </c>
      <c r="G88" s="28" t="s">
        <v>2</v>
      </c>
      <c r="I88" s="40">
        <f t="shared" si="15"/>
        <v>291.45065245717552</v>
      </c>
      <c r="J88" s="40">
        <f t="shared" si="14"/>
        <v>196.92286914391576</v>
      </c>
      <c r="K88" s="40"/>
      <c r="L88" s="40">
        <f t="shared" si="16"/>
        <v>485.34963498140706</v>
      </c>
      <c r="N88" s="2">
        <f t="shared" si="17"/>
        <v>409.84002566697279</v>
      </c>
      <c r="O88" s="2">
        <f t="shared" si="18"/>
        <v>15.31998718374615</v>
      </c>
      <c r="P88" s="2"/>
      <c r="Q88" s="2">
        <f t="shared" si="19"/>
        <v>417.15679151622714</v>
      </c>
      <c r="S88" s="2">
        <f t="shared" si="20"/>
        <v>371.77068110236496</v>
      </c>
      <c r="T88" s="2">
        <f t="shared" si="21"/>
        <v>20.156217753741316</v>
      </c>
      <c r="U88" s="2"/>
      <c r="V88" s="2">
        <f t="shared" si="22"/>
        <v>380.80306541291566</v>
      </c>
      <c r="X88" s="2">
        <f t="shared" si="23"/>
        <v>320.75594640760056</v>
      </c>
      <c r="Y88" s="2">
        <f t="shared" si="24"/>
        <v>7.0547146302445185</v>
      </c>
      <c r="Z88" s="2"/>
      <c r="AA88" s="2">
        <f t="shared" si="25"/>
        <v>316.73282533506534</v>
      </c>
      <c r="AD88" s="28">
        <v>69</v>
      </c>
      <c r="AE88" s="119">
        <v>0</v>
      </c>
      <c r="AF88" s="119">
        <v>0</v>
      </c>
      <c r="AG88" s="119">
        <v>0</v>
      </c>
      <c r="AH88" s="119">
        <v>0</v>
      </c>
      <c r="AI88" s="28" t="s">
        <v>2</v>
      </c>
      <c r="AK88" s="52">
        <v>68</v>
      </c>
      <c r="AL88" s="119">
        <v>30.9</v>
      </c>
      <c r="AM88" s="54">
        <f t="shared" si="26"/>
        <v>30.35450182583094</v>
      </c>
      <c r="AN88" s="28" t="s">
        <v>67</v>
      </c>
      <c r="AP88" s="28">
        <v>68</v>
      </c>
      <c r="AQ88" s="119"/>
      <c r="AR88" s="2">
        <f t="shared" si="27"/>
        <v>479.63286400000015</v>
      </c>
      <c r="AS88" s="28" t="s">
        <v>68</v>
      </c>
    </row>
    <row r="89" spans="2:45" x14ac:dyDescent="0.2">
      <c r="B89" s="28">
        <v>70</v>
      </c>
      <c r="C89" s="119">
        <v>504.12664979059394</v>
      </c>
      <c r="D89" s="119">
        <v>439.58416371855185</v>
      </c>
      <c r="E89" s="119">
        <v>405.94113926214692</v>
      </c>
      <c r="F89" s="119">
        <v>340.91722439997193</v>
      </c>
      <c r="G89" s="28" t="s">
        <v>2</v>
      </c>
      <c r="I89" s="40">
        <f t="shared" si="15"/>
        <v>295.60262257162782</v>
      </c>
      <c r="J89" s="40">
        <f t="shared" si="14"/>
        <v>208.52402721896613</v>
      </c>
      <c r="K89" s="40"/>
      <c r="L89" s="40">
        <f t="shared" si="16"/>
        <v>492.00913651466351</v>
      </c>
      <c r="N89" s="2">
        <f t="shared" si="17"/>
        <v>413.06046237689742</v>
      </c>
      <c r="O89" s="2">
        <f t="shared" si="18"/>
        <v>26.52370134165443</v>
      </c>
      <c r="P89" s="2"/>
      <c r="Q89" s="2">
        <f t="shared" si="19"/>
        <v>423.98177994287096</v>
      </c>
      <c r="S89" s="2">
        <f t="shared" si="20"/>
        <v>374.84237205153528</v>
      </c>
      <c r="T89" s="2">
        <f t="shared" si="21"/>
        <v>31.098767210611641</v>
      </c>
      <c r="U89" s="2"/>
      <c r="V89" s="2">
        <f t="shared" si="22"/>
        <v>387.62897183395864</v>
      </c>
      <c r="X89" s="2">
        <f t="shared" si="23"/>
        <v>323.68612933130549</v>
      </c>
      <c r="Y89" s="2">
        <f t="shared" si="24"/>
        <v>17.231095068666434</v>
      </c>
      <c r="Z89" s="2"/>
      <c r="AA89" s="2">
        <f t="shared" si="25"/>
        <v>323.09260554471916</v>
      </c>
      <c r="AD89" s="28">
        <v>70</v>
      </c>
      <c r="AE89" s="119">
        <v>0</v>
      </c>
      <c r="AF89" s="119">
        <v>0</v>
      </c>
      <c r="AG89" s="119">
        <v>0</v>
      </c>
      <c r="AH89" s="119">
        <v>0</v>
      </c>
      <c r="AI89" s="28" t="s">
        <v>2</v>
      </c>
      <c r="AK89" s="52">
        <v>69</v>
      </c>
      <c r="AL89" s="119">
        <v>31.4</v>
      </c>
      <c r="AM89" s="54">
        <f t="shared" si="26"/>
        <v>30.866549959378524</v>
      </c>
      <c r="AN89" s="28" t="s">
        <v>67</v>
      </c>
      <c r="AP89" s="28">
        <v>69</v>
      </c>
      <c r="AQ89" s="119"/>
      <c r="AR89" s="2">
        <f t="shared" si="27"/>
        <v>480.70878300000004</v>
      </c>
      <c r="AS89" s="28" t="s">
        <v>68</v>
      </c>
    </row>
    <row r="90" spans="2:45" x14ac:dyDescent="0.2">
      <c r="B90" s="28">
        <v>71</v>
      </c>
      <c r="C90" s="119">
        <v>519.76542790146016</v>
      </c>
      <c r="D90" s="119">
        <v>454.61362505501774</v>
      </c>
      <c r="E90" s="119">
        <v>420.14255414312964</v>
      </c>
      <c r="F90" s="119">
        <v>353.9203522619793</v>
      </c>
      <c r="G90" s="28" t="s">
        <v>2</v>
      </c>
      <c r="I90" s="40">
        <f t="shared" si="15"/>
        <v>299.74384579140803</v>
      </c>
      <c r="J90" s="40">
        <f t="shared" si="14"/>
        <v>220.02158211005212</v>
      </c>
      <c r="K90" s="40"/>
      <c r="L90" s="40">
        <f t="shared" si="16"/>
        <v>498.57063324392084</v>
      </c>
      <c r="N90" s="2">
        <f t="shared" si="17"/>
        <v>416.2737836335574</v>
      </c>
      <c r="O90" s="2">
        <f t="shared" si="18"/>
        <v>38.339841421460335</v>
      </c>
      <c r="P90" s="2"/>
      <c r="Q90" s="2">
        <f t="shared" si="19"/>
        <v>430.74343534272043</v>
      </c>
      <c r="S90" s="2">
        <f t="shared" si="20"/>
        <v>377.90850026028323</v>
      </c>
      <c r="T90" s="2">
        <f t="shared" si="21"/>
        <v>42.23405388284641</v>
      </c>
      <c r="U90" s="2"/>
      <c r="V90" s="2">
        <f t="shared" si="22"/>
        <v>394.39810738944487</v>
      </c>
      <c r="X90" s="2">
        <f t="shared" si="23"/>
        <v>326.61352538537579</v>
      </c>
      <c r="Y90" s="2">
        <f t="shared" si="24"/>
        <v>27.306826876603509</v>
      </c>
      <c r="Z90" s="2"/>
      <c r="AA90" s="2">
        <f t="shared" si="25"/>
        <v>329.42048122485994</v>
      </c>
      <c r="AD90" s="28">
        <v>71</v>
      </c>
      <c r="AE90" s="119">
        <v>0</v>
      </c>
      <c r="AF90" s="119">
        <v>0</v>
      </c>
      <c r="AG90" s="119">
        <v>0</v>
      </c>
      <c r="AH90" s="119">
        <v>0</v>
      </c>
      <c r="AI90" s="28" t="s">
        <v>2</v>
      </c>
      <c r="AK90" s="52">
        <v>70</v>
      </c>
      <c r="AL90" s="119">
        <v>31.9</v>
      </c>
      <c r="AM90" s="54">
        <f t="shared" si="26"/>
        <v>31.380686375602213</v>
      </c>
      <c r="AN90" s="28" t="s">
        <v>67</v>
      </c>
      <c r="AP90" s="28">
        <v>70</v>
      </c>
      <c r="AQ90" s="119"/>
      <c r="AR90" s="2">
        <f t="shared" si="27"/>
        <v>481.45300000000009</v>
      </c>
      <c r="AS90" s="28" t="s">
        <v>68</v>
      </c>
    </row>
    <row r="91" spans="2:45" x14ac:dyDescent="0.2">
      <c r="B91" s="28">
        <v>72</v>
      </c>
      <c r="C91" s="119">
        <v>535.72334453028679</v>
      </c>
      <c r="D91" s="119">
        <v>469.50455110083436</v>
      </c>
      <c r="E91" s="119">
        <v>434.53151599752323</v>
      </c>
      <c r="F91" s="119">
        <v>367.25397748299531</v>
      </c>
      <c r="G91" s="28" t="s">
        <v>2</v>
      </c>
      <c r="I91" s="40">
        <f t="shared" si="15"/>
        <v>303.87404547311468</v>
      </c>
      <c r="J91" s="40">
        <f t="shared" si="14"/>
        <v>231.84929905717212</v>
      </c>
      <c r="K91" s="40"/>
      <c r="L91" s="40">
        <f t="shared" si="16"/>
        <v>505.03339750070802</v>
      </c>
      <c r="N91" s="2">
        <f t="shared" si="17"/>
        <v>419.47975671058583</v>
      </c>
      <c r="O91" s="2">
        <f t="shared" si="18"/>
        <v>50.02479439024853</v>
      </c>
      <c r="P91" s="2"/>
      <c r="Q91" s="2">
        <f t="shared" si="19"/>
        <v>437.43992458009893</v>
      </c>
      <c r="S91" s="2">
        <f t="shared" si="20"/>
        <v>380.96882648194679</v>
      </c>
      <c r="T91" s="2">
        <f t="shared" si="21"/>
        <v>53.562689515576437</v>
      </c>
      <c r="U91" s="2"/>
      <c r="V91" s="2">
        <f t="shared" si="22"/>
        <v>401.10813101776603</v>
      </c>
      <c r="X91" s="2">
        <f t="shared" si="23"/>
        <v>329.53787392072036</v>
      </c>
      <c r="Y91" s="2">
        <f t="shared" si="24"/>
        <v>37.716103562274952</v>
      </c>
      <c r="Z91" s="2"/>
      <c r="AA91" s="2">
        <f t="shared" si="25"/>
        <v>335.71376609552942</v>
      </c>
      <c r="AD91" s="28">
        <v>72</v>
      </c>
      <c r="AE91" s="119">
        <v>0</v>
      </c>
      <c r="AF91" s="119">
        <v>0</v>
      </c>
      <c r="AG91" s="119">
        <v>0</v>
      </c>
      <c r="AH91" s="119">
        <v>0</v>
      </c>
      <c r="AI91" s="28" t="s">
        <v>2</v>
      </c>
      <c r="AK91" s="52">
        <v>71</v>
      </c>
      <c r="AL91" s="119">
        <v>32.299999999999997</v>
      </c>
      <c r="AM91" s="54">
        <f t="shared" si="26"/>
        <v>31.896919591132082</v>
      </c>
      <c r="AN91" s="28" t="s">
        <v>67</v>
      </c>
      <c r="AP91" s="28">
        <v>71</v>
      </c>
      <c r="AQ91" s="119"/>
      <c r="AR91" s="2">
        <f t="shared" si="27"/>
        <v>481.85661700000003</v>
      </c>
      <c r="AS91" s="28" t="s">
        <v>68</v>
      </c>
    </row>
    <row r="92" spans="2:45" x14ac:dyDescent="0.2">
      <c r="B92" s="28">
        <v>73</v>
      </c>
      <c r="C92" s="119">
        <v>550.56404468646974</v>
      </c>
      <c r="D92" s="119">
        <v>484.74807223232352</v>
      </c>
      <c r="E92" s="119">
        <v>448.95003366795834</v>
      </c>
      <c r="F92" s="119">
        <v>381.75463193437298</v>
      </c>
      <c r="G92" s="28" t="s">
        <v>2</v>
      </c>
      <c r="I92" s="40">
        <f t="shared" si="15"/>
        <v>307.99295035367572</v>
      </c>
      <c r="J92" s="40">
        <f t="shared" si="14"/>
        <v>242.57109433279402</v>
      </c>
      <c r="K92" s="40"/>
      <c r="L92" s="40">
        <f t="shared" si="16"/>
        <v>511.39683586223441</v>
      </c>
      <c r="N92" s="2">
        <f t="shared" si="17"/>
        <v>422.67815301744525</v>
      </c>
      <c r="O92" s="2">
        <f t="shared" si="18"/>
        <v>62.069919214878269</v>
      </c>
      <c r="P92" s="2"/>
      <c r="Q92" s="2">
        <f t="shared" si="19"/>
        <v>444.06953669634379</v>
      </c>
      <c r="S92" s="2">
        <f t="shared" si="20"/>
        <v>384.02311534272769</v>
      </c>
      <c r="T92" s="2">
        <f t="shared" si="21"/>
        <v>64.926918325230645</v>
      </c>
      <c r="U92" s="2"/>
      <c r="V92" s="2">
        <f t="shared" si="22"/>
        <v>407.75684077219358</v>
      </c>
      <c r="X92" s="2">
        <f t="shared" si="23"/>
        <v>332.45891772479348</v>
      </c>
      <c r="Y92" s="2">
        <f t="shared" si="24"/>
        <v>49.295714209579501</v>
      </c>
      <c r="Z92" s="2"/>
      <c r="AA92" s="2">
        <f t="shared" si="25"/>
        <v>341.96988698199999</v>
      </c>
      <c r="AD92" s="28">
        <v>73</v>
      </c>
      <c r="AE92" s="119">
        <v>0</v>
      </c>
      <c r="AF92" s="119">
        <v>0</v>
      </c>
      <c r="AG92" s="119">
        <v>0</v>
      </c>
      <c r="AH92" s="119">
        <v>0</v>
      </c>
      <c r="AI92" s="28" t="s">
        <v>2</v>
      </c>
      <c r="AK92" s="52">
        <v>72</v>
      </c>
      <c r="AL92" s="119">
        <v>32.799999999999997</v>
      </c>
      <c r="AM92" s="54">
        <f t="shared" si="26"/>
        <v>32.415258157331522</v>
      </c>
      <c r="AN92" s="28" t="s">
        <v>67</v>
      </c>
      <c r="AP92" s="28">
        <v>72</v>
      </c>
      <c r="AQ92" s="128">
        <v>469.85954181486886</v>
      </c>
      <c r="AR92" s="2">
        <f t="shared" si="27"/>
        <v>481.91073600000004</v>
      </c>
      <c r="AS92" s="28" t="s">
        <v>68</v>
      </c>
    </row>
    <row r="93" spans="2:45" x14ac:dyDescent="0.2">
      <c r="B93" s="28">
        <v>74</v>
      </c>
      <c r="C93" s="119">
        <v>484.8941246890023</v>
      </c>
      <c r="D93" s="119">
        <v>427.78717167208669</v>
      </c>
      <c r="E93" s="119">
        <v>400.74024039429906</v>
      </c>
      <c r="F93" s="119">
        <v>341.16416027636012</v>
      </c>
      <c r="G93" s="28" t="s">
        <v>2</v>
      </c>
      <c r="I93" s="40">
        <f t="shared" si="15"/>
        <v>312.10029454064789</v>
      </c>
      <c r="J93" s="40">
        <f t="shared" si="14"/>
        <v>172.7938301483544</v>
      </c>
      <c r="K93" s="40"/>
      <c r="L93" s="40">
        <f t="shared" si="16"/>
        <v>517.66048349966013</v>
      </c>
      <c r="N93" s="2">
        <f t="shared" si="17"/>
        <v>425.86874810064512</v>
      </c>
      <c r="O93" s="2">
        <f t="shared" si="18"/>
        <v>1.9184235714415649</v>
      </c>
      <c r="P93" s="2"/>
      <c r="Q93" s="2">
        <f t="shared" si="19"/>
        <v>450.63068042824216</v>
      </c>
      <c r="S93" s="2">
        <f t="shared" si="20"/>
        <v>387.07113535214097</v>
      </c>
      <c r="T93" s="2">
        <f t="shared" si="21"/>
        <v>13.669105042158094</v>
      </c>
      <c r="U93" s="2"/>
      <c r="V93" s="2">
        <f t="shared" si="22"/>
        <v>414.3421716828056</v>
      </c>
      <c r="X93" s="2">
        <f t="shared" si="23"/>
        <v>335.3764030520727</v>
      </c>
      <c r="Y93" s="2">
        <f t="shared" si="24"/>
        <v>5.787757224287418</v>
      </c>
      <c r="Z93" s="2"/>
      <c r="AA93" s="2">
        <f t="shared" si="25"/>
        <v>348.18638382928776</v>
      </c>
      <c r="AD93" s="28">
        <v>74</v>
      </c>
      <c r="AE93" s="119">
        <v>82.042142741546996</v>
      </c>
      <c r="AF93" s="119">
        <v>71.445558535572914</v>
      </c>
      <c r="AG93" s="119">
        <v>63.348363213365538</v>
      </c>
      <c r="AH93" s="119">
        <v>54.120496896344193</v>
      </c>
      <c r="AI93" s="28" t="s">
        <v>2</v>
      </c>
      <c r="AK93" s="52">
        <v>73</v>
      </c>
      <c r="AL93" s="119">
        <v>33.299999999999997</v>
      </c>
      <c r="AM93" s="54">
        <f t="shared" si="26"/>
        <v>32.935710660438914</v>
      </c>
      <c r="AN93" s="28" t="s">
        <v>67</v>
      </c>
      <c r="AP93" s="28">
        <v>73</v>
      </c>
      <c r="AQ93" s="119"/>
      <c r="AR93" s="2">
        <f t="shared" si="27"/>
        <v>481.60645900000009</v>
      </c>
      <c r="AS93" s="28" t="s">
        <v>68</v>
      </c>
    </row>
    <row r="94" spans="2:45" x14ac:dyDescent="0.2">
      <c r="B94" s="28">
        <v>75</v>
      </c>
      <c r="C94" s="119">
        <v>499.10008127249228</v>
      </c>
      <c r="D94" s="119">
        <v>442.16990501642596</v>
      </c>
      <c r="E94" s="119">
        <v>413.45333744460669</v>
      </c>
      <c r="F94" s="119">
        <v>354.21383497146456</v>
      </c>
      <c r="G94" s="28" t="s">
        <v>2</v>
      </c>
      <c r="I94" s="40">
        <f t="shared" si="15"/>
        <v>316.19581750044279</v>
      </c>
      <c r="J94" s="40">
        <f t="shared" si="14"/>
        <v>182.90426377204949</v>
      </c>
      <c r="K94" s="40"/>
      <c r="L94" s="40">
        <f t="shared" si="16"/>
        <v>523.82399855717961</v>
      </c>
      <c r="N94" s="2">
        <f t="shared" si="17"/>
        <v>429.05132164313466</v>
      </c>
      <c r="O94" s="2">
        <f t="shared" si="18"/>
        <v>13.118583373291301</v>
      </c>
      <c r="P94" s="2"/>
      <c r="Q94" s="2">
        <f t="shared" si="19"/>
        <v>457.12188158983025</v>
      </c>
      <c r="S94" s="2">
        <f t="shared" si="20"/>
        <v>390.11265891151425</v>
      </c>
      <c r="T94" s="2">
        <f t="shared" si="21"/>
        <v>23.340678533092444</v>
      </c>
      <c r="U94" s="2"/>
      <c r="V94" s="2">
        <f t="shared" si="22"/>
        <v>420.86219339358848</v>
      </c>
      <c r="X94" s="2">
        <f t="shared" si="23"/>
        <v>338.29007965229027</v>
      </c>
      <c r="Y94" s="2">
        <f t="shared" si="24"/>
        <v>15.92375531917429</v>
      </c>
      <c r="Z94" s="2"/>
      <c r="AA94" s="2">
        <f t="shared" si="25"/>
        <v>354.36090943719211</v>
      </c>
      <c r="AD94" s="28">
        <v>75</v>
      </c>
      <c r="AE94" s="119">
        <v>0</v>
      </c>
      <c r="AF94" s="119">
        <v>0</v>
      </c>
      <c r="AG94" s="119">
        <v>0</v>
      </c>
      <c r="AH94" s="119">
        <v>0</v>
      </c>
      <c r="AI94" s="28" t="s">
        <v>2</v>
      </c>
      <c r="AK94" s="52">
        <v>74</v>
      </c>
      <c r="AL94" s="119">
        <v>34</v>
      </c>
      <c r="AM94" s="54">
        <f t="shared" si="26"/>
        <v>33.458285721709821</v>
      </c>
      <c r="AN94" s="28" t="s">
        <v>67</v>
      </c>
      <c r="AP94" s="28">
        <v>74</v>
      </c>
      <c r="AQ94" s="119"/>
      <c r="AR94" s="2">
        <f t="shared" si="27"/>
        <v>480.93488800000011</v>
      </c>
      <c r="AS94" s="28" t="s">
        <v>68</v>
      </c>
    </row>
    <row r="95" spans="2:45" x14ac:dyDescent="0.2">
      <c r="B95" s="28">
        <v>76</v>
      </c>
      <c r="C95" s="119">
        <v>514.63017327962575</v>
      </c>
      <c r="D95" s="119">
        <v>456.73118406822942</v>
      </c>
      <c r="E95" s="119">
        <v>427.41826781800199</v>
      </c>
      <c r="F95" s="119">
        <v>367.08913796454641</v>
      </c>
      <c r="G95" s="28" t="s">
        <v>2</v>
      </c>
      <c r="I95" s="40">
        <f t="shared" si="15"/>
        <v>320.27926404454081</v>
      </c>
      <c r="J95" s="40">
        <f t="shared" si="14"/>
        <v>194.35090923508494</v>
      </c>
      <c r="K95" s="40"/>
      <c r="L95" s="40">
        <f t="shared" si="16"/>
        <v>529.88715657792739</v>
      </c>
      <c r="N95" s="2">
        <f t="shared" si="17"/>
        <v>432.22565746191611</v>
      </c>
      <c r="O95" s="2">
        <f t="shared" si="18"/>
        <v>24.50552660631331</v>
      </c>
      <c r="P95" s="2"/>
      <c r="Q95" s="2">
        <f t="shared" si="19"/>
        <v>463.5417803340664</v>
      </c>
      <c r="S95" s="2">
        <f t="shared" si="20"/>
        <v>393.14746232058201</v>
      </c>
      <c r="T95" s="2">
        <f t="shared" si="21"/>
        <v>34.270805497419985</v>
      </c>
      <c r="U95" s="2"/>
      <c r="V95" s="2">
        <f t="shared" si="22"/>
        <v>427.31510759723164</v>
      </c>
      <c r="X95" s="2">
        <f t="shared" si="23"/>
        <v>341.19970079645748</v>
      </c>
      <c r="Y95" s="2">
        <f t="shared" si="24"/>
        <v>25.889437168088932</v>
      </c>
      <c r="Z95" s="2"/>
      <c r="AA95" s="2">
        <f t="shared" si="25"/>
        <v>360.49122893387681</v>
      </c>
      <c r="AD95" s="28">
        <v>76</v>
      </c>
      <c r="AE95" s="119">
        <v>0</v>
      </c>
      <c r="AF95" s="119">
        <v>0</v>
      </c>
      <c r="AG95" s="119">
        <v>0</v>
      </c>
      <c r="AH95" s="119">
        <v>0</v>
      </c>
      <c r="AI95" s="28" t="s">
        <v>2</v>
      </c>
      <c r="AK95" s="52">
        <v>75</v>
      </c>
      <c r="AL95" s="119">
        <v>34.5</v>
      </c>
      <c r="AM95" s="54">
        <f t="shared" si="26"/>
        <v>33.982991997559814</v>
      </c>
      <c r="AN95" s="28" t="s">
        <v>67</v>
      </c>
      <c r="AP95" s="28">
        <v>75</v>
      </c>
      <c r="AQ95" s="119"/>
      <c r="AR95" s="2">
        <f t="shared" si="27"/>
        <v>479.88712500000008</v>
      </c>
      <c r="AS95" s="28" t="s">
        <v>68</v>
      </c>
    </row>
    <row r="96" spans="2:45" x14ac:dyDescent="0.2">
      <c r="B96" s="28">
        <v>77</v>
      </c>
      <c r="C96" s="119">
        <v>528.93597997048334</v>
      </c>
      <c r="D96" s="119">
        <v>470.58057919310306</v>
      </c>
      <c r="E96" s="119">
        <v>441.39728979878026</v>
      </c>
      <c r="F96" s="119">
        <v>380.13839370289088</v>
      </c>
      <c r="G96" s="28" t="s">
        <v>2</v>
      </c>
      <c r="I96" s="40">
        <f t="shared" si="15"/>
        <v>324.35038431375204</v>
      </c>
      <c r="J96" s="40">
        <f t="shared" si="14"/>
        <v>204.5855956567313</v>
      </c>
      <c r="K96" s="40"/>
      <c r="L96" s="40">
        <f t="shared" si="16"/>
        <v>535.84984499119173</v>
      </c>
      <c r="N96" s="2">
        <f t="shared" si="17"/>
        <v>435.3915435039288</v>
      </c>
      <c r="O96" s="2">
        <f t="shared" si="18"/>
        <v>35.189035689174261</v>
      </c>
      <c r="P96" s="2"/>
      <c r="Q96" s="2">
        <f t="shared" si="19"/>
        <v>469.8891283101089</v>
      </c>
      <c r="S96" s="2">
        <f t="shared" si="20"/>
        <v>396.17532578221994</v>
      </c>
      <c r="T96" s="2">
        <f t="shared" si="21"/>
        <v>45.221964016560321</v>
      </c>
      <c r="U96" s="2"/>
      <c r="V96" s="2">
        <f t="shared" si="22"/>
        <v>433.69924528925776</v>
      </c>
      <c r="X96" s="2">
        <f t="shared" si="23"/>
        <v>344.10502330072194</v>
      </c>
      <c r="Y96" s="2">
        <f t="shared" si="24"/>
        <v>36.033370402168941</v>
      </c>
      <c r="Z96" s="2"/>
      <c r="AA96" s="2">
        <f t="shared" si="25"/>
        <v>366.57521900578934</v>
      </c>
      <c r="AD96" s="28">
        <v>77</v>
      </c>
      <c r="AE96" s="119">
        <v>0</v>
      </c>
      <c r="AF96" s="119">
        <v>0</v>
      </c>
      <c r="AG96" s="119">
        <v>0</v>
      </c>
      <c r="AH96" s="119">
        <v>0</v>
      </c>
      <c r="AI96" s="28" t="s">
        <v>2</v>
      </c>
      <c r="AK96" s="52">
        <v>76</v>
      </c>
      <c r="AL96" s="119">
        <v>35</v>
      </c>
      <c r="AM96" s="54">
        <f t="shared" si="26"/>
        <v>34.509838179707891</v>
      </c>
      <c r="AN96" s="28" t="s">
        <v>67</v>
      </c>
      <c r="AP96" s="28">
        <v>76</v>
      </c>
      <c r="AQ96" s="119"/>
      <c r="AR96" s="2">
        <f t="shared" si="27"/>
        <v>478.45427200000006</v>
      </c>
      <c r="AS96" s="28" t="s">
        <v>68</v>
      </c>
    </row>
    <row r="97" spans="2:45" x14ac:dyDescent="0.2">
      <c r="B97" s="28">
        <v>78</v>
      </c>
      <c r="C97" s="119">
        <v>544.62200627674372</v>
      </c>
      <c r="D97" s="119">
        <v>485.47851646697819</v>
      </c>
      <c r="E97" s="119">
        <v>455.55192496946904</v>
      </c>
      <c r="F97" s="119">
        <v>393.58490104138843</v>
      </c>
      <c r="G97" s="28" t="s">
        <v>2</v>
      </c>
      <c r="I97" s="40">
        <f t="shared" si="15"/>
        <v>328.40893376058631</v>
      </c>
      <c r="J97" s="40">
        <f t="shared" si="14"/>
        <v>216.21307251615741</v>
      </c>
      <c r="K97" s="40"/>
      <c r="L97" s="40">
        <f t="shared" si="16"/>
        <v>541.71205767396452</v>
      </c>
      <c r="N97" s="2">
        <f t="shared" si="17"/>
        <v>438.54877184024934</v>
      </c>
      <c r="O97" s="2">
        <f t="shared" si="18"/>
        <v>46.929744626728848</v>
      </c>
      <c r="P97" s="2"/>
      <c r="Q97" s="2">
        <f t="shared" si="19"/>
        <v>476.16278573115602</v>
      </c>
      <c r="S97" s="2">
        <f t="shared" si="20"/>
        <v>399.19603340536491</v>
      </c>
      <c r="T97" s="2">
        <f t="shared" si="21"/>
        <v>56.355891564104127</v>
      </c>
      <c r="U97" s="2"/>
      <c r="V97" s="2">
        <f t="shared" si="22"/>
        <v>440.01306386222262</v>
      </c>
      <c r="X97" s="2">
        <f t="shared" si="23"/>
        <v>347.00580754809755</v>
      </c>
      <c r="Y97" s="2">
        <f t="shared" si="24"/>
        <v>46.579093493290884</v>
      </c>
      <c r="Z97" s="2"/>
      <c r="AA97" s="2">
        <f t="shared" si="25"/>
        <v>372.61086690142167</v>
      </c>
      <c r="AD97" s="28">
        <v>78</v>
      </c>
      <c r="AE97" s="119">
        <v>0</v>
      </c>
      <c r="AF97" s="119">
        <v>0</v>
      </c>
      <c r="AG97" s="119">
        <v>0</v>
      </c>
      <c r="AH97" s="119">
        <v>0</v>
      </c>
      <c r="AI97" s="28" t="s">
        <v>2</v>
      </c>
      <c r="AK97" s="52">
        <v>77</v>
      </c>
      <c r="AL97" s="119">
        <v>35.5</v>
      </c>
      <c r="AM97" s="54">
        <f t="shared" si="26"/>
        <v>35.038832995320419</v>
      </c>
      <c r="AN97" s="28" t="s">
        <v>67</v>
      </c>
      <c r="AP97" s="28">
        <v>77</v>
      </c>
      <c r="AQ97" s="128">
        <v>534.91309298285853</v>
      </c>
      <c r="AR97" s="2">
        <f t="shared" si="27"/>
        <v>476.62743100000012</v>
      </c>
      <c r="AS97" s="28" t="s">
        <v>68</v>
      </c>
    </row>
    <row r="98" spans="2:45" x14ac:dyDescent="0.2">
      <c r="B98" s="28">
        <v>79</v>
      </c>
      <c r="C98" s="119">
        <v>559.20320310500529</v>
      </c>
      <c r="D98" s="119">
        <v>499.163770523751</v>
      </c>
      <c r="E98" s="119">
        <v>469.88250184813427</v>
      </c>
      <c r="F98" s="119">
        <v>406.98947424727544</v>
      </c>
      <c r="G98" s="28" t="s">
        <v>2</v>
      </c>
      <c r="I98" s="40">
        <f t="shared" si="15"/>
        <v>332.45467312978946</v>
      </c>
      <c r="J98" s="40">
        <f t="shared" si="14"/>
        <v>226.74852997521583</v>
      </c>
      <c r="K98" s="40"/>
      <c r="L98" s="40">
        <f t="shared" si="16"/>
        <v>547.4738895984699</v>
      </c>
      <c r="N98" s="2">
        <f t="shared" si="17"/>
        <v>441.69713865865555</v>
      </c>
      <c r="O98" s="2">
        <f t="shared" si="18"/>
        <v>57.466631865095451</v>
      </c>
      <c r="P98" s="2"/>
      <c r="Q98" s="2">
        <f t="shared" si="19"/>
        <v>482.36171836702346</v>
      </c>
      <c r="S98" s="2">
        <f t="shared" si="20"/>
        <v>402.20937320616486</v>
      </c>
      <c r="T98" s="2">
        <f t="shared" si="21"/>
        <v>67.673128641969413</v>
      </c>
      <c r="U98" s="2"/>
      <c r="V98" s="2">
        <f t="shared" si="22"/>
        <v>446.25514405978726</v>
      </c>
      <c r="X98" s="2">
        <f t="shared" si="23"/>
        <v>349.90181750810819</v>
      </c>
      <c r="Y98" s="2">
        <f t="shared" si="24"/>
        <v>57.087656739167244</v>
      </c>
      <c r="Z98" s="2"/>
      <c r="AA98" s="2">
        <f t="shared" si="25"/>
        <v>378.59626922606321</v>
      </c>
      <c r="AD98" s="28">
        <v>79</v>
      </c>
      <c r="AE98" s="119">
        <v>0</v>
      </c>
      <c r="AF98" s="119">
        <v>0</v>
      </c>
      <c r="AG98" s="119">
        <v>0</v>
      </c>
      <c r="AH98" s="119">
        <v>0</v>
      </c>
      <c r="AI98" s="28" t="s">
        <v>2</v>
      </c>
      <c r="AK98" s="52">
        <v>78</v>
      </c>
      <c r="AL98" s="119">
        <v>36</v>
      </c>
      <c r="AM98" s="54">
        <f t="shared" si="26"/>
        <v>35.569985207155725</v>
      </c>
      <c r="AN98" s="28" t="s">
        <v>67</v>
      </c>
      <c r="AP98" s="28">
        <v>78</v>
      </c>
      <c r="AQ98" s="119"/>
      <c r="AR98" s="2">
        <f t="shared" si="27"/>
        <v>474.39770400000009</v>
      </c>
      <c r="AS98" s="28" t="s">
        <v>68</v>
      </c>
    </row>
    <row r="99" spans="2:45" x14ac:dyDescent="0.2">
      <c r="B99" s="28">
        <v>80</v>
      </c>
      <c r="C99" s="119">
        <v>574.89898756100104</v>
      </c>
      <c r="D99" s="119">
        <v>514.2160590996175</v>
      </c>
      <c r="E99" s="119">
        <v>482.97487220179585</v>
      </c>
      <c r="F99" s="119">
        <v>420.41062018866666</v>
      </c>
      <c r="G99" s="28" t="s">
        <v>2</v>
      </c>
      <c r="I99" s="40">
        <f t="shared" si="15"/>
        <v>336.48736843710549</v>
      </c>
      <c r="J99" s="40">
        <f t="shared" si="14"/>
        <v>238.41161912389555</v>
      </c>
      <c r="K99" s="40"/>
      <c r="L99" s="40">
        <f t="shared" si="16"/>
        <v>553.135531576007</v>
      </c>
      <c r="N99" s="2">
        <f t="shared" si="17"/>
        <v>444.83644425460187</v>
      </c>
      <c r="O99" s="2">
        <f t="shared" si="18"/>
        <v>69.379614845015624</v>
      </c>
      <c r="P99" s="2"/>
      <c r="Q99" s="2">
        <f t="shared" si="19"/>
        <v>488.48499447485364</v>
      </c>
      <c r="S99" s="2">
        <f t="shared" si="20"/>
        <v>405.21513710740498</v>
      </c>
      <c r="T99" s="2">
        <f t="shared" si="21"/>
        <v>77.759735094390862</v>
      </c>
      <c r="U99" s="2"/>
      <c r="V99" s="2">
        <f t="shared" si="22"/>
        <v>452.4241868095105</v>
      </c>
      <c r="X99" s="2">
        <f t="shared" si="23"/>
        <v>352.79282075438613</v>
      </c>
      <c r="Y99" s="2">
        <f t="shared" si="24"/>
        <v>67.617799434280528</v>
      </c>
      <c r="Z99" s="2"/>
      <c r="AA99" s="2">
        <f t="shared" si="25"/>
        <v>384.52963054428739</v>
      </c>
      <c r="AD99" s="28">
        <v>80</v>
      </c>
      <c r="AE99" s="119">
        <v>0</v>
      </c>
      <c r="AF99" s="119">
        <v>0</v>
      </c>
      <c r="AG99" s="119">
        <v>0</v>
      </c>
      <c r="AH99" s="119">
        <v>0</v>
      </c>
      <c r="AI99" s="28" t="s">
        <v>2</v>
      </c>
      <c r="AK99" s="52">
        <v>79</v>
      </c>
      <c r="AL99" s="119">
        <v>36.5</v>
      </c>
      <c r="AM99" s="54">
        <f t="shared" si="26"/>
        <v>36.103303613709222</v>
      </c>
      <c r="AN99" s="28" t="s">
        <v>67</v>
      </c>
      <c r="AP99" s="28">
        <v>79</v>
      </c>
      <c r="AQ99" s="119"/>
      <c r="AR99" s="2">
        <f t="shared" si="27"/>
        <v>471.75619300000005</v>
      </c>
      <c r="AS99" s="28" t="s">
        <v>68</v>
      </c>
    </row>
    <row r="100" spans="2:45" x14ac:dyDescent="0.2">
      <c r="B100" s="28">
        <v>81</v>
      </c>
      <c r="C100" s="119">
        <v>509.53102196690804</v>
      </c>
      <c r="D100" s="119">
        <v>467.62690995575429</v>
      </c>
      <c r="E100" s="119">
        <v>430.77986476986376</v>
      </c>
      <c r="F100" s="119">
        <v>372.18633862492851</v>
      </c>
      <c r="G100" s="28" t="s">
        <v>2</v>
      </c>
      <c r="I100" s="40">
        <f t="shared" si="15"/>
        <v>340.50679094632534</v>
      </c>
      <c r="J100" s="40">
        <f t="shared" ref="J100:J138" si="28">C100-I100</f>
        <v>169.0242310205827</v>
      </c>
      <c r="K100" s="40"/>
      <c r="L100" s="40">
        <f t="shared" si="16"/>
        <v>558.69726510619955</v>
      </c>
      <c r="N100" s="2">
        <f t="shared" si="17"/>
        <v>447.96649302065157</v>
      </c>
      <c r="O100" s="2">
        <f t="shared" si="18"/>
        <v>19.660416935102717</v>
      </c>
      <c r="P100" s="2"/>
      <c r="Q100" s="2">
        <f t="shared" si="19"/>
        <v>494.53178168057997</v>
      </c>
      <c r="S100" s="2">
        <f t="shared" si="20"/>
        <v>408.21312093625409</v>
      </c>
      <c r="T100" s="2">
        <f t="shared" si="21"/>
        <v>22.566743833609678</v>
      </c>
      <c r="U100" s="2"/>
      <c r="V100" s="2">
        <f t="shared" si="22"/>
        <v>458.51900995225043</v>
      </c>
      <c r="X100" s="2">
        <f t="shared" si="23"/>
        <v>355.67858848026657</v>
      </c>
      <c r="Y100" s="2">
        <f t="shared" si="24"/>
        <v>16.507750144661941</v>
      </c>
      <c r="Z100" s="2"/>
      <c r="AA100" s="2">
        <f t="shared" si="25"/>
        <v>390.40926180645369</v>
      </c>
      <c r="AD100" s="28">
        <v>81</v>
      </c>
      <c r="AE100" s="119">
        <v>80.700447963435707</v>
      </c>
      <c r="AF100" s="119">
        <v>61.216153320647329</v>
      </c>
      <c r="AG100" s="119">
        <v>66.194882573390203</v>
      </c>
      <c r="AH100" s="119">
        <v>61.818074269462386</v>
      </c>
      <c r="AI100" s="28" t="s">
        <v>2</v>
      </c>
      <c r="AK100" s="52">
        <v>80</v>
      </c>
      <c r="AL100" s="119">
        <v>36.9</v>
      </c>
      <c r="AM100" s="54">
        <f t="shared" si="26"/>
        <v>36.638797049359162</v>
      </c>
      <c r="AN100" s="28" t="s">
        <v>67</v>
      </c>
      <c r="AP100" s="28">
        <v>80</v>
      </c>
      <c r="AQ100" s="119"/>
      <c r="AR100" s="2">
        <f t="shared" si="27"/>
        <v>468.69400000000019</v>
      </c>
      <c r="AS100" s="28" t="s">
        <v>68</v>
      </c>
    </row>
    <row r="101" spans="2:45" x14ac:dyDescent="0.2">
      <c r="B101" s="28">
        <v>82</v>
      </c>
      <c r="C101" s="119">
        <v>523.57676016804919</v>
      </c>
      <c r="D101" s="119">
        <v>482.21271895778051</v>
      </c>
      <c r="E101" s="119">
        <v>444.57904258861436</v>
      </c>
      <c r="F101" s="119">
        <v>384.10756175032691</v>
      </c>
      <c r="G101" s="28" t="s">
        <v>2</v>
      </c>
      <c r="I101" s="40">
        <f t="shared" si="15"/>
        <v>344.51271714467492</v>
      </c>
      <c r="J101" s="40">
        <f t="shared" si="28"/>
        <v>179.06404302337427</v>
      </c>
      <c r="K101" s="40"/>
      <c r="L101" s="40">
        <f t="shared" si="16"/>
        <v>564.15945733957869</v>
      </c>
      <c r="N101" s="2">
        <f t="shared" si="17"/>
        <v>451.08709343441291</v>
      </c>
      <c r="O101" s="2">
        <f t="shared" si="18"/>
        <v>31.125625523367603</v>
      </c>
      <c r="P101" s="2"/>
      <c r="Q101" s="2">
        <f t="shared" si="19"/>
        <v>500.50134382300274</v>
      </c>
      <c r="S101" s="2">
        <f t="shared" si="20"/>
        <v>411.20312442037721</v>
      </c>
      <c r="T101" s="2">
        <f t="shared" si="21"/>
        <v>33.375918168237149</v>
      </c>
      <c r="U101" s="2"/>
      <c r="V101" s="2">
        <f t="shared" si="22"/>
        <v>464.53854488509529</v>
      </c>
      <c r="X101" s="2">
        <f t="shared" si="23"/>
        <v>358.55889551242052</v>
      </c>
      <c r="Y101" s="2">
        <f t="shared" si="24"/>
        <v>25.548666237906389</v>
      </c>
      <c r="Z101" s="2"/>
      <c r="AA101" s="2">
        <f t="shared" si="25"/>
        <v>396.23357861501262</v>
      </c>
      <c r="AD101" s="28">
        <v>82</v>
      </c>
      <c r="AE101" s="119">
        <v>0</v>
      </c>
      <c r="AF101" s="119">
        <v>0</v>
      </c>
      <c r="AG101" s="119">
        <v>0</v>
      </c>
      <c r="AH101" s="119">
        <v>0</v>
      </c>
      <c r="AI101" s="28" t="s">
        <v>2</v>
      </c>
      <c r="AK101" s="52">
        <v>81</v>
      </c>
      <c r="AL101" s="119">
        <v>37.6</v>
      </c>
      <c r="AM101" s="54">
        <f t="shared" si="26"/>
        <v>37.176474384513014</v>
      </c>
      <c r="AN101" s="28" t="s">
        <v>67</v>
      </c>
      <c r="AP101" s="28">
        <v>81</v>
      </c>
      <c r="AQ101" s="119"/>
      <c r="AR101" s="2">
        <f t="shared" si="27"/>
        <v>465.20222700000011</v>
      </c>
      <c r="AS101" s="28" t="s">
        <v>68</v>
      </c>
    </row>
    <row r="102" spans="2:45" x14ac:dyDescent="0.2">
      <c r="B102" s="28">
        <v>83</v>
      </c>
      <c r="C102" s="119">
        <v>537.74024841528194</v>
      </c>
      <c r="D102" s="119">
        <v>495.61018580336281</v>
      </c>
      <c r="E102" s="119">
        <v>458.37502914722211</v>
      </c>
      <c r="F102" s="119">
        <v>397.01890741792255</v>
      </c>
      <c r="G102" s="28" t="s">
        <v>2</v>
      </c>
      <c r="I102" s="40">
        <f t="shared" si="15"/>
        <v>348.5049287166047</v>
      </c>
      <c r="J102" s="40">
        <f t="shared" si="28"/>
        <v>189.23531969867724</v>
      </c>
      <c r="K102" s="40"/>
      <c r="L102" s="40">
        <f t="shared" si="16"/>
        <v>569.52255616033551</v>
      </c>
      <c r="N102" s="2">
        <f t="shared" si="17"/>
        <v>454.19805804502511</v>
      </c>
      <c r="O102" s="2">
        <f t="shared" si="18"/>
        <v>41.412127758337704</v>
      </c>
      <c r="P102" s="2"/>
      <c r="Q102" s="2">
        <f t="shared" si="19"/>
        <v>506.39303777158392</v>
      </c>
      <c r="S102" s="2">
        <f t="shared" si="20"/>
        <v>414.18495118245772</v>
      </c>
      <c r="T102" s="2">
        <f t="shared" si="21"/>
        <v>44.190077964764384</v>
      </c>
      <c r="U102" s="2"/>
      <c r="V102" s="2">
        <f t="shared" si="22"/>
        <v>470.48183313378496</v>
      </c>
      <c r="X102" s="2">
        <f t="shared" si="23"/>
        <v>361.43352032256723</v>
      </c>
      <c r="Y102" s="2">
        <f t="shared" si="24"/>
        <v>35.585387095355316</v>
      </c>
      <c r="Z102" s="2"/>
      <c r="AA102" s="2">
        <f t="shared" si="25"/>
        <v>402.0010993458655</v>
      </c>
      <c r="AD102" s="28">
        <v>83</v>
      </c>
      <c r="AE102" s="119">
        <v>0</v>
      </c>
      <c r="AF102" s="119">
        <v>0</v>
      </c>
      <c r="AG102" s="119">
        <v>0</v>
      </c>
      <c r="AH102" s="119">
        <v>0</v>
      </c>
      <c r="AI102" s="28" t="s">
        <v>2</v>
      </c>
      <c r="AK102" s="52">
        <v>82</v>
      </c>
      <c r="AL102" s="119">
        <v>38.1</v>
      </c>
      <c r="AM102" s="54">
        <f t="shared" si="26"/>
        <v>37.71634452575438</v>
      </c>
      <c r="AN102" s="28" t="s">
        <v>67</v>
      </c>
      <c r="AP102" s="28">
        <v>82</v>
      </c>
      <c r="AQ102" s="128">
        <v>596.05926606699677</v>
      </c>
      <c r="AR102" s="2">
        <f t="shared" si="27"/>
        <v>461.27197600000011</v>
      </c>
      <c r="AS102" s="28" t="s">
        <v>68</v>
      </c>
    </row>
    <row r="103" spans="2:45" x14ac:dyDescent="0.2">
      <c r="B103" s="28">
        <v>84</v>
      </c>
      <c r="C103" s="119">
        <v>553.5674772535433</v>
      </c>
      <c r="D103" s="119">
        <v>509.58189780567005</v>
      </c>
      <c r="E103" s="119">
        <v>471.32342401029416</v>
      </c>
      <c r="F103" s="119">
        <v>410.31998527694799</v>
      </c>
      <c r="G103" s="28" t="s">
        <v>2</v>
      </c>
      <c r="I103" s="40">
        <f t="shared" si="15"/>
        <v>352.48321251603448</v>
      </c>
      <c r="J103" s="40">
        <f t="shared" si="28"/>
        <v>201.08426473750882</v>
      </c>
      <c r="K103" s="40"/>
      <c r="L103" s="40">
        <f t="shared" si="16"/>
        <v>574.78708539504851</v>
      </c>
      <c r="N103" s="2">
        <f t="shared" si="17"/>
        <v>457.29920345823882</v>
      </c>
      <c r="O103" s="2">
        <f t="shared" si="18"/>
        <v>52.282694347431232</v>
      </c>
      <c r="P103" s="2"/>
      <c r="Q103" s="2">
        <f t="shared" si="19"/>
        <v>512.20631022833049</v>
      </c>
      <c r="S103" s="2">
        <f t="shared" si="20"/>
        <v>417.15840873317472</v>
      </c>
      <c r="T103" s="2">
        <f t="shared" si="21"/>
        <v>54.165015277119437</v>
      </c>
      <c r="U103" s="2"/>
      <c r="V103" s="2">
        <f t="shared" si="22"/>
        <v>476.34802286962537</v>
      </c>
      <c r="X103" s="2">
        <f t="shared" si="23"/>
        <v>364.30224503730915</v>
      </c>
      <c r="Y103" s="2">
        <f t="shared" si="24"/>
        <v>46.01774023963884</v>
      </c>
      <c r="Z103" s="2"/>
      <c r="AA103" s="2">
        <f t="shared" si="25"/>
        <v>407.71044313947499</v>
      </c>
      <c r="AD103" s="28">
        <v>84</v>
      </c>
      <c r="AE103" s="119">
        <v>0</v>
      </c>
      <c r="AF103" s="119">
        <v>0</v>
      </c>
      <c r="AG103" s="119">
        <v>0</v>
      </c>
      <c r="AH103" s="119">
        <v>0</v>
      </c>
      <c r="AI103" s="28" t="s">
        <v>2</v>
      </c>
      <c r="AK103" s="52">
        <v>83</v>
      </c>
      <c r="AL103" s="119">
        <v>38.6</v>
      </c>
      <c r="AM103" s="54">
        <f t="shared" si="26"/>
        <v>38.258416415990489</v>
      </c>
      <c r="AN103" s="28" t="s">
        <v>67</v>
      </c>
      <c r="AP103" s="28">
        <v>83</v>
      </c>
      <c r="AQ103" s="119"/>
      <c r="AR103" s="2">
        <f t="shared" si="27"/>
        <v>456.89434900000015</v>
      </c>
      <c r="AS103" s="28" t="s">
        <v>68</v>
      </c>
    </row>
    <row r="104" spans="2:45" x14ac:dyDescent="0.2">
      <c r="B104" s="28">
        <v>85</v>
      </c>
      <c r="C104" s="119">
        <v>568.00149514245538</v>
      </c>
      <c r="D104" s="119">
        <v>524.45403710989808</v>
      </c>
      <c r="E104" s="119">
        <v>485.42617605039857</v>
      </c>
      <c r="F104" s="119">
        <v>423.56737618346767</v>
      </c>
      <c r="G104" s="28" t="s">
        <v>2</v>
      </c>
      <c r="I104" s="40">
        <f t="shared" si="15"/>
        <v>356.44736053711</v>
      </c>
      <c r="J104" s="40">
        <f t="shared" si="28"/>
        <v>211.55413460534538</v>
      </c>
      <c r="K104" s="40"/>
      <c r="L104" s="40">
        <f t="shared" si="16"/>
        <v>579.95364015224266</v>
      </c>
      <c r="N104" s="2">
        <f t="shared" si="17"/>
        <v>460.39035032013743</v>
      </c>
      <c r="O104" s="2">
        <f t="shared" si="18"/>
        <v>64.063686789760652</v>
      </c>
      <c r="P104" s="2"/>
      <c r="Q104" s="2">
        <f t="shared" si="19"/>
        <v>517.94069452341876</v>
      </c>
      <c r="S104" s="2">
        <f t="shared" si="20"/>
        <v>420.12330846267952</v>
      </c>
      <c r="T104" s="2">
        <f t="shared" si="21"/>
        <v>65.302867587719049</v>
      </c>
      <c r="U104" s="2"/>
      <c r="V104" s="2">
        <f t="shared" si="22"/>
        <v>482.13636538495632</v>
      </c>
      <c r="X104" s="2">
        <f t="shared" si="23"/>
        <v>367.16485544613107</v>
      </c>
      <c r="Y104" s="2">
        <f t="shared" si="24"/>
        <v>56.402520737336602</v>
      </c>
      <c r="Z104" s="2"/>
      <c r="AA104" s="2">
        <f t="shared" si="25"/>
        <v>413.36032777583659</v>
      </c>
      <c r="AD104" s="28">
        <v>85</v>
      </c>
      <c r="AE104" s="119">
        <v>0</v>
      </c>
      <c r="AF104" s="119">
        <v>0</v>
      </c>
      <c r="AG104" s="119">
        <v>0</v>
      </c>
      <c r="AH104" s="119">
        <v>0</v>
      </c>
      <c r="AI104" s="28" t="s">
        <v>2</v>
      </c>
      <c r="AK104" s="52">
        <v>84</v>
      </c>
      <c r="AL104" s="119">
        <v>39.200000000000003</v>
      </c>
      <c r="AM104" s="54">
        <f t="shared" si="26"/>
        <v>38.802699034600373</v>
      </c>
      <c r="AN104" s="28" t="s">
        <v>67</v>
      </c>
      <c r="AP104" s="28">
        <v>84</v>
      </c>
      <c r="AQ104" s="119"/>
      <c r="AR104" s="2">
        <f t="shared" si="27"/>
        <v>452.06044800000018</v>
      </c>
      <c r="AS104" s="28" t="s">
        <v>68</v>
      </c>
    </row>
    <row r="105" spans="2:45" x14ac:dyDescent="0.2">
      <c r="B105" s="28">
        <v>86</v>
      </c>
      <c r="C105" s="119">
        <v>582.36450518515869</v>
      </c>
      <c r="D105" s="119">
        <v>538.04840574156515</v>
      </c>
      <c r="E105" s="119">
        <v>498.27897569438477</v>
      </c>
      <c r="F105" s="119">
        <v>435.80884599800515</v>
      </c>
      <c r="G105" s="28" t="s">
        <v>2</v>
      </c>
      <c r="I105" s="40">
        <f t="shared" si="15"/>
        <v>360.39716988352592</v>
      </c>
      <c r="J105" s="40">
        <f t="shared" si="28"/>
        <v>221.96733530163277</v>
      </c>
      <c r="K105" s="40"/>
      <c r="L105" s="40">
        <f t="shared" si="16"/>
        <v>585.0228822967423</v>
      </c>
      <c r="N105" s="2">
        <f t="shared" si="17"/>
        <v>463.47132329954377</v>
      </c>
      <c r="O105" s="2">
        <f t="shared" si="18"/>
        <v>74.577082442021378</v>
      </c>
      <c r="P105" s="2"/>
      <c r="Q105" s="2">
        <f t="shared" si="19"/>
        <v>523.59580741351067</v>
      </c>
      <c r="S105" s="2">
        <f t="shared" si="20"/>
        <v>423.07946563061535</v>
      </c>
      <c r="T105" s="2">
        <f t="shared" si="21"/>
        <v>75.199510063769424</v>
      </c>
      <c r="U105" s="2"/>
      <c r="V105" s="2">
        <f t="shared" si="22"/>
        <v>487.84621154030725</v>
      </c>
      <c r="X105" s="2">
        <f t="shared" si="23"/>
        <v>370.02114100760662</v>
      </c>
      <c r="Y105" s="2">
        <f t="shared" si="24"/>
        <v>65.787704990398538</v>
      </c>
      <c r="Z105" s="2"/>
      <c r="AA105" s="2">
        <f t="shared" si="25"/>
        <v>418.94956744682617</v>
      </c>
      <c r="AD105" s="28">
        <v>86</v>
      </c>
      <c r="AE105" s="119">
        <v>0</v>
      </c>
      <c r="AF105" s="119">
        <v>0</v>
      </c>
      <c r="AG105" s="119">
        <v>0</v>
      </c>
      <c r="AH105" s="119">
        <v>0</v>
      </c>
      <c r="AI105" s="28" t="s">
        <v>2</v>
      </c>
      <c r="AK105" s="52">
        <v>85</v>
      </c>
      <c r="AL105" s="119">
        <v>39.700000000000003</v>
      </c>
      <c r="AM105" s="54">
        <f t="shared" si="26"/>
        <v>39.349201397583663</v>
      </c>
      <c r="AN105" s="28" t="s">
        <v>67</v>
      </c>
      <c r="AP105" s="28">
        <v>85</v>
      </c>
      <c r="AQ105" s="119"/>
      <c r="AR105" s="2">
        <f t="shared" si="27"/>
        <v>446.76137500000016</v>
      </c>
      <c r="AS105" s="28" t="s">
        <v>68</v>
      </c>
    </row>
    <row r="106" spans="2:45" x14ac:dyDescent="0.2">
      <c r="B106" s="28">
        <v>87</v>
      </c>
      <c r="C106" s="119">
        <v>598.16922246245247</v>
      </c>
      <c r="D106" s="119">
        <v>553.2326252821523</v>
      </c>
      <c r="E106" s="119">
        <v>512.68681817580023</v>
      </c>
      <c r="F106" s="119">
        <v>449.43532712698482</v>
      </c>
      <c r="G106" s="28" t="s">
        <v>2</v>
      </c>
      <c r="I106" s="40">
        <f t="shared" si="15"/>
        <v>364.33244273647045</v>
      </c>
      <c r="J106" s="40">
        <f t="shared" si="28"/>
        <v>233.83677972598201</v>
      </c>
      <c r="K106" s="40"/>
      <c r="L106" s="40">
        <f t="shared" si="16"/>
        <v>589.99553606196218</v>
      </c>
      <c r="N106" s="2">
        <f t="shared" si="17"/>
        <v>466.541951069155</v>
      </c>
      <c r="O106" s="2">
        <f t="shared" si="18"/>
        <v>86.690674212997294</v>
      </c>
      <c r="P106" s="2"/>
      <c r="Q106" s="2">
        <f t="shared" si="19"/>
        <v>529.17134589104148</v>
      </c>
      <c r="S106" s="2">
        <f t="shared" si="20"/>
        <v>426.02669935472335</v>
      </c>
      <c r="T106" s="2">
        <f t="shared" si="21"/>
        <v>86.660118821076878</v>
      </c>
      <c r="U106" s="2"/>
      <c r="V106" s="2">
        <f t="shared" si="22"/>
        <v>493.47700819546986</v>
      </c>
      <c r="X106" s="2">
        <f t="shared" si="23"/>
        <v>372.87089485385405</v>
      </c>
      <c r="Y106" s="2">
        <f t="shared" si="24"/>
        <v>76.564432273130762</v>
      </c>
      <c r="Z106" s="2"/>
      <c r="AA106" s="2">
        <f t="shared" si="25"/>
        <v>424.47707043882531</v>
      </c>
      <c r="AD106" s="28">
        <v>87</v>
      </c>
      <c r="AE106" s="119">
        <v>0</v>
      </c>
      <c r="AF106" s="119">
        <v>0</v>
      </c>
      <c r="AG106" s="119">
        <v>0</v>
      </c>
      <c r="AH106" s="119">
        <v>0</v>
      </c>
      <c r="AI106" s="28" t="s">
        <v>2</v>
      </c>
      <c r="AK106" s="52">
        <v>86</v>
      </c>
      <c r="AL106" s="119">
        <v>40.200000000000003</v>
      </c>
      <c r="AM106" s="54">
        <f t="shared" si="26"/>
        <v>39.897932557709844</v>
      </c>
      <c r="AN106" s="28" t="s">
        <v>67</v>
      </c>
      <c r="AP106" s="28">
        <v>86</v>
      </c>
      <c r="AQ106" s="119"/>
      <c r="AR106" s="2">
        <f t="shared" si="27"/>
        <v>440.98823200000004</v>
      </c>
      <c r="AS106" s="28" t="s">
        <v>68</v>
      </c>
    </row>
    <row r="107" spans="2:45" x14ac:dyDescent="0.2">
      <c r="B107" s="28">
        <v>88</v>
      </c>
      <c r="C107" s="119">
        <v>612.79325906526253</v>
      </c>
      <c r="D107" s="119">
        <v>567.08208285566923</v>
      </c>
      <c r="E107" s="119">
        <v>525.78800688790682</v>
      </c>
      <c r="F107" s="119">
        <v>462.98885341936477</v>
      </c>
      <c r="G107" s="28" t="s">
        <v>2</v>
      </c>
      <c r="I107" s="40">
        <f t="shared" si="15"/>
        <v>368.25298632124549</v>
      </c>
      <c r="J107" s="40">
        <f t="shared" si="28"/>
        <v>244.54027274401705</v>
      </c>
      <c r="K107" s="40"/>
      <c r="L107" s="40">
        <f t="shared" si="16"/>
        <v>594.87238380251665</v>
      </c>
      <c r="N107" s="2">
        <f t="shared" si="17"/>
        <v>469.60206628545166</v>
      </c>
      <c r="O107" s="2">
        <f t="shared" si="18"/>
        <v>97.480016570217572</v>
      </c>
      <c r="P107" s="2"/>
      <c r="Q107" s="2">
        <f t="shared" si="19"/>
        <v>534.66708401209507</v>
      </c>
      <c r="S107" s="2">
        <f t="shared" si="20"/>
        <v>428.96483259807928</v>
      </c>
      <c r="T107" s="2">
        <f t="shared" si="21"/>
        <v>96.823174289827534</v>
      </c>
      <c r="U107" s="2"/>
      <c r="V107" s="2">
        <f t="shared" si="22"/>
        <v>499.02829463582975</v>
      </c>
      <c r="X107" s="2">
        <f t="shared" si="23"/>
        <v>375.71391379328463</v>
      </c>
      <c r="Y107" s="2">
        <f t="shared" si="24"/>
        <v>87.27493962608014</v>
      </c>
      <c r="Z107" s="2"/>
      <c r="AA107" s="2">
        <f t="shared" si="25"/>
        <v>429.94183673790866</v>
      </c>
      <c r="AD107" s="28">
        <v>88</v>
      </c>
      <c r="AE107" s="119">
        <v>0</v>
      </c>
      <c r="AF107" s="119">
        <v>0</v>
      </c>
      <c r="AG107" s="119">
        <v>0</v>
      </c>
      <c r="AH107" s="119">
        <v>0</v>
      </c>
      <c r="AI107" s="28" t="s">
        <v>2</v>
      </c>
      <c r="AK107" s="52">
        <v>87</v>
      </c>
      <c r="AL107" s="119">
        <v>40.700000000000003</v>
      </c>
      <c r="AM107" s="54">
        <f t="shared" si="26"/>
        <v>40.448901604668229</v>
      </c>
      <c r="AN107" s="28" t="s">
        <v>67</v>
      </c>
      <c r="AP107" s="28">
        <v>87</v>
      </c>
      <c r="AQ107" s="128">
        <v>376.79083332537431</v>
      </c>
      <c r="AR107" s="2">
        <f t="shared" si="27"/>
        <v>434.73212100000012</v>
      </c>
      <c r="AS107" s="28" t="s">
        <v>68</v>
      </c>
    </row>
    <row r="108" spans="2:45" x14ac:dyDescent="0.2">
      <c r="B108" s="28">
        <v>89</v>
      </c>
      <c r="C108" s="119">
        <v>536.5594685567786</v>
      </c>
      <c r="D108" s="119">
        <v>501.80018428530309</v>
      </c>
      <c r="E108" s="119">
        <v>471.436244570128</v>
      </c>
      <c r="F108" s="119">
        <v>401.43228706152632</v>
      </c>
      <c r="G108" s="28" t="s">
        <v>2</v>
      </c>
      <c r="I108" s="40">
        <f t="shared" si="15"/>
        <v>372.15861287261271</v>
      </c>
      <c r="J108" s="40">
        <f t="shared" si="28"/>
        <v>164.40085568416589</v>
      </c>
      <c r="K108" s="40"/>
      <c r="L108" s="40">
        <f t="shared" si="16"/>
        <v>599.65426188882657</v>
      </c>
      <c r="N108" s="2">
        <f t="shared" si="17"/>
        <v>472.65150556742253</v>
      </c>
      <c r="O108" s="2">
        <f t="shared" si="18"/>
        <v>29.148678717880557</v>
      </c>
      <c r="P108" s="2"/>
      <c r="Q108" s="2">
        <f t="shared" si="19"/>
        <v>540.08286974986186</v>
      </c>
      <c r="S108" s="2">
        <f t="shared" si="20"/>
        <v>431.89369215500335</v>
      </c>
      <c r="T108" s="2">
        <f t="shared" si="21"/>
        <v>39.542552415124646</v>
      </c>
      <c r="U108" s="2"/>
      <c r="V108" s="2">
        <f t="shared" si="22"/>
        <v>504.49969900444574</v>
      </c>
      <c r="X108" s="2">
        <f t="shared" si="23"/>
        <v>378.54999831168453</v>
      </c>
      <c r="Y108" s="2">
        <f t="shared" si="24"/>
        <v>22.882288749841791</v>
      </c>
      <c r="Z108" s="2"/>
      <c r="AA108" s="2">
        <f t="shared" si="25"/>
        <v>435.34295556925844</v>
      </c>
      <c r="AD108" s="28">
        <v>89</v>
      </c>
      <c r="AE108" s="119">
        <v>91.278638826890486</v>
      </c>
      <c r="AF108" s="119">
        <v>80.003248111597301</v>
      </c>
      <c r="AG108" s="119">
        <v>68.436755057193906</v>
      </c>
      <c r="AH108" s="119">
        <v>73.849990362373617</v>
      </c>
      <c r="AI108" s="28" t="s">
        <v>2</v>
      </c>
      <c r="AK108" s="52">
        <v>88</v>
      </c>
      <c r="AL108" s="119">
        <v>41.2</v>
      </c>
      <c r="AM108" s="54">
        <f t="shared" si="26"/>
        <v>41.002117665218591</v>
      </c>
      <c r="AN108" s="28" t="s">
        <v>67</v>
      </c>
      <c r="AP108" s="28">
        <v>88</v>
      </c>
      <c r="AQ108" s="119"/>
      <c r="AR108" s="2">
        <f t="shared" si="27"/>
        <v>427.98414400000013</v>
      </c>
      <c r="AS108" s="28" t="s">
        <v>68</v>
      </c>
    </row>
    <row r="109" spans="2:45" x14ac:dyDescent="0.2">
      <c r="B109" s="28">
        <v>90</v>
      </c>
      <c r="C109" s="119">
        <v>550.61654761540478</v>
      </c>
      <c r="D109" s="119">
        <v>515.13754162398459</v>
      </c>
      <c r="E109" s="119">
        <v>485.52123376802609</v>
      </c>
      <c r="F109" s="119">
        <v>414.40530856528721</v>
      </c>
      <c r="G109" s="28" t="s">
        <v>2</v>
      </c>
      <c r="I109" s="40">
        <f t="shared" si="15"/>
        <v>376.0491395989219</v>
      </c>
      <c r="J109" s="40">
        <f t="shared" si="28"/>
        <v>174.56740801648289</v>
      </c>
      <c r="K109" s="40"/>
      <c r="L109" s="40">
        <f t="shared" si="16"/>
        <v>604.34205674476493</v>
      </c>
      <c r="N109" s="2">
        <f t="shared" si="17"/>
        <v>475.69010947414927</v>
      </c>
      <c r="O109" s="2">
        <f t="shared" si="18"/>
        <v>39.447432149835322</v>
      </c>
      <c r="P109" s="2"/>
      <c r="Q109" s="2">
        <f t="shared" si="19"/>
        <v>545.41862188005962</v>
      </c>
      <c r="S109" s="2">
        <f t="shared" si="20"/>
        <v>434.81310863568535</v>
      </c>
      <c r="T109" s="2">
        <f t="shared" si="21"/>
        <v>50.70812513234074</v>
      </c>
      <c r="U109" s="2"/>
      <c r="V109" s="2">
        <f t="shared" si="22"/>
        <v>509.89093474953421</v>
      </c>
      <c r="X109" s="2">
        <f t="shared" si="23"/>
        <v>381.37895257167526</v>
      </c>
      <c r="Y109" s="2">
        <f t="shared" si="24"/>
        <v>33.026355993611958</v>
      </c>
      <c r="Z109" s="2"/>
      <c r="AA109" s="2">
        <f t="shared" si="25"/>
        <v>440.67960288184366</v>
      </c>
      <c r="AD109" s="28">
        <v>90</v>
      </c>
      <c r="AE109" s="119">
        <v>0</v>
      </c>
      <c r="AF109" s="119">
        <v>0</v>
      </c>
      <c r="AG109" s="119">
        <v>0</v>
      </c>
      <c r="AH109" s="119">
        <v>0</v>
      </c>
      <c r="AI109" s="28" t="s">
        <v>2</v>
      </c>
      <c r="AK109" s="52">
        <v>89</v>
      </c>
      <c r="AL109" s="119">
        <v>41.9</v>
      </c>
      <c r="AM109" s="54">
        <f t="shared" si="26"/>
        <v>41.557589903342325</v>
      </c>
      <c r="AN109" s="28" t="s">
        <v>67</v>
      </c>
      <c r="AP109" s="28">
        <v>89</v>
      </c>
      <c r="AQ109" s="119"/>
      <c r="AR109" s="2">
        <f t="shared" si="27"/>
        <v>420.73540300000025</v>
      </c>
      <c r="AS109" s="28" t="s">
        <v>68</v>
      </c>
    </row>
    <row r="110" spans="2:45" x14ac:dyDescent="0.2">
      <c r="B110" s="28">
        <v>91</v>
      </c>
      <c r="C110" s="119">
        <v>564.89063189586761</v>
      </c>
      <c r="D110" s="119">
        <v>530.08007261407681</v>
      </c>
      <c r="E110" s="119">
        <v>498.30591820112397</v>
      </c>
      <c r="F110" s="119">
        <v>426.20737007515328</v>
      </c>
      <c r="G110" s="28" t="s">
        <v>2</v>
      </c>
      <c r="I110" s="40">
        <f t="shared" si="15"/>
        <v>379.92438864506886</v>
      </c>
      <c r="J110" s="40">
        <f t="shared" si="28"/>
        <v>184.96624325079875</v>
      </c>
      <c r="K110" s="40"/>
      <c r="L110" s="40">
        <f t="shared" si="16"/>
        <v>608.93670102879184</v>
      </c>
      <c r="N110" s="2">
        <f t="shared" si="17"/>
        <v>478.71772248129139</v>
      </c>
      <c r="O110" s="2">
        <f t="shared" si="18"/>
        <v>51.362350132785423</v>
      </c>
      <c r="P110" s="2"/>
      <c r="Q110" s="2">
        <f t="shared" si="19"/>
        <v>550.67432690412602</v>
      </c>
      <c r="S110" s="2">
        <f t="shared" si="20"/>
        <v>437.72291644956908</v>
      </c>
      <c r="T110" s="2">
        <f t="shared" si="21"/>
        <v>60.583001751554889</v>
      </c>
      <c r="U110" s="2"/>
      <c r="V110" s="2">
        <f t="shared" si="22"/>
        <v>515.20179709621425</v>
      </c>
      <c r="X110" s="2">
        <f t="shared" si="23"/>
        <v>384.20058441059211</v>
      </c>
      <c r="Y110" s="2">
        <f t="shared" si="24"/>
        <v>42.006785664561164</v>
      </c>
      <c r="Z110" s="2"/>
      <c r="AA110" s="2">
        <f t="shared" si="25"/>
        <v>445.95103878879138</v>
      </c>
      <c r="AD110" s="28">
        <v>91</v>
      </c>
      <c r="AE110" s="119">
        <v>0</v>
      </c>
      <c r="AF110" s="119">
        <v>0</v>
      </c>
      <c r="AG110" s="119">
        <v>0</v>
      </c>
      <c r="AH110" s="119">
        <v>0</v>
      </c>
      <c r="AI110" s="28" t="s">
        <v>2</v>
      </c>
      <c r="AK110" s="52">
        <v>90</v>
      </c>
      <c r="AL110" s="119">
        <v>42.4</v>
      </c>
      <c r="AM110" s="54">
        <f t="shared" si="26"/>
        <v>42.115327520394182</v>
      </c>
      <c r="AN110" s="28" t="s">
        <v>67</v>
      </c>
      <c r="AP110" s="28">
        <v>90</v>
      </c>
      <c r="AQ110" s="119"/>
      <c r="AR110" s="2">
        <f t="shared" si="27"/>
        <v>412.97700000000009</v>
      </c>
      <c r="AS110" s="28" t="s">
        <v>68</v>
      </c>
    </row>
    <row r="111" spans="2:45" x14ac:dyDescent="0.2">
      <c r="B111" s="28">
        <v>92</v>
      </c>
      <c r="C111" s="119">
        <v>578.98261805455934</v>
      </c>
      <c r="D111" s="119">
        <v>543.66956266418583</v>
      </c>
      <c r="E111" s="119">
        <v>512.4319712872333</v>
      </c>
      <c r="F111" s="119">
        <v>439.48201898096198</v>
      </c>
      <c r="G111" s="28" t="s">
        <v>2</v>
      </c>
      <c r="I111" s="40">
        <f t="shared" si="15"/>
        <v>383.78418705433552</v>
      </c>
      <c r="J111" s="40">
        <f t="shared" si="28"/>
        <v>195.19843100022382</v>
      </c>
      <c r="K111" s="40"/>
      <c r="L111" s="40">
        <f t="shared" si="16"/>
        <v>613.43916995849236</v>
      </c>
      <c r="N111" s="2">
        <f t="shared" si="17"/>
        <v>481.73419295651564</v>
      </c>
      <c r="O111" s="2">
        <f t="shared" si="18"/>
        <v>61.935369707670191</v>
      </c>
      <c r="P111" s="2"/>
      <c r="Q111" s="2">
        <f t="shared" si="19"/>
        <v>555.85003601542655</v>
      </c>
      <c r="S111" s="2">
        <f t="shared" si="20"/>
        <v>440.62295378753527</v>
      </c>
      <c r="T111" s="2">
        <f t="shared" si="21"/>
        <v>71.809017499698029</v>
      </c>
      <c r="U111" s="2"/>
      <c r="V111" s="2">
        <f t="shared" si="22"/>
        <v>520.43215955060248</v>
      </c>
      <c r="X111" s="2">
        <f t="shared" si="23"/>
        <v>387.01470533682561</v>
      </c>
      <c r="Y111" s="2">
        <f t="shared" si="24"/>
        <v>52.467313644136368</v>
      </c>
      <c r="Z111" s="2"/>
      <c r="AA111" s="2">
        <f t="shared" si="25"/>
        <v>451.15660497325837</v>
      </c>
      <c r="AD111" s="28">
        <v>92</v>
      </c>
      <c r="AE111" s="119">
        <v>0</v>
      </c>
      <c r="AF111" s="119">
        <v>0</v>
      </c>
      <c r="AG111" s="119">
        <v>0</v>
      </c>
      <c r="AH111" s="119">
        <v>0</v>
      </c>
      <c r="AI111" s="28" t="s">
        <v>2</v>
      </c>
      <c r="AK111" s="52">
        <v>91</v>
      </c>
      <c r="AL111" s="119">
        <v>43</v>
      </c>
      <c r="AM111" s="54">
        <f t="shared" si="26"/>
        <v>42.675339755254782</v>
      </c>
      <c r="AN111" s="28" t="s">
        <v>67</v>
      </c>
      <c r="AP111" s="28">
        <v>91</v>
      </c>
      <c r="AQ111" s="119"/>
      <c r="AR111" s="2">
        <f t="shared" si="27"/>
        <v>404.70003700000018</v>
      </c>
      <c r="AS111" s="28" t="s">
        <v>68</v>
      </c>
    </row>
    <row r="112" spans="2:45" x14ac:dyDescent="0.2">
      <c r="B112" s="28">
        <v>93</v>
      </c>
      <c r="C112" s="119">
        <v>594.66834907606415</v>
      </c>
      <c r="D112" s="119">
        <v>557.17879407036571</v>
      </c>
      <c r="E112" s="119">
        <v>525.27377879803453</v>
      </c>
      <c r="F112" s="119">
        <v>451.52224311158784</v>
      </c>
      <c r="G112" s="28" t="s">
        <v>2</v>
      </c>
      <c r="I112" s="40">
        <f t="shared" si="15"/>
        <v>387.62836672916274</v>
      </c>
      <c r="J112" s="40">
        <f t="shared" si="28"/>
        <v>207.03998234690141</v>
      </c>
      <c r="K112" s="40"/>
      <c r="L112" s="40">
        <f t="shared" si="16"/>
        <v>617.85047777795489</v>
      </c>
      <c r="N112" s="2">
        <f t="shared" si="17"/>
        <v>484.73937313390911</v>
      </c>
      <c r="O112" s="2">
        <f t="shared" si="18"/>
        <v>72.4394209364566</v>
      </c>
      <c r="P112" s="2"/>
      <c r="Q112" s="2">
        <f t="shared" si="19"/>
        <v>560.94586211320359</v>
      </c>
      <c r="S112" s="2">
        <f t="shared" si="20"/>
        <v>443.51306260292654</v>
      </c>
      <c r="T112" s="2">
        <f t="shared" si="21"/>
        <v>81.760716195107989</v>
      </c>
      <c r="U112" s="2"/>
      <c r="V112" s="2">
        <f t="shared" si="22"/>
        <v>525.58197044360872</v>
      </c>
      <c r="X112" s="2">
        <f t="shared" si="23"/>
        <v>389.82113052466605</v>
      </c>
      <c r="Y112" s="2">
        <f t="shared" si="24"/>
        <v>61.701112586921795</v>
      </c>
      <c r="Z112" s="2"/>
      <c r="AA112" s="2">
        <f t="shared" si="25"/>
        <v>456.2957220690131</v>
      </c>
      <c r="AD112" s="28">
        <v>93</v>
      </c>
      <c r="AE112" s="119">
        <v>0</v>
      </c>
      <c r="AF112" s="119">
        <v>0</v>
      </c>
      <c r="AG112" s="119">
        <v>0</v>
      </c>
      <c r="AH112" s="119">
        <v>0</v>
      </c>
      <c r="AI112" s="28" t="s">
        <v>2</v>
      </c>
      <c r="AK112" s="52">
        <v>92</v>
      </c>
      <c r="AL112" s="119">
        <v>43.5</v>
      </c>
      <c r="AM112" s="54">
        <f t="shared" si="26"/>
        <v>43.237635884483609</v>
      </c>
      <c r="AN112" s="28" t="s">
        <v>67</v>
      </c>
      <c r="AP112" s="28">
        <v>92</v>
      </c>
      <c r="AQ112" s="128">
        <v>378.10301796760382</v>
      </c>
      <c r="AR112" s="2">
        <f t="shared" si="27"/>
        <v>395.89561600000002</v>
      </c>
      <c r="AS112" s="28" t="s">
        <v>68</v>
      </c>
    </row>
    <row r="113" spans="2:45" x14ac:dyDescent="0.2">
      <c r="B113" s="28">
        <v>94</v>
      </c>
      <c r="C113" s="119">
        <v>608.81244398366994</v>
      </c>
      <c r="D113" s="119">
        <v>572.09176788713944</v>
      </c>
      <c r="E113" s="119">
        <v>538.5005672772578</v>
      </c>
      <c r="F113" s="119">
        <v>464.924059124005</v>
      </c>
      <c r="G113" s="28" t="s">
        <v>2</v>
      </c>
      <c r="I113" s="40">
        <f t="shared" si="15"/>
        <v>391.4567643909013</v>
      </c>
      <c r="J113" s="40">
        <f t="shared" si="28"/>
        <v>217.35567959276864</v>
      </c>
      <c r="K113" s="40"/>
      <c r="L113" s="40">
        <f t="shared" si="16"/>
        <v>622.17167436698151</v>
      </c>
      <c r="N113" s="2">
        <f t="shared" si="17"/>
        <v>487.7331190874167</v>
      </c>
      <c r="O113" s="2">
        <f t="shared" si="18"/>
        <v>84.358648799722744</v>
      </c>
      <c r="P113" s="2"/>
      <c r="Q113" s="2">
        <f t="shared" si="19"/>
        <v>565.96197686848143</v>
      </c>
      <c r="S113" s="2">
        <f t="shared" si="20"/>
        <v>446.39308859145461</v>
      </c>
      <c r="T113" s="2">
        <f t="shared" si="21"/>
        <v>92.107478685803187</v>
      </c>
      <c r="U113" s="2"/>
      <c r="V113" s="2">
        <f t="shared" si="22"/>
        <v>530.65124952107681</v>
      </c>
      <c r="X113" s="2">
        <f t="shared" si="23"/>
        <v>392.61967880769384</v>
      </c>
      <c r="Y113" s="2">
        <f t="shared" si="24"/>
        <v>72.304380316311153</v>
      </c>
      <c r="Z113" s="2"/>
      <c r="AA113" s="2">
        <f t="shared" si="25"/>
        <v>461.36788702434427</v>
      </c>
      <c r="AD113" s="28">
        <v>94</v>
      </c>
      <c r="AE113" s="119">
        <v>0</v>
      </c>
      <c r="AF113" s="119">
        <v>0</v>
      </c>
      <c r="AG113" s="119">
        <v>0</v>
      </c>
      <c r="AH113" s="119">
        <v>0</v>
      </c>
      <c r="AI113" s="28" t="s">
        <v>2</v>
      </c>
      <c r="AK113" s="52">
        <v>93</v>
      </c>
      <c r="AL113" s="119">
        <v>44</v>
      </c>
      <c r="AM113" s="54">
        <f t="shared" si="26"/>
        <v>43.802225222472636</v>
      </c>
      <c r="AN113" s="28" t="s">
        <v>67</v>
      </c>
      <c r="AP113" s="28">
        <v>93</v>
      </c>
      <c r="AQ113" s="119"/>
      <c r="AR113" s="2">
        <f t="shared" si="27"/>
        <v>386.55483900000002</v>
      </c>
      <c r="AS113" s="28" t="s">
        <v>68</v>
      </c>
    </row>
    <row r="114" spans="2:45" x14ac:dyDescent="0.2">
      <c r="B114" s="28">
        <v>95</v>
      </c>
      <c r="C114" s="119">
        <v>623.58849455389463</v>
      </c>
      <c r="D114" s="119">
        <v>585.84422401044492</v>
      </c>
      <c r="E114" s="119">
        <v>552.87241105100065</v>
      </c>
      <c r="F114" s="119">
        <v>477.02589047923368</v>
      </c>
      <c r="G114" s="28" t="s">
        <v>2</v>
      </c>
      <c r="I114" s="40">
        <f t="shared" si="15"/>
        <v>395.26922153859351</v>
      </c>
      <c r="J114" s="40">
        <f t="shared" si="28"/>
        <v>228.31927301530112</v>
      </c>
      <c r="K114" s="40"/>
      <c r="L114" s="40">
        <f t="shared" si="16"/>
        <v>626.40384199073378</v>
      </c>
      <c r="N114" s="2">
        <f t="shared" si="17"/>
        <v>490.71529070334452</v>
      </c>
      <c r="O114" s="2">
        <f t="shared" si="18"/>
        <v>95.128933307100397</v>
      </c>
      <c r="P114" s="2"/>
      <c r="Q114" s="2">
        <f t="shared" si="19"/>
        <v>570.89860784567009</v>
      </c>
      <c r="S114" s="2">
        <f t="shared" si="20"/>
        <v>449.26288117002986</v>
      </c>
      <c r="T114" s="2">
        <f t="shared" si="21"/>
        <v>103.6095298809708</v>
      </c>
      <c r="U114" s="2"/>
      <c r="V114" s="2">
        <f t="shared" si="22"/>
        <v>535.64008458624846</v>
      </c>
      <c r="X114" s="2">
        <f t="shared" si="23"/>
        <v>395.41017267075722</v>
      </c>
      <c r="Y114" s="2">
        <f t="shared" si="24"/>
        <v>81.615717808476461</v>
      </c>
      <c r="Z114" s="2"/>
      <c r="AA114" s="2">
        <f t="shared" si="25"/>
        <v>466.37267045733574</v>
      </c>
      <c r="AD114" s="28">
        <v>95</v>
      </c>
      <c r="AE114" s="119">
        <v>0</v>
      </c>
      <c r="AF114" s="119">
        <v>0</v>
      </c>
      <c r="AG114" s="119">
        <v>0</v>
      </c>
      <c r="AH114" s="119">
        <v>0</v>
      </c>
      <c r="AI114" s="28" t="s">
        <v>2</v>
      </c>
      <c r="AK114" s="52">
        <v>94</v>
      </c>
      <c r="AL114" s="119">
        <v>44.5</v>
      </c>
      <c r="AM114" s="54">
        <f t="shared" si="26"/>
        <v>44.369117121600759</v>
      </c>
      <c r="AN114" s="28" t="s">
        <v>67</v>
      </c>
      <c r="AP114" s="28">
        <v>94</v>
      </c>
      <c r="AQ114" s="119"/>
      <c r="AR114" s="2">
        <f t="shared" si="27"/>
        <v>376.66880800000013</v>
      </c>
      <c r="AS114" s="28" t="s">
        <v>68</v>
      </c>
    </row>
    <row r="115" spans="2:45" x14ac:dyDescent="0.2">
      <c r="B115" s="28">
        <v>96</v>
      </c>
      <c r="C115" s="119">
        <v>638.15870788404402</v>
      </c>
      <c r="D115" s="119">
        <v>600.01421791459063</v>
      </c>
      <c r="E115" s="119">
        <v>566.06181257764126</v>
      </c>
      <c r="F115" s="119">
        <v>490.72616927379948</v>
      </c>
      <c r="G115" s="28" t="s">
        <v>2</v>
      </c>
      <c r="I115" s="40">
        <f t="shared" si="15"/>
        <v>399.06558440682903</v>
      </c>
      <c r="J115" s="40">
        <f t="shared" si="28"/>
        <v>239.09312347721499</v>
      </c>
      <c r="K115" s="40"/>
      <c r="L115" s="40">
        <f t="shared" si="16"/>
        <v>630.54809218806668</v>
      </c>
      <c r="N115" s="2">
        <f t="shared" si="17"/>
        <v>493.68575165196631</v>
      </c>
      <c r="O115" s="2">
        <f t="shared" si="18"/>
        <v>106.32846626262432</v>
      </c>
      <c r="P115" s="2"/>
      <c r="Q115" s="2">
        <f t="shared" si="19"/>
        <v>575.75603568315898</v>
      </c>
      <c r="S115" s="2">
        <f t="shared" si="20"/>
        <v>452.12229345455296</v>
      </c>
      <c r="T115" s="2">
        <f t="shared" si="21"/>
        <v>113.9395191230883</v>
      </c>
      <c r="U115" s="2"/>
      <c r="V115" s="2">
        <f t="shared" si="22"/>
        <v>540.54862819988398</v>
      </c>
      <c r="X115" s="2">
        <f t="shared" si="23"/>
        <v>398.19243824057918</v>
      </c>
      <c r="Y115" s="2">
        <f t="shared" si="24"/>
        <v>92.533731033220306</v>
      </c>
      <c r="Z115" s="2"/>
      <c r="AA115" s="2">
        <f t="shared" si="25"/>
        <v>471.30971400997953</v>
      </c>
      <c r="AD115" s="28">
        <v>96</v>
      </c>
      <c r="AE115" s="119">
        <v>0</v>
      </c>
      <c r="AF115" s="119">
        <v>0</v>
      </c>
      <c r="AG115" s="119">
        <v>0</v>
      </c>
      <c r="AH115" s="119">
        <v>0</v>
      </c>
      <c r="AI115" s="28" t="s">
        <v>2</v>
      </c>
      <c r="AK115" s="52">
        <v>95</v>
      </c>
      <c r="AL115" s="119">
        <v>45.1</v>
      </c>
      <c r="AM115" s="54">
        <f t="shared" si="26"/>
        <v>44.938320972388503</v>
      </c>
      <c r="AN115" s="28" t="s">
        <v>67</v>
      </c>
      <c r="AP115" s="28">
        <v>95</v>
      </c>
      <c r="AQ115" s="119"/>
      <c r="AR115" s="2">
        <f t="shared" si="27"/>
        <v>366.22862500000031</v>
      </c>
      <c r="AS115" s="28" t="s">
        <v>68</v>
      </c>
    </row>
    <row r="116" spans="2:45" x14ac:dyDescent="0.2">
      <c r="B116" s="28">
        <v>97</v>
      </c>
      <c r="C116" s="119">
        <v>652.63933019102194</v>
      </c>
      <c r="D116" s="119">
        <v>613.98913373351991</v>
      </c>
      <c r="E116" s="119">
        <v>579.16917726962595</v>
      </c>
      <c r="F116" s="119">
        <v>503.0635117791544</v>
      </c>
      <c r="G116" s="28" t="s">
        <v>2</v>
      </c>
      <c r="I116" s="40">
        <f t="shared" si="15"/>
        <v>402.84570392272383</v>
      </c>
      <c r="J116" s="40">
        <f t="shared" si="28"/>
        <v>249.79362626829811</v>
      </c>
      <c r="K116" s="40"/>
      <c r="L116" s="40">
        <f t="shared" si="16"/>
        <v>634.60556279649109</v>
      </c>
      <c r="N116" s="2">
        <f t="shared" si="17"/>
        <v>496.6443693582732</v>
      </c>
      <c r="O116" s="2">
        <f t="shared" si="18"/>
        <v>117.34476437524671</v>
      </c>
      <c r="P116" s="2"/>
      <c r="Q116" s="2">
        <f t="shared" si="19"/>
        <v>580.53459133576337</v>
      </c>
      <c r="S116" s="2">
        <f t="shared" si="20"/>
        <v>454.97118223670918</v>
      </c>
      <c r="T116" s="2">
        <f t="shared" si="21"/>
        <v>124.19799503291677</v>
      </c>
      <c r="U116" s="2"/>
      <c r="V116" s="2">
        <f t="shared" si="22"/>
        <v>545.37709444277436</v>
      </c>
      <c r="X116" s="2">
        <f t="shared" si="23"/>
        <v>400.96630527503373</v>
      </c>
      <c r="Y116" s="2">
        <f t="shared" si="24"/>
        <v>102.09720650412066</v>
      </c>
      <c r="Z116" s="2"/>
      <c r="AA116" s="2">
        <f t="shared" si="25"/>
        <v>476.17872770805707</v>
      </c>
      <c r="AD116" s="28">
        <v>97</v>
      </c>
      <c r="AE116" s="119">
        <v>0</v>
      </c>
      <c r="AF116" s="119">
        <v>0</v>
      </c>
      <c r="AG116" s="119">
        <v>0</v>
      </c>
      <c r="AH116" s="119">
        <v>0</v>
      </c>
      <c r="AI116" s="28" t="s">
        <v>2</v>
      </c>
      <c r="AK116" s="52">
        <v>96</v>
      </c>
      <c r="AL116" s="119">
        <v>45.6</v>
      </c>
      <c r="AM116" s="54">
        <f t="shared" si="26"/>
        <v>45.509846203653773</v>
      </c>
      <c r="AN116" s="28" t="s">
        <v>67</v>
      </c>
      <c r="AP116" s="28">
        <v>96</v>
      </c>
      <c r="AQ116" s="119"/>
      <c r="AR116" s="2">
        <f t="shared" si="27"/>
        <v>355.22539200000006</v>
      </c>
      <c r="AS116" s="28" t="s">
        <v>68</v>
      </c>
    </row>
    <row r="117" spans="2:45" x14ac:dyDescent="0.2">
      <c r="B117" s="28">
        <v>98</v>
      </c>
      <c r="C117" s="119">
        <v>567.02107085696923</v>
      </c>
      <c r="D117" s="119">
        <v>533.20678211509039</v>
      </c>
      <c r="E117" s="119">
        <v>501.08221189917737</v>
      </c>
      <c r="F117" s="119">
        <v>432.31850200972497</v>
      </c>
      <c r="G117" s="28" t="s">
        <v>2</v>
      </c>
      <c r="I117" s="40">
        <f t="shared" si="15"/>
        <v>406.60943566206515</v>
      </c>
      <c r="J117" s="40">
        <f t="shared" si="28"/>
        <v>160.41163519490408</v>
      </c>
      <c r="K117" s="40"/>
      <c r="L117" s="40">
        <f t="shared" si="16"/>
        <v>638.57741511143399</v>
      </c>
      <c r="N117" s="2">
        <f t="shared" si="17"/>
        <v>499.59101497190494</v>
      </c>
      <c r="O117" s="2">
        <f t="shared" si="18"/>
        <v>33.615767143185451</v>
      </c>
      <c r="P117" s="2"/>
      <c r="Q117" s="2">
        <f t="shared" si="19"/>
        <v>585.23465338149276</v>
      </c>
      <c r="S117" s="2">
        <f t="shared" si="20"/>
        <v>457.80940795980308</v>
      </c>
      <c r="T117" s="2">
        <f t="shared" si="21"/>
        <v>43.272803939374285</v>
      </c>
      <c r="U117" s="2"/>
      <c r="V117" s="2">
        <f t="shared" si="22"/>
        <v>550.12575574480445</v>
      </c>
      <c r="X117" s="2">
        <f t="shared" si="23"/>
        <v>403.7316071511334</v>
      </c>
      <c r="Y117" s="2">
        <f t="shared" si="24"/>
        <v>28.586894858591563</v>
      </c>
      <c r="Z117" s="2"/>
      <c r="AA117" s="2">
        <f t="shared" si="25"/>
        <v>480.97948733318367</v>
      </c>
      <c r="AD117" s="28">
        <v>98</v>
      </c>
      <c r="AE117" s="119">
        <v>100.8946192888192</v>
      </c>
      <c r="AF117" s="119">
        <v>95.549460775105644</v>
      </c>
      <c r="AG117" s="119">
        <v>92.318985360782065</v>
      </c>
      <c r="AH117" s="119">
        <v>84.482240601067105</v>
      </c>
      <c r="AI117" s="28" t="s">
        <v>2</v>
      </c>
      <c r="AK117" s="52">
        <v>97</v>
      </c>
      <c r="AL117" s="119">
        <v>46.1</v>
      </c>
      <c r="AM117" s="54">
        <f t="shared" si="26"/>
        <v>46.083702282667936</v>
      </c>
      <c r="AN117" s="28" t="s">
        <v>67</v>
      </c>
      <c r="AP117" s="28">
        <v>97</v>
      </c>
      <c r="AQ117" s="128">
        <v>314.31281979664851</v>
      </c>
      <c r="AR117" s="2">
        <f t="shared" si="27"/>
        <v>343.65021100000024</v>
      </c>
      <c r="AS117" s="28" t="s">
        <v>68</v>
      </c>
    </row>
    <row r="118" spans="2:45" x14ac:dyDescent="0.2">
      <c r="B118" s="28">
        <v>99</v>
      </c>
      <c r="C118" s="119">
        <v>580.87879055894609</v>
      </c>
      <c r="D118" s="119">
        <v>546.38808590920348</v>
      </c>
      <c r="E118" s="119">
        <v>514.80208980804287</v>
      </c>
      <c r="F118" s="119">
        <v>444.14143766169235</v>
      </c>
      <c r="G118" s="28" t="s">
        <v>2</v>
      </c>
      <c r="I118" s="40">
        <f t="shared" si="15"/>
        <v>410.35663980467007</v>
      </c>
      <c r="J118" s="40">
        <f t="shared" si="28"/>
        <v>170.52215075427603</v>
      </c>
      <c r="K118" s="40"/>
      <c r="L118" s="40">
        <f t="shared" si="16"/>
        <v>642.46483117722119</v>
      </c>
      <c r="N118" s="2">
        <f t="shared" si="17"/>
        <v>502.52556333629877</v>
      </c>
      <c r="O118" s="2">
        <f t="shared" si="18"/>
        <v>43.862522572904709</v>
      </c>
      <c r="P118" s="2"/>
      <c r="Q118" s="2">
        <f t="shared" si="19"/>
        <v>589.85664539472589</v>
      </c>
      <c r="S118" s="2">
        <f t="shared" si="20"/>
        <v>460.63683469367135</v>
      </c>
      <c r="T118" s="2">
        <f t="shared" si="21"/>
        <v>54.165255114371519</v>
      </c>
      <c r="U118" s="2"/>
      <c r="V118" s="2">
        <f t="shared" si="22"/>
        <v>554.79493978419009</v>
      </c>
      <c r="X118" s="2">
        <f t="shared" si="23"/>
        <v>406.48818085176782</v>
      </c>
      <c r="Y118" s="2">
        <f t="shared" si="24"/>
        <v>37.653256809924528</v>
      </c>
      <c r="Z118" s="2"/>
      <c r="AA118" s="2">
        <f t="shared" si="25"/>
        <v>485.71183181290235</v>
      </c>
      <c r="AD118" s="28">
        <v>99</v>
      </c>
      <c r="AE118" s="119">
        <v>0</v>
      </c>
      <c r="AF118" s="119">
        <v>0</v>
      </c>
      <c r="AG118" s="119">
        <v>0</v>
      </c>
      <c r="AH118" s="119">
        <v>0</v>
      </c>
      <c r="AI118" s="28" t="s">
        <v>2</v>
      </c>
      <c r="AK118" s="52">
        <v>98</v>
      </c>
      <c r="AL118" s="119">
        <v>46.9</v>
      </c>
      <c r="AM118" s="54">
        <f t="shared" si="26"/>
        <v>46.659898715312693</v>
      </c>
      <c r="AN118" s="28" t="s">
        <v>67</v>
      </c>
      <c r="AP118" s="28">
        <v>98</v>
      </c>
      <c r="AQ118" s="119"/>
      <c r="AR118" s="2">
        <f t="shared" si="27"/>
        <v>331.49418400000013</v>
      </c>
      <c r="AS118" s="28" t="s">
        <v>68</v>
      </c>
    </row>
    <row r="119" spans="2:45" x14ac:dyDescent="0.2">
      <c r="B119" s="28">
        <v>100</v>
      </c>
      <c r="C119" s="119">
        <v>595.14227066725164</v>
      </c>
      <c r="D119" s="119">
        <v>560.15209171762967</v>
      </c>
      <c r="E119" s="119">
        <v>527.71255670966673</v>
      </c>
      <c r="F119" s="119">
        <v>456.07040007281716</v>
      </c>
      <c r="G119" s="28" t="s">
        <v>2</v>
      </c>
      <c r="I119" s="40">
        <f t="shared" si="15"/>
        <v>414.08718108899836</v>
      </c>
      <c r="J119" s="40">
        <f t="shared" si="28"/>
        <v>181.05508957825327</v>
      </c>
      <c r="K119" s="40"/>
      <c r="L119" s="40">
        <f t="shared" si="16"/>
        <v>646.26901120700688</v>
      </c>
      <c r="N119" s="2">
        <f t="shared" si="17"/>
        <v>505.44789295709398</v>
      </c>
      <c r="O119" s="2">
        <f t="shared" si="18"/>
        <v>54.704198760535689</v>
      </c>
      <c r="P119" s="2"/>
      <c r="Q119" s="2">
        <f t="shared" si="19"/>
        <v>594.40103338753249</v>
      </c>
      <c r="S119" s="2">
        <f t="shared" si="20"/>
        <v>463.45333010871428</v>
      </c>
      <c r="T119" s="2">
        <f t="shared" si="21"/>
        <v>64.259226600952445</v>
      </c>
      <c r="U119" s="2"/>
      <c r="V119" s="2">
        <f t="shared" si="22"/>
        <v>559.38502646000222</v>
      </c>
      <c r="X119" s="2">
        <f t="shared" si="23"/>
        <v>409.23586695123328</v>
      </c>
      <c r="Y119" s="2">
        <f t="shared" si="24"/>
        <v>46.834533121583888</v>
      </c>
      <c r="Z119" s="2"/>
      <c r="AA119" s="2">
        <f t="shared" si="25"/>
        <v>490.37566063422031</v>
      </c>
      <c r="AD119" s="28">
        <v>100</v>
      </c>
      <c r="AE119" s="119">
        <v>0</v>
      </c>
      <c r="AF119" s="119">
        <v>0</v>
      </c>
      <c r="AG119" s="119">
        <v>0</v>
      </c>
      <c r="AH119" s="119">
        <v>0</v>
      </c>
      <c r="AI119" s="28" t="s">
        <v>2</v>
      </c>
      <c r="AK119" s="52">
        <v>99</v>
      </c>
      <c r="AL119" s="119">
        <v>47.4</v>
      </c>
      <c r="AM119" s="54">
        <f t="shared" si="26"/>
        <v>47.238445046237494</v>
      </c>
      <c r="AN119" s="28" t="s">
        <v>67</v>
      </c>
      <c r="AP119" s="28">
        <v>99</v>
      </c>
      <c r="AQ119" s="119"/>
      <c r="AR119" s="2">
        <f t="shared" si="27"/>
        <v>318.74841300000014</v>
      </c>
      <c r="AS119" s="28" t="s">
        <v>68</v>
      </c>
    </row>
    <row r="120" spans="2:45" x14ac:dyDescent="0.2">
      <c r="B120" s="28">
        <v>101</v>
      </c>
      <c r="C120" s="119">
        <v>609.42340864382709</v>
      </c>
      <c r="D120" s="119">
        <v>574.81131044875292</v>
      </c>
      <c r="E120" s="119">
        <v>540.4628575711165</v>
      </c>
      <c r="F120" s="119">
        <v>469.2167874123794</v>
      </c>
      <c r="G120" s="28" t="s">
        <v>2</v>
      </c>
      <c r="I120" s="40">
        <f t="shared" si="15"/>
        <v>417.80092876606483</v>
      </c>
      <c r="J120" s="40">
        <f t="shared" si="28"/>
        <v>191.62247987776226</v>
      </c>
      <c r="K120" s="40"/>
      <c r="L120" s="40">
        <f t="shared" si="16"/>
        <v>649.99117112869101</v>
      </c>
      <c r="N120" s="2">
        <f t="shared" si="17"/>
        <v>508.35788596982792</v>
      </c>
      <c r="O120" s="2">
        <f t="shared" si="18"/>
        <v>66.453424478925001</v>
      </c>
      <c r="P120" s="2"/>
      <c r="Q120" s="2">
        <f t="shared" si="19"/>
        <v>598.86832332054905</v>
      </c>
      <c r="S120" s="2">
        <f t="shared" si="20"/>
        <v>466.25876544907925</v>
      </c>
      <c r="T120" s="2">
        <f t="shared" si="21"/>
        <v>74.204092122037252</v>
      </c>
      <c r="U120" s="2"/>
      <c r="V120" s="2">
        <f t="shared" si="22"/>
        <v>563.89644494062281</v>
      </c>
      <c r="X120" s="2">
        <f t="shared" si="23"/>
        <v>411.97450959959446</v>
      </c>
      <c r="Y120" s="2">
        <f t="shared" si="24"/>
        <v>57.242277812784948</v>
      </c>
      <c r="Z120" s="2"/>
      <c r="AA120" s="2">
        <f t="shared" si="25"/>
        <v>494.97093128550728</v>
      </c>
      <c r="AD120" s="28">
        <v>101</v>
      </c>
      <c r="AE120" s="119">
        <v>0</v>
      </c>
      <c r="AF120" s="119">
        <v>0</v>
      </c>
      <c r="AG120" s="119">
        <v>0</v>
      </c>
      <c r="AH120" s="119">
        <v>0</v>
      </c>
      <c r="AI120" s="28" t="s">
        <v>2</v>
      </c>
      <c r="AK120" s="52">
        <v>100</v>
      </c>
      <c r="AL120" s="119">
        <v>48</v>
      </c>
      <c r="AM120" s="54">
        <f t="shared" si="26"/>
        <v>47.819350859017675</v>
      </c>
      <c r="AN120" s="28" t="s">
        <v>67</v>
      </c>
      <c r="AP120" s="29">
        <v>100</v>
      </c>
      <c r="AQ120" s="119"/>
      <c r="AR120" s="2">
        <f t="shared" si="27"/>
        <v>305.404</v>
      </c>
      <c r="AS120" s="29" t="s">
        <v>68</v>
      </c>
    </row>
    <row r="121" spans="2:45" x14ac:dyDescent="0.2">
      <c r="B121" s="28">
        <v>102</v>
      </c>
      <c r="C121" s="119">
        <v>623.70991157660399</v>
      </c>
      <c r="D121" s="119">
        <v>588.62675770195199</v>
      </c>
      <c r="E121" s="119">
        <v>553.58870239113162</v>
      </c>
      <c r="F121" s="119">
        <v>481.19595410783734</v>
      </c>
      <c r="G121" s="28" t="s">
        <v>2</v>
      </c>
      <c r="I121" s="40">
        <f t="shared" si="15"/>
        <v>421.49775655269235</v>
      </c>
      <c r="J121" s="40">
        <f t="shared" si="28"/>
        <v>202.21215502391163</v>
      </c>
      <c r="K121" s="40"/>
      <c r="L121" s="40">
        <f t="shared" si="16"/>
        <v>653.63254025371816</v>
      </c>
      <c r="N121" s="2">
        <f t="shared" si="17"/>
        <v>511.25542810695919</v>
      </c>
      <c r="O121" s="2">
        <f t="shared" si="18"/>
        <v>77.371329594992801</v>
      </c>
      <c r="P121" s="2"/>
      <c r="Q121" s="2">
        <f t="shared" si="19"/>
        <v>603.25905868450855</v>
      </c>
      <c r="S121" s="2">
        <f t="shared" si="20"/>
        <v>469.05301550503577</v>
      </c>
      <c r="T121" s="2">
        <f t="shared" si="21"/>
        <v>84.535686886095846</v>
      </c>
      <c r="U121" s="2"/>
      <c r="V121" s="2">
        <f t="shared" si="22"/>
        <v>568.32967079032358</v>
      </c>
      <c r="X121" s="2">
        <f t="shared" si="23"/>
        <v>414.70395650591553</v>
      </c>
      <c r="Y121" s="2">
        <f t="shared" si="24"/>
        <v>66.49199760192181</v>
      </c>
      <c r="Z121" s="2"/>
      <c r="AA121" s="2">
        <f t="shared" si="25"/>
        <v>499.49765673122488</v>
      </c>
      <c r="AD121" s="28">
        <v>102</v>
      </c>
      <c r="AE121" s="119">
        <v>0</v>
      </c>
      <c r="AF121" s="119">
        <v>0</v>
      </c>
      <c r="AG121" s="119">
        <v>0</v>
      </c>
      <c r="AH121" s="119">
        <v>0</v>
      </c>
      <c r="AI121" s="28" t="s">
        <v>2</v>
      </c>
      <c r="AK121" s="52">
        <v>101</v>
      </c>
      <c r="AL121" s="119">
        <v>48.5</v>
      </c>
      <c r="AM121" s="54">
        <f t="shared" si="26"/>
        <v>48.402625776313258</v>
      </c>
      <c r="AN121" s="28" t="s">
        <v>67</v>
      </c>
      <c r="AQ121"/>
    </row>
    <row r="122" spans="2:45" x14ac:dyDescent="0.2">
      <c r="B122" s="28">
        <v>103</v>
      </c>
      <c r="C122" s="119">
        <v>638.00319375169886</v>
      </c>
      <c r="D122" s="119">
        <v>602.25771249272191</v>
      </c>
      <c r="E122" s="119">
        <v>566.54452382818465</v>
      </c>
      <c r="F122" s="119">
        <v>493.46505900956646</v>
      </c>
      <c r="G122" s="28" t="s">
        <v>2</v>
      </c>
      <c r="I122" s="40">
        <f t="shared" si="15"/>
        <v>425.17754258414527</v>
      </c>
      <c r="J122" s="40">
        <f t="shared" si="28"/>
        <v>212.82565116755359</v>
      </c>
      <c r="K122" s="40"/>
      <c r="L122" s="40">
        <f t="shared" si="16"/>
        <v>657.19435906553031</v>
      </c>
      <c r="N122" s="2">
        <f t="shared" si="17"/>
        <v>514.14040866425205</v>
      </c>
      <c r="O122" s="2">
        <f t="shared" si="18"/>
        <v>88.117303828469858</v>
      </c>
      <c r="P122" s="2"/>
      <c r="Q122" s="2">
        <f t="shared" si="19"/>
        <v>607.57381815324607</v>
      </c>
      <c r="S122" s="2">
        <f t="shared" si="20"/>
        <v>471.83595858457693</v>
      </c>
      <c r="T122" s="2">
        <f t="shared" si="21"/>
        <v>94.708565243607723</v>
      </c>
      <c r="U122" s="2"/>
      <c r="V122" s="2">
        <f t="shared" si="22"/>
        <v>572.68522317575321</v>
      </c>
      <c r="X122" s="2">
        <f t="shared" si="23"/>
        <v>417.42405892040148</v>
      </c>
      <c r="Y122" s="2">
        <f t="shared" si="24"/>
        <v>76.041000089164982</v>
      </c>
      <c r="Z122" s="2"/>
      <c r="AA122" s="2">
        <f t="shared" si="25"/>
        <v>503.95590292352011</v>
      </c>
      <c r="AD122" s="28">
        <v>103</v>
      </c>
      <c r="AE122" s="119">
        <v>0</v>
      </c>
      <c r="AF122" s="119">
        <v>0</v>
      </c>
      <c r="AG122" s="119">
        <v>0</v>
      </c>
      <c r="AH122" s="119">
        <v>0</v>
      </c>
      <c r="AI122" s="28" t="s">
        <v>2</v>
      </c>
      <c r="AK122" s="52">
        <v>102</v>
      </c>
      <c r="AL122" s="119">
        <v>49.1</v>
      </c>
      <c r="AM122" s="54">
        <f t="shared" si="26"/>
        <v>48.988279460028195</v>
      </c>
      <c r="AN122" s="28" t="s">
        <v>67</v>
      </c>
      <c r="AQ122"/>
    </row>
    <row r="123" spans="2:45" x14ac:dyDescent="0.2">
      <c r="B123" s="28">
        <v>104</v>
      </c>
      <c r="C123" s="119">
        <v>652.72469759544481</v>
      </c>
      <c r="D123" s="119">
        <v>615.99201793358066</v>
      </c>
      <c r="E123" s="119">
        <v>580.73327321539125</v>
      </c>
      <c r="F123" s="119">
        <v>506.8302014189025</v>
      </c>
      <c r="G123" s="28" t="s">
        <v>2</v>
      </c>
      <c r="I123" s="40">
        <f t="shared" si="15"/>
        <v>428.8401693661861</v>
      </c>
      <c r="J123" s="40">
        <f t="shared" si="28"/>
        <v>223.88452822925871</v>
      </c>
      <c r="K123" s="40"/>
      <c r="L123" s="40">
        <f t="shared" si="16"/>
        <v>660.67787712433847</v>
      </c>
      <c r="N123" s="2">
        <f t="shared" si="17"/>
        <v>517.01272046655765</v>
      </c>
      <c r="O123" s="2">
        <f t="shared" si="18"/>
        <v>98.979297467023002</v>
      </c>
      <c r="P123" s="2"/>
      <c r="Q123" s="2">
        <f t="shared" si="19"/>
        <v>611.81321330872686</v>
      </c>
      <c r="S123" s="2">
        <f t="shared" si="20"/>
        <v>474.60747648428219</v>
      </c>
      <c r="T123" s="2">
        <f t="shared" si="21"/>
        <v>106.12579673110906</v>
      </c>
      <c r="U123" s="2"/>
      <c r="V123" s="2">
        <f t="shared" si="22"/>
        <v>576.963662153727</v>
      </c>
      <c r="X123" s="2">
        <f t="shared" si="23"/>
        <v>420.1346716154867</v>
      </c>
      <c r="Y123" s="2">
        <f t="shared" si="24"/>
        <v>86.695529803415809</v>
      </c>
      <c r="Z123" s="2"/>
      <c r="AA123" s="2">
        <f t="shared" si="25"/>
        <v>508.34578635430995</v>
      </c>
      <c r="AD123" s="28">
        <v>104</v>
      </c>
      <c r="AE123" s="119">
        <v>0</v>
      </c>
      <c r="AF123" s="119">
        <v>0</v>
      </c>
      <c r="AG123" s="119">
        <v>0</v>
      </c>
      <c r="AH123" s="119">
        <v>0</v>
      </c>
      <c r="AI123" s="28" t="s">
        <v>2</v>
      </c>
      <c r="AK123" s="52">
        <v>103</v>
      </c>
      <c r="AL123" s="119">
        <v>49.6</v>
      </c>
      <c r="AM123" s="54">
        <f t="shared" si="26"/>
        <v>49.57632161147064</v>
      </c>
      <c r="AN123" s="28" t="s">
        <v>67</v>
      </c>
      <c r="AQ123"/>
    </row>
    <row r="124" spans="2:45" x14ac:dyDescent="0.2">
      <c r="B124" s="28">
        <v>105</v>
      </c>
      <c r="C124" s="119">
        <v>667.02648082365943</v>
      </c>
      <c r="D124" s="119">
        <v>629.93542424873533</v>
      </c>
      <c r="E124" s="119">
        <v>594.00915151939898</v>
      </c>
      <c r="F124" s="119">
        <v>519.14615064834106</v>
      </c>
      <c r="G124" s="28" t="s">
        <v>2</v>
      </c>
      <c r="I124" s="40">
        <f t="shared" si="15"/>
        <v>432.48552372659174</v>
      </c>
      <c r="J124" s="40">
        <f t="shared" si="28"/>
        <v>234.54095709706769</v>
      </c>
      <c r="K124" s="40"/>
      <c r="L124" s="40">
        <f t="shared" si="16"/>
        <v>664.08435108480774</v>
      </c>
      <c r="N124" s="2">
        <f t="shared" si="17"/>
        <v>519.87225983302415</v>
      </c>
      <c r="O124" s="2">
        <f t="shared" si="18"/>
        <v>110.06316441571119</v>
      </c>
      <c r="P124" s="2"/>
      <c r="Q124" s="2">
        <f t="shared" si="19"/>
        <v>615.97788643841375</v>
      </c>
      <c r="S124" s="2">
        <f t="shared" si="20"/>
        <v>477.36745445947764</v>
      </c>
      <c r="T124" s="2">
        <f t="shared" si="21"/>
        <v>116.64169705992134</v>
      </c>
      <c r="U124" s="2"/>
      <c r="V124" s="2">
        <f t="shared" si="22"/>
        <v>581.1655860413606</v>
      </c>
      <c r="X124" s="2">
        <f t="shared" si="23"/>
        <v>422.83565286591045</v>
      </c>
      <c r="Y124" s="2">
        <f t="shared" si="24"/>
        <v>96.310497782430616</v>
      </c>
      <c r="Z124" s="2"/>
      <c r="AA124" s="2">
        <f t="shared" si="25"/>
        <v>512.66747165108632</v>
      </c>
      <c r="AD124" s="28">
        <v>105</v>
      </c>
      <c r="AE124" s="119">
        <v>0</v>
      </c>
      <c r="AF124" s="119">
        <v>0</v>
      </c>
      <c r="AG124" s="119">
        <v>0</v>
      </c>
      <c r="AH124" s="119">
        <v>0</v>
      </c>
      <c r="AI124" s="28" t="s">
        <v>2</v>
      </c>
      <c r="AK124" s="52">
        <v>104</v>
      </c>
      <c r="AL124" s="119">
        <v>50.2</v>
      </c>
      <c r="AM124" s="54">
        <f t="shared" si="26"/>
        <v>50.166761971513452</v>
      </c>
      <c r="AN124" s="28" t="s">
        <v>67</v>
      </c>
      <c r="AQ124"/>
    </row>
    <row r="125" spans="2:45" x14ac:dyDescent="0.2">
      <c r="B125" s="28">
        <v>106</v>
      </c>
      <c r="C125" s="119">
        <v>681.64364108159373</v>
      </c>
      <c r="D125" s="119">
        <v>643.88112659744968</v>
      </c>
      <c r="E125" s="119">
        <v>607.09781495420987</v>
      </c>
      <c r="F125" s="119">
        <v>531.49729521505844</v>
      </c>
      <c r="G125" s="28" t="s">
        <v>2</v>
      </c>
      <c r="I125" s="40">
        <f t="shared" si="15"/>
        <v>436.1134967661705</v>
      </c>
      <c r="J125" s="40">
        <f t="shared" si="28"/>
        <v>245.53014431542323</v>
      </c>
      <c r="K125" s="40"/>
      <c r="L125" s="40">
        <f t="shared" si="16"/>
        <v>667.41504282318328</v>
      </c>
      <c r="N125" s="2">
        <f t="shared" si="17"/>
        <v>522.71892654176872</v>
      </c>
      <c r="O125" s="2">
        <f t="shared" si="18"/>
        <v>121.16220005568096</v>
      </c>
      <c r="P125" s="2"/>
      <c r="Q125" s="2">
        <f t="shared" si="19"/>
        <v>620.06850840505342</v>
      </c>
      <c r="S125" s="2">
        <f t="shared" si="20"/>
        <v>480.11578119372638</v>
      </c>
      <c r="T125" s="2">
        <f t="shared" si="21"/>
        <v>126.98203376048349</v>
      </c>
      <c r="U125" s="2"/>
      <c r="V125" s="2">
        <f t="shared" si="22"/>
        <v>585.29162886925326</v>
      </c>
      <c r="X125" s="2">
        <f t="shared" si="23"/>
        <v>425.52686442781453</v>
      </c>
      <c r="Y125" s="2">
        <f t="shared" si="24"/>
        <v>105.97043078724391</v>
      </c>
      <c r="Z125" s="2"/>
      <c r="AA125" s="2">
        <f t="shared" si="25"/>
        <v>516.92116921930574</v>
      </c>
      <c r="AD125" s="28">
        <v>106</v>
      </c>
      <c r="AE125" s="119">
        <v>0</v>
      </c>
      <c r="AF125" s="119">
        <v>0</v>
      </c>
      <c r="AG125" s="119">
        <v>0</v>
      </c>
      <c r="AH125" s="119">
        <v>0</v>
      </c>
      <c r="AI125" s="28" t="s">
        <v>2</v>
      </c>
      <c r="AK125" s="52">
        <v>105</v>
      </c>
      <c r="AL125" s="119">
        <v>50.7</v>
      </c>
      <c r="AM125" s="54">
        <f t="shared" si="26"/>
        <v>50.759610320755641</v>
      </c>
      <c r="AN125" s="28" t="s">
        <v>67</v>
      </c>
      <c r="AQ125"/>
    </row>
    <row r="126" spans="2:45" x14ac:dyDescent="0.2">
      <c r="B126" s="28">
        <v>107</v>
      </c>
      <c r="C126" s="119">
        <v>597.04886688854424</v>
      </c>
      <c r="D126" s="119">
        <v>564.33374597283716</v>
      </c>
      <c r="E126" s="119">
        <v>532.28423131802629</v>
      </c>
      <c r="F126" s="119">
        <v>466.17834022948603</v>
      </c>
      <c r="G126" s="28" t="s">
        <v>2</v>
      </c>
      <c r="I126" s="40">
        <f t="shared" si="15"/>
        <v>439.72398380931509</v>
      </c>
      <c r="J126" s="40">
        <f t="shared" si="28"/>
        <v>157.32488307922915</v>
      </c>
      <c r="K126" s="40"/>
      <c r="L126" s="40">
        <f t="shared" si="16"/>
        <v>670.6712176703511</v>
      </c>
      <c r="N126" s="2">
        <f t="shared" si="17"/>
        <v>525.55262379404599</v>
      </c>
      <c r="O126" s="2">
        <f t="shared" si="18"/>
        <v>38.781122178791179</v>
      </c>
      <c r="P126" s="2"/>
      <c r="Q126" s="2">
        <f t="shared" si="19"/>
        <v>624.08577658876311</v>
      </c>
      <c r="S126" s="2">
        <f t="shared" si="20"/>
        <v>482.85234876768368</v>
      </c>
      <c r="T126" s="2">
        <f t="shared" si="21"/>
        <v>49.431882550342607</v>
      </c>
      <c r="U126" s="2"/>
      <c r="V126" s="2">
        <f t="shared" si="22"/>
        <v>589.34245791812748</v>
      </c>
      <c r="X126" s="2">
        <f t="shared" si="23"/>
        <v>428.20817151690278</v>
      </c>
      <c r="Y126" s="2">
        <f t="shared" si="24"/>
        <v>37.970168712583245</v>
      </c>
      <c r="Z126" s="2"/>
      <c r="AA126" s="2">
        <f t="shared" si="25"/>
        <v>521.1071329338738</v>
      </c>
      <c r="AD126" s="28">
        <v>107</v>
      </c>
      <c r="AE126" s="119">
        <v>99.84076974419925</v>
      </c>
      <c r="AF126" s="119">
        <v>94.114116046874713</v>
      </c>
      <c r="AG126" s="119">
        <v>88.666050814483398</v>
      </c>
      <c r="AH126" s="119">
        <v>79.155179402231113</v>
      </c>
      <c r="AI126" s="28" t="s">
        <v>2</v>
      </c>
      <c r="AK126" s="52">
        <v>106</v>
      </c>
      <c r="AL126" s="119">
        <v>51.2</v>
      </c>
      <c r="AM126" s="54">
        <f t="shared" si="26"/>
        <v>51.354876479684378</v>
      </c>
      <c r="AN126" s="28" t="s">
        <v>67</v>
      </c>
      <c r="AQ126"/>
    </row>
    <row r="127" spans="2:45" x14ac:dyDescent="0.2">
      <c r="B127" s="28">
        <v>108</v>
      </c>
      <c r="C127" s="119">
        <v>611.33377029396433</v>
      </c>
      <c r="D127" s="119">
        <v>577.95430481448602</v>
      </c>
      <c r="E127" s="119">
        <v>545.0506192830984</v>
      </c>
      <c r="F127" s="119">
        <v>478.02833314044051</v>
      </c>
      <c r="G127" s="28" t="s">
        <v>2</v>
      </c>
      <c r="I127" s="40">
        <f t="shared" si="15"/>
        <v>443.31688435412951</v>
      </c>
      <c r="J127" s="40">
        <f t="shared" si="28"/>
        <v>168.01688593983482</v>
      </c>
      <c r="K127" s="40"/>
      <c r="L127" s="40">
        <f t="shared" si="16"/>
        <v>673.85414274729635</v>
      </c>
      <c r="N127" s="2">
        <f t="shared" si="17"/>
        <v>528.3732581779401</v>
      </c>
      <c r="O127" s="2">
        <f t="shared" si="18"/>
        <v>49.581046636545921</v>
      </c>
      <c r="P127" s="2"/>
      <c r="Q127" s="2">
        <f t="shared" si="19"/>
        <v>628.03041290111014</v>
      </c>
      <c r="S127" s="2">
        <f t="shared" si="20"/>
        <v>485.57705262734919</v>
      </c>
      <c r="T127" s="2">
        <f t="shared" si="21"/>
        <v>59.47356665574921</v>
      </c>
      <c r="U127" s="2"/>
      <c r="V127" s="2">
        <f t="shared" si="22"/>
        <v>593.318771339048</v>
      </c>
      <c r="X127" s="2">
        <f t="shared" si="23"/>
        <v>430.87944278569699</v>
      </c>
      <c r="Y127" s="2">
        <f t="shared" si="24"/>
        <v>47.148890354743514</v>
      </c>
      <c r="Z127" s="2"/>
      <c r="AA127" s="2">
        <f t="shared" si="25"/>
        <v>525.22565788190514</v>
      </c>
      <c r="AD127" s="28">
        <v>108</v>
      </c>
      <c r="AE127" s="119">
        <v>0</v>
      </c>
      <c r="AF127" s="119">
        <v>0</v>
      </c>
      <c r="AG127" s="119">
        <v>0</v>
      </c>
      <c r="AH127" s="119">
        <v>0</v>
      </c>
      <c r="AI127" s="28" t="s">
        <v>2</v>
      </c>
      <c r="AK127" s="52">
        <v>107</v>
      </c>
      <c r="AL127" s="119">
        <v>52</v>
      </c>
      <c r="AM127" s="54">
        <f t="shared" si="26"/>
        <v>51.952570308837714</v>
      </c>
      <c r="AN127" s="28" t="s">
        <v>67</v>
      </c>
      <c r="AQ127"/>
    </row>
    <row r="128" spans="2:45" x14ac:dyDescent="0.2">
      <c r="B128" s="28">
        <v>109</v>
      </c>
      <c r="C128" s="119">
        <v>625.5174899008174</v>
      </c>
      <c r="D128" s="119">
        <v>591.47682761541978</v>
      </c>
      <c r="E128" s="119">
        <v>557.65465807702947</v>
      </c>
      <c r="F128" s="119">
        <v>489.97920976119451</v>
      </c>
      <c r="G128" s="28" t="s">
        <v>2</v>
      </c>
      <c r="I128" s="40">
        <f t="shared" si="15"/>
        <v>446.89210202216572</v>
      </c>
      <c r="J128" s="40">
        <f t="shared" si="28"/>
        <v>178.62538787865168</v>
      </c>
      <c r="K128" s="40"/>
      <c r="L128" s="40">
        <f t="shared" si="16"/>
        <v>676.9650853994176</v>
      </c>
      <c r="N128" s="2">
        <f t="shared" si="17"/>
        <v>531.18073963161476</v>
      </c>
      <c r="O128" s="2">
        <f t="shared" si="18"/>
        <v>60.296087983805023</v>
      </c>
      <c r="P128" s="2"/>
      <c r="Q128" s="2">
        <f t="shared" si="19"/>
        <v>631.90316187069959</v>
      </c>
      <c r="S128" s="2">
        <f t="shared" si="20"/>
        <v>488.28979155174892</v>
      </c>
      <c r="T128" s="2">
        <f t="shared" si="21"/>
        <v>69.364866525280547</v>
      </c>
      <c r="U128" s="2"/>
      <c r="V128" s="2">
        <f t="shared" si="22"/>
        <v>597.22129585708797</v>
      </c>
      <c r="X128" s="2">
        <f t="shared" si="23"/>
        <v>433.540550299926</v>
      </c>
      <c r="Y128" s="2">
        <f t="shared" si="24"/>
        <v>56.438659461268514</v>
      </c>
      <c r="Z128" s="2"/>
      <c r="AA128" s="2">
        <f t="shared" si="25"/>
        <v>529.27707815862891</v>
      </c>
      <c r="AD128" s="28">
        <v>109</v>
      </c>
      <c r="AE128" s="119">
        <v>0</v>
      </c>
      <c r="AF128" s="119">
        <v>0</v>
      </c>
      <c r="AG128" s="119">
        <v>0</v>
      </c>
      <c r="AH128" s="119">
        <v>0</v>
      </c>
      <c r="AI128" s="28" t="s">
        <v>2</v>
      </c>
      <c r="AK128" s="52">
        <v>108</v>
      </c>
      <c r="AL128" s="119">
        <v>52.6</v>
      </c>
      <c r="AM128" s="54">
        <f t="shared" si="26"/>
        <v>52.552701708967795</v>
      </c>
      <c r="AN128" s="28" t="s">
        <v>67</v>
      </c>
      <c r="AQ128"/>
    </row>
    <row r="129" spans="2:43" x14ac:dyDescent="0.2">
      <c r="B129" s="28">
        <v>110</v>
      </c>
      <c r="C129" s="119">
        <v>639.812580072424</v>
      </c>
      <c r="D129" s="119">
        <v>604.81915864635266</v>
      </c>
      <c r="E129" s="119">
        <v>570.62568138166205</v>
      </c>
      <c r="F129" s="119">
        <v>502.22438481151556</v>
      </c>
      <c r="G129" s="28" t="s">
        <v>2</v>
      </c>
      <c r="I129" s="40">
        <f t="shared" si="15"/>
        <v>450.44954450780324</v>
      </c>
      <c r="J129" s="40">
        <f t="shared" si="28"/>
        <v>189.36303556462076</v>
      </c>
      <c r="K129" s="40"/>
      <c r="L129" s="40">
        <f t="shared" si="16"/>
        <v>680.00531172615638</v>
      </c>
      <c r="N129" s="2">
        <f t="shared" si="17"/>
        <v>533.97498140615039</v>
      </c>
      <c r="O129" s="2">
        <f t="shared" si="18"/>
        <v>70.844177240202271</v>
      </c>
      <c r="P129" s="2"/>
      <c r="Q129" s="2">
        <f t="shared" si="19"/>
        <v>635.70478879963764</v>
      </c>
      <c r="S129" s="2">
        <f t="shared" si="20"/>
        <v>490.99046762007833</v>
      </c>
      <c r="T129" s="2">
        <f t="shared" si="21"/>
        <v>79.635213761583714</v>
      </c>
      <c r="U129" s="2"/>
      <c r="V129" s="2">
        <f t="shared" si="22"/>
        <v>601.05078455807813</v>
      </c>
      <c r="X129" s="2">
        <f t="shared" si="23"/>
        <v>436.19136951408404</v>
      </c>
      <c r="Y129" s="2">
        <f t="shared" si="24"/>
        <v>66.033015297431518</v>
      </c>
      <c r="Z129" s="2"/>
      <c r="AA129" s="2">
        <f t="shared" si="25"/>
        <v>533.26176471801466</v>
      </c>
      <c r="AD129" s="28">
        <v>110</v>
      </c>
      <c r="AE129" s="119">
        <v>0</v>
      </c>
      <c r="AF129" s="119">
        <v>0</v>
      </c>
      <c r="AG129" s="119">
        <v>0</v>
      </c>
      <c r="AH129" s="119">
        <v>0</v>
      </c>
      <c r="AI129" s="28" t="s">
        <v>2</v>
      </c>
      <c r="AK129" s="52">
        <v>109</v>
      </c>
      <c r="AL129" s="119">
        <v>53.2</v>
      </c>
      <c r="AM129" s="54">
        <f t="shared" si="26"/>
        <v>53.155280621204966</v>
      </c>
      <c r="AN129" s="28" t="s">
        <v>67</v>
      </c>
      <c r="AQ129"/>
    </row>
    <row r="130" spans="2:43" x14ac:dyDescent="0.2">
      <c r="B130" s="28">
        <v>111</v>
      </c>
      <c r="C130" s="119">
        <v>654.12555990720978</v>
      </c>
      <c r="D130" s="119">
        <v>618.76291576548692</v>
      </c>
      <c r="E130" s="119">
        <v>583.42503895009486</v>
      </c>
      <c r="F130" s="119">
        <v>514.37835070515098</v>
      </c>
      <c r="G130" s="28" t="s">
        <v>2</v>
      </c>
      <c r="I130" s="40">
        <f t="shared" si="15"/>
        <v>453.98912352730889</v>
      </c>
      <c r="J130" s="40">
        <f t="shared" si="28"/>
        <v>200.13643637990089</v>
      </c>
      <c r="K130" s="40"/>
      <c r="L130" s="40">
        <f t="shared" si="16"/>
        <v>682.97608520241806</v>
      </c>
      <c r="N130" s="2">
        <f t="shared" si="17"/>
        <v>536.75590002799652</v>
      </c>
      <c r="O130" s="2">
        <f t="shared" si="18"/>
        <v>82.007015737490406</v>
      </c>
      <c r="P130" s="2"/>
      <c r="Q130" s="2">
        <f t="shared" si="19"/>
        <v>639.43607799008794</v>
      </c>
      <c r="S130" s="2">
        <f t="shared" si="20"/>
        <v>493.67898617833708</v>
      </c>
      <c r="T130" s="2">
        <f t="shared" si="21"/>
        <v>89.746052771757775</v>
      </c>
      <c r="U130" s="2"/>
      <c r="V130" s="2">
        <f t="shared" si="22"/>
        <v>604.80801475786052</v>
      </c>
      <c r="X130" s="2">
        <f t="shared" si="23"/>
        <v>438.83177924619224</v>
      </c>
      <c r="Y130" s="2">
        <f t="shared" si="24"/>
        <v>75.546571458958738</v>
      </c>
      <c r="Z130" s="2"/>
      <c r="AA130" s="2">
        <f t="shared" si="25"/>
        <v>537.18012327942688</v>
      </c>
      <c r="AD130" s="28">
        <v>111</v>
      </c>
      <c r="AE130" s="119">
        <v>0</v>
      </c>
      <c r="AF130" s="119">
        <v>0</v>
      </c>
      <c r="AG130" s="119">
        <v>0</v>
      </c>
      <c r="AH130" s="119">
        <v>0</v>
      </c>
      <c r="AI130" s="28" t="s">
        <v>2</v>
      </c>
      <c r="AK130" s="52">
        <v>110</v>
      </c>
      <c r="AL130" s="119">
        <v>53.8</v>
      </c>
      <c r="AM130" s="54">
        <f t="shared" si="26"/>
        <v>53.760317027222463</v>
      </c>
      <c r="AN130" s="28" t="s">
        <v>67</v>
      </c>
      <c r="AQ130"/>
    </row>
    <row r="131" spans="2:43" x14ac:dyDescent="0.2">
      <c r="B131" s="28">
        <v>112</v>
      </c>
      <c r="C131" s="119">
        <v>668.6395570025004</v>
      </c>
      <c r="D131" s="119">
        <v>632.60587717143369</v>
      </c>
      <c r="E131" s="119">
        <v>596.60108442110879</v>
      </c>
      <c r="F131" s="119">
        <v>526.3856634904929</v>
      </c>
      <c r="G131" s="28" t="s">
        <v>2</v>
      </c>
      <c r="I131" s="40">
        <f t="shared" si="15"/>
        <v>457.51075476760593</v>
      </c>
      <c r="J131" s="40">
        <f t="shared" si="28"/>
        <v>211.12880223489447</v>
      </c>
      <c r="K131" s="40"/>
      <c r="L131" s="40">
        <f t="shared" si="16"/>
        <v>685.87866538828769</v>
      </c>
      <c r="N131" s="2">
        <f t="shared" si="17"/>
        <v>539.52341526107023</v>
      </c>
      <c r="O131" s="2">
        <f t="shared" si="18"/>
        <v>93.082461910363463</v>
      </c>
      <c r="P131" s="2"/>
      <c r="Q131" s="2">
        <f t="shared" si="19"/>
        <v>643.0978310400219</v>
      </c>
      <c r="S131" s="2">
        <f t="shared" si="20"/>
        <v>496.35525580548784</v>
      </c>
      <c r="T131" s="2">
        <f t="shared" si="21"/>
        <v>100.24582861562095</v>
      </c>
      <c r="U131" s="2"/>
      <c r="V131" s="2">
        <f t="shared" si="22"/>
        <v>608.49378595327539</v>
      </c>
      <c r="X131" s="2">
        <f t="shared" si="23"/>
        <v>441.46166165179841</v>
      </c>
      <c r="Y131" s="2">
        <f t="shared" si="24"/>
        <v>84.924001838694494</v>
      </c>
      <c r="Z131" s="2"/>
      <c r="AA131" s="2">
        <f t="shared" si="25"/>
        <v>541.03259229135017</v>
      </c>
      <c r="AD131" s="28">
        <v>112</v>
      </c>
      <c r="AE131" s="119">
        <v>0</v>
      </c>
      <c r="AF131" s="119">
        <v>0</v>
      </c>
      <c r="AG131" s="119">
        <v>0</v>
      </c>
      <c r="AH131" s="119">
        <v>0</v>
      </c>
      <c r="AI131" s="28" t="s">
        <v>2</v>
      </c>
      <c r="AK131" s="52">
        <v>111</v>
      </c>
      <c r="AL131" s="119">
        <v>54.3</v>
      </c>
      <c r="AM131" s="54">
        <f t="shared" si="26"/>
        <v>54.36782094940164</v>
      </c>
      <c r="AN131" s="28" t="s">
        <v>67</v>
      </c>
      <c r="AQ131"/>
    </row>
    <row r="132" spans="2:43" x14ac:dyDescent="0.2">
      <c r="B132" s="28">
        <v>113</v>
      </c>
      <c r="C132" s="119">
        <v>683.2651782866642</v>
      </c>
      <c r="D132" s="119">
        <v>646.25394633427038</v>
      </c>
      <c r="E132" s="119">
        <v>609.6767841501968</v>
      </c>
      <c r="F132" s="119">
        <v>539.81226440025955</v>
      </c>
      <c r="G132" s="28" t="s">
        <v>2</v>
      </c>
      <c r="I132" s="40">
        <f t="shared" si="15"/>
        <v>461.01435783478814</v>
      </c>
      <c r="J132" s="40">
        <f t="shared" si="28"/>
        <v>222.25082045187605</v>
      </c>
      <c r="K132" s="40"/>
      <c r="L132" s="40">
        <f t="shared" si="16"/>
        <v>688.7143067235794</v>
      </c>
      <c r="N132" s="2">
        <f t="shared" si="17"/>
        <v>542.27745006852717</v>
      </c>
      <c r="O132" s="2">
        <f t="shared" si="18"/>
        <v>103.97649626574321</v>
      </c>
      <c r="P132" s="2"/>
      <c r="Q132" s="2">
        <f t="shared" si="19"/>
        <v>646.690865207142</v>
      </c>
      <c r="S132" s="2">
        <f t="shared" si="20"/>
        <v>499.01918827916563</v>
      </c>
      <c r="T132" s="2">
        <f t="shared" si="21"/>
        <v>110.65759587103116</v>
      </c>
      <c r="U132" s="2"/>
      <c r="V132" s="2">
        <f t="shared" si="22"/>
        <v>612.10891785394233</v>
      </c>
      <c r="X132" s="2">
        <f t="shared" si="23"/>
        <v>444.08090219724886</v>
      </c>
      <c r="Y132" s="2">
        <f t="shared" si="24"/>
        <v>95.73136220301069</v>
      </c>
      <c r="Z132" s="2"/>
      <c r="AA132" s="2">
        <f t="shared" si="25"/>
        <v>544.81964095300066</v>
      </c>
      <c r="AD132" s="28">
        <v>113</v>
      </c>
      <c r="AE132" s="119">
        <v>0</v>
      </c>
      <c r="AF132" s="119">
        <v>0</v>
      </c>
      <c r="AG132" s="119">
        <v>0</v>
      </c>
      <c r="AH132" s="119">
        <v>0</v>
      </c>
      <c r="AI132" s="28" t="s">
        <v>2</v>
      </c>
      <c r="AK132" s="52">
        <v>112</v>
      </c>
      <c r="AL132" s="119">
        <v>54.9</v>
      </c>
      <c r="AM132" s="54">
        <f t="shared" si="26"/>
        <v>54.977802450998141</v>
      </c>
      <c r="AN132" s="28" t="s">
        <v>67</v>
      </c>
      <c r="AQ132"/>
    </row>
    <row r="133" spans="2:43" x14ac:dyDescent="0.2">
      <c r="B133" s="28">
        <v>114</v>
      </c>
      <c r="C133" s="119">
        <v>696.26629123726002</v>
      </c>
      <c r="D133" s="119">
        <v>660.09558801550304</v>
      </c>
      <c r="E133" s="119">
        <v>622.77132483529806</v>
      </c>
      <c r="F133" s="119">
        <v>552.28978818680889</v>
      </c>
      <c r="G133" s="28" t="s">
        <v>2</v>
      </c>
      <c r="I133" s="40">
        <f t="shared" si="15"/>
        <v>464.49985620240824</v>
      </c>
      <c r="J133" s="40">
        <f t="shared" si="28"/>
        <v>231.76643503485178</v>
      </c>
      <c r="K133" s="40"/>
      <c r="L133" s="40">
        <f t="shared" si="16"/>
        <v>691.48425740380424</v>
      </c>
      <c r="N133" s="2">
        <f t="shared" si="17"/>
        <v>545.01793057423379</v>
      </c>
      <c r="O133" s="2">
        <f t="shared" si="18"/>
        <v>115.07765744126925</v>
      </c>
      <c r="P133" s="2"/>
      <c r="Q133" s="2">
        <f t="shared" si="19"/>
        <v>650.21601183985933</v>
      </c>
      <c r="S133" s="2">
        <f t="shared" si="20"/>
        <v>501.67069854096957</v>
      </c>
      <c r="T133" s="2">
        <f t="shared" si="21"/>
        <v>121.10062629432849</v>
      </c>
      <c r="U133" s="2"/>
      <c r="V133" s="2">
        <f t="shared" si="22"/>
        <v>615.65424849373335</v>
      </c>
      <c r="X133" s="2">
        <f t="shared" si="23"/>
        <v>446.6893896322656</v>
      </c>
      <c r="Y133" s="2">
        <f t="shared" si="24"/>
        <v>105.60039855454329</v>
      </c>
      <c r="Z133" s="2"/>
      <c r="AA133" s="2">
        <f t="shared" si="25"/>
        <v>548.54176729440906</v>
      </c>
      <c r="AD133" s="28">
        <v>114</v>
      </c>
      <c r="AE133" s="119">
        <v>0</v>
      </c>
      <c r="AF133" s="119">
        <v>0</v>
      </c>
      <c r="AG133" s="119">
        <v>0</v>
      </c>
      <c r="AH133" s="119">
        <v>0</v>
      </c>
      <c r="AI133" s="28" t="s">
        <v>2</v>
      </c>
      <c r="AK133" s="52">
        <v>113</v>
      </c>
      <c r="AL133" s="119">
        <v>55.5</v>
      </c>
      <c r="AM133" s="54">
        <f t="shared" si="26"/>
        <v>55.590271636308465</v>
      </c>
      <c r="AN133" s="28" t="s">
        <v>67</v>
      </c>
      <c r="AQ133"/>
    </row>
    <row r="134" spans="2:43" x14ac:dyDescent="0.2">
      <c r="B134" s="28">
        <v>115</v>
      </c>
      <c r="C134" s="119">
        <v>710.86404911489069</v>
      </c>
      <c r="D134" s="119">
        <v>673.94469426670594</v>
      </c>
      <c r="E134" s="119">
        <v>636.04962764415927</v>
      </c>
      <c r="F134" s="119">
        <v>564.67013442339066</v>
      </c>
      <c r="G134" s="28" t="s">
        <v>2</v>
      </c>
      <c r="I134" s="40">
        <f t="shared" si="15"/>
        <v>467.96717715957237</v>
      </c>
      <c r="J134" s="40">
        <f t="shared" si="28"/>
        <v>242.89687195531832</v>
      </c>
      <c r="K134" s="40"/>
      <c r="L134" s="40">
        <f t="shared" si="16"/>
        <v>694.18975833419529</v>
      </c>
      <c r="N134" s="2">
        <f t="shared" si="17"/>
        <v>547.74478602396573</v>
      </c>
      <c r="O134" s="2">
        <f t="shared" si="18"/>
        <v>126.19990824274021</v>
      </c>
      <c r="P134" s="2"/>
      <c r="Q134" s="2">
        <f t="shared" si="19"/>
        <v>653.67411487412323</v>
      </c>
      <c r="S134" s="2">
        <f t="shared" si="20"/>
        <v>504.30970466136426</v>
      </c>
      <c r="T134" s="2">
        <f t="shared" si="21"/>
        <v>131.73992298279501</v>
      </c>
      <c r="U134" s="2"/>
      <c r="V134" s="2">
        <f t="shared" si="22"/>
        <v>619.13063242070928</v>
      </c>
      <c r="X134" s="2">
        <f t="shared" si="23"/>
        <v>449.28701596186136</v>
      </c>
      <c r="Y134" s="2">
        <f t="shared" si="24"/>
        <v>115.38311846152931</v>
      </c>
      <c r="Z134" s="2"/>
      <c r="AA134" s="2">
        <f t="shared" si="25"/>
        <v>552.19949631536088</v>
      </c>
      <c r="AD134" s="28">
        <v>115</v>
      </c>
      <c r="AE134" s="119">
        <v>0</v>
      </c>
      <c r="AF134" s="119">
        <v>0</v>
      </c>
      <c r="AG134" s="119">
        <v>0</v>
      </c>
      <c r="AH134" s="119">
        <v>0</v>
      </c>
      <c r="AI134" s="28" t="s">
        <v>2</v>
      </c>
      <c r="AK134" s="52">
        <v>114</v>
      </c>
      <c r="AL134" s="119">
        <v>56</v>
      </c>
      <c r="AM134" s="54">
        <f t="shared" si="26"/>
        <v>56.205238650837458</v>
      </c>
      <c r="AN134" s="28" t="s">
        <v>67</v>
      </c>
      <c r="AQ134"/>
    </row>
    <row r="135" spans="2:43" x14ac:dyDescent="0.2">
      <c r="B135" s="28">
        <v>116</v>
      </c>
      <c r="C135" s="119">
        <v>626.31886134391414</v>
      </c>
      <c r="D135" s="119">
        <v>591.17338827480648</v>
      </c>
      <c r="E135" s="119">
        <v>559.07781356381531</v>
      </c>
      <c r="F135" s="119">
        <v>497.21059661026254</v>
      </c>
      <c r="G135" s="28" t="s">
        <v>2</v>
      </c>
      <c r="I135" s="40">
        <f t="shared" si="15"/>
        <v>471.41625175886998</v>
      </c>
      <c r="J135" s="40">
        <f t="shared" si="28"/>
        <v>154.90260958504416</v>
      </c>
      <c r="K135" s="40"/>
      <c r="L135" s="40">
        <f t="shared" si="16"/>
        <v>696.83204215848139</v>
      </c>
      <c r="N135" s="2">
        <f t="shared" si="17"/>
        <v>550.45794874636067</v>
      </c>
      <c r="O135" s="2">
        <f t="shared" si="18"/>
        <v>40.715439528445813</v>
      </c>
      <c r="P135" s="2"/>
      <c r="Q135" s="2">
        <f t="shared" si="19"/>
        <v>657.06602939481127</v>
      </c>
      <c r="S135" s="2">
        <f t="shared" si="20"/>
        <v>506.93612780421893</v>
      </c>
      <c r="T135" s="2">
        <f t="shared" si="21"/>
        <v>52.141685759596385</v>
      </c>
      <c r="U135" s="2"/>
      <c r="V135" s="2">
        <f t="shared" si="22"/>
        <v>622.53893896415502</v>
      </c>
      <c r="X135" s="2">
        <f t="shared" si="23"/>
        <v>451.87367641762484</v>
      </c>
      <c r="Y135" s="2">
        <f t="shared" si="24"/>
        <v>45.336920192637706</v>
      </c>
      <c r="Z135" s="2"/>
      <c r="AA135" s="2">
        <f t="shared" si="25"/>
        <v>555.7933781833882</v>
      </c>
      <c r="AD135" s="28">
        <v>116</v>
      </c>
      <c r="AE135" s="119">
        <v>100.13957231410548</v>
      </c>
      <c r="AF135" s="119">
        <v>96.47163568966306</v>
      </c>
      <c r="AG135" s="119">
        <v>90.7210434559519</v>
      </c>
      <c r="AH135" s="119">
        <v>79.873188210483946</v>
      </c>
      <c r="AI135" s="28" t="s">
        <v>2</v>
      </c>
      <c r="AK135" s="52">
        <v>115</v>
      </c>
      <c r="AL135" s="119">
        <v>56.6</v>
      </c>
      <c r="AM135" s="54">
        <f t="shared" si="26"/>
        <v>56.822713681466247</v>
      </c>
      <c r="AN135" s="28" t="s">
        <v>67</v>
      </c>
      <c r="AQ135"/>
    </row>
    <row r="136" spans="2:43" x14ac:dyDescent="0.2">
      <c r="B136" s="28">
        <v>117</v>
      </c>
      <c r="C136" s="119">
        <v>640.46786210346352</v>
      </c>
      <c r="D136" s="119">
        <v>604.65308050825308</v>
      </c>
      <c r="E136" s="119">
        <v>571.92929589412927</v>
      </c>
      <c r="F136" s="119">
        <v>509.17901192508486</v>
      </c>
      <c r="G136" s="28" t="s">
        <v>2</v>
      </c>
      <c r="I136" s="40">
        <f t="shared" si="15"/>
        <v>474.84701476416723</v>
      </c>
      <c r="J136" s="40">
        <f t="shared" si="28"/>
        <v>165.62084733929629</v>
      </c>
      <c r="K136" s="40"/>
      <c r="L136" s="40">
        <f t="shared" si="16"/>
        <v>699.41233235917673</v>
      </c>
      <c r="N136" s="2">
        <f t="shared" si="17"/>
        <v>553.15735411364926</v>
      </c>
      <c r="O136" s="2">
        <f t="shared" si="18"/>
        <v>51.495726394603821</v>
      </c>
      <c r="P136" s="2"/>
      <c r="Q136" s="2">
        <f t="shared" si="19"/>
        <v>660.3926202603343</v>
      </c>
      <c r="S136" s="2">
        <f t="shared" si="20"/>
        <v>509.54989219101071</v>
      </c>
      <c r="T136" s="2">
        <f t="shared" si="21"/>
        <v>62.379403703118555</v>
      </c>
      <c r="U136" s="2"/>
      <c r="V136" s="2">
        <f t="shared" si="22"/>
        <v>625.88005057725695</v>
      </c>
      <c r="X136" s="2">
        <f t="shared" si="23"/>
        <v>454.44926942840817</v>
      </c>
      <c r="Y136" s="2">
        <f t="shared" si="24"/>
        <v>54.729742496676693</v>
      </c>
      <c r="Z136" s="2"/>
      <c r="AA136" s="2">
        <f t="shared" si="25"/>
        <v>559.32398649083166</v>
      </c>
      <c r="AD136" s="28">
        <v>117</v>
      </c>
      <c r="AE136" s="119">
        <v>0</v>
      </c>
      <c r="AF136" s="119">
        <v>0</v>
      </c>
      <c r="AG136" s="119">
        <v>0</v>
      </c>
      <c r="AH136" s="119">
        <v>0</v>
      </c>
      <c r="AI136" s="28" t="s">
        <v>2</v>
      </c>
      <c r="AK136" s="52">
        <v>116</v>
      </c>
      <c r="AL136" s="119">
        <v>57.5</v>
      </c>
      <c r="AM136" s="54">
        <f t="shared" si="26"/>
        <v>57.442706956621123</v>
      </c>
      <c r="AN136" s="28" t="s">
        <v>67</v>
      </c>
      <c r="AQ136"/>
    </row>
    <row r="137" spans="2:43" x14ac:dyDescent="0.2">
      <c r="B137" s="28">
        <v>118</v>
      </c>
      <c r="C137" s="119">
        <v>653.41565555332022</v>
      </c>
      <c r="D137" s="119">
        <v>618.23706195819716</v>
      </c>
      <c r="E137" s="119">
        <v>584.67084366870881</v>
      </c>
      <c r="F137" s="119">
        <v>521.28096726341698</v>
      </c>
      <c r="G137" s="28" t="s">
        <v>2</v>
      </c>
      <c r="I137" s="40">
        <f t="shared" si="15"/>
        <v>478.25940459829405</v>
      </c>
      <c r="J137" s="40">
        <f t="shared" si="28"/>
        <v>175.15625095502617</v>
      </c>
      <c r="K137" s="40"/>
      <c r="L137" s="40">
        <f t="shared" si="16"/>
        <v>701.93184242621157</v>
      </c>
      <c r="N137" s="2">
        <f t="shared" si="17"/>
        <v>555.84294050218955</v>
      </c>
      <c r="O137" s="2">
        <f t="shared" si="18"/>
        <v>62.394121456007611</v>
      </c>
      <c r="P137" s="2"/>
      <c r="Q137" s="2">
        <f t="shared" si="19"/>
        <v>663.65476078904339</v>
      </c>
      <c r="S137" s="2">
        <f t="shared" si="20"/>
        <v>512.15092506472013</v>
      </c>
      <c r="T137" s="2">
        <f t="shared" si="21"/>
        <v>72.519918603988685</v>
      </c>
      <c r="U137" s="2"/>
      <c r="V137" s="2">
        <f t="shared" si="22"/>
        <v>629.1548612538619</v>
      </c>
      <c r="X137" s="2">
        <f t="shared" si="23"/>
        <v>457.01369659044627</v>
      </c>
      <c r="Y137" s="2">
        <f t="shared" si="24"/>
        <v>64.26727067297071</v>
      </c>
      <c r="Z137" s="2"/>
      <c r="AA137" s="2">
        <f t="shared" si="25"/>
        <v>562.79191657083652</v>
      </c>
      <c r="AD137" s="28">
        <v>118</v>
      </c>
      <c r="AE137" s="119">
        <v>0</v>
      </c>
      <c r="AF137" s="119">
        <v>0</v>
      </c>
      <c r="AG137" s="119">
        <v>0</v>
      </c>
      <c r="AH137" s="119">
        <v>0</v>
      </c>
      <c r="AI137" s="28" t="s">
        <v>2</v>
      </c>
      <c r="AK137" s="52">
        <v>117</v>
      </c>
      <c r="AL137" s="119">
        <v>58.1</v>
      </c>
      <c r="AM137" s="54">
        <f t="shared" si="26"/>
        <v>58.065228746442834</v>
      </c>
      <c r="AN137" s="28" t="s">
        <v>67</v>
      </c>
      <c r="AQ137"/>
    </row>
    <row r="138" spans="2:43" x14ac:dyDescent="0.2">
      <c r="B138" s="28">
        <v>119</v>
      </c>
      <c r="C138" s="119">
        <v>667.75489043340883</v>
      </c>
      <c r="D138" s="119">
        <v>631.92542239755073</v>
      </c>
      <c r="E138" s="119">
        <v>597.51155029679956</v>
      </c>
      <c r="F138" s="119">
        <v>533.4478003298259</v>
      </c>
      <c r="G138" s="28" t="s">
        <v>2</v>
      </c>
      <c r="I138" s="40">
        <f t="shared" si="15"/>
        <v>481.65336329064945</v>
      </c>
      <c r="J138" s="40">
        <f t="shared" si="28"/>
        <v>186.10152714275938</v>
      </c>
      <c r="K138" s="40"/>
      <c r="L138" s="40">
        <f t="shared" si="16"/>
        <v>704.39177509081162</v>
      </c>
      <c r="N138" s="2">
        <f t="shared" si="17"/>
        <v>558.51464925282971</v>
      </c>
      <c r="O138" s="2">
        <f t="shared" si="18"/>
        <v>73.41077314472102</v>
      </c>
      <c r="P138" s="2"/>
      <c r="Q138" s="2">
        <f t="shared" si="19"/>
        <v>666.85333150598035</v>
      </c>
      <c r="S138" s="2">
        <f t="shared" si="20"/>
        <v>514.73915665344305</v>
      </c>
      <c r="T138" s="2">
        <f t="shared" si="21"/>
        <v>82.772393643356509</v>
      </c>
      <c r="U138" s="2"/>
      <c r="V138" s="2">
        <f t="shared" si="22"/>
        <v>632.36427501768355</v>
      </c>
      <c r="X138" s="2">
        <f t="shared" si="23"/>
        <v>459.56686263694013</v>
      </c>
      <c r="Y138" s="2">
        <f t="shared" si="24"/>
        <v>73.880937692885766</v>
      </c>
      <c r="Z138" s="2"/>
      <c r="AA138" s="2">
        <f t="shared" si="25"/>
        <v>566.19778387199153</v>
      </c>
      <c r="AD138" s="28">
        <v>119</v>
      </c>
      <c r="AE138" s="119">
        <v>0</v>
      </c>
      <c r="AF138" s="119">
        <v>0</v>
      </c>
      <c r="AG138" s="119">
        <v>0</v>
      </c>
      <c r="AH138" s="119">
        <v>0</v>
      </c>
      <c r="AI138" s="28" t="s">
        <v>2</v>
      </c>
      <c r="AK138" s="52">
        <v>118</v>
      </c>
      <c r="AL138" s="119">
        <v>58.7</v>
      </c>
      <c r="AM138" s="54">
        <f t="shared" si="26"/>
        <v>58.690289362956797</v>
      </c>
      <c r="AN138" s="28" t="s">
        <v>67</v>
      </c>
      <c r="AQ138"/>
    </row>
    <row r="139" spans="2:43" x14ac:dyDescent="0.2">
      <c r="B139" s="28">
        <v>120</v>
      </c>
      <c r="C139" s="119">
        <v>682.20178796440439</v>
      </c>
      <c r="D139" s="119">
        <v>645.71825217339017</v>
      </c>
      <c r="E139" s="119">
        <v>609.34433722956157</v>
      </c>
      <c r="F139" s="119">
        <v>545.71237090340503</v>
      </c>
      <c r="G139" s="28" t="s">
        <v>2</v>
      </c>
      <c r="I139" s="40">
        <f t="shared" si="15"/>
        <v>485.02883642475382</v>
      </c>
      <c r="J139" s="40">
        <f>C139-I139</f>
        <v>197.17295153965057</v>
      </c>
      <c r="K139" s="40"/>
      <c r="L139" s="40">
        <f t="shared" si="16"/>
        <v>706.7933216216037</v>
      </c>
      <c r="N139" s="2">
        <f t="shared" si="17"/>
        <v>561.17242463112041</v>
      </c>
      <c r="O139" s="2">
        <f t="shared" si="18"/>
        <v>84.545827542269762</v>
      </c>
      <c r="P139" s="2"/>
      <c r="Q139" s="2">
        <f t="shared" si="19"/>
        <v>669.9892189484774</v>
      </c>
      <c r="S139" s="2">
        <f t="shared" si="20"/>
        <v>517.31452013374542</v>
      </c>
      <c r="T139" s="2">
        <f t="shared" si="21"/>
        <v>92.029817095816156</v>
      </c>
      <c r="U139" s="2"/>
      <c r="V139" s="2">
        <f t="shared" si="22"/>
        <v>635.50920448225145</v>
      </c>
      <c r="X139" s="2">
        <f t="shared" si="23"/>
        <v>462.10867540713252</v>
      </c>
      <c r="Y139" s="2">
        <f t="shared" si="24"/>
        <v>83.603695496272508</v>
      </c>
      <c r="Z139" s="2"/>
      <c r="AA139" s="2">
        <f t="shared" si="25"/>
        <v>569.54222239119576</v>
      </c>
      <c r="AD139" s="28">
        <v>120</v>
      </c>
      <c r="AE139" s="119">
        <v>0</v>
      </c>
      <c r="AF139" s="119">
        <v>0</v>
      </c>
      <c r="AG139" s="119">
        <v>0</v>
      </c>
      <c r="AH139" s="119">
        <v>0</v>
      </c>
      <c r="AI139" s="28" t="s">
        <v>2</v>
      </c>
      <c r="AK139" s="52">
        <v>119</v>
      </c>
      <c r="AL139" s="119">
        <v>59.3</v>
      </c>
      <c r="AM139" s="54">
        <f t="shared" si="26"/>
        <v>59.317899160243968</v>
      </c>
      <c r="AN139" s="28" t="s">
        <v>67</v>
      </c>
      <c r="AQ139"/>
    </row>
    <row r="140" spans="2:43" x14ac:dyDescent="0.2">
      <c r="B140" s="28">
        <v>121</v>
      </c>
      <c r="C140" s="119">
        <v>696.75643456942362</v>
      </c>
      <c r="D140" s="119">
        <v>659.39503496042403</v>
      </c>
      <c r="E140" s="119">
        <v>622.08117434054111</v>
      </c>
      <c r="F140" s="119">
        <v>557.86990739773455</v>
      </c>
      <c r="G140" s="28" t="s">
        <v>2</v>
      </c>
      <c r="I140" s="40">
        <f t="shared" si="15"/>
        <v>488.38577308577254</v>
      </c>
      <c r="J140" s="40">
        <f t="shared" ref="J140:J203" si="29">C140-I140</f>
        <v>208.37066148365108</v>
      </c>
      <c r="K140" s="40"/>
      <c r="L140" s="40">
        <f t="shared" si="16"/>
        <v>709.1376611800149</v>
      </c>
      <c r="N140" s="2">
        <f t="shared" ref="N140:N203" si="30" xml:space="preserve"> $O$4 * EXP(-EXP(-$O$5 * (B140 - $O$6)))</f>
        <v>563.81621378740272</v>
      </c>
      <c r="O140" s="2">
        <f t="shared" ref="O140:O203" si="31">D140-N140</f>
        <v>95.578821173021311</v>
      </c>
      <c r="P140" s="2"/>
      <c r="Q140" s="2">
        <f t="shared" si="19"/>
        <v>673.06331452907045</v>
      </c>
      <c r="S140" s="2">
        <f t="shared" ref="S140:S203" si="32" xml:space="preserve"> $T$4 * EXP(-EXP(-$T$5 * (B140 - $T$6)))</f>
        <v>519.87695159378507</v>
      </c>
      <c r="T140" s="2">
        <f t="shared" ref="T140:T203" si="33">E140-S140</f>
        <v>102.20422274675605</v>
      </c>
      <c r="U140" s="2"/>
      <c r="V140" s="2">
        <f t="shared" si="22"/>
        <v>638.59056947984323</v>
      </c>
      <c r="X140" s="2">
        <f t="shared" ref="X140:X203" si="34" xml:space="preserve"> $Y$4 * EXP(-EXP(-$Y$5 * (B140 - $Y$6)))</f>
        <v>464.6390458149055</v>
      </c>
      <c r="Y140" s="2">
        <f t="shared" ref="Y140:Y203" si="35">F140-X140</f>
        <v>93.23086158282905</v>
      </c>
      <c r="Z140" s="2"/>
      <c r="AA140" s="2">
        <f t="shared" si="25"/>
        <v>572.82588316420834</v>
      </c>
      <c r="AD140" s="28">
        <v>121</v>
      </c>
      <c r="AE140" s="119">
        <v>0</v>
      </c>
      <c r="AF140" s="119">
        <v>0</v>
      </c>
      <c r="AG140" s="119">
        <v>0</v>
      </c>
      <c r="AH140" s="119">
        <v>0</v>
      </c>
      <c r="AI140" s="28" t="s">
        <v>2</v>
      </c>
      <c r="AK140" s="52">
        <v>120</v>
      </c>
      <c r="AL140" s="119">
        <v>59.9</v>
      </c>
      <c r="AM140" s="54">
        <f t="shared" si="26"/>
        <v>59.948068534612183</v>
      </c>
      <c r="AN140" s="28" t="s">
        <v>67</v>
      </c>
      <c r="AQ140"/>
    </row>
    <row r="141" spans="2:43" x14ac:dyDescent="0.2">
      <c r="B141" s="28">
        <v>122</v>
      </c>
      <c r="C141" s="119">
        <v>711.10122436789254</v>
      </c>
      <c r="D141" s="119">
        <v>673.3960262650329</v>
      </c>
      <c r="E141" s="119">
        <v>635.19234848783196</v>
      </c>
      <c r="F141" s="119">
        <v>570.12334155057533</v>
      </c>
      <c r="G141" s="28" t="s">
        <v>2</v>
      </c>
      <c r="I141" s="40">
        <f t="shared" si="15"/>
        <v>491.7241258080366</v>
      </c>
      <c r="J141" s="40">
        <f t="shared" si="29"/>
        <v>219.37709855985594</v>
      </c>
      <c r="K141" s="40"/>
      <c r="L141" s="40">
        <f t="shared" si="16"/>
        <v>711.42596023210263</v>
      </c>
      <c r="N141" s="2">
        <f t="shared" si="30"/>
        <v>566.44596671679039</v>
      </c>
      <c r="O141" s="2">
        <f t="shared" si="31"/>
        <v>106.95005954824251</v>
      </c>
      <c r="P141" s="2"/>
      <c r="Q141" s="2">
        <f t="shared" si="19"/>
        <v>676.07651345417366</v>
      </c>
      <c r="S141" s="2">
        <f t="shared" si="32"/>
        <v>522.42638999622432</v>
      </c>
      <c r="T141" s="2">
        <f t="shared" si="33"/>
        <v>112.76595849160765</v>
      </c>
      <c r="U141" s="2"/>
      <c r="V141" s="2">
        <f t="shared" si="22"/>
        <v>641.60929575759508</v>
      </c>
      <c r="X141" s="2">
        <f t="shared" si="34"/>
        <v>467.15788781692976</v>
      </c>
      <c r="Y141" s="2">
        <f t="shared" si="35"/>
        <v>102.96545373364557</v>
      </c>
      <c r="Z141" s="2"/>
      <c r="AA141" s="2">
        <f t="shared" si="25"/>
        <v>576.04943281323301</v>
      </c>
      <c r="AD141" s="28">
        <v>122</v>
      </c>
      <c r="AE141" s="119">
        <v>0</v>
      </c>
      <c r="AF141" s="119">
        <v>0</v>
      </c>
      <c r="AG141" s="119">
        <v>0</v>
      </c>
      <c r="AH141" s="119">
        <v>0</v>
      </c>
      <c r="AI141" s="28" t="s">
        <v>2</v>
      </c>
      <c r="AK141" s="52">
        <v>121</v>
      </c>
      <c r="AL141" s="119">
        <v>60.5</v>
      </c>
      <c r="AM141" s="54">
        <f t="shared" si="26"/>
        <v>60.580807924768528</v>
      </c>
      <c r="AN141" s="28" t="s">
        <v>67</v>
      </c>
      <c r="AQ141"/>
    </row>
    <row r="142" spans="2:43" x14ac:dyDescent="0.2">
      <c r="B142" s="28">
        <v>123</v>
      </c>
      <c r="C142" s="119">
        <v>725.86670900611841</v>
      </c>
      <c r="D142" s="119">
        <v>686.97372322679996</v>
      </c>
      <c r="E142" s="119">
        <v>648.40298843177516</v>
      </c>
      <c r="F142" s="119">
        <v>582.67969104949179</v>
      </c>
      <c r="G142" s="28" t="s">
        <v>2</v>
      </c>
      <c r="I142" s="40">
        <f t="shared" si="15"/>
        <v>495.04385052258345</v>
      </c>
      <c r="J142" s="40">
        <f t="shared" si="29"/>
        <v>230.82285848353496</v>
      </c>
      <c r="K142" s="40"/>
      <c r="L142" s="40">
        <f t="shared" si="16"/>
        <v>713.6593720140454</v>
      </c>
      <c r="N142" s="2">
        <f t="shared" si="30"/>
        <v>569.06163621907069</v>
      </c>
      <c r="O142" s="2">
        <f t="shared" si="31"/>
        <v>117.91208700772927</v>
      </c>
      <c r="P142" s="2"/>
      <c r="Q142" s="2">
        <f t="shared" si="19"/>
        <v>679.02971369694069</v>
      </c>
      <c r="S142" s="2">
        <f t="shared" si="32"/>
        <v>524.96277714095686</v>
      </c>
      <c r="T142" s="2">
        <f t="shared" si="33"/>
        <v>123.4402112908183</v>
      </c>
      <c r="U142" s="2"/>
      <c r="V142" s="2">
        <f t="shared" si="22"/>
        <v>644.56631373894652</v>
      </c>
      <c r="X142" s="2">
        <f t="shared" si="34"/>
        <v>469.66511838039116</v>
      </c>
      <c r="Y142" s="2">
        <f t="shared" si="35"/>
        <v>113.01457266910063</v>
      </c>
      <c r="Z142" s="2"/>
      <c r="AA142" s="2">
        <f t="shared" si="25"/>
        <v>579.21355215078836</v>
      </c>
      <c r="AD142" s="28">
        <v>123</v>
      </c>
      <c r="AE142" s="119">
        <v>0</v>
      </c>
      <c r="AF142" s="119">
        <v>0</v>
      </c>
      <c r="AG142" s="119">
        <v>0</v>
      </c>
      <c r="AH142" s="119">
        <v>0</v>
      </c>
      <c r="AI142" s="28" t="s">
        <v>2</v>
      </c>
      <c r="AK142" s="52">
        <v>122</v>
      </c>
      <c r="AL142" s="119">
        <v>61</v>
      </c>
      <c r="AM142" s="54">
        <f t="shared" si="26"/>
        <v>61.216127811992209</v>
      </c>
      <c r="AN142" s="28" t="s">
        <v>67</v>
      </c>
      <c r="AQ142"/>
    </row>
    <row r="143" spans="2:43" x14ac:dyDescent="0.2">
      <c r="B143" s="28">
        <v>124</v>
      </c>
      <c r="C143" s="119">
        <v>740.51016428743435</v>
      </c>
      <c r="D143" s="119">
        <v>699.74073274852128</v>
      </c>
      <c r="E143" s="119">
        <v>661.71318907021237</v>
      </c>
      <c r="F143" s="119">
        <v>594.86321232492992</v>
      </c>
      <c r="G143" s="28" t="s">
        <v>2</v>
      </c>
      <c r="I143" s="40">
        <f t="shared" si="15"/>
        <v>498.3449065047418</v>
      </c>
      <c r="J143" s="40">
        <f t="shared" si="29"/>
        <v>242.16525778269255</v>
      </c>
      <c r="K143" s="40"/>
      <c r="L143" s="40">
        <f t="shared" si="16"/>
        <v>715.83903604860745</v>
      </c>
      <c r="N143" s="2">
        <f t="shared" si="30"/>
        <v>571.66317785854312</v>
      </c>
      <c r="O143" s="2">
        <f t="shared" si="31"/>
        <v>128.07755488997816</v>
      </c>
      <c r="P143" s="2"/>
      <c r="Q143" s="2">
        <f t="shared" si="19"/>
        <v>681.92381502272349</v>
      </c>
      <c r="S143" s="2">
        <f t="shared" si="32"/>
        <v>527.48605762767249</v>
      </c>
      <c r="T143" s="2">
        <f t="shared" si="33"/>
        <v>134.22713144253987</v>
      </c>
      <c r="U143" s="2"/>
      <c r="V143" s="2">
        <f t="shared" si="22"/>
        <v>647.4625573485514</v>
      </c>
      <c r="X143" s="2">
        <f t="shared" si="34"/>
        <v>472.16065745032427</v>
      </c>
      <c r="Y143" s="2">
        <f t="shared" si="35"/>
        <v>122.70255487460565</v>
      </c>
      <c r="Z143" s="2"/>
      <c r="AA143" s="2">
        <f t="shared" si="25"/>
        <v>582.31893483902536</v>
      </c>
      <c r="AD143" s="28">
        <v>124</v>
      </c>
      <c r="AE143" s="119">
        <v>0</v>
      </c>
      <c r="AF143" s="119">
        <v>0</v>
      </c>
      <c r="AG143" s="119">
        <v>0</v>
      </c>
      <c r="AH143" s="119">
        <v>0</v>
      </c>
      <c r="AI143" s="28" t="s">
        <v>2</v>
      </c>
      <c r="AK143" s="52">
        <v>123</v>
      </c>
      <c r="AL143" s="119">
        <v>61.6</v>
      </c>
      <c r="AM143" s="54">
        <f t="shared" si="26"/>
        <v>61.854038720308161</v>
      </c>
      <c r="AN143" s="28" t="s">
        <v>67</v>
      </c>
      <c r="AQ143"/>
    </row>
    <row r="144" spans="2:43" x14ac:dyDescent="0.2">
      <c r="B144" s="28">
        <v>125</v>
      </c>
      <c r="C144" s="119">
        <v>654.89727596313685</v>
      </c>
      <c r="D144" s="119">
        <v>618.7777573724934</v>
      </c>
      <c r="E144" s="119">
        <v>585.4150561735313</v>
      </c>
      <c r="F144" s="119">
        <v>532.6253684682215</v>
      </c>
      <c r="G144" s="28" t="s">
        <v>2</v>
      </c>
      <c r="I144" s="40">
        <f t="shared" si="15"/>
        <v>501.62725632178388</v>
      </c>
      <c r="J144" s="40">
        <f t="shared" si="29"/>
        <v>153.27001964135297</v>
      </c>
      <c r="K144" s="40"/>
      <c r="L144" s="40">
        <f t="shared" si="16"/>
        <v>717.96607770997343</v>
      </c>
      <c r="N144" s="2">
        <f t="shared" si="30"/>
        <v>574.25054992381683</v>
      </c>
      <c r="O144" s="2">
        <f t="shared" si="31"/>
        <v>44.527207448676563</v>
      </c>
      <c r="P144" s="2"/>
      <c r="Q144" s="2">
        <f t="shared" si="19"/>
        <v>684.75971806553775</v>
      </c>
      <c r="S144" s="2">
        <f t="shared" si="32"/>
        <v>529.99617881828033</v>
      </c>
      <c r="T144" s="2">
        <f t="shared" si="33"/>
        <v>55.41887735525097</v>
      </c>
      <c r="U144" s="2"/>
      <c r="V144" s="2">
        <f t="shared" si="22"/>
        <v>650.29896289876694</v>
      </c>
      <c r="X144" s="2">
        <f t="shared" si="34"/>
        <v>474.64442791657814</v>
      </c>
      <c r="Y144" s="2">
        <f t="shared" si="35"/>
        <v>57.980940551643357</v>
      </c>
      <c r="Z144" s="2"/>
      <c r="AA144" s="2">
        <f t="shared" si="25"/>
        <v>585.36628610357843</v>
      </c>
      <c r="AD144" s="28">
        <v>125</v>
      </c>
      <c r="AE144" s="119">
        <v>99.812612363487219</v>
      </c>
      <c r="AF144" s="119">
        <v>95.694272145925154</v>
      </c>
      <c r="AG144" s="119">
        <v>90.118806673302046</v>
      </c>
      <c r="AH144" s="119">
        <v>74.776424279067967</v>
      </c>
      <c r="AI144" s="28" t="s">
        <v>2</v>
      </c>
      <c r="AK144" s="52">
        <v>124</v>
      </c>
      <c r="AL144" s="119">
        <v>62.2</v>
      </c>
      <c r="AM144" s="54">
        <f t="shared" si="26"/>
        <v>62.494551216661357</v>
      </c>
      <c r="AN144" s="28" t="s">
        <v>67</v>
      </c>
      <c r="AQ144"/>
    </row>
    <row r="145" spans="2:43" x14ac:dyDescent="0.2">
      <c r="B145" s="28">
        <v>126</v>
      </c>
      <c r="C145" s="119">
        <v>669.06851251964906</v>
      </c>
      <c r="D145" s="119">
        <v>632.29764552307529</v>
      </c>
      <c r="E145" s="119">
        <v>598.34306495069029</v>
      </c>
      <c r="F145" s="119">
        <v>544.92193476691614</v>
      </c>
      <c r="G145" s="28" t="s">
        <v>2</v>
      </c>
      <c r="I145" s="40">
        <f t="shared" si="15"/>
        <v>504.89086578066525</v>
      </c>
      <c r="J145" s="40">
        <f t="shared" si="29"/>
        <v>164.17764673898381</v>
      </c>
      <c r="K145" s="40"/>
      <c r="L145" s="40">
        <f t="shared" si="16"/>
        <v>720.04160783443763</v>
      </c>
      <c r="N145" s="2">
        <f t="shared" si="30"/>
        <v>576.82371338758628</v>
      </c>
      <c r="O145" s="2">
        <f t="shared" si="31"/>
        <v>55.473932135489008</v>
      </c>
      <c r="P145" s="2"/>
      <c r="Q145" s="2">
        <f t="shared" si="19"/>
        <v>687.53832345393846</v>
      </c>
      <c r="S145" s="2">
        <f t="shared" si="32"/>
        <v>532.49309079921363</v>
      </c>
      <c r="T145" s="2">
        <f t="shared" si="33"/>
        <v>65.849974151476658</v>
      </c>
      <c r="U145" s="2"/>
      <c r="V145" s="2">
        <f t="shared" si="22"/>
        <v>653.07646803581849</v>
      </c>
      <c r="X145" s="2">
        <f t="shared" si="34"/>
        <v>477.11635558044134</v>
      </c>
      <c r="Y145" s="2">
        <f t="shared" si="35"/>
        <v>67.805579186474802</v>
      </c>
      <c r="Z145" s="2"/>
      <c r="AA145" s="2">
        <f t="shared" si="25"/>
        <v>588.35632150096524</v>
      </c>
      <c r="AD145" s="28">
        <v>126</v>
      </c>
      <c r="AE145" s="119">
        <v>0</v>
      </c>
      <c r="AF145" s="119">
        <v>0</v>
      </c>
      <c r="AG145" s="119">
        <v>0</v>
      </c>
      <c r="AH145" s="119">
        <v>0</v>
      </c>
      <c r="AI145" s="28" t="s">
        <v>2</v>
      </c>
      <c r="AK145" s="52">
        <v>125</v>
      </c>
      <c r="AL145" s="119">
        <v>63.1</v>
      </c>
      <c r="AM145" s="54">
        <f t="shared" si="26"/>
        <v>63.137675911091875</v>
      </c>
      <c r="AN145" s="28" t="s">
        <v>67</v>
      </c>
      <c r="AQ145"/>
    </row>
    <row r="146" spans="2:43" x14ac:dyDescent="0.2">
      <c r="B146" s="28">
        <v>127</v>
      </c>
      <c r="C146" s="119">
        <v>682.30366053326043</v>
      </c>
      <c r="D146" s="119">
        <v>646.19874839446288</v>
      </c>
      <c r="E146" s="119">
        <v>610.03570127614364</v>
      </c>
      <c r="F146" s="119">
        <v>556.86727312371283</v>
      </c>
      <c r="G146" s="28" t="s">
        <v>2</v>
      </c>
      <c r="I146" s="40">
        <f t="shared" si="15"/>
        <v>508.1357038758739</v>
      </c>
      <c r="J146" s="40">
        <f t="shared" si="29"/>
        <v>174.16795665738653</v>
      </c>
      <c r="K146" s="40"/>
      <c r="L146" s="40">
        <f t="shared" si="16"/>
        <v>722.06672237451937</v>
      </c>
      <c r="N146" s="2">
        <f t="shared" si="30"/>
        <v>579.38263186640518</v>
      </c>
      <c r="O146" s="2">
        <f t="shared" si="31"/>
        <v>66.816116528057705</v>
      </c>
      <c r="P146" s="2"/>
      <c r="Q146" s="2">
        <f t="shared" si="19"/>
        <v>690.26053098471289</v>
      </c>
      <c r="S146" s="2">
        <f t="shared" si="32"/>
        <v>534.97674634363534</v>
      </c>
      <c r="T146" s="2">
        <f t="shared" si="33"/>
        <v>75.0589549325083</v>
      </c>
      <c r="U146" s="2"/>
      <c r="V146" s="2">
        <f t="shared" si="22"/>
        <v>655.79601074373738</v>
      </c>
      <c r="X146" s="2">
        <f t="shared" si="34"/>
        <v>479.57636912095126</v>
      </c>
      <c r="Y146" s="2">
        <f t="shared" si="35"/>
        <v>77.290904002761579</v>
      </c>
      <c r="Z146" s="2"/>
      <c r="AA146" s="2">
        <f t="shared" si="25"/>
        <v>591.28976573848968</v>
      </c>
      <c r="AD146" s="28">
        <v>127</v>
      </c>
      <c r="AE146" s="119">
        <v>0</v>
      </c>
      <c r="AF146" s="119">
        <v>0</v>
      </c>
      <c r="AG146" s="119">
        <v>0</v>
      </c>
      <c r="AH146" s="119">
        <v>0</v>
      </c>
      <c r="AI146" s="28" t="s">
        <v>2</v>
      </c>
      <c r="AK146" s="52">
        <v>126</v>
      </c>
      <c r="AL146" s="119">
        <v>63.7</v>
      </c>
      <c r="AM146" s="54">
        <f t="shared" si="26"/>
        <v>63.783423456910718</v>
      </c>
      <c r="AN146" s="28" t="s">
        <v>67</v>
      </c>
      <c r="AQ146"/>
    </row>
    <row r="147" spans="2:43" x14ac:dyDescent="0.2">
      <c r="B147" s="28">
        <v>128</v>
      </c>
      <c r="C147" s="119">
        <v>696.66286636743803</v>
      </c>
      <c r="D147" s="119">
        <v>658.35887067215731</v>
      </c>
      <c r="E147" s="119">
        <v>622.87536855592418</v>
      </c>
      <c r="F147" s="119">
        <v>569.11679551537236</v>
      </c>
      <c r="G147" s="28" t="s">
        <v>2</v>
      </c>
      <c r="I147" s="40">
        <f t="shared" si="15"/>
        <v>511.36174273741068</v>
      </c>
      <c r="J147" s="40">
        <f t="shared" si="29"/>
        <v>185.30112363002735</v>
      </c>
      <c r="K147" s="40"/>
      <c r="L147" s="40">
        <f t="shared" si="16"/>
        <v>724.0425020941592</v>
      </c>
      <c r="N147" s="2">
        <f t="shared" si="30"/>
        <v>581.92727158047478</v>
      </c>
      <c r="O147" s="2">
        <f t="shared" si="31"/>
        <v>76.431599091682529</v>
      </c>
      <c r="P147" s="2"/>
      <c r="Q147" s="2">
        <f t="shared" si="19"/>
        <v>692.9272388428052</v>
      </c>
      <c r="S147" s="2">
        <f t="shared" si="32"/>
        <v>537.4471008735668</v>
      </c>
      <c r="T147" s="2">
        <f t="shared" si="33"/>
        <v>85.428267682357387</v>
      </c>
      <c r="U147" s="2"/>
      <c r="V147" s="2">
        <f t="shared" si="22"/>
        <v>658.45852840416694</v>
      </c>
      <c r="X147" s="2">
        <f t="shared" si="34"/>
        <v>482.02440006091302</v>
      </c>
      <c r="Y147" s="2">
        <f t="shared" si="35"/>
        <v>87.092395454459336</v>
      </c>
      <c r="Z147" s="2"/>
      <c r="AA147" s="2">
        <f t="shared" si="25"/>
        <v>594.16735154555272</v>
      </c>
      <c r="AD147" s="28">
        <v>128</v>
      </c>
      <c r="AE147" s="119">
        <v>0</v>
      </c>
      <c r="AF147" s="119">
        <v>0</v>
      </c>
      <c r="AG147" s="119">
        <v>0</v>
      </c>
      <c r="AH147" s="119">
        <v>0</v>
      </c>
      <c r="AI147" s="28" t="s">
        <v>2</v>
      </c>
      <c r="AK147" s="52">
        <v>127</v>
      </c>
      <c r="AL147" s="119">
        <v>64.400000000000006</v>
      </c>
      <c r="AM147" s="54">
        <f t="shared" si="26"/>
        <v>64.431804550876151</v>
      </c>
      <c r="AN147" s="28" t="s">
        <v>67</v>
      </c>
      <c r="AQ147"/>
    </row>
    <row r="148" spans="2:43" x14ac:dyDescent="0.2">
      <c r="B148" s="28">
        <v>129</v>
      </c>
      <c r="C148" s="119">
        <v>711.12595373069564</v>
      </c>
      <c r="D148" s="119">
        <v>672.16026105028607</v>
      </c>
      <c r="E148" s="119">
        <v>635.81063381021318</v>
      </c>
      <c r="F148" s="119">
        <v>581.46061214527742</v>
      </c>
      <c r="G148" s="28" t="s">
        <v>2</v>
      </c>
      <c r="I148" s="40">
        <f t="shared" si="15"/>
        <v>514.56895757891743</v>
      </c>
      <c r="J148" s="40">
        <f t="shared" si="29"/>
        <v>196.55699615177821</v>
      </c>
      <c r="K148" s="40"/>
      <c r="L148" s="40">
        <f t="shared" si="16"/>
        <v>725.97001230273827</v>
      </c>
      <c r="N148" s="2">
        <f t="shared" si="30"/>
        <v>584.45760131346708</v>
      </c>
      <c r="O148" s="2">
        <f t="shared" si="31"/>
        <v>87.702659736818987</v>
      </c>
      <c r="P148" s="2"/>
      <c r="Q148" s="2">
        <f t="shared" si="19"/>
        <v>695.53934286590095</v>
      </c>
      <c r="S148" s="2">
        <f t="shared" si="32"/>
        <v>539.90411242195739</v>
      </c>
      <c r="T148" s="2">
        <f t="shared" si="33"/>
        <v>95.906521388255783</v>
      </c>
      <c r="U148" s="2"/>
      <c r="V148" s="2">
        <f t="shared" si="22"/>
        <v>661.06495691013777</v>
      </c>
      <c r="X148" s="2">
        <f t="shared" si="34"/>
        <v>484.46038273265231</v>
      </c>
      <c r="Y148" s="2">
        <f t="shared" si="35"/>
        <v>97.000229412625117</v>
      </c>
      <c r="Z148" s="2"/>
      <c r="AA148" s="2">
        <f t="shared" si="25"/>
        <v>596.98981859522837</v>
      </c>
      <c r="AD148" s="28">
        <v>129</v>
      </c>
      <c r="AE148" s="119">
        <v>0</v>
      </c>
      <c r="AF148" s="119">
        <v>0</v>
      </c>
      <c r="AG148" s="119">
        <v>0</v>
      </c>
      <c r="AH148" s="119">
        <v>0</v>
      </c>
      <c r="AI148" s="28" t="s">
        <v>2</v>
      </c>
      <c r="AK148" s="52">
        <v>128</v>
      </c>
      <c r="AL148" s="119">
        <v>65</v>
      </c>
      <c r="AM148" s="54">
        <f t="shared" si="26"/>
        <v>65.082829933370974</v>
      </c>
      <c r="AN148" s="28" t="s">
        <v>67</v>
      </c>
      <c r="AQ148"/>
    </row>
    <row r="149" spans="2:43" x14ac:dyDescent="0.2">
      <c r="B149" s="28">
        <v>130</v>
      </c>
      <c r="C149" s="119">
        <v>724.38958760803212</v>
      </c>
      <c r="D149" s="119">
        <v>686.0624985841539</v>
      </c>
      <c r="E149" s="119">
        <v>648.8415900293478</v>
      </c>
      <c r="F149" s="119">
        <v>593.68472791504382</v>
      </c>
      <c r="G149" s="28" t="s">
        <v>2</v>
      </c>
      <c r="I149" s="40">
        <f t="shared" ref="I149:I212" si="36" xml:space="preserve"> $J$4 * (EXP(-EXP(-$J$5 * (B149 - $J$6))) - EXP(-EXP($J$5 * $J$6))) / (1 - EXP(-EXP($J$5 * $J$6)))</f>
        <v>517.75732664597479</v>
      </c>
      <c r="J149" s="40">
        <f t="shared" si="29"/>
        <v>206.63226096205733</v>
      </c>
      <c r="K149" s="40"/>
      <c r="L149" s="40">
        <f t="shared" ref="L149:L212" si="37" xml:space="preserve"> $L$4 * (EXP(-EXP(-$L$5 * (B149 - $L$6))) - EXP(-EXP($L$5 * $L$6))) / (1 - EXP(-EXP($L$5 * $L$6)))</f>
        <v>727.85030262574662</v>
      </c>
      <c r="N149" s="2">
        <f t="shared" si="30"/>
        <v>586.9735923723988</v>
      </c>
      <c r="O149" s="2">
        <f t="shared" si="31"/>
        <v>99.088906211755102</v>
      </c>
      <c r="P149" s="2"/>
      <c r="Q149" s="2">
        <f t="shared" ref="Q149:Q212" si="38" xml:space="preserve"> $Q$4 * (EXP(-EXP(-$Q$5 * (B149 - $Q$6))) - EXP(-EXP($Q$5 * $Q$6))) / (1 - EXP(-EXP($Q$5 * $Q$6)))</f>
        <v>698.09773585210723</v>
      </c>
      <c r="S149" s="2">
        <f t="shared" si="32"/>
        <v>542.3477415947159</v>
      </c>
      <c r="T149" s="2">
        <f t="shared" si="33"/>
        <v>106.4938484346319</v>
      </c>
      <c r="U149" s="2"/>
      <c r="V149" s="2">
        <f t="shared" ref="V149:V212" si="39" xml:space="preserve"> $V$4 * (EXP(-EXP(-$V$5 * (B149 - $V$6))) - EXP(-EXP($V$5 * $V$6))) / (1 - EXP(-EXP($V$5 * $V$6)))</f>
        <v>663.61622983193183</v>
      </c>
      <c r="X149" s="2">
        <f t="shared" si="34"/>
        <v>486.88425424352511</v>
      </c>
      <c r="Y149" s="2">
        <f t="shared" si="35"/>
        <v>106.80047367151872</v>
      </c>
      <c r="Z149" s="2"/>
      <c r="AA149" s="2">
        <f t="shared" ref="AA149:AA212" si="40" xml:space="preserve"> $AA$4 * (EXP(-EXP(-$AA$5 * (B149 - $AA$6))) - EXP(-EXP($AA$5 * $AA$6))) / (1 - EXP(-EXP($AA$5 * $AA$6)))</f>
        <v>599.75791247492384</v>
      </c>
      <c r="AD149" s="28">
        <v>130</v>
      </c>
      <c r="AE149" s="119">
        <v>0</v>
      </c>
      <c r="AF149" s="119">
        <v>0</v>
      </c>
      <c r="AG149" s="119">
        <v>0</v>
      </c>
      <c r="AH149" s="119">
        <v>0</v>
      </c>
      <c r="AI149" s="28" t="s">
        <v>2</v>
      </c>
      <c r="AK149" s="52">
        <v>129</v>
      </c>
      <c r="AL149" s="119">
        <v>65.599999999999994</v>
      </c>
      <c r="AM149" s="54">
        <f t="shared" ref="AM149:AM212" si="41">95.2*(EXP(0.00407*AK149)-1)</f>
        <v>65.736510388580456</v>
      </c>
      <c r="AN149" s="28" t="s">
        <v>67</v>
      </c>
      <c r="AQ149"/>
    </row>
    <row r="150" spans="2:43" x14ac:dyDescent="0.2">
      <c r="B150" s="28">
        <v>131</v>
      </c>
      <c r="C150" s="119">
        <v>735.71554858691991</v>
      </c>
      <c r="D150" s="119">
        <v>699.83470688390946</v>
      </c>
      <c r="E150" s="119">
        <v>661.96833055238039</v>
      </c>
      <c r="F150" s="119">
        <v>606.00128110872629</v>
      </c>
      <c r="G150" s="28" t="s">
        <v>2</v>
      </c>
      <c r="I150" s="40">
        <f t="shared" si="36"/>
        <v>520.92683116458613</v>
      </c>
      <c r="J150" s="40">
        <f t="shared" si="29"/>
        <v>214.78871742233378</v>
      </c>
      <c r="K150" s="40"/>
      <c r="L150" s="40">
        <f t="shared" si="37"/>
        <v>729.68440681001084</v>
      </c>
      <c r="N150" s="2">
        <f t="shared" si="30"/>
        <v>589.47521854757292</v>
      </c>
      <c r="O150" s="2">
        <f t="shared" si="31"/>
        <v>110.35948833633654</v>
      </c>
      <c r="P150" s="2"/>
      <c r="Q150" s="2">
        <f t="shared" si="38"/>
        <v>700.60330690919068</v>
      </c>
      <c r="S150" s="2">
        <f t="shared" si="32"/>
        <v>544.77795153272041</v>
      </c>
      <c r="T150" s="2">
        <f t="shared" si="33"/>
        <v>117.19037901965999</v>
      </c>
      <c r="U150" s="2"/>
      <c r="V150" s="2">
        <f t="shared" si="39"/>
        <v>666.11327763316262</v>
      </c>
      <c r="X150" s="2">
        <f t="shared" si="34"/>
        <v>489.29595444120952</v>
      </c>
      <c r="Y150" s="2">
        <f t="shared" si="35"/>
        <v>116.70532666751677</v>
      </c>
      <c r="Z150" s="2"/>
      <c r="AA150" s="2">
        <f t="shared" si="40"/>
        <v>602.47238370491596</v>
      </c>
      <c r="AD150" s="28">
        <v>131</v>
      </c>
      <c r="AE150" s="119">
        <v>0</v>
      </c>
      <c r="AF150" s="119">
        <v>0</v>
      </c>
      <c r="AG150" s="119">
        <v>0</v>
      </c>
      <c r="AH150" s="119">
        <v>0</v>
      </c>
      <c r="AI150" s="28" t="s">
        <v>2</v>
      </c>
      <c r="AK150" s="52">
        <v>130</v>
      </c>
      <c r="AL150" s="119">
        <v>66.2</v>
      </c>
      <c r="AM150" s="54">
        <f t="shared" si="41"/>
        <v>66.392856744670894</v>
      </c>
      <c r="AN150" s="28" t="s">
        <v>67</v>
      </c>
      <c r="AQ150"/>
    </row>
    <row r="151" spans="2:43" x14ac:dyDescent="0.2">
      <c r="B151" s="28">
        <v>132</v>
      </c>
      <c r="C151" s="119">
        <v>749.07151366788867</v>
      </c>
      <c r="D151" s="119">
        <v>714.24013167476164</v>
      </c>
      <c r="E151" s="119">
        <v>675.1909490598498</v>
      </c>
      <c r="F151" s="119">
        <v>618.88908133897235</v>
      </c>
      <c r="G151" s="28" t="s">
        <v>2</v>
      </c>
      <c r="I151" s="40">
        <f t="shared" si="36"/>
        <v>524.07745528986618</v>
      </c>
      <c r="J151" s="40">
        <f t="shared" si="29"/>
        <v>224.99405837802249</v>
      </c>
      <c r="K151" s="40"/>
      <c r="L151" s="40">
        <f t="shared" si="37"/>
        <v>731.47334256147087</v>
      </c>
      <c r="N151" s="2">
        <f t="shared" si="30"/>
        <v>591.96245607260391</v>
      </c>
      <c r="O151" s="2">
        <f t="shared" si="31"/>
        <v>122.27767560215773</v>
      </c>
      <c r="P151" s="2"/>
      <c r="Q151" s="2">
        <f t="shared" si="38"/>
        <v>703.0569408438472</v>
      </c>
      <c r="S151" s="2">
        <f t="shared" si="32"/>
        <v>547.19470787382716</v>
      </c>
      <c r="T151" s="2">
        <f t="shared" si="33"/>
        <v>127.99624118602264</v>
      </c>
      <c r="U151" s="2"/>
      <c r="V151" s="2">
        <f t="shared" si="39"/>
        <v>668.55702693522665</v>
      </c>
      <c r="X151" s="2">
        <f t="shared" si="34"/>
        <v>491.69542587879931</v>
      </c>
      <c r="Y151" s="2">
        <f t="shared" si="35"/>
        <v>127.19365546017303</v>
      </c>
      <c r="Z151" s="2"/>
      <c r="AA151" s="2">
        <f t="shared" si="40"/>
        <v>605.13398680352611</v>
      </c>
      <c r="AD151" s="28">
        <v>132</v>
      </c>
      <c r="AE151" s="119">
        <v>0</v>
      </c>
      <c r="AF151" s="119">
        <v>0</v>
      </c>
      <c r="AG151" s="119">
        <v>0</v>
      </c>
      <c r="AH151" s="119">
        <v>0</v>
      </c>
      <c r="AI151" s="28" t="s">
        <v>2</v>
      </c>
      <c r="AK151" s="52">
        <v>131</v>
      </c>
      <c r="AL151" s="119">
        <v>66.900000000000006</v>
      </c>
      <c r="AM151" s="54">
        <f t="shared" si="41"/>
        <v>67.051879873969071</v>
      </c>
      <c r="AN151" s="28" t="s">
        <v>67</v>
      </c>
      <c r="AQ151"/>
    </row>
    <row r="152" spans="2:43" x14ac:dyDescent="0.2">
      <c r="B152" s="28">
        <v>133</v>
      </c>
      <c r="C152" s="119">
        <v>762.25179298639068</v>
      </c>
      <c r="D152" s="119">
        <v>726.75598428933745</v>
      </c>
      <c r="E152" s="119">
        <v>688.5095395664888</v>
      </c>
      <c r="F152" s="119">
        <v>631.3958335332178</v>
      </c>
      <c r="G152" s="28" t="s">
        <v>2</v>
      </c>
      <c r="I152" s="40">
        <f t="shared" si="36"/>
        <v>527.20918605495058</v>
      </c>
      <c r="J152" s="40">
        <f t="shared" si="29"/>
        <v>235.0426069314401</v>
      </c>
      <c r="K152" s="40"/>
      <c r="L152" s="40">
        <f t="shared" si="37"/>
        <v>733.21811141358171</v>
      </c>
      <c r="N152" s="2">
        <f t="shared" si="30"/>
        <v>594.43528358454398</v>
      </c>
      <c r="O152" s="2">
        <f t="shared" si="31"/>
        <v>132.32070070479347</v>
      </c>
      <c r="P152" s="2"/>
      <c r="Q152" s="2">
        <f t="shared" si="38"/>
        <v>705.45951758950878</v>
      </c>
      <c r="S152" s="2">
        <f t="shared" si="32"/>
        <v>549.59797871489286</v>
      </c>
      <c r="T152" s="2">
        <f t="shared" si="33"/>
        <v>138.91156085159594</v>
      </c>
      <c r="U152" s="2"/>
      <c r="V152" s="2">
        <f t="shared" si="39"/>
        <v>670.9483998283016</v>
      </c>
      <c r="X152" s="2">
        <f t="shared" si="34"/>
        <v>494.08261377972406</v>
      </c>
      <c r="Y152" s="2">
        <f t="shared" si="35"/>
        <v>137.31321975349374</v>
      </c>
      <c r="Z152" s="2"/>
      <c r="AA152" s="2">
        <f t="shared" si="40"/>
        <v>607.74347939767824</v>
      </c>
      <c r="AD152" s="28">
        <v>133</v>
      </c>
      <c r="AE152" s="119">
        <v>0</v>
      </c>
      <c r="AF152" s="119">
        <v>0</v>
      </c>
      <c r="AG152" s="119">
        <v>0</v>
      </c>
      <c r="AH152" s="119">
        <v>0</v>
      </c>
      <c r="AI152" s="28" t="s">
        <v>2</v>
      </c>
      <c r="AK152" s="52">
        <v>132</v>
      </c>
      <c r="AL152" s="119">
        <v>67.5</v>
      </c>
      <c r="AM152" s="54">
        <f t="shared" si="41"/>
        <v>67.713590693142237</v>
      </c>
      <c r="AN152" s="28" t="s">
        <v>67</v>
      </c>
      <c r="AQ152"/>
    </row>
    <row r="153" spans="2:43" x14ac:dyDescent="0.2">
      <c r="B153" s="28">
        <v>134</v>
      </c>
      <c r="C153" s="119">
        <v>775.730225149955</v>
      </c>
      <c r="D153" s="119">
        <v>741.04041363507349</v>
      </c>
      <c r="E153" s="119">
        <v>700.236961233069</v>
      </c>
      <c r="F153" s="119">
        <v>643.99531966870848</v>
      </c>
      <c r="G153" s="28" t="s">
        <v>2</v>
      </c>
      <c r="I153" s="40">
        <f t="shared" si="36"/>
        <v>530.32201332014313</v>
      </c>
      <c r="J153" s="40">
        <f t="shared" si="29"/>
        <v>245.40821182981188</v>
      </c>
      <c r="K153" s="40"/>
      <c r="L153" s="40">
        <f t="shared" si="37"/>
        <v>734.91969862448923</v>
      </c>
      <c r="N153" s="2">
        <f t="shared" si="30"/>
        <v>596.89368208412122</v>
      </c>
      <c r="O153" s="2">
        <f t="shared" si="31"/>
        <v>144.14673155095227</v>
      </c>
      <c r="P153" s="2"/>
      <c r="Q153" s="2">
        <f t="shared" si="38"/>
        <v>707.81191167120699</v>
      </c>
      <c r="S153" s="2">
        <f t="shared" si="32"/>
        <v>551.98773457383004</v>
      </c>
      <c r="T153" s="2">
        <f t="shared" si="33"/>
        <v>148.24922665923896</v>
      </c>
      <c r="U153" s="2"/>
      <c r="V153" s="2">
        <f t="shared" si="39"/>
        <v>673.28831322709618</v>
      </c>
      <c r="X153" s="2">
        <f t="shared" si="34"/>
        <v>496.45746600251528</v>
      </c>
      <c r="Y153" s="2">
        <f t="shared" si="35"/>
        <v>147.5378536661932</v>
      </c>
      <c r="Z153" s="2"/>
      <c r="AA153" s="2">
        <f t="shared" si="40"/>
        <v>610.30162137757065</v>
      </c>
      <c r="AD153" s="28">
        <v>134</v>
      </c>
      <c r="AE153" s="119">
        <v>0</v>
      </c>
      <c r="AF153" s="119">
        <v>0</v>
      </c>
      <c r="AG153" s="119">
        <v>0</v>
      </c>
      <c r="AH153" s="119">
        <v>0</v>
      </c>
      <c r="AI153" s="28" t="s">
        <v>2</v>
      </c>
      <c r="AK153" s="52">
        <v>133</v>
      </c>
      <c r="AL153" s="119">
        <v>68.099999999999994</v>
      </c>
      <c r="AM153" s="54">
        <f t="shared" si="41"/>
        <v>68.378000163379141</v>
      </c>
      <c r="AN153" s="28" t="s">
        <v>67</v>
      </c>
      <c r="AQ153"/>
    </row>
    <row r="154" spans="2:43" x14ac:dyDescent="0.2">
      <c r="B154" s="28">
        <v>135</v>
      </c>
      <c r="C154" s="119">
        <v>675.01804122134968</v>
      </c>
      <c r="D154" s="119">
        <v>647.86255010992556</v>
      </c>
      <c r="E154" s="119">
        <v>613.40365052260211</v>
      </c>
      <c r="F154" s="119">
        <v>559.30309894248626</v>
      </c>
      <c r="G154" s="28" t="s">
        <v>2</v>
      </c>
      <c r="I154" s="40">
        <f t="shared" si="36"/>
        <v>533.41592972231535</v>
      </c>
      <c r="J154" s="40">
        <f t="shared" si="29"/>
        <v>141.60211149903432</v>
      </c>
      <c r="K154" s="40"/>
      <c r="L154" s="40">
        <f t="shared" si="37"/>
        <v>736.57907310121072</v>
      </c>
      <c r="N154" s="2">
        <f t="shared" si="30"/>
        <v>599.33763489610988</v>
      </c>
      <c r="O154" s="2">
        <f t="shared" si="31"/>
        <v>48.524915213815689</v>
      </c>
      <c r="P154" s="2"/>
      <c r="Q154" s="2">
        <f t="shared" si="38"/>
        <v>710.11499170605293</v>
      </c>
      <c r="S154" s="2">
        <f t="shared" si="32"/>
        <v>554.36394835170995</v>
      </c>
      <c r="T154" s="2">
        <f t="shared" si="33"/>
        <v>59.039702170892156</v>
      </c>
      <c r="U154" s="2"/>
      <c r="V154" s="2">
        <f t="shared" si="39"/>
        <v>675.57767826958639</v>
      </c>
      <c r="X154" s="2">
        <f t="shared" si="34"/>
        <v>498.8199330054403</v>
      </c>
      <c r="Y154" s="2">
        <f t="shared" si="35"/>
        <v>60.483165937045953</v>
      </c>
      <c r="Z154" s="2"/>
      <c r="AA154" s="2">
        <f t="shared" si="40"/>
        <v>612.80917409418248</v>
      </c>
      <c r="AD154" s="28">
        <v>135</v>
      </c>
      <c r="AE154" s="119">
        <v>112.78769474809098</v>
      </c>
      <c r="AF154" s="119">
        <v>107.81441058561327</v>
      </c>
      <c r="AG154" s="119">
        <v>101.07290143695086</v>
      </c>
      <c r="AH154" s="119">
        <v>97.384539580574085</v>
      </c>
      <c r="AI154" s="28" t="s">
        <v>2</v>
      </c>
      <c r="AK154" s="52">
        <v>134</v>
      </c>
      <c r="AL154" s="119">
        <v>68.7</v>
      </c>
      <c r="AM154" s="54">
        <f t="shared" si="41"/>
        <v>69.045119290571378</v>
      </c>
      <c r="AN154" s="28" t="s">
        <v>67</v>
      </c>
      <c r="AQ154"/>
    </row>
    <row r="155" spans="2:43" x14ac:dyDescent="0.2">
      <c r="B155" s="28">
        <v>136</v>
      </c>
      <c r="C155" s="119">
        <v>687.83412523663537</v>
      </c>
      <c r="D155" s="119">
        <v>660.37892365212838</v>
      </c>
      <c r="E155" s="119">
        <v>624.80073474058202</v>
      </c>
      <c r="F155" s="119">
        <v>571.40987538543618</v>
      </c>
      <c r="G155" s="28" t="s">
        <v>2</v>
      </c>
      <c r="I155" s="40">
        <f t="shared" si="36"/>
        <v>536.49093062457598</v>
      </c>
      <c r="J155" s="40">
        <f t="shared" si="29"/>
        <v>151.34319461205939</v>
      </c>
      <c r="K155" s="40"/>
      <c r="L155" s="40">
        <f t="shared" si="37"/>
        <v>738.19718734912749</v>
      </c>
      <c r="N155" s="2">
        <f t="shared" si="30"/>
        <v>601.76712762984175</v>
      </c>
      <c r="O155" s="2">
        <f t="shared" si="31"/>
        <v>58.611796022286626</v>
      </c>
      <c r="P155" s="2"/>
      <c r="Q155" s="2">
        <f t="shared" si="38"/>
        <v>712.36961993790726</v>
      </c>
      <c r="S155" s="2">
        <f t="shared" si="32"/>
        <v>556.72659529493001</v>
      </c>
      <c r="T155" s="2">
        <f t="shared" si="33"/>
        <v>68.074139445652008</v>
      </c>
      <c r="U155" s="2"/>
      <c r="V155" s="2">
        <f t="shared" si="39"/>
        <v>677.81739975700543</v>
      </c>
      <c r="X155" s="2">
        <f t="shared" si="34"/>
        <v>501.16996781102461</v>
      </c>
      <c r="Y155" s="2">
        <f t="shared" si="35"/>
        <v>70.239907574411575</v>
      </c>
      <c r="Z155" s="2"/>
      <c r="AA155" s="2">
        <f t="shared" si="40"/>
        <v>615.26689959832879</v>
      </c>
      <c r="AD155" s="28">
        <v>136</v>
      </c>
      <c r="AE155" s="119">
        <v>0</v>
      </c>
      <c r="AF155" s="119">
        <v>0</v>
      </c>
      <c r="AG155" s="119">
        <v>0</v>
      </c>
      <c r="AH155" s="119">
        <v>0</v>
      </c>
      <c r="AI155" s="28" t="s">
        <v>2</v>
      </c>
      <c r="AK155" s="52">
        <v>135</v>
      </c>
      <c r="AL155" s="119">
        <v>69.7</v>
      </c>
      <c r="AM155" s="54">
        <f t="shared" si="41"/>
        <v>69.714959125495838</v>
      </c>
      <c r="AN155" s="28" t="s">
        <v>67</v>
      </c>
      <c r="AQ155"/>
    </row>
    <row r="156" spans="2:43" x14ac:dyDescent="0.2">
      <c r="B156" s="28">
        <v>137</v>
      </c>
      <c r="C156" s="119">
        <v>698.83564462498191</v>
      </c>
      <c r="D156" s="119">
        <v>674.01472363207404</v>
      </c>
      <c r="E156" s="119">
        <v>637.82490436721503</v>
      </c>
      <c r="F156" s="119">
        <v>582.35398828942039</v>
      </c>
      <c r="G156" s="28" t="s">
        <v>2</v>
      </c>
      <c r="I156" s="40">
        <f t="shared" si="36"/>
        <v>539.54701406622041</v>
      </c>
      <c r="J156" s="40">
        <f t="shared" si="29"/>
        <v>159.2886305587615</v>
      </c>
      <c r="K156" s="40"/>
      <c r="L156" s="40">
        <f t="shared" si="37"/>
        <v>739.77497744516586</v>
      </c>
      <c r="N156" s="2">
        <f t="shared" si="30"/>
        <v>604.18214813987458</v>
      </c>
      <c r="O156" s="2">
        <f t="shared" si="31"/>
        <v>69.832575492199453</v>
      </c>
      <c r="P156" s="2"/>
      <c r="Q156" s="2">
        <f t="shared" si="38"/>
        <v>714.57665180485708</v>
      </c>
      <c r="S156" s="2">
        <f t="shared" si="32"/>
        <v>559.07565295745928</v>
      </c>
      <c r="T156" s="2">
        <f t="shared" si="33"/>
        <v>78.749251409755743</v>
      </c>
      <c r="U156" s="2"/>
      <c r="V156" s="2">
        <f t="shared" si="39"/>
        <v>680.0083756333903</v>
      </c>
      <c r="X156" s="2">
        <f t="shared" si="34"/>
        <v>503.50752597048034</v>
      </c>
      <c r="Y156" s="2">
        <f t="shared" si="35"/>
        <v>78.846462318940041</v>
      </c>
      <c r="Z156" s="2"/>
      <c r="AA156" s="2">
        <f t="shared" si="40"/>
        <v>617.6755599199812</v>
      </c>
      <c r="AD156" s="28">
        <v>137</v>
      </c>
      <c r="AE156" s="119">
        <v>0</v>
      </c>
      <c r="AF156" s="119">
        <v>0</v>
      </c>
      <c r="AG156" s="119">
        <v>0</v>
      </c>
      <c r="AH156" s="119">
        <v>0</v>
      </c>
      <c r="AI156" s="28" t="s">
        <v>2</v>
      </c>
      <c r="AK156" s="52">
        <v>136</v>
      </c>
      <c r="AL156" s="119">
        <v>70.3</v>
      </c>
      <c r="AM156" s="54">
        <f t="shared" si="41"/>
        <v>70.387530763997745</v>
      </c>
      <c r="AN156" s="28" t="s">
        <v>67</v>
      </c>
      <c r="AQ156"/>
    </row>
    <row r="157" spans="2:43" x14ac:dyDescent="0.2">
      <c r="B157" s="28">
        <v>138</v>
      </c>
      <c r="C157" s="119">
        <v>711.74021271041534</v>
      </c>
      <c r="D157" s="119">
        <v>687.79083655677425</v>
      </c>
      <c r="E157" s="119">
        <v>650.91376425248984</v>
      </c>
      <c r="F157" s="119">
        <v>594.40013071909505</v>
      </c>
      <c r="G157" s="28" t="s">
        <v>2</v>
      </c>
      <c r="I157" s="40">
        <f t="shared" si="36"/>
        <v>542.5841807129782</v>
      </c>
      <c r="J157" s="40">
        <f t="shared" si="29"/>
        <v>169.15603199743714</v>
      </c>
      <c r="K157" s="40"/>
      <c r="L157" s="40">
        <f t="shared" si="37"/>
        <v>741.3133630331215</v>
      </c>
      <c r="N157" s="2">
        <f t="shared" si="30"/>
        <v>606.58268648683065</v>
      </c>
      <c r="O157" s="2">
        <f t="shared" si="31"/>
        <v>81.208150069943599</v>
      </c>
      <c r="P157" s="2"/>
      <c r="Q157" s="2">
        <f t="shared" si="38"/>
        <v>716.73693553813871</v>
      </c>
      <c r="S157" s="2">
        <f t="shared" si="32"/>
        <v>561.41110116318032</v>
      </c>
      <c r="T157" s="2">
        <f t="shared" si="33"/>
        <v>89.502663089309522</v>
      </c>
      <c r="U157" s="2"/>
      <c r="V157" s="2">
        <f t="shared" si="39"/>
        <v>682.15149650302385</v>
      </c>
      <c r="X157" s="2">
        <f t="shared" si="34"/>
        <v>505.8325655280629</v>
      </c>
      <c r="Y157" s="2">
        <f t="shared" si="35"/>
        <v>88.567565191032145</v>
      </c>
      <c r="Z157" s="2"/>
      <c r="AA157" s="2">
        <f t="shared" si="40"/>
        <v>620.03591638656735</v>
      </c>
      <c r="AD157" s="28">
        <v>138</v>
      </c>
      <c r="AE157" s="119">
        <v>0</v>
      </c>
      <c r="AF157" s="119">
        <v>0</v>
      </c>
      <c r="AG157" s="119">
        <v>0</v>
      </c>
      <c r="AH157" s="119">
        <v>0</v>
      </c>
      <c r="AI157" s="28" t="s">
        <v>2</v>
      </c>
      <c r="AK157" s="52">
        <v>137</v>
      </c>
      <c r="AL157" s="119">
        <v>71</v>
      </c>
      <c r="AM157" s="54">
        <f t="shared" si="41"/>
        <v>71.06284534717436</v>
      </c>
      <c r="AN157" s="28" t="s">
        <v>67</v>
      </c>
      <c r="AQ157"/>
    </row>
    <row r="158" spans="2:43" x14ac:dyDescent="0.2">
      <c r="B158" s="28">
        <v>139</v>
      </c>
      <c r="C158" s="119">
        <v>724.70377017594717</v>
      </c>
      <c r="D158" s="119">
        <v>700.52232009481293</v>
      </c>
      <c r="E158" s="119">
        <v>663.86401815808154</v>
      </c>
      <c r="F158" s="119">
        <v>607.00666968055157</v>
      </c>
      <c r="G158" s="28" t="s">
        <v>2</v>
      </c>
      <c r="I158" s="40">
        <f t="shared" si="36"/>
        <v>545.60243380756901</v>
      </c>
      <c r="J158" s="40">
        <f t="shared" si="29"/>
        <v>179.10133636837816</v>
      </c>
      <c r="K158" s="40"/>
      <c r="L158" s="40">
        <f t="shared" si="37"/>
        <v>742.81324733964732</v>
      </c>
      <c r="N158" s="2">
        <f t="shared" si="30"/>
        <v>608.96873489841664</v>
      </c>
      <c r="O158" s="2">
        <f t="shared" si="31"/>
        <v>91.553585196396284</v>
      </c>
      <c r="P158" s="2"/>
      <c r="Q158" s="2">
        <f t="shared" si="38"/>
        <v>718.85131179118014</v>
      </c>
      <c r="S158" s="2">
        <f t="shared" si="32"/>
        <v>563.73292196833665</v>
      </c>
      <c r="T158" s="2">
        <f t="shared" si="33"/>
        <v>100.13109618974488</v>
      </c>
      <c r="U158" s="2"/>
      <c r="V158" s="2">
        <f t="shared" si="39"/>
        <v>684.24764518415202</v>
      </c>
      <c r="X158" s="2">
        <f t="shared" si="34"/>
        <v>508.14504698537172</v>
      </c>
      <c r="Y158" s="2">
        <f t="shared" si="35"/>
        <v>98.861622695179847</v>
      </c>
      <c r="Z158" s="2"/>
      <c r="AA158" s="2">
        <f t="shared" si="40"/>
        <v>622.3487289789739</v>
      </c>
      <c r="AD158" s="28">
        <v>139</v>
      </c>
      <c r="AE158" s="119">
        <v>0</v>
      </c>
      <c r="AF158" s="119">
        <v>0</v>
      </c>
      <c r="AG158" s="119">
        <v>0</v>
      </c>
      <c r="AH158" s="119">
        <v>0</v>
      </c>
      <c r="AI158" s="28" t="s">
        <v>2</v>
      </c>
      <c r="AK158" s="52">
        <v>138</v>
      </c>
      <c r="AL158" s="119">
        <v>71.7</v>
      </c>
      <c r="AM158" s="54">
        <f t="shared" si="41"/>
        <v>71.740914061559664</v>
      </c>
      <c r="AN158" s="28" t="s">
        <v>67</v>
      </c>
      <c r="AQ158"/>
    </row>
    <row r="159" spans="2:43" x14ac:dyDescent="0.2">
      <c r="B159" s="28">
        <v>140</v>
      </c>
      <c r="C159" s="119">
        <v>737.7263170215773</v>
      </c>
      <c r="D159" s="119">
        <v>714.43333926970365</v>
      </c>
      <c r="E159" s="119">
        <v>677.18133479571543</v>
      </c>
      <c r="F159" s="119">
        <v>619.23518959776163</v>
      </c>
      <c r="G159" s="28" t="s">
        <v>2</v>
      </c>
      <c r="I159" s="40">
        <f t="shared" si="36"/>
        <v>548.60177912058168</v>
      </c>
      <c r="J159" s="40">
        <f t="shared" si="29"/>
        <v>189.12453790099562</v>
      </c>
      <c r="K159" s="40"/>
      <c r="L159" s="40">
        <f t="shared" si="37"/>
        <v>744.27551720949555</v>
      </c>
      <c r="N159" s="2">
        <f t="shared" si="30"/>
        <v>611.34028773063812</v>
      </c>
      <c r="O159" s="2">
        <f t="shared" si="31"/>
        <v>103.09305153906553</v>
      </c>
      <c r="P159" s="2"/>
      <c r="Q159" s="2">
        <f t="shared" si="38"/>
        <v>720.92061329747241</v>
      </c>
      <c r="S159" s="2">
        <f t="shared" si="32"/>
        <v>566.04109962410382</v>
      </c>
      <c r="T159" s="2">
        <f t="shared" si="33"/>
        <v>111.14023517161161</v>
      </c>
      <c r="U159" s="2"/>
      <c r="V159" s="2">
        <f t="shared" si="39"/>
        <v>686.29769629739076</v>
      </c>
      <c r="X159" s="2">
        <f t="shared" si="34"/>
        <v>510.44493326561496</v>
      </c>
      <c r="Y159" s="2">
        <f t="shared" si="35"/>
        <v>108.79025633214667</v>
      </c>
      <c r="Z159" s="2"/>
      <c r="AA159" s="2">
        <f t="shared" si="40"/>
        <v>624.61475572398422</v>
      </c>
      <c r="AD159" s="28">
        <v>140</v>
      </c>
      <c r="AE159" s="119">
        <v>0</v>
      </c>
      <c r="AF159" s="119">
        <v>0</v>
      </c>
      <c r="AG159" s="119">
        <v>0</v>
      </c>
      <c r="AH159" s="119">
        <v>0</v>
      </c>
      <c r="AI159" s="28" t="s">
        <v>2</v>
      </c>
      <c r="AK159" s="52">
        <v>139</v>
      </c>
      <c r="AL159" s="119">
        <v>72.3</v>
      </c>
      <c r="AM159" s="54">
        <f t="shared" si="41"/>
        <v>72.42174813930967</v>
      </c>
      <c r="AN159" s="28" t="s">
        <v>67</v>
      </c>
      <c r="AQ159"/>
    </row>
    <row r="160" spans="2:43" x14ac:dyDescent="0.2">
      <c r="B160" s="28">
        <v>141</v>
      </c>
      <c r="C160" s="119">
        <v>748.81632048007145</v>
      </c>
      <c r="D160" s="119">
        <v>728.20029007259109</v>
      </c>
      <c r="E160" s="119">
        <v>688.90839518012888</v>
      </c>
      <c r="F160" s="119">
        <v>631.80877590478849</v>
      </c>
      <c r="G160" s="28" t="s">
        <v>2</v>
      </c>
      <c r="I160" s="40">
        <f t="shared" si="36"/>
        <v>551.58222490168475</v>
      </c>
      <c r="J160" s="40">
        <f t="shared" si="29"/>
        <v>197.2340955783867</v>
      </c>
      <c r="K160" s="40"/>
      <c r="L160" s="40">
        <f t="shared" si="37"/>
        <v>745.70104315867013</v>
      </c>
      <c r="N160" s="2">
        <f t="shared" si="30"/>
        <v>613.6973414292188</v>
      </c>
      <c r="O160" s="2">
        <f t="shared" si="31"/>
        <v>114.50294864337229</v>
      </c>
      <c r="P160" s="2"/>
      <c r="Q160" s="2">
        <f t="shared" si="38"/>
        <v>722.9456645560067</v>
      </c>
      <c r="S160" s="2">
        <f t="shared" si="32"/>
        <v>568.33562053929495</v>
      </c>
      <c r="T160" s="2">
        <f t="shared" si="33"/>
        <v>120.57277464083393</v>
      </c>
      <c r="U160" s="2"/>
      <c r="V160" s="2">
        <f t="shared" si="39"/>
        <v>688.30251588728333</v>
      </c>
      <c r="X160" s="2">
        <f t="shared" si="34"/>
        <v>512.73218967785454</v>
      </c>
      <c r="Y160" s="2">
        <f t="shared" si="35"/>
        <v>119.07658622693396</v>
      </c>
      <c r="Z160" s="2"/>
      <c r="AA160" s="2">
        <f t="shared" si="40"/>
        <v>626.83475212189194</v>
      </c>
      <c r="AD160" s="28">
        <v>141</v>
      </c>
      <c r="AE160" s="119">
        <v>0</v>
      </c>
      <c r="AF160" s="119">
        <v>0</v>
      </c>
      <c r="AG160" s="119">
        <v>0</v>
      </c>
      <c r="AH160" s="119">
        <v>0</v>
      </c>
      <c r="AI160" s="28" t="s">
        <v>2</v>
      </c>
      <c r="AK160" s="52">
        <v>140</v>
      </c>
      <c r="AL160" s="119">
        <v>73</v>
      </c>
      <c r="AM160" s="54">
        <f t="shared" si="41"/>
        <v>73.105358858388314</v>
      </c>
      <c r="AN160" s="28" t="s">
        <v>67</v>
      </c>
      <c r="AQ160"/>
    </row>
    <row r="161" spans="2:43" x14ac:dyDescent="0.2">
      <c r="B161" s="28">
        <v>142</v>
      </c>
      <c r="C161" s="119">
        <v>761.9273513958492</v>
      </c>
      <c r="D161" s="119">
        <v>742.60285773323301</v>
      </c>
      <c r="E161" s="119">
        <v>701.88080175563368</v>
      </c>
      <c r="F161" s="119">
        <v>644.44538737161338</v>
      </c>
      <c r="G161" s="28" t="s">
        <v>2</v>
      </c>
      <c r="I161" s="40">
        <f t="shared" si="36"/>
        <v>554.54378183118581</v>
      </c>
      <c r="J161" s="40">
        <f t="shared" si="29"/>
        <v>207.38356956466339</v>
      </c>
      <c r="K161" s="40"/>
      <c r="L161" s="40">
        <f t="shared" si="37"/>
        <v>747.09067944420985</v>
      </c>
      <c r="N161" s="2">
        <f t="shared" si="30"/>
        <v>616.03989449123685</v>
      </c>
      <c r="O161" s="2">
        <f t="shared" si="31"/>
        <v>126.56296324199616</v>
      </c>
      <c r="P161" s="2"/>
      <c r="Q161" s="2">
        <f t="shared" si="38"/>
        <v>724.92728154305598</v>
      </c>
      <c r="S161" s="2">
        <f t="shared" si="32"/>
        <v>570.61647324321484</v>
      </c>
      <c r="T161" s="2">
        <f t="shared" si="33"/>
        <v>131.26432851241884</v>
      </c>
      <c r="U161" s="2"/>
      <c r="V161" s="2">
        <f t="shared" si="39"/>
        <v>690.26296107550797</v>
      </c>
      <c r="X161" s="2">
        <f t="shared" si="34"/>
        <v>515.00678388124902</v>
      </c>
      <c r="Y161" s="2">
        <f t="shared" si="35"/>
        <v>129.43860349036436</v>
      </c>
      <c r="Z161" s="2"/>
      <c r="AA161" s="2">
        <f t="shared" si="40"/>
        <v>629.00947060804799</v>
      </c>
      <c r="AD161" s="28">
        <v>142</v>
      </c>
      <c r="AE161" s="119">
        <v>0</v>
      </c>
      <c r="AF161" s="119">
        <v>0</v>
      </c>
      <c r="AG161" s="119">
        <v>0</v>
      </c>
      <c r="AH161" s="119">
        <v>0</v>
      </c>
      <c r="AI161" s="28" t="s">
        <v>2</v>
      </c>
      <c r="AK161" s="52">
        <v>141</v>
      </c>
      <c r="AL161" s="119">
        <v>73.599999999999994</v>
      </c>
      <c r="AM161" s="54">
        <f t="shared" si="41"/>
        <v>73.791757542754425</v>
      </c>
      <c r="AN161" s="28" t="s">
        <v>67</v>
      </c>
      <c r="AQ161"/>
    </row>
    <row r="162" spans="2:43" x14ac:dyDescent="0.2">
      <c r="B162" s="28">
        <v>143</v>
      </c>
      <c r="C162" s="119">
        <v>775.09737169172524</v>
      </c>
      <c r="D162" s="119">
        <v>755.08221996649934</v>
      </c>
      <c r="E162" s="119">
        <v>715.46622384153318</v>
      </c>
      <c r="F162" s="119">
        <v>655.53392730738597</v>
      </c>
      <c r="G162" s="28" t="s">
        <v>2</v>
      </c>
      <c r="I162" s="40">
        <f t="shared" si="36"/>
        <v>557.48646297194443</v>
      </c>
      <c r="J162" s="40">
        <f t="shared" si="29"/>
        <v>217.61090871978081</v>
      </c>
      <c r="K162" s="40"/>
      <c r="L162" s="40">
        <f t="shared" si="37"/>
        <v>748.44526414938423</v>
      </c>
      <c r="N162" s="2">
        <f t="shared" si="30"/>
        <v>618.36794742698839</v>
      </c>
      <c r="O162" s="2">
        <f t="shared" si="31"/>
        <v>136.71427253951094</v>
      </c>
      <c r="P162" s="2"/>
      <c r="Q162" s="2">
        <f t="shared" si="38"/>
        <v>726.86627144910551</v>
      </c>
      <c r="S162" s="2">
        <f t="shared" si="32"/>
        <v>572.88364834867332</v>
      </c>
      <c r="T162" s="2">
        <f t="shared" si="33"/>
        <v>142.58257549285986</v>
      </c>
      <c r="U162" s="2"/>
      <c r="V162" s="2">
        <f t="shared" si="39"/>
        <v>692.17987974427376</v>
      </c>
      <c r="X162" s="2">
        <f t="shared" si="34"/>
        <v>517.26868584931094</v>
      </c>
      <c r="Y162" s="2">
        <f t="shared" si="35"/>
        <v>138.26524145807502</v>
      </c>
      <c r="Z162" s="2"/>
      <c r="AA162" s="2">
        <f t="shared" si="40"/>
        <v>631.13966004711494</v>
      </c>
      <c r="AD162" s="28">
        <v>143</v>
      </c>
      <c r="AE162" s="119">
        <v>0</v>
      </c>
      <c r="AF162" s="119">
        <v>0</v>
      </c>
      <c r="AG162" s="119">
        <v>0</v>
      </c>
      <c r="AH162" s="119">
        <v>0</v>
      </c>
      <c r="AI162" s="28" t="s">
        <v>2</v>
      </c>
      <c r="AK162" s="52">
        <v>142</v>
      </c>
      <c r="AL162" s="119">
        <v>74.3</v>
      </c>
      <c r="AM162" s="54">
        <f t="shared" si="41"/>
        <v>74.480955562549298</v>
      </c>
      <c r="AN162" s="28" t="s">
        <v>67</v>
      </c>
      <c r="AQ162"/>
    </row>
    <row r="163" spans="2:43" x14ac:dyDescent="0.2">
      <c r="B163" s="28">
        <v>144</v>
      </c>
      <c r="C163" s="119">
        <v>786.00399512078343</v>
      </c>
      <c r="D163" s="119">
        <v>769.42266672844323</v>
      </c>
      <c r="E163" s="119">
        <v>728.86176137652069</v>
      </c>
      <c r="F163" s="119">
        <v>668.10076502956474</v>
      </c>
      <c r="G163" s="28" t="s">
        <v>2</v>
      </c>
      <c r="I163" s="40">
        <f t="shared" si="36"/>
        <v>560.41028372165283</v>
      </c>
      <c r="J163" s="40">
        <f t="shared" si="29"/>
        <v>225.5937113991306</v>
      </c>
      <c r="K163" s="40"/>
      <c r="L163" s="40">
        <f t="shared" si="37"/>
        <v>749.76561928314436</v>
      </c>
      <c r="N163" s="2">
        <f t="shared" si="30"/>
        <v>620.68150272208698</v>
      </c>
      <c r="O163" s="2">
        <f t="shared" si="31"/>
        <v>148.74116400635626</v>
      </c>
      <c r="P163" s="2"/>
      <c r="Q163" s="2">
        <f t="shared" si="38"/>
        <v>728.76343243977931</v>
      </c>
      <c r="S163" s="2">
        <f t="shared" si="32"/>
        <v>575.13713851517127</v>
      </c>
      <c r="T163" s="2">
        <f t="shared" si="33"/>
        <v>153.72462286134942</v>
      </c>
      <c r="U163" s="2"/>
      <c r="V163" s="2">
        <f t="shared" si="39"/>
        <v>694.054110248494</v>
      </c>
      <c r="X163" s="2">
        <f t="shared" si="34"/>
        <v>519.517867834193</v>
      </c>
      <c r="Y163" s="2">
        <f t="shared" si="35"/>
        <v>148.58289719537174</v>
      </c>
      <c r="Z163" s="2"/>
      <c r="AA163" s="2">
        <f t="shared" si="40"/>
        <v>633.22606525881633</v>
      </c>
      <c r="AD163" s="28">
        <v>144</v>
      </c>
      <c r="AE163" s="119">
        <v>0</v>
      </c>
      <c r="AF163" s="119">
        <v>0</v>
      </c>
      <c r="AG163" s="119">
        <v>0</v>
      </c>
      <c r="AH163" s="119">
        <v>0</v>
      </c>
      <c r="AI163" s="28" t="s">
        <v>2</v>
      </c>
      <c r="AK163" s="52">
        <v>143</v>
      </c>
      <c r="AL163" s="119">
        <v>74.900000000000006</v>
      </c>
      <c r="AM163" s="54">
        <f t="shared" si="41"/>
        <v>75.172964334284956</v>
      </c>
      <c r="AN163" s="28" t="s">
        <v>67</v>
      </c>
      <c r="AQ163"/>
    </row>
    <row r="164" spans="2:43" x14ac:dyDescent="0.2">
      <c r="B164" s="28">
        <v>145</v>
      </c>
      <c r="C164" s="119">
        <v>799.26185829789313</v>
      </c>
      <c r="D164" s="119">
        <v>782.54904291158903</v>
      </c>
      <c r="E164" s="119">
        <v>740.8448253983895</v>
      </c>
      <c r="F164" s="119">
        <v>681.02771865099146</v>
      </c>
      <c r="G164" s="28" t="s">
        <v>2</v>
      </c>
      <c r="I164" s="40">
        <f t="shared" si="36"/>
        <v>563.31526176549346</v>
      </c>
      <c r="J164" s="40">
        <f t="shared" si="29"/>
        <v>235.94659653239967</v>
      </c>
      <c r="K164" s="40"/>
      <c r="L164" s="40">
        <f t="shared" si="37"/>
        <v>751.05255089272805</v>
      </c>
      <c r="N164" s="2">
        <f t="shared" si="30"/>
        <v>622.98056479981176</v>
      </c>
      <c r="O164" s="2">
        <f t="shared" si="31"/>
        <v>159.56847811177727</v>
      </c>
      <c r="P164" s="2"/>
      <c r="Q164" s="2">
        <f t="shared" si="38"/>
        <v>730.61955343963666</v>
      </c>
      <c r="S164" s="2">
        <f t="shared" si="32"/>
        <v>577.3769384122694</v>
      </c>
      <c r="T164" s="2">
        <f t="shared" si="33"/>
        <v>163.46788698612011</v>
      </c>
      <c r="U164" s="2"/>
      <c r="V164" s="2">
        <f t="shared" si="39"/>
        <v>695.8864811553608</v>
      </c>
      <c r="X164" s="2">
        <f t="shared" si="34"/>
        <v>521.7543043310211</v>
      </c>
      <c r="Y164" s="2">
        <f t="shared" si="35"/>
        <v>159.27341431997036</v>
      </c>
      <c r="Z164" s="2"/>
      <c r="AA164" s="2">
        <f t="shared" si="40"/>
        <v>635.26942657399582</v>
      </c>
      <c r="AD164" s="28">
        <v>145</v>
      </c>
      <c r="AE164" s="119">
        <v>0</v>
      </c>
      <c r="AF164" s="119">
        <v>0</v>
      </c>
      <c r="AG164" s="119">
        <v>0</v>
      </c>
      <c r="AH164" s="119">
        <v>0</v>
      </c>
      <c r="AI164" s="28" t="s">
        <v>2</v>
      </c>
      <c r="AK164" s="52">
        <v>144</v>
      </c>
      <c r="AL164" s="119">
        <v>75.5</v>
      </c>
      <c r="AM164" s="54">
        <f t="shared" si="41"/>
        <v>75.867795321033299</v>
      </c>
      <c r="AN164" s="28" t="s">
        <v>67</v>
      </c>
      <c r="AQ164"/>
    </row>
    <row r="165" spans="2:43" x14ac:dyDescent="0.2">
      <c r="B165" s="28">
        <v>146</v>
      </c>
      <c r="C165" s="119">
        <v>812.57871085510101</v>
      </c>
      <c r="D165" s="119">
        <v>795.49010712272877</v>
      </c>
      <c r="E165" s="119">
        <v>752.98289978119544</v>
      </c>
      <c r="F165" s="119">
        <v>693.77695203768849</v>
      </c>
      <c r="G165" s="28" t="s">
        <v>2</v>
      </c>
      <c r="I165" s="40">
        <f t="shared" si="36"/>
        <v>566.20141702918181</v>
      </c>
      <c r="J165" s="40">
        <f t="shared" si="29"/>
        <v>246.3772938259192</v>
      </c>
      <c r="K165" s="40"/>
      <c r="L165" s="40">
        <f t="shared" si="37"/>
        <v>752.30684918837642</v>
      </c>
      <c r="N165" s="2">
        <f t="shared" si="30"/>
        <v>625.26513998370967</v>
      </c>
      <c r="O165" s="2">
        <f t="shared" si="31"/>
        <v>170.2249671390191</v>
      </c>
      <c r="P165" s="2"/>
      <c r="Q165" s="2">
        <f t="shared" si="38"/>
        <v>732.43541393775547</v>
      </c>
      <c r="S165" s="2">
        <f t="shared" si="32"/>
        <v>579.6030446831511</v>
      </c>
      <c r="T165" s="2">
        <f t="shared" si="33"/>
        <v>173.37985509804435</v>
      </c>
      <c r="U165" s="2"/>
      <c r="V165" s="2">
        <f t="shared" si="39"/>
        <v>697.67781100999093</v>
      </c>
      <c r="X165" s="2">
        <f t="shared" si="34"/>
        <v>523.97797204228698</v>
      </c>
      <c r="Y165" s="2">
        <f t="shared" si="35"/>
        <v>169.79897999540151</v>
      </c>
      <c r="Z165" s="2"/>
      <c r="AA165" s="2">
        <f t="shared" si="40"/>
        <v>637.27047941981436</v>
      </c>
      <c r="AD165" s="28">
        <v>146</v>
      </c>
      <c r="AE165" s="119">
        <v>0</v>
      </c>
      <c r="AF165" s="119">
        <v>0</v>
      </c>
      <c r="AG165" s="119">
        <v>0</v>
      </c>
      <c r="AH165" s="119">
        <v>0</v>
      </c>
      <c r="AI165" s="28" t="s">
        <v>2</v>
      </c>
      <c r="AK165" s="52">
        <v>145</v>
      </c>
      <c r="AL165" s="119">
        <v>76.2</v>
      </c>
      <c r="AM165" s="54">
        <f t="shared" si="41"/>
        <v>76.565460032616045</v>
      </c>
      <c r="AN165" s="28" t="s">
        <v>67</v>
      </c>
      <c r="AQ165"/>
    </row>
    <row r="166" spans="2:43" x14ac:dyDescent="0.2">
      <c r="B166" s="28">
        <v>147</v>
      </c>
      <c r="C166" s="119">
        <v>823.54304128642912</v>
      </c>
      <c r="D166" s="119">
        <v>806.29305919476599</v>
      </c>
      <c r="E166" s="119">
        <v>765.41738788945133</v>
      </c>
      <c r="F166" s="119">
        <v>705.31053665357899</v>
      </c>
      <c r="G166" s="28" t="s">
        <v>2</v>
      </c>
      <c r="I166" s="40">
        <f t="shared" si="36"/>
        <v>569.06877163240483</v>
      </c>
      <c r="J166" s="40">
        <f t="shared" si="29"/>
        <v>254.47426965402428</v>
      </c>
      <c r="K166" s="40"/>
      <c r="L166" s="40">
        <f t="shared" si="37"/>
        <v>753.52928867916864</v>
      </c>
      <c r="N166" s="2">
        <f t="shared" si="30"/>
        <v>627.53523646046381</v>
      </c>
      <c r="O166" s="2">
        <f t="shared" si="31"/>
        <v>178.75782273430218</v>
      </c>
      <c r="P166" s="2"/>
      <c r="Q166" s="2">
        <f t="shared" si="38"/>
        <v>734.21178381404582</v>
      </c>
      <c r="S166" s="2">
        <f t="shared" si="32"/>
        <v>581.81545590839039</v>
      </c>
      <c r="T166" s="2">
        <f t="shared" si="33"/>
        <v>183.60193198106094</v>
      </c>
      <c r="U166" s="2"/>
      <c r="V166" s="2">
        <f t="shared" si="39"/>
        <v>699.42890812585654</v>
      </c>
      <c r="X166" s="2">
        <f t="shared" si="34"/>
        <v>526.18884984231465</v>
      </c>
      <c r="Y166" s="2">
        <f t="shared" si="35"/>
        <v>179.12168681126434</v>
      </c>
      <c r="Z166" s="2"/>
      <c r="AA166" s="2">
        <f t="shared" si="40"/>
        <v>639.22995393294161</v>
      </c>
      <c r="AD166" s="28">
        <v>147</v>
      </c>
      <c r="AE166" s="119">
        <v>0</v>
      </c>
      <c r="AF166" s="119">
        <v>0</v>
      </c>
      <c r="AG166" s="119">
        <v>0</v>
      </c>
      <c r="AH166" s="119">
        <v>0</v>
      </c>
      <c r="AI166" s="28" t="s">
        <v>2</v>
      </c>
      <c r="AK166" s="52">
        <v>146</v>
      </c>
      <c r="AL166" s="119">
        <v>76.8</v>
      </c>
      <c r="AM166" s="54">
        <f t="shared" si="41"/>
        <v>77.265970025795369</v>
      </c>
      <c r="AN166" s="28" t="s">
        <v>67</v>
      </c>
      <c r="AQ166"/>
    </row>
    <row r="167" spans="2:43" x14ac:dyDescent="0.2">
      <c r="B167" s="28">
        <v>148</v>
      </c>
      <c r="C167" s="119">
        <v>836.70344374859371</v>
      </c>
      <c r="D167" s="119">
        <v>819.32243091603118</v>
      </c>
      <c r="E167" s="119">
        <v>777.66983195171179</v>
      </c>
      <c r="F167" s="119">
        <v>717.13192854444173</v>
      </c>
      <c r="G167" s="28" t="s">
        <v>2</v>
      </c>
      <c r="I167" s="40">
        <f t="shared" si="36"/>
        <v>571.91734984266134</v>
      </c>
      <c r="J167" s="40">
        <f t="shared" si="29"/>
        <v>264.78609390593238</v>
      </c>
      <c r="K167" s="40"/>
      <c r="L167" s="40">
        <f t="shared" si="37"/>
        <v>754.72062831903906</v>
      </c>
      <c r="N167" s="2">
        <f t="shared" si="30"/>
        <v>629.79086424303443</v>
      </c>
      <c r="O167" s="2">
        <f t="shared" si="31"/>
        <v>189.53156667299675</v>
      </c>
      <c r="P167" s="2"/>
      <c r="Q167" s="2">
        <f t="shared" si="38"/>
        <v>735.94942318527603</v>
      </c>
      <c r="S167" s="2">
        <f t="shared" si="32"/>
        <v>584.01417256993341</v>
      </c>
      <c r="T167" s="2">
        <f t="shared" si="33"/>
        <v>193.65565938177838</v>
      </c>
      <c r="U167" s="2"/>
      <c r="V167" s="2">
        <f t="shared" si="39"/>
        <v>701.14057039875502</v>
      </c>
      <c r="X167" s="2">
        <f t="shared" si="34"/>
        <v>528.38691874181677</v>
      </c>
      <c r="Y167" s="2">
        <f t="shared" si="35"/>
        <v>188.74500980262496</v>
      </c>
      <c r="Z167" s="2"/>
      <c r="AA167" s="2">
        <f t="shared" si="40"/>
        <v>641.14857459961934</v>
      </c>
      <c r="AD167" s="28">
        <v>148</v>
      </c>
      <c r="AE167" s="119">
        <v>0</v>
      </c>
      <c r="AF167" s="119">
        <v>0</v>
      </c>
      <c r="AG167" s="119">
        <v>0</v>
      </c>
      <c r="AH167" s="119">
        <v>0</v>
      </c>
      <c r="AI167" s="28" t="s">
        <v>2</v>
      </c>
      <c r="AK167" s="52">
        <v>147</v>
      </c>
      <c r="AL167" s="119">
        <v>77.5</v>
      </c>
      <c r="AM167" s="54">
        <f t="shared" si="41"/>
        <v>77.969336904465209</v>
      </c>
      <c r="AN167" s="28" t="s">
        <v>67</v>
      </c>
      <c r="AQ167"/>
    </row>
    <row r="168" spans="2:43" x14ac:dyDescent="0.2">
      <c r="B168" s="28">
        <v>149</v>
      </c>
      <c r="C168" s="119">
        <v>849.92155321302857</v>
      </c>
      <c r="D168" s="119">
        <v>832.4106743107136</v>
      </c>
      <c r="E168" s="119">
        <v>787.76008000298509</v>
      </c>
      <c r="F168" s="119">
        <v>726.85418193335931</v>
      </c>
      <c r="G168" s="28" t="s">
        <v>2</v>
      </c>
      <c r="I168" s="40">
        <f t="shared" si="36"/>
        <v>574.74717802951432</v>
      </c>
      <c r="J168" s="40">
        <f t="shared" si="29"/>
        <v>275.17437518351426</v>
      </c>
      <c r="K168" s="40"/>
      <c r="L168" s="40">
        <f t="shared" si="37"/>
        <v>755.88161166208465</v>
      </c>
      <c r="N168" s="2">
        <f t="shared" si="30"/>
        <v>632.0320351340805</v>
      </c>
      <c r="O168" s="2">
        <f t="shared" si="31"/>
        <v>200.3786391766331</v>
      </c>
      <c r="P168" s="2"/>
      <c r="Q168" s="2">
        <f t="shared" si="38"/>
        <v>737.64908226982766</v>
      </c>
      <c r="S168" s="2">
        <f t="shared" si="32"/>
        <v>586.19919701530432</v>
      </c>
      <c r="T168" s="2">
        <f t="shared" si="33"/>
        <v>201.56088298768077</v>
      </c>
      <c r="U168" s="2"/>
      <c r="V168" s="2">
        <f t="shared" si="39"/>
        <v>702.81358514311398</v>
      </c>
      <c r="X168" s="2">
        <f t="shared" si="34"/>
        <v>530.5721618525522</v>
      </c>
      <c r="Y168" s="2">
        <f t="shared" si="35"/>
        <v>196.28202008080711</v>
      </c>
      <c r="Z168" s="2"/>
      <c r="AA168" s="2">
        <f t="shared" si="40"/>
        <v>643.02705992150084</v>
      </c>
      <c r="AD168" s="28">
        <v>149</v>
      </c>
      <c r="AE168" s="119">
        <v>0</v>
      </c>
      <c r="AF168" s="119">
        <v>0</v>
      </c>
      <c r="AG168" s="119">
        <v>0</v>
      </c>
      <c r="AH168" s="119">
        <v>0</v>
      </c>
      <c r="AI168" s="28" t="s">
        <v>2</v>
      </c>
      <c r="AK168" s="52">
        <v>148</v>
      </c>
      <c r="AL168" s="119">
        <v>78.099999999999994</v>
      </c>
      <c r="AM168" s="54">
        <f t="shared" si="41"/>
        <v>78.67557231984371</v>
      </c>
      <c r="AN168" s="28" t="s">
        <v>67</v>
      </c>
      <c r="AQ168"/>
    </row>
    <row r="169" spans="2:43" x14ac:dyDescent="0.2">
      <c r="B169" s="28">
        <v>150</v>
      </c>
      <c r="C169" s="119">
        <v>694.97825211767997</v>
      </c>
      <c r="D169" s="119">
        <v>680.70372388516887</v>
      </c>
      <c r="E169" s="119">
        <v>647.48126931833053</v>
      </c>
      <c r="F169" s="119">
        <v>592.03124176261349</v>
      </c>
      <c r="G169" s="28" t="s">
        <v>2</v>
      </c>
      <c r="I169" s="40">
        <f t="shared" si="36"/>
        <v>577.55828461926228</v>
      </c>
      <c r="J169" s="40">
        <f t="shared" si="29"/>
        <v>117.41996749841769</v>
      </c>
      <c r="K169" s="40"/>
      <c r="L169" s="40">
        <f t="shared" si="37"/>
        <v>757.01296702632249</v>
      </c>
      <c r="N169" s="2">
        <f t="shared" si="30"/>
        <v>634.25876268967124</v>
      </c>
      <c r="O169" s="2">
        <f t="shared" si="31"/>
        <v>46.444961195497626</v>
      </c>
      <c r="P169" s="2"/>
      <c r="Q169" s="2">
        <f t="shared" si="38"/>
        <v>739.31150127022659</v>
      </c>
      <c r="S169" s="2">
        <f t="shared" si="32"/>
        <v>588.37053342204445</v>
      </c>
      <c r="T169" s="2">
        <f t="shared" si="33"/>
        <v>59.110735896286087</v>
      </c>
      <c r="U169" s="2"/>
      <c r="V169" s="2">
        <f t="shared" si="39"/>
        <v>704.44872894947332</v>
      </c>
      <c r="X169" s="2">
        <f t="shared" si="34"/>
        <v>532.74456435209765</v>
      </c>
      <c r="Y169" s="2">
        <f t="shared" si="35"/>
        <v>59.286677410515836</v>
      </c>
      <c r="Z169" s="2"/>
      <c r="AA169" s="2">
        <f t="shared" si="40"/>
        <v>644.86612210619148</v>
      </c>
      <c r="AD169" s="28">
        <v>150</v>
      </c>
      <c r="AE169" s="119">
        <v>166.46225993738429</v>
      </c>
      <c r="AF169" s="119">
        <v>163.07185938019973</v>
      </c>
      <c r="AG169" s="119">
        <v>153.3677099173627</v>
      </c>
      <c r="AH169" s="119">
        <v>146.49871119694475</v>
      </c>
      <c r="AI169" s="28" t="s">
        <v>2</v>
      </c>
      <c r="AK169" s="52">
        <v>149</v>
      </c>
      <c r="AL169" s="119">
        <v>78.7</v>
      </c>
      <c r="AM169" s="54">
        <f t="shared" si="41"/>
        <v>79.384687970666008</v>
      </c>
      <c r="AN169" s="28" t="s">
        <v>67</v>
      </c>
      <c r="AQ169"/>
    </row>
    <row r="170" spans="2:43" x14ac:dyDescent="0.2">
      <c r="B170" s="28">
        <v>151</v>
      </c>
      <c r="C170" s="119">
        <v>707.62634463746826</v>
      </c>
      <c r="D170" s="119">
        <v>692.96776385201201</v>
      </c>
      <c r="E170" s="119">
        <v>659.22818586252913</v>
      </c>
      <c r="F170" s="119">
        <v>603.09705369531525</v>
      </c>
      <c r="G170" s="28" t="s">
        <v>2</v>
      </c>
      <c r="I170" s="40">
        <f t="shared" si="36"/>
        <v>580.35070005003399</v>
      </c>
      <c r="J170" s="40">
        <f t="shared" si="29"/>
        <v>127.27564458743427</v>
      </c>
      <c r="K170" s="40"/>
      <c r="L170" s="40">
        <f t="shared" si="37"/>
        <v>758.11540766510279</v>
      </c>
      <c r="N170" s="2">
        <f t="shared" si="30"/>
        <v>636.47106218329213</v>
      </c>
      <c r="O170" s="2">
        <f t="shared" si="31"/>
        <v>56.496701668719879</v>
      </c>
      <c r="P170" s="2"/>
      <c r="Q170" s="2">
        <f t="shared" si="38"/>
        <v>740.93741027253441</v>
      </c>
      <c r="S170" s="2">
        <f t="shared" si="32"/>
        <v>590.52818776239246</v>
      </c>
      <c r="T170" s="2">
        <f t="shared" si="33"/>
        <v>68.699998100136668</v>
      </c>
      <c r="U170" s="2"/>
      <c r="V170" s="2">
        <f t="shared" si="39"/>
        <v>706.04676756202264</v>
      </c>
      <c r="X170" s="2">
        <f t="shared" si="34"/>
        <v>534.90411344874826</v>
      </c>
      <c r="Y170" s="2">
        <f t="shared" si="35"/>
        <v>68.192940246566991</v>
      </c>
      <c r="Z170" s="2"/>
      <c r="AA170" s="2">
        <f t="shared" si="40"/>
        <v>646.66646678144912</v>
      </c>
      <c r="AD170" s="28">
        <v>151</v>
      </c>
      <c r="AE170" s="119">
        <v>0</v>
      </c>
      <c r="AF170" s="119">
        <v>0</v>
      </c>
      <c r="AG170" s="119">
        <v>0</v>
      </c>
      <c r="AH170" s="119">
        <v>0</v>
      </c>
      <c r="AI170" s="28" t="s">
        <v>2</v>
      </c>
      <c r="AK170" s="52">
        <v>150</v>
      </c>
      <c r="AL170" s="119">
        <v>79.900000000000006</v>
      </c>
      <c r="AM170" s="54">
        <f t="shared" si="41"/>
        <v>80.09669560337818</v>
      </c>
      <c r="AN170" s="28" t="s">
        <v>67</v>
      </c>
      <c r="AQ170"/>
    </row>
    <row r="171" spans="2:43" x14ac:dyDescent="0.2">
      <c r="B171" s="28">
        <v>152</v>
      </c>
      <c r="C171" s="119">
        <v>718.21365598729824</v>
      </c>
      <c r="D171" s="119">
        <v>705.28799950711687</v>
      </c>
      <c r="E171" s="119">
        <v>668.91915515121013</v>
      </c>
      <c r="F171" s="119">
        <v>614.2178168977016</v>
      </c>
      <c r="G171" s="28" t="s">
        <v>2</v>
      </c>
      <c r="I171" s="40">
        <f t="shared" si="36"/>
        <v>583.12445672731724</v>
      </c>
      <c r="J171" s="40">
        <f t="shared" si="29"/>
        <v>135.089199259981</v>
      </c>
      <c r="K171" s="40"/>
      <c r="L171" s="40">
        <f t="shared" si="37"/>
        <v>759.18963194542232</v>
      </c>
      <c r="N171" s="2">
        <f t="shared" si="30"/>
        <v>638.66895057015415</v>
      </c>
      <c r="O171" s="2">
        <f t="shared" si="31"/>
        <v>66.619048936962713</v>
      </c>
      <c r="P171" s="2"/>
      <c r="Q171" s="2">
        <f t="shared" si="38"/>
        <v>742.5275291617105</v>
      </c>
      <c r="S171" s="2">
        <f t="shared" si="32"/>
        <v>592.67216776821579</v>
      </c>
      <c r="T171" s="2">
        <f t="shared" si="33"/>
        <v>76.246987382994348</v>
      </c>
      <c r="U171" s="2"/>
      <c r="V171" s="2">
        <f t="shared" si="39"/>
        <v>707.6084557751152</v>
      </c>
      <c r="X171" s="2">
        <f t="shared" si="34"/>
        <v>537.05079834655521</v>
      </c>
      <c r="Y171" s="2">
        <f t="shared" si="35"/>
        <v>77.167018551146384</v>
      </c>
      <c r="Z171" s="2"/>
      <c r="AA171" s="2">
        <f t="shared" si="40"/>
        <v>648.42879273202129</v>
      </c>
      <c r="AD171" s="28">
        <v>152</v>
      </c>
      <c r="AE171" s="119">
        <v>0</v>
      </c>
      <c r="AF171" s="119">
        <v>0</v>
      </c>
      <c r="AG171" s="119">
        <v>0</v>
      </c>
      <c r="AH171" s="119">
        <v>0</v>
      </c>
      <c r="AI171" s="28" t="s">
        <v>2</v>
      </c>
      <c r="AK171" s="52">
        <v>151</v>
      </c>
      <c r="AL171" s="119">
        <v>80.7</v>
      </c>
      <c r="AM171" s="54">
        <f t="shared" si="41"/>
        <v>80.811607012331748</v>
      </c>
      <c r="AN171" s="28" t="s">
        <v>67</v>
      </c>
      <c r="AQ171"/>
    </row>
    <row r="172" spans="2:43" x14ac:dyDescent="0.2">
      <c r="B172" s="28">
        <v>153</v>
      </c>
      <c r="C172" s="119">
        <v>730.9457442548354</v>
      </c>
      <c r="D172" s="119">
        <v>715.74039752380668</v>
      </c>
      <c r="E172" s="119">
        <v>680.74863442258913</v>
      </c>
      <c r="F172" s="119">
        <v>623.3259898478957</v>
      </c>
      <c r="G172" s="28" t="s">
        <v>2</v>
      </c>
      <c r="I172" s="40">
        <f t="shared" si="36"/>
        <v>585.87958897992507</v>
      </c>
      <c r="J172" s="40">
        <f t="shared" si="29"/>
        <v>145.06615527491033</v>
      </c>
      <c r="K172" s="40"/>
      <c r="L172" s="40">
        <f t="shared" si="37"/>
        <v>760.23632353243306</v>
      </c>
      <c r="N172" s="2">
        <f t="shared" si="30"/>
        <v>640.8524464518124</v>
      </c>
      <c r="O172" s="2">
        <f t="shared" si="31"/>
        <v>74.88795107199428</v>
      </c>
      <c r="P172" s="2"/>
      <c r="Q172" s="2">
        <f t="shared" si="38"/>
        <v>744.08256755209857</v>
      </c>
      <c r="S172" s="2">
        <f t="shared" si="32"/>
        <v>594.80248289619919</v>
      </c>
      <c r="T172" s="2">
        <f t="shared" si="33"/>
        <v>85.94615152638994</v>
      </c>
      <c r="U172" s="2"/>
      <c r="V172" s="2">
        <f t="shared" si="39"/>
        <v>709.13453734772099</v>
      </c>
      <c r="X172" s="2">
        <f t="shared" si="34"/>
        <v>539.1846102105161</v>
      </c>
      <c r="Y172" s="2">
        <f t="shared" si="35"/>
        <v>84.1413796373796</v>
      </c>
      <c r="Z172" s="2"/>
      <c r="AA172" s="2">
        <f t="shared" si="40"/>
        <v>650.15379165813101</v>
      </c>
      <c r="AD172" s="28">
        <v>153</v>
      </c>
      <c r="AE172" s="119">
        <v>0</v>
      </c>
      <c r="AF172" s="119">
        <v>0</v>
      </c>
      <c r="AG172" s="119">
        <v>0</v>
      </c>
      <c r="AH172" s="119">
        <v>0</v>
      </c>
      <c r="AI172" s="28" t="s">
        <v>2</v>
      </c>
      <c r="AK172" s="52">
        <v>152</v>
      </c>
      <c r="AL172" s="119">
        <v>81.400000000000006</v>
      </c>
      <c r="AM172" s="54">
        <f t="shared" si="41"/>
        <v>81.52943403997908</v>
      </c>
      <c r="AN172" s="28" t="s">
        <v>67</v>
      </c>
      <c r="AQ172"/>
    </row>
    <row r="173" spans="2:43" x14ac:dyDescent="0.2">
      <c r="B173" s="28">
        <v>154</v>
      </c>
      <c r="C173" s="119">
        <v>743.48675822596692</v>
      </c>
      <c r="D173" s="119">
        <v>728.39446232703801</v>
      </c>
      <c r="E173" s="119">
        <v>692.38997895498392</v>
      </c>
      <c r="F173" s="119">
        <v>634.5284930639375</v>
      </c>
      <c r="G173" s="28" t="s">
        <v>2</v>
      </c>
      <c r="I173" s="40">
        <f t="shared" si="36"/>
        <v>588.61613301640568</v>
      </c>
      <c r="J173" s="40">
        <f t="shared" si="29"/>
        <v>154.87062520956124</v>
      </c>
      <c r="K173" s="40"/>
      <c r="L173" s="40">
        <f t="shared" si="37"/>
        <v>761.25615157947425</v>
      </c>
      <c r="N173" s="2">
        <f t="shared" si="30"/>
        <v>643.02157004109858</v>
      </c>
      <c r="O173" s="2">
        <f t="shared" si="31"/>
        <v>85.372892285939429</v>
      </c>
      <c r="P173" s="2"/>
      <c r="Q173" s="2">
        <f t="shared" si="38"/>
        <v>745.60322473221015</v>
      </c>
      <c r="S173" s="2">
        <f t="shared" si="32"/>
        <v>596.91914429329825</v>
      </c>
      <c r="T173" s="2">
        <f t="shared" si="33"/>
        <v>95.470834661685672</v>
      </c>
      <c r="U173" s="2"/>
      <c r="V173" s="2">
        <f t="shared" si="39"/>
        <v>710.62574493481907</v>
      </c>
      <c r="X173" s="2">
        <f t="shared" si="34"/>
        <v>541.3055421319259</v>
      </c>
      <c r="Y173" s="2">
        <f t="shared" si="35"/>
        <v>93.222950932011599</v>
      </c>
      <c r="Z173" s="2"/>
      <c r="AA173" s="2">
        <f t="shared" si="40"/>
        <v>651.84214795464209</v>
      </c>
      <c r="AD173" s="28">
        <v>154</v>
      </c>
      <c r="AE173" s="119">
        <v>0</v>
      </c>
      <c r="AF173" s="119">
        <v>0</v>
      </c>
      <c r="AG173" s="119">
        <v>0</v>
      </c>
      <c r="AH173" s="119">
        <v>0</v>
      </c>
      <c r="AI173" s="28" t="s">
        <v>2</v>
      </c>
      <c r="AK173" s="52">
        <v>153</v>
      </c>
      <c r="AL173" s="119">
        <v>82.1</v>
      </c>
      <c r="AM173" s="54">
        <f t="shared" si="41"/>
        <v>82.25018857706948</v>
      </c>
      <c r="AN173" s="28" t="s">
        <v>67</v>
      </c>
      <c r="AQ173"/>
    </row>
    <row r="174" spans="2:43" x14ac:dyDescent="0.2">
      <c r="B174" s="28">
        <v>155</v>
      </c>
      <c r="C174" s="119">
        <v>754.37671074325806</v>
      </c>
      <c r="D174" s="119">
        <v>738.87495818785862</v>
      </c>
      <c r="E174" s="119">
        <v>702.13508773689784</v>
      </c>
      <c r="F174" s="119">
        <v>645.78594754966366</v>
      </c>
      <c r="G174" s="28" t="s">
        <v>2</v>
      </c>
      <c r="I174" s="40">
        <f t="shared" si="36"/>
        <v>591.33412688190049</v>
      </c>
      <c r="J174" s="40">
        <f t="shared" si="29"/>
        <v>163.04258386135757</v>
      </c>
      <c r="K174" s="40"/>
      <c r="L174" s="40">
        <f t="shared" si="37"/>
        <v>762.24977092299696</v>
      </c>
      <c r="N174" s="2">
        <f t="shared" si="30"/>
        <v>645.17634312737596</v>
      </c>
      <c r="O174" s="2">
        <f t="shared" si="31"/>
        <v>93.698615060482666</v>
      </c>
      <c r="P174" s="2"/>
      <c r="Q174" s="2">
        <f t="shared" si="38"/>
        <v>747.0901896230165</v>
      </c>
      <c r="S174" s="2">
        <f t="shared" si="32"/>
        <v>599.02216476246736</v>
      </c>
      <c r="T174" s="2">
        <f t="shared" si="33"/>
        <v>103.11292297443049</v>
      </c>
      <c r="U174" s="2"/>
      <c r="V174" s="2">
        <f t="shared" si="39"/>
        <v>712.08280003476921</v>
      </c>
      <c r="X174" s="2">
        <f t="shared" si="34"/>
        <v>543.41358909390055</v>
      </c>
      <c r="Y174" s="2">
        <f t="shared" si="35"/>
        <v>102.37235845576311</v>
      </c>
      <c r="Z174" s="2"/>
      <c r="AA174" s="2">
        <f t="shared" si="40"/>
        <v>653.49453850997156</v>
      </c>
      <c r="AD174" s="28">
        <v>155</v>
      </c>
      <c r="AE174" s="119">
        <v>0</v>
      </c>
      <c r="AF174" s="119">
        <v>0</v>
      </c>
      <c r="AG174" s="119">
        <v>0</v>
      </c>
      <c r="AH174" s="119">
        <v>0</v>
      </c>
      <c r="AI174" s="28" t="s">
        <v>2</v>
      </c>
      <c r="AK174" s="52">
        <v>154</v>
      </c>
      <c r="AL174" s="119">
        <v>82.8</v>
      </c>
      <c r="AM174" s="54">
        <f t="shared" si="41"/>
        <v>82.973882562846271</v>
      </c>
      <c r="AN174" s="28" t="s">
        <v>67</v>
      </c>
      <c r="AQ174"/>
    </row>
    <row r="175" spans="2:43" x14ac:dyDescent="0.2">
      <c r="B175" s="28">
        <v>156</v>
      </c>
      <c r="C175" s="119">
        <v>767.00107927322426</v>
      </c>
      <c r="D175" s="119">
        <v>751.36444990403777</v>
      </c>
      <c r="E175" s="119">
        <v>714.10194597235511</v>
      </c>
      <c r="F175" s="119">
        <v>656.86274973630236</v>
      </c>
      <c r="G175" s="28" t="s">
        <v>2</v>
      </c>
      <c r="I175" s="40">
        <f t="shared" si="36"/>
        <v>594.03361041545827</v>
      </c>
      <c r="J175" s="40">
        <f t="shared" si="29"/>
        <v>172.96746885776599</v>
      </c>
      <c r="K175" s="40"/>
      <c r="L175" s="40">
        <f t="shared" si="37"/>
        <v>763.21782228178927</v>
      </c>
      <c r="N175" s="2">
        <f t="shared" si="30"/>
        <v>647.31678904211878</v>
      </c>
      <c r="O175" s="2">
        <f t="shared" si="31"/>
        <v>104.04766086191898</v>
      </c>
      <c r="P175" s="2"/>
      <c r="Q175" s="2">
        <f t="shared" si="38"/>
        <v>748.54414074899148</v>
      </c>
      <c r="S175" s="2">
        <f t="shared" si="32"/>
        <v>601.11155872866482</v>
      </c>
      <c r="T175" s="2">
        <f t="shared" si="33"/>
        <v>112.99038724369029</v>
      </c>
      <c r="U175" s="2"/>
      <c r="V175" s="2">
        <f t="shared" si="39"/>
        <v>713.50641295173887</v>
      </c>
      <c r="X175" s="2">
        <f t="shared" si="34"/>
        <v>545.5087479370834</v>
      </c>
      <c r="Y175" s="2">
        <f t="shared" si="35"/>
        <v>111.35400179921896</v>
      </c>
      <c r="Z175" s="2"/>
      <c r="AA175" s="2">
        <f t="shared" si="40"/>
        <v>655.11163252383597</v>
      </c>
      <c r="AD175" s="28">
        <v>156</v>
      </c>
      <c r="AE175" s="119">
        <v>0</v>
      </c>
      <c r="AF175" s="119">
        <v>0</v>
      </c>
      <c r="AG175" s="119">
        <v>0</v>
      </c>
      <c r="AH175" s="119">
        <v>0</v>
      </c>
      <c r="AI175" s="28" t="s">
        <v>2</v>
      </c>
      <c r="AK175" s="52">
        <v>155</v>
      </c>
      <c r="AL175" s="119">
        <v>83.5</v>
      </c>
      <c r="AM175" s="54">
        <f t="shared" si="41"/>
        <v>83.70052798524452</v>
      </c>
      <c r="AN175" s="28" t="s">
        <v>67</v>
      </c>
      <c r="AQ175"/>
    </row>
    <row r="176" spans="2:43" x14ac:dyDescent="0.2">
      <c r="B176" s="28">
        <v>157</v>
      </c>
      <c r="C176" s="119">
        <v>777.67110399297485</v>
      </c>
      <c r="D176" s="119">
        <v>763.91013730847862</v>
      </c>
      <c r="E176" s="119">
        <v>725.87931598149737</v>
      </c>
      <c r="F176" s="119">
        <v>666.28689248718194</v>
      </c>
      <c r="G176" s="28" t="s">
        <v>2</v>
      </c>
      <c r="I176" s="40">
        <f t="shared" si="36"/>
        <v>596.7146252078071</v>
      </c>
      <c r="J176" s="40">
        <f t="shared" si="29"/>
        <v>180.95647878516775</v>
      </c>
      <c r="K176" s="40"/>
      <c r="L176" s="40">
        <f t="shared" si="37"/>
        <v>764.16093245994296</v>
      </c>
      <c r="N176" s="2">
        <f t="shared" si="30"/>
        <v>649.4429326248237</v>
      </c>
      <c r="O176" s="2">
        <f t="shared" si="31"/>
        <v>114.46720468365493</v>
      </c>
      <c r="P176" s="2"/>
      <c r="Q176" s="2">
        <f t="shared" si="38"/>
        <v>749.96574622117157</v>
      </c>
      <c r="S176" s="2">
        <f t="shared" si="32"/>
        <v>603.18734220514557</v>
      </c>
      <c r="T176" s="2">
        <f t="shared" si="33"/>
        <v>122.6919737763518</v>
      </c>
      <c r="U176" s="2"/>
      <c r="V176" s="2">
        <f t="shared" si="39"/>
        <v>714.89728277230233</v>
      </c>
      <c r="X176" s="2">
        <f t="shared" si="34"/>
        <v>547.59101732554393</v>
      </c>
      <c r="Y176" s="2">
        <f t="shared" si="35"/>
        <v>118.69587516163801</v>
      </c>
      <c r="Z176" s="2"/>
      <c r="AA176" s="2">
        <f t="shared" si="40"/>
        <v>656.69409134295154</v>
      </c>
      <c r="AD176" s="28">
        <v>157</v>
      </c>
      <c r="AE176" s="119">
        <v>0</v>
      </c>
      <c r="AF176" s="119">
        <v>0</v>
      </c>
      <c r="AG176" s="119">
        <v>0</v>
      </c>
      <c r="AH176" s="119">
        <v>0</v>
      </c>
      <c r="AI176" s="28" t="s">
        <v>2</v>
      </c>
      <c r="AK176" s="52">
        <v>156</v>
      </c>
      <c r="AL176" s="119">
        <v>84.2</v>
      </c>
      <c r="AM176" s="54">
        <f t="shared" si="41"/>
        <v>84.430136881089567</v>
      </c>
      <c r="AN176" s="28" t="s">
        <v>67</v>
      </c>
      <c r="AQ176"/>
    </row>
    <row r="177" spans="2:43" x14ac:dyDescent="0.2">
      <c r="B177" s="28">
        <v>158</v>
      </c>
      <c r="C177" s="119">
        <v>790.62696719153712</v>
      </c>
      <c r="D177" s="119">
        <v>774.19595524924966</v>
      </c>
      <c r="E177" s="119">
        <v>735.67856425664422</v>
      </c>
      <c r="F177" s="119">
        <v>677.44474779660527</v>
      </c>
      <c r="G177" s="28" t="s">
        <v>2</v>
      </c>
      <c r="I177" s="40">
        <f t="shared" si="36"/>
        <v>599.37721455958615</v>
      </c>
      <c r="J177" s="40">
        <f t="shared" si="29"/>
        <v>191.24975263195097</v>
      </c>
      <c r="K177" s="40"/>
      <c r="L177" s="40">
        <f t="shared" si="37"/>
        <v>765.07971455303709</v>
      </c>
      <c r="N177" s="2">
        <f t="shared" si="30"/>
        <v>651.55480018925732</v>
      </c>
      <c r="O177" s="2">
        <f t="shared" si="31"/>
        <v>122.64115505999234</v>
      </c>
      <c r="P177" s="2"/>
      <c r="Q177" s="2">
        <f t="shared" si="38"/>
        <v>751.35566373153449</v>
      </c>
      <c r="S177" s="2">
        <f t="shared" si="32"/>
        <v>605.2495327600451</v>
      </c>
      <c r="T177" s="2">
        <f t="shared" si="33"/>
        <v>130.42903149659912</v>
      </c>
      <c r="U177" s="2"/>
      <c r="V177" s="2">
        <f t="shared" si="39"/>
        <v>716.25609735536034</v>
      </c>
      <c r="X177" s="2">
        <f t="shared" si="34"/>
        <v>549.66039771287853</v>
      </c>
      <c r="Y177" s="2">
        <f t="shared" si="35"/>
        <v>127.78435008372674</v>
      </c>
      <c r="Z177" s="2"/>
      <c r="AA177" s="2">
        <f t="shared" si="40"/>
        <v>658.24256831383127</v>
      </c>
      <c r="AD177" s="28">
        <v>158</v>
      </c>
      <c r="AE177" s="119">
        <v>0</v>
      </c>
      <c r="AF177" s="119">
        <v>0</v>
      </c>
      <c r="AG177" s="119">
        <v>0</v>
      </c>
      <c r="AH177" s="119">
        <v>0</v>
      </c>
      <c r="AI177" s="28" t="s">
        <v>2</v>
      </c>
      <c r="AK177" s="52">
        <v>157</v>
      </c>
      <c r="AL177" s="119">
        <v>84.9</v>
      </c>
      <c r="AM177" s="54">
        <f t="shared" si="41"/>
        <v>85.162721336296556</v>
      </c>
      <c r="AN177" s="28" t="s">
        <v>67</v>
      </c>
      <c r="AQ177"/>
    </row>
    <row r="178" spans="2:43" x14ac:dyDescent="0.2">
      <c r="B178" s="28">
        <v>159</v>
      </c>
      <c r="C178" s="119">
        <v>803.38983252695175</v>
      </c>
      <c r="D178" s="119">
        <v>786.82526718979443</v>
      </c>
      <c r="E178" s="119">
        <v>747.78280145617964</v>
      </c>
      <c r="F178" s="119">
        <v>688.89315794448487</v>
      </c>
      <c r="G178" s="28" t="s">
        <v>2</v>
      </c>
      <c r="I178" s="40">
        <f t="shared" si="36"/>
        <v>602.02142344004926</v>
      </c>
      <c r="J178" s="40">
        <f t="shared" si="29"/>
        <v>201.36840908690249</v>
      </c>
      <c r="K178" s="40"/>
      <c r="L178" s="40">
        <f t="shared" si="37"/>
        <v>765.97476815704579</v>
      </c>
      <c r="N178" s="2">
        <f t="shared" si="30"/>
        <v>653.65241949004292</v>
      </c>
      <c r="O178" s="2">
        <f t="shared" si="31"/>
        <v>133.17284769975151</v>
      </c>
      <c r="P178" s="2"/>
      <c r="Q178" s="2">
        <f t="shared" si="38"/>
        <v>752.7145405580203</v>
      </c>
      <c r="S178" s="2">
        <f t="shared" si="32"/>
        <v>607.29814948325975</v>
      </c>
      <c r="T178" s="2">
        <f t="shared" si="33"/>
        <v>140.48465197291989</v>
      </c>
      <c r="U178" s="2"/>
      <c r="V178" s="2">
        <f t="shared" si="39"/>
        <v>717.58353333456796</v>
      </c>
      <c r="X178" s="2">
        <f t="shared" si="34"/>
        <v>551.71689130852167</v>
      </c>
      <c r="Y178" s="2">
        <f t="shared" si="35"/>
        <v>137.1762666359632</v>
      </c>
      <c r="Z178" s="2"/>
      <c r="AA178" s="2">
        <f t="shared" si="40"/>
        <v>659.75770865185609</v>
      </c>
      <c r="AD178" s="28">
        <v>159</v>
      </c>
      <c r="AE178" s="119">
        <v>0</v>
      </c>
      <c r="AF178" s="119">
        <v>0</v>
      </c>
      <c r="AG178" s="119">
        <v>0</v>
      </c>
      <c r="AH178" s="119">
        <v>0</v>
      </c>
      <c r="AI178" s="28" t="s">
        <v>2</v>
      </c>
      <c r="AK178" s="52">
        <v>158</v>
      </c>
      <c r="AL178" s="119">
        <v>85.6</v>
      </c>
      <c r="AM178" s="54">
        <f t="shared" si="41"/>
        <v>85.898293486070415</v>
      </c>
      <c r="AN178" s="28" t="s">
        <v>67</v>
      </c>
      <c r="AQ178"/>
    </row>
    <row r="179" spans="2:43" x14ac:dyDescent="0.2">
      <c r="B179" s="28">
        <v>160</v>
      </c>
      <c r="C179" s="119">
        <v>814.11499949331596</v>
      </c>
      <c r="D179" s="119">
        <v>799.51077481860091</v>
      </c>
      <c r="E179" s="119">
        <v>759.69619694206938</v>
      </c>
      <c r="F179" s="119">
        <v>700.15885512066382</v>
      </c>
      <c r="G179" s="28" t="s">
        <v>2</v>
      </c>
      <c r="I179" s="40">
        <f t="shared" si="36"/>
        <v>604.64729844623332</v>
      </c>
      <c r="J179" s="40">
        <f t="shared" si="29"/>
        <v>209.46770104708264</v>
      </c>
      <c r="K179" s="40"/>
      <c r="L179" s="40">
        <f t="shared" si="37"/>
        <v>766.8466795795083</v>
      </c>
      <c r="N179" s="2">
        <f t="shared" si="30"/>
        <v>655.73581968959229</v>
      </c>
      <c r="O179" s="2">
        <f t="shared" si="31"/>
        <v>143.77495512900862</v>
      </c>
      <c r="P179" s="2"/>
      <c r="Q179" s="2">
        <f t="shared" si="38"/>
        <v>754.04301357955455</v>
      </c>
      <c r="S179" s="2">
        <f t="shared" si="32"/>
        <v>609.33321295363282</v>
      </c>
      <c r="T179" s="2">
        <f t="shared" si="33"/>
        <v>150.36298398843655</v>
      </c>
      <c r="U179" s="2"/>
      <c r="V179" s="2">
        <f t="shared" si="39"/>
        <v>718.88025613248999</v>
      </c>
      <c r="X179" s="2">
        <f t="shared" si="34"/>
        <v>553.76050204427713</v>
      </c>
      <c r="Y179" s="2">
        <f t="shared" si="35"/>
        <v>146.39835307638668</v>
      </c>
      <c r="Z179" s="2"/>
      <c r="AA179" s="2">
        <f t="shared" si="40"/>
        <v>661.24014932581406</v>
      </c>
      <c r="AD179" s="28">
        <v>160</v>
      </c>
      <c r="AE179" s="119">
        <v>0</v>
      </c>
      <c r="AF179" s="119">
        <v>0</v>
      </c>
      <c r="AG179" s="119">
        <v>0</v>
      </c>
      <c r="AH179" s="119">
        <v>0</v>
      </c>
      <c r="AI179" s="28" t="s">
        <v>2</v>
      </c>
      <c r="AK179" s="52">
        <v>159</v>
      </c>
      <c r="AL179" s="119">
        <v>86.3</v>
      </c>
      <c r="AM179" s="54">
        <f t="shared" si="41"/>
        <v>86.636865515107118</v>
      </c>
      <c r="AN179" s="28" t="s">
        <v>67</v>
      </c>
      <c r="AQ179"/>
    </row>
    <row r="180" spans="2:43" x14ac:dyDescent="0.2">
      <c r="B180" s="28">
        <v>161</v>
      </c>
      <c r="C180" s="119">
        <v>826.96057819865121</v>
      </c>
      <c r="D180" s="119">
        <v>810.10366205594505</v>
      </c>
      <c r="E180" s="119">
        <v>769.54958471044893</v>
      </c>
      <c r="F180" s="119">
        <v>709.66542477607004</v>
      </c>
      <c r="G180" s="28" t="s">
        <v>2</v>
      </c>
      <c r="I180" s="40">
        <f t="shared" si="36"/>
        <v>607.25488776260204</v>
      </c>
      <c r="J180" s="40">
        <f t="shared" si="29"/>
        <v>219.70569043604917</v>
      </c>
      <c r="K180" s="40"/>
      <c r="L180" s="40">
        <f t="shared" si="37"/>
        <v>767.69602205253091</v>
      </c>
      <c r="N180" s="2">
        <f t="shared" si="30"/>
        <v>657.8050313253849</v>
      </c>
      <c r="O180" s="2">
        <f t="shared" si="31"/>
        <v>152.29863073056015</v>
      </c>
      <c r="P180" s="2"/>
      <c r="Q180" s="2">
        <f t="shared" si="38"/>
        <v>755.34170930045036</v>
      </c>
      <c r="S180" s="2">
        <f t="shared" si="32"/>
        <v>611.3547452064455</v>
      </c>
      <c r="T180" s="2">
        <f t="shared" si="33"/>
        <v>158.19483950400343</v>
      </c>
      <c r="U180" s="2"/>
      <c r="V180" s="2">
        <f t="shared" si="39"/>
        <v>720.14691998573869</v>
      </c>
      <c r="X180" s="2">
        <f t="shared" si="34"/>
        <v>555.79123554107525</v>
      </c>
      <c r="Y180" s="2">
        <f t="shared" si="35"/>
        <v>153.87418923499479</v>
      </c>
      <c r="Z180" s="2"/>
      <c r="AA180" s="2">
        <f t="shared" si="40"/>
        <v>662.69051895713915</v>
      </c>
      <c r="AD180" s="28">
        <v>161</v>
      </c>
      <c r="AE180" s="119">
        <v>0</v>
      </c>
      <c r="AF180" s="119">
        <v>0</v>
      </c>
      <c r="AG180" s="119">
        <v>0</v>
      </c>
      <c r="AH180" s="119">
        <v>0</v>
      </c>
      <c r="AI180" s="28" t="s">
        <v>2</v>
      </c>
      <c r="AK180" s="52">
        <v>160</v>
      </c>
      <c r="AL180" s="119">
        <v>87</v>
      </c>
      <c r="AM180" s="54">
        <f t="shared" si="41"/>
        <v>87.378449657795315</v>
      </c>
      <c r="AN180" s="28" t="s">
        <v>67</v>
      </c>
      <c r="AQ180"/>
    </row>
    <row r="181" spans="2:43" x14ac:dyDescent="0.2">
      <c r="B181" s="28">
        <v>162</v>
      </c>
      <c r="C181" s="119">
        <v>837.71331628832206</v>
      </c>
      <c r="D181" s="119">
        <v>822.87346321714404</v>
      </c>
      <c r="E181" s="119">
        <v>781.54418943618793</v>
      </c>
      <c r="F181" s="119">
        <v>721.01217507503361</v>
      </c>
      <c r="G181" s="28" t="s">
        <v>2</v>
      </c>
      <c r="I181" s="40">
        <f t="shared" si="36"/>
        <v>609.84424112116574</v>
      </c>
      <c r="J181" s="40">
        <f t="shared" si="29"/>
        <v>227.86907516715632</v>
      </c>
      <c r="K181" s="40"/>
      <c r="L181" s="40">
        <f t="shared" si="37"/>
        <v>768.52335594721217</v>
      </c>
      <c r="N181" s="2">
        <f t="shared" si="30"/>
        <v>659.86008627759941</v>
      </c>
      <c r="O181" s="2">
        <f t="shared" si="31"/>
        <v>163.01337693954463</v>
      </c>
      <c r="P181" s="2"/>
      <c r="Q181" s="2">
        <f t="shared" si="38"/>
        <v>756.61124388359917</v>
      </c>
      <c r="S181" s="2">
        <f t="shared" si="32"/>
        <v>613.36276970122242</v>
      </c>
      <c r="T181" s="2">
        <f t="shared" si="33"/>
        <v>168.18141973496552</v>
      </c>
      <c r="U181" s="2"/>
      <c r="V181" s="2">
        <f t="shared" si="39"/>
        <v>721.38416798037849</v>
      </c>
      <c r="X181" s="2">
        <f t="shared" si="34"/>
        <v>557.80909907596788</v>
      </c>
      <c r="Y181" s="2">
        <f t="shared" si="35"/>
        <v>163.20307599906573</v>
      </c>
      <c r="Z181" s="2"/>
      <c r="AA181" s="2">
        <f t="shared" si="40"/>
        <v>664.109437733101</v>
      </c>
      <c r="AD181" s="28">
        <v>162</v>
      </c>
      <c r="AE181" s="119">
        <v>0</v>
      </c>
      <c r="AF181" s="119">
        <v>0</v>
      </c>
      <c r="AG181" s="119">
        <v>0</v>
      </c>
      <c r="AH181" s="119">
        <v>0</v>
      </c>
      <c r="AI181" s="28" t="s">
        <v>2</v>
      </c>
      <c r="AK181" s="52">
        <v>161</v>
      </c>
      <c r="AL181" s="119">
        <v>87.6</v>
      </c>
      <c r="AM181" s="54">
        <f t="shared" si="41"/>
        <v>88.123058198419187</v>
      </c>
      <c r="AN181" s="28" t="s">
        <v>67</v>
      </c>
      <c r="AQ181"/>
    </row>
    <row r="182" spans="2:43" x14ac:dyDescent="0.2">
      <c r="B182" s="28">
        <v>163</v>
      </c>
      <c r="C182" s="119">
        <v>850.6416083635778</v>
      </c>
      <c r="D182" s="119">
        <v>833.24156770144111</v>
      </c>
      <c r="E182" s="119">
        <v>793.59293365515975</v>
      </c>
      <c r="F182" s="119">
        <v>732.41250286193917</v>
      </c>
      <c r="G182" s="28" t="s">
        <v>2</v>
      </c>
      <c r="I182" s="40">
        <f t="shared" si="36"/>
        <v>612.41540976207807</v>
      </c>
      <c r="J182" s="40">
        <f t="shared" si="29"/>
        <v>238.22619860149973</v>
      </c>
      <c r="K182" s="40"/>
      <c r="L182" s="40">
        <f t="shared" si="37"/>
        <v>769.32922898911556</v>
      </c>
      <c r="N182" s="2">
        <f t="shared" si="30"/>
        <v>661.90101773709875</v>
      </c>
      <c r="O182" s="2">
        <f t="shared" si="31"/>
        <v>171.34054996434236</v>
      </c>
      <c r="P182" s="2"/>
      <c r="Q182" s="2">
        <f t="shared" si="38"/>
        <v>757.85222319188426</v>
      </c>
      <c r="S182" s="2">
        <f t="shared" si="32"/>
        <v>615.35731128985412</v>
      </c>
      <c r="T182" s="2">
        <f t="shared" si="33"/>
        <v>178.23562236530563</v>
      </c>
      <c r="U182" s="2"/>
      <c r="V182" s="2">
        <f t="shared" si="39"/>
        <v>722.59263209691812</v>
      </c>
      <c r="X182" s="2">
        <f t="shared" si="34"/>
        <v>559.81410154936395</v>
      </c>
      <c r="Y182" s="2">
        <f t="shared" si="35"/>
        <v>172.59840131257522</v>
      </c>
      <c r="Z182" s="2"/>
      <c r="AA182" s="2">
        <f t="shared" si="40"/>
        <v>665.49751733322421</v>
      </c>
      <c r="AD182" s="28">
        <v>163</v>
      </c>
      <c r="AE182" s="119">
        <v>0</v>
      </c>
      <c r="AF182" s="119">
        <v>0</v>
      </c>
      <c r="AG182" s="119">
        <v>0</v>
      </c>
      <c r="AH182" s="119">
        <v>0</v>
      </c>
      <c r="AI182" s="28" t="s">
        <v>2</v>
      </c>
      <c r="AK182" s="52">
        <v>162</v>
      </c>
      <c r="AL182" s="119">
        <v>88.3</v>
      </c>
      <c r="AM182" s="54">
        <f t="shared" si="41"/>
        <v>88.870703471361679</v>
      </c>
      <c r="AN182" s="28" t="s">
        <v>67</v>
      </c>
      <c r="AQ182"/>
    </row>
    <row r="183" spans="2:43" x14ac:dyDescent="0.2">
      <c r="B183" s="28">
        <v>164</v>
      </c>
      <c r="C183" s="119">
        <v>861.42191757655564</v>
      </c>
      <c r="D183" s="119">
        <v>846.09499339874401</v>
      </c>
      <c r="E183" s="119">
        <v>803.50046091677223</v>
      </c>
      <c r="F183" s="119">
        <v>741.7349857639025</v>
      </c>
      <c r="G183" s="28" t="s">
        <v>2</v>
      </c>
      <c r="I183" s="40">
        <f t="shared" si="36"/>
        <v>614.96844639471271</v>
      </c>
      <c r="J183" s="40">
        <f t="shared" si="29"/>
        <v>246.45347118184293</v>
      </c>
      <c r="K183" s="40"/>
      <c r="L183" s="40">
        <f t="shared" si="37"/>
        <v>770.1141764744383</v>
      </c>
      <c r="N183" s="2">
        <f t="shared" si="30"/>
        <v>663.92786017377375</v>
      </c>
      <c r="O183" s="2">
        <f t="shared" si="31"/>
        <v>182.16713322497026</v>
      </c>
      <c r="P183" s="2"/>
      <c r="Q183" s="2">
        <f t="shared" si="38"/>
        <v>759.06524283727288</v>
      </c>
      <c r="S183" s="2">
        <f t="shared" si="32"/>
        <v>617.33839618504055</v>
      </c>
      <c r="T183" s="2">
        <f t="shared" si="33"/>
        <v>186.16206473173168</v>
      </c>
      <c r="U183" s="2"/>
      <c r="V183" s="2">
        <f t="shared" si="39"/>
        <v>723.77293326423614</v>
      </c>
      <c r="X183" s="2">
        <f t="shared" si="34"/>
        <v>561.80625345251599</v>
      </c>
      <c r="Y183" s="2">
        <f t="shared" si="35"/>
        <v>179.92873231138651</v>
      </c>
      <c r="Z183" s="2"/>
      <c r="AA183" s="2">
        <f t="shared" si="40"/>
        <v>666.85536086824368</v>
      </c>
      <c r="AD183" s="28">
        <v>164</v>
      </c>
      <c r="AE183" s="119">
        <v>0</v>
      </c>
      <c r="AF183" s="119">
        <v>0</v>
      </c>
      <c r="AG183" s="119">
        <v>0</v>
      </c>
      <c r="AH183" s="119">
        <v>0</v>
      </c>
      <c r="AI183" s="28" t="s">
        <v>2</v>
      </c>
      <c r="AK183" s="52">
        <v>163</v>
      </c>
      <c r="AL183" s="119">
        <v>89</v>
      </c>
      <c r="AM183" s="54">
        <f t="shared" si="41"/>
        <v>89.621397861309163</v>
      </c>
      <c r="AN183" s="28" t="s">
        <v>67</v>
      </c>
      <c r="AQ183"/>
    </row>
    <row r="184" spans="2:43" x14ac:dyDescent="0.2">
      <c r="B184" s="28">
        <v>165</v>
      </c>
      <c r="C184" s="119">
        <v>713.12389838707145</v>
      </c>
      <c r="D184" s="119">
        <v>700.9408616222953</v>
      </c>
      <c r="E184" s="119">
        <v>667.43167257463756</v>
      </c>
      <c r="F184" s="119">
        <v>611.29853069571618</v>
      </c>
      <c r="G184" s="28" t="s">
        <v>2</v>
      </c>
      <c r="I184" s="40">
        <f t="shared" si="36"/>
        <v>617.5034051592246</v>
      </c>
      <c r="J184" s="40">
        <f t="shared" si="29"/>
        <v>95.62049322784685</v>
      </c>
      <c r="K184" s="40"/>
      <c r="L184" s="40">
        <f t="shared" si="37"/>
        <v>770.8787214865423</v>
      </c>
      <c r="N184" s="2">
        <f t="shared" si="30"/>
        <v>665.94064930524553</v>
      </c>
      <c r="O184" s="2">
        <f t="shared" si="31"/>
        <v>35.000212317049773</v>
      </c>
      <c r="P184" s="2"/>
      <c r="Q184" s="2">
        <f t="shared" si="38"/>
        <v>760.25088823706949</v>
      </c>
      <c r="S184" s="2">
        <f t="shared" si="32"/>
        <v>619.30605192905944</v>
      </c>
      <c r="T184" s="2">
        <f t="shared" si="33"/>
        <v>48.125620645578124</v>
      </c>
      <c r="U184" s="2"/>
      <c r="V184" s="2">
        <f t="shared" si="39"/>
        <v>724.9256814218196</v>
      </c>
      <c r="X184" s="2">
        <f t="shared" si="34"/>
        <v>563.78556683526335</v>
      </c>
      <c r="Y184" s="2">
        <f t="shared" si="35"/>
        <v>47.512963860452828</v>
      </c>
      <c r="Z184" s="2"/>
      <c r="AA184" s="2">
        <f t="shared" si="40"/>
        <v>668.18356283092658</v>
      </c>
      <c r="AD184" s="28">
        <v>165</v>
      </c>
      <c r="AE184" s="119">
        <v>161.87519444582173</v>
      </c>
      <c r="AF184" s="119">
        <v>157.96875568899961</v>
      </c>
      <c r="AG184" s="119">
        <v>148.37740212862431</v>
      </c>
      <c r="AH184" s="119">
        <v>141.91714908700547</v>
      </c>
      <c r="AI184" s="28" t="s">
        <v>2</v>
      </c>
      <c r="AK184" s="52">
        <v>164</v>
      </c>
      <c r="AL184" s="119">
        <v>89.7</v>
      </c>
      <c r="AM184" s="54">
        <f t="shared" si="41"/>
        <v>90.375153803456271</v>
      </c>
      <c r="AN184" s="28" t="s">
        <v>67</v>
      </c>
      <c r="AQ184"/>
    </row>
    <row r="185" spans="2:43" x14ac:dyDescent="0.2">
      <c r="B185" s="28">
        <v>166</v>
      </c>
      <c r="C185" s="119">
        <v>723.45537536017036</v>
      </c>
      <c r="D185" s="119">
        <v>711.1363650640742</v>
      </c>
      <c r="E185" s="119">
        <v>676.89525599174067</v>
      </c>
      <c r="F185" s="119">
        <v>622.18575100194357</v>
      </c>
      <c r="G185" s="28" t="s">
        <v>2</v>
      </c>
      <c r="I185" s="40">
        <f t="shared" si="36"/>
        <v>620.02034158859135</v>
      </c>
      <c r="J185" s="40">
        <f t="shared" si="29"/>
        <v>103.43503377157901</v>
      </c>
      <c r="K185" s="40"/>
      <c r="L185" s="40">
        <f t="shared" si="37"/>
        <v>771.62337511254486</v>
      </c>
      <c r="N185" s="2">
        <f t="shared" si="30"/>
        <v>667.9394220659326</v>
      </c>
      <c r="O185" s="2">
        <f t="shared" si="31"/>
        <v>43.196942998141594</v>
      </c>
      <c r="P185" s="2"/>
      <c r="Q185" s="2">
        <f t="shared" si="38"/>
        <v>761.40973467683568</v>
      </c>
      <c r="S185" s="2">
        <f t="shared" si="32"/>
        <v>621.2603073628635</v>
      </c>
      <c r="T185" s="2">
        <f t="shared" si="33"/>
        <v>55.634948628877169</v>
      </c>
      <c r="U185" s="2"/>
      <c r="V185" s="2">
        <f t="shared" si="39"/>
        <v>726.05147558972226</v>
      </c>
      <c r="X185" s="2">
        <f t="shared" si="34"/>
        <v>565.75205527403739</v>
      </c>
      <c r="Y185" s="2">
        <f t="shared" si="35"/>
        <v>56.433695727906183</v>
      </c>
      <c r="Z185" s="2"/>
      <c r="AA185" s="2">
        <f t="shared" si="40"/>
        <v>669.4827090581141</v>
      </c>
      <c r="AD185" s="28">
        <v>166</v>
      </c>
      <c r="AE185" s="119">
        <v>0</v>
      </c>
      <c r="AF185" s="119">
        <v>0</v>
      </c>
      <c r="AG185" s="119">
        <v>0</v>
      </c>
      <c r="AH185" s="119">
        <v>0</v>
      </c>
      <c r="AI185" s="28" t="s">
        <v>2</v>
      </c>
      <c r="AK185" s="52">
        <v>165</v>
      </c>
      <c r="AL185" s="119">
        <v>91</v>
      </c>
      <c r="AM185" s="54">
        <f t="shared" si="41"/>
        <v>91.131983783712045</v>
      </c>
      <c r="AN185" s="28" t="s">
        <v>67</v>
      </c>
      <c r="AQ185"/>
    </row>
    <row r="186" spans="2:43" x14ac:dyDescent="0.2">
      <c r="B186" s="28">
        <v>167</v>
      </c>
      <c r="C186" s="119">
        <v>735.90662288332612</v>
      </c>
      <c r="D186" s="119">
        <v>723.22512800324387</v>
      </c>
      <c r="E186" s="119">
        <v>688.47366336325217</v>
      </c>
      <c r="F186" s="119">
        <v>631.08098778211058</v>
      </c>
      <c r="G186" s="28" t="s">
        <v>2</v>
      </c>
      <c r="I186" s="40">
        <f t="shared" si="36"/>
        <v>622.51931257114165</v>
      </c>
      <c r="J186" s="40">
        <f t="shared" si="29"/>
        <v>113.38731031218447</v>
      </c>
      <c r="K186" s="40"/>
      <c r="L186" s="40">
        <f t="shared" si="37"/>
        <v>772.34863665968362</v>
      </c>
      <c r="N186" s="2">
        <f t="shared" si="30"/>
        <v>669.92421657647992</v>
      </c>
      <c r="O186" s="2">
        <f t="shared" si="31"/>
        <v>53.300911426763946</v>
      </c>
      <c r="P186" s="2"/>
      <c r="Q186" s="2">
        <f t="shared" si="38"/>
        <v>762.54234737950253</v>
      </c>
      <c r="S186" s="2">
        <f t="shared" si="32"/>
        <v>623.20119259551052</v>
      </c>
      <c r="T186" s="2">
        <f t="shared" si="33"/>
        <v>65.272470767741652</v>
      </c>
      <c r="U186" s="2"/>
      <c r="V186" s="2">
        <f t="shared" si="39"/>
        <v>727.15090394567665</v>
      </c>
      <c r="X186" s="2">
        <f t="shared" si="34"/>
        <v>567.7057338401371</v>
      </c>
      <c r="Y186" s="2">
        <f t="shared" si="35"/>
        <v>63.375253941973483</v>
      </c>
      <c r="Z186" s="2"/>
      <c r="AA186" s="2">
        <f t="shared" si="40"/>
        <v>670.75337670336614</v>
      </c>
      <c r="AD186" s="28">
        <v>167</v>
      </c>
      <c r="AE186" s="119">
        <v>0</v>
      </c>
      <c r="AF186" s="119">
        <v>0</v>
      </c>
      <c r="AG186" s="119">
        <v>0</v>
      </c>
      <c r="AH186" s="119">
        <v>0</v>
      </c>
      <c r="AI186" s="28" t="s">
        <v>2</v>
      </c>
      <c r="AK186" s="52">
        <v>166</v>
      </c>
      <c r="AL186" s="119">
        <v>91.8</v>
      </c>
      <c r="AM186" s="54">
        <f t="shared" si="41"/>
        <v>91.891900338906737</v>
      </c>
      <c r="AN186" s="28" t="s">
        <v>67</v>
      </c>
      <c r="AQ186"/>
    </row>
    <row r="187" spans="2:43" x14ac:dyDescent="0.2">
      <c r="B187" s="28">
        <v>168</v>
      </c>
      <c r="C187" s="119">
        <v>746.26438860190365</v>
      </c>
      <c r="D187" s="119">
        <v>733.44739129657592</v>
      </c>
      <c r="E187" s="119">
        <v>697.96296303964095</v>
      </c>
      <c r="F187" s="119">
        <v>642.04582675676738</v>
      </c>
      <c r="G187" s="28" t="s">
        <v>2</v>
      </c>
      <c r="I187" s="40">
        <f t="shared" si="36"/>
        <v>625.00037631356963</v>
      </c>
      <c r="J187" s="40">
        <f t="shared" si="29"/>
        <v>121.26401228833402</v>
      </c>
      <c r="K187" s="40"/>
      <c r="L187" s="40">
        <f t="shared" si="37"/>
        <v>773.05499387118948</v>
      </c>
      <c r="N187" s="2">
        <f t="shared" si="30"/>
        <v>671.89507211355681</v>
      </c>
      <c r="O187" s="2">
        <f t="shared" si="31"/>
        <v>61.552319183019108</v>
      </c>
      <c r="P187" s="2"/>
      <c r="Q187" s="2">
        <f t="shared" si="38"/>
        <v>763.64928158022531</v>
      </c>
      <c r="S187" s="2">
        <f t="shared" si="32"/>
        <v>625.1287389739266</v>
      </c>
      <c r="T187" s="2">
        <f t="shared" si="33"/>
        <v>72.834224065714352</v>
      </c>
      <c r="U187" s="2"/>
      <c r="V187" s="2">
        <f t="shared" si="39"/>
        <v>728.22454390882137</v>
      </c>
      <c r="X187" s="2">
        <f t="shared" si="34"/>
        <v>569.64661906827769</v>
      </c>
      <c r="Y187" s="2">
        <f t="shared" si="35"/>
        <v>72.399207688489696</v>
      </c>
      <c r="Z187" s="2"/>
      <c r="AA187" s="2">
        <f t="shared" si="40"/>
        <v>671.99613421960919</v>
      </c>
      <c r="AD187" s="28">
        <v>168</v>
      </c>
      <c r="AE187" s="119">
        <v>0</v>
      </c>
      <c r="AF187" s="119">
        <v>0</v>
      </c>
      <c r="AG187" s="119">
        <v>0</v>
      </c>
      <c r="AH187" s="119">
        <v>0</v>
      </c>
      <c r="AI187" s="28" t="s">
        <v>2</v>
      </c>
      <c r="AK187" s="52">
        <v>167</v>
      </c>
      <c r="AL187" s="119">
        <v>92.5</v>
      </c>
      <c r="AM187" s="54">
        <f t="shared" si="41"/>
        <v>92.65491605699944</v>
      </c>
      <c r="AN187" s="28" t="s">
        <v>67</v>
      </c>
      <c r="AQ187"/>
    </row>
    <row r="188" spans="2:43" x14ac:dyDescent="0.2">
      <c r="B188" s="28">
        <v>169</v>
      </c>
      <c r="C188" s="119">
        <v>758.79578473932349</v>
      </c>
      <c r="D188" s="119">
        <v>745.61643379040504</v>
      </c>
      <c r="E188" s="119">
        <v>709.36947752013793</v>
      </c>
      <c r="F188" s="119">
        <v>652.82108385101299</v>
      </c>
      <c r="G188" s="28" t="s">
        <v>2</v>
      </c>
      <c r="I188" s="40">
        <f t="shared" si="36"/>
        <v>627.46359230443488</v>
      </c>
      <c r="J188" s="40">
        <f t="shared" si="29"/>
        <v>131.33219243488861</v>
      </c>
      <c r="K188" s="40"/>
      <c r="L188" s="40">
        <f t="shared" si="37"/>
        <v>773.74292314142576</v>
      </c>
      <c r="N188" s="2">
        <f t="shared" si="30"/>
        <v>673.85202908002134</v>
      </c>
      <c r="O188" s="2">
        <f t="shared" si="31"/>
        <v>71.764404710383701</v>
      </c>
      <c r="P188" s="2"/>
      <c r="Q188" s="2">
        <f t="shared" si="38"/>
        <v>764.73108260655204</v>
      </c>
      <c r="S188" s="2">
        <f t="shared" si="32"/>
        <v>627.04297905300848</v>
      </c>
      <c r="T188" s="2">
        <f t="shared" si="33"/>
        <v>82.326498467129454</v>
      </c>
      <c r="U188" s="2"/>
      <c r="V188" s="2">
        <f t="shared" si="39"/>
        <v>729.27296222953316</v>
      </c>
      <c r="X188" s="2">
        <f t="shared" si="34"/>
        <v>571.57472892542091</v>
      </c>
      <c r="Y188" s="2">
        <f t="shared" si="35"/>
        <v>81.246354925592073</v>
      </c>
      <c r="Z188" s="2"/>
      <c r="AA188" s="2">
        <f t="shared" si="40"/>
        <v>673.21154135121606</v>
      </c>
      <c r="AD188" s="28">
        <v>169</v>
      </c>
      <c r="AE188" s="119">
        <v>0</v>
      </c>
      <c r="AF188" s="119">
        <v>0</v>
      </c>
      <c r="AG188" s="119">
        <v>0</v>
      </c>
      <c r="AH188" s="119">
        <v>0</v>
      </c>
      <c r="AI188" s="28" t="s">
        <v>2</v>
      </c>
      <c r="AK188" s="52">
        <v>168</v>
      </c>
      <c r="AL188" s="119">
        <v>93.3</v>
      </c>
      <c r="AM188" s="54">
        <f t="shared" si="41"/>
        <v>93.421043577286653</v>
      </c>
      <c r="AN188" s="28" t="s">
        <v>67</v>
      </c>
      <c r="AQ188"/>
    </row>
    <row r="189" spans="2:43" x14ac:dyDescent="0.2">
      <c r="B189" s="28">
        <v>170</v>
      </c>
      <c r="C189" s="119">
        <v>769.17983920337952</v>
      </c>
      <c r="D189" s="119">
        <v>755.86545693529024</v>
      </c>
      <c r="E189" s="119">
        <v>721.07849641907364</v>
      </c>
      <c r="F189" s="119">
        <v>662.00893614224947</v>
      </c>
      <c r="G189" s="28" t="s">
        <v>2</v>
      </c>
      <c r="I189" s="40">
        <f t="shared" si="36"/>
        <v>629.90902127814797</v>
      </c>
      <c r="J189" s="40">
        <f t="shared" si="29"/>
        <v>139.27081792523154</v>
      </c>
      <c r="K189" s="40"/>
      <c r="L189" s="40">
        <f t="shared" si="37"/>
        <v>774.41288973006283</v>
      </c>
      <c r="N189" s="2">
        <f t="shared" si="30"/>
        <v>675.79512897545533</v>
      </c>
      <c r="O189" s="2">
        <f t="shared" si="31"/>
        <v>80.070327959834913</v>
      </c>
      <c r="P189" s="2"/>
      <c r="Q189" s="2">
        <f t="shared" si="38"/>
        <v>765.78828596349103</v>
      </c>
      <c r="S189" s="2">
        <f t="shared" si="32"/>
        <v>628.94394656606528</v>
      </c>
      <c r="T189" s="2">
        <f t="shared" si="33"/>
        <v>92.134549853008366</v>
      </c>
      <c r="U189" s="2"/>
      <c r="V189" s="2">
        <f t="shared" si="39"/>
        <v>730.29671508487195</v>
      </c>
      <c r="X189" s="2">
        <f t="shared" si="34"/>
        <v>573.4900827798898</v>
      </c>
      <c r="Y189" s="2">
        <f t="shared" si="35"/>
        <v>88.518853362359664</v>
      </c>
      <c r="Z189" s="2"/>
      <c r="AA189" s="2">
        <f t="shared" si="40"/>
        <v>674.40014913496668</v>
      </c>
      <c r="AD189" s="28">
        <v>170</v>
      </c>
      <c r="AE189" s="119">
        <v>0</v>
      </c>
      <c r="AF189" s="119">
        <v>0</v>
      </c>
      <c r="AG189" s="119">
        <v>0</v>
      </c>
      <c r="AH189" s="119">
        <v>0</v>
      </c>
      <c r="AI189" s="28" t="s">
        <v>2</v>
      </c>
      <c r="AK189" s="52">
        <v>169</v>
      </c>
      <c r="AL189" s="119">
        <v>94.1</v>
      </c>
      <c r="AM189" s="54">
        <f t="shared" si="41"/>
        <v>94.19029559061174</v>
      </c>
      <c r="AN189" s="28" t="s">
        <v>67</v>
      </c>
      <c r="AQ189"/>
    </row>
    <row r="190" spans="2:43" x14ac:dyDescent="0.2">
      <c r="B190" s="28">
        <v>171</v>
      </c>
      <c r="C190" s="119">
        <v>781.53747314507484</v>
      </c>
      <c r="D190" s="119">
        <v>768.11477898377916</v>
      </c>
      <c r="E190" s="119">
        <v>730.61922861403355</v>
      </c>
      <c r="F190" s="119">
        <v>672.86112501405296</v>
      </c>
      <c r="G190" s="28" t="s">
        <v>2</v>
      </c>
      <c r="I190" s="40">
        <f t="shared" si="36"/>
        <v>632.33672517944763</v>
      </c>
      <c r="J190" s="40">
        <f t="shared" si="29"/>
        <v>149.20074796562722</v>
      </c>
      <c r="K190" s="40"/>
      <c r="L190" s="40">
        <f t="shared" si="37"/>
        <v>775.06534797508436</v>
      </c>
      <c r="N190" s="2">
        <f t="shared" si="30"/>
        <v>677.72441436706936</v>
      </c>
      <c r="O190" s="2">
        <f t="shared" si="31"/>
        <v>90.390364616709803</v>
      </c>
      <c r="P190" s="2"/>
      <c r="Q190" s="2">
        <f t="shared" si="38"/>
        <v>766.82141742309409</v>
      </c>
      <c r="S190" s="2">
        <f t="shared" si="32"/>
        <v>630.83167639560304</v>
      </c>
      <c r="T190" s="2">
        <f t="shared" si="33"/>
        <v>99.787552218430505</v>
      </c>
      <c r="U190" s="2"/>
      <c r="V190" s="2">
        <f t="shared" si="39"/>
        <v>731.29634817917838</v>
      </c>
      <c r="X190" s="2">
        <f t="shared" si="34"/>
        <v>575.39270137077222</v>
      </c>
      <c r="Y190" s="2">
        <f t="shared" si="35"/>
        <v>97.468423643280744</v>
      </c>
      <c r="Z190" s="2"/>
      <c r="AA190" s="2">
        <f t="shared" si="40"/>
        <v>675.56249990936124</v>
      </c>
      <c r="AD190" s="28">
        <v>171</v>
      </c>
      <c r="AE190" s="119">
        <v>0</v>
      </c>
      <c r="AF190" s="119">
        <v>0</v>
      </c>
      <c r="AG190" s="119">
        <v>0</v>
      </c>
      <c r="AH190" s="119">
        <v>0</v>
      </c>
      <c r="AI190" s="28" t="s">
        <v>2</v>
      </c>
      <c r="AK190" s="52">
        <v>170</v>
      </c>
      <c r="AL190" s="119">
        <v>94.8</v>
      </c>
      <c r="AM190" s="54">
        <f t="shared" si="41"/>
        <v>94.962684839574919</v>
      </c>
      <c r="AN190" s="28" t="s">
        <v>67</v>
      </c>
      <c r="AQ190"/>
    </row>
    <row r="191" spans="2:43" x14ac:dyDescent="0.2">
      <c r="B191" s="28">
        <v>172</v>
      </c>
      <c r="C191" s="119">
        <v>792.20172716459831</v>
      </c>
      <c r="D191" s="119">
        <v>778.39056198021774</v>
      </c>
      <c r="E191" s="119">
        <v>742.15500113462406</v>
      </c>
      <c r="F191" s="119">
        <v>684.00730317866839</v>
      </c>
      <c r="G191" s="28" t="s">
        <v>2</v>
      </c>
      <c r="I191" s="40">
        <f t="shared" si="36"/>
        <v>634.74676712836003</v>
      </c>
      <c r="J191" s="40">
        <f t="shared" si="29"/>
        <v>157.45496003623828</v>
      </c>
      <c r="K191" s="40"/>
      <c r="L191" s="40">
        <f t="shared" si="37"/>
        <v>775.70074150442645</v>
      </c>
      <c r="N191" s="2">
        <f t="shared" si="30"/>
        <v>679.63992886097913</v>
      </c>
      <c r="O191" s="2">
        <f t="shared" si="31"/>
        <v>98.750633119238614</v>
      </c>
      <c r="P191" s="2"/>
      <c r="Q191" s="2">
        <f t="shared" si="38"/>
        <v>767.83099311817898</v>
      </c>
      <c r="S191" s="2">
        <f t="shared" si="32"/>
        <v>632.70620454445316</v>
      </c>
      <c r="T191" s="2">
        <f t="shared" si="33"/>
        <v>109.4487965901709</v>
      </c>
      <c r="U191" s="2"/>
      <c r="V191" s="2">
        <f t="shared" si="39"/>
        <v>732.27239684938468</v>
      </c>
      <c r="X191" s="2">
        <f t="shared" si="34"/>
        <v>577.28260677762103</v>
      </c>
      <c r="Y191" s="2">
        <f t="shared" si="35"/>
        <v>106.72469640104737</v>
      </c>
      <c r="Z191" s="2"/>
      <c r="AA191" s="2">
        <f t="shared" si="40"/>
        <v>676.69912733177978</v>
      </c>
      <c r="AD191" s="28">
        <v>172</v>
      </c>
      <c r="AE191" s="119">
        <v>0</v>
      </c>
      <c r="AF191" s="119">
        <v>0</v>
      </c>
      <c r="AG191" s="119">
        <v>0</v>
      </c>
      <c r="AH191" s="119">
        <v>0</v>
      </c>
      <c r="AI191" s="28" t="s">
        <v>2</v>
      </c>
      <c r="AK191" s="52">
        <v>171</v>
      </c>
      <c r="AL191" s="119">
        <v>95.6</v>
      </c>
      <c r="AM191" s="54">
        <f t="shared" si="41"/>
        <v>95.738224118744498</v>
      </c>
      <c r="AN191" s="28" t="s">
        <v>67</v>
      </c>
      <c r="AQ191"/>
    </row>
    <row r="192" spans="2:43" x14ac:dyDescent="0.2">
      <c r="B192" s="28">
        <v>173</v>
      </c>
      <c r="C192" s="119">
        <v>804.63886853164365</v>
      </c>
      <c r="D192" s="119">
        <v>790.46260001216649</v>
      </c>
      <c r="E192" s="119">
        <v>751.72144958886952</v>
      </c>
      <c r="F192" s="119">
        <v>693.00419980775143</v>
      </c>
      <c r="G192" s="28" t="s">
        <v>2</v>
      </c>
      <c r="I192" s="40">
        <f t="shared" si="36"/>
        <v>637.13921138564808</v>
      </c>
      <c r="J192" s="40">
        <f t="shared" si="29"/>
        <v>167.49965714599557</v>
      </c>
      <c r="K192" s="40"/>
      <c r="L192" s="40">
        <f t="shared" si="37"/>
        <v>776.31950344607912</v>
      </c>
      <c r="N192" s="2">
        <f t="shared" si="30"/>
        <v>681.54171707385592</v>
      </c>
      <c r="O192" s="2">
        <f t="shared" si="31"/>
        <v>108.92088293831057</v>
      </c>
      <c r="P192" s="2"/>
      <c r="Q192" s="2">
        <f t="shared" si="38"/>
        <v>768.81751963983845</v>
      </c>
      <c r="S192" s="2">
        <f t="shared" si="32"/>
        <v>634.56756810724801</v>
      </c>
      <c r="T192" s="2">
        <f t="shared" si="33"/>
        <v>117.15388148162151</v>
      </c>
      <c r="U192" s="2"/>
      <c r="V192" s="2">
        <f t="shared" si="39"/>
        <v>733.2253861746151</v>
      </c>
      <c r="X192" s="2">
        <f t="shared" si="34"/>
        <v>579.15982239045093</v>
      </c>
      <c r="Y192" s="2">
        <f t="shared" si="35"/>
        <v>113.84437741730051</v>
      </c>
      <c r="Z192" s="2"/>
      <c r="AA192" s="2">
        <f t="shared" si="40"/>
        <v>677.81055640300235</v>
      </c>
      <c r="AD192" s="28">
        <v>173</v>
      </c>
      <c r="AE192" s="119">
        <v>0</v>
      </c>
      <c r="AF192" s="119">
        <v>0</v>
      </c>
      <c r="AG192" s="119">
        <v>0</v>
      </c>
      <c r="AH192" s="119">
        <v>0</v>
      </c>
      <c r="AI192" s="28" t="s">
        <v>2</v>
      </c>
      <c r="AK192" s="52">
        <v>172</v>
      </c>
      <c r="AL192" s="119">
        <v>96.3</v>
      </c>
      <c r="AM192" s="54">
        <f t="shared" si="41"/>
        <v>96.516926274868865</v>
      </c>
      <c r="AN192" s="28" t="s">
        <v>67</v>
      </c>
      <c r="AQ192"/>
    </row>
    <row r="193" spans="2:43" x14ac:dyDescent="0.2">
      <c r="B193" s="28">
        <v>174</v>
      </c>
      <c r="C193" s="119">
        <v>815.07550048665712</v>
      </c>
      <c r="D193" s="119">
        <v>802.84505232213269</v>
      </c>
      <c r="E193" s="119">
        <v>763.33437088731682</v>
      </c>
      <c r="F193" s="119">
        <v>703.98415038157134</v>
      </c>
      <c r="G193" s="28" t="s">
        <v>2</v>
      </c>
      <c r="I193" s="40">
        <f t="shared" si="36"/>
        <v>639.51412331874519</v>
      </c>
      <c r="J193" s="40">
        <f t="shared" si="29"/>
        <v>175.56137716791193</v>
      </c>
      <c r="K193" s="40"/>
      <c r="L193" s="40">
        <f t="shared" si="37"/>
        <v>776.9220566364819</v>
      </c>
      <c r="N193" s="2">
        <f t="shared" si="30"/>
        <v>683.42982460494738</v>
      </c>
      <c r="O193" s="2">
        <f t="shared" si="31"/>
        <v>119.4152277171853</v>
      </c>
      <c r="P193" s="2"/>
      <c r="Q193" s="2">
        <f t="shared" si="38"/>
        <v>769.7814941384031</v>
      </c>
      <c r="S193" s="2">
        <f t="shared" si="32"/>
        <v>636.41580524224241</v>
      </c>
      <c r="T193" s="2">
        <f t="shared" si="33"/>
        <v>126.91856564507441</v>
      </c>
      <c r="U193" s="2"/>
      <c r="V193" s="2">
        <f t="shared" si="39"/>
        <v>734.15583108968735</v>
      </c>
      <c r="X193" s="2">
        <f t="shared" si="34"/>
        <v>581.02437288003819</v>
      </c>
      <c r="Y193" s="2">
        <f t="shared" si="35"/>
        <v>122.95977750153315</v>
      </c>
      <c r="Z193" s="2"/>
      <c r="AA193" s="2">
        <f t="shared" si="40"/>
        <v>678.8973034986243</v>
      </c>
      <c r="AD193" s="28">
        <v>174</v>
      </c>
      <c r="AE193" s="119">
        <v>0</v>
      </c>
      <c r="AF193" s="119">
        <v>0</v>
      </c>
      <c r="AG193" s="119">
        <v>0</v>
      </c>
      <c r="AH193" s="119">
        <v>0</v>
      </c>
      <c r="AI193" s="28" t="s">
        <v>2</v>
      </c>
      <c r="AK193" s="52">
        <v>173</v>
      </c>
      <c r="AL193" s="119">
        <v>97.1</v>
      </c>
      <c r="AM193" s="54">
        <f t="shared" si="41"/>
        <v>97.298804207089162</v>
      </c>
      <c r="AN193" s="28" t="s">
        <v>67</v>
      </c>
      <c r="AQ193"/>
    </row>
    <row r="194" spans="2:43" x14ac:dyDescent="0.2">
      <c r="B194" s="28">
        <v>175</v>
      </c>
      <c r="C194" s="119">
        <v>827.59150809013806</v>
      </c>
      <c r="D194" s="119">
        <v>813.17435502167768</v>
      </c>
      <c r="E194" s="119">
        <v>772.92653560084807</v>
      </c>
      <c r="F194" s="119">
        <v>715.25946402994498</v>
      </c>
      <c r="G194" s="28" t="s">
        <v>2</v>
      </c>
      <c r="I194" s="40">
        <f t="shared" si="36"/>
        <v>641.87156936817701</v>
      </c>
      <c r="J194" s="40">
        <f t="shared" si="29"/>
        <v>185.71993872196106</v>
      </c>
      <c r="K194" s="40"/>
      <c r="L194" s="40">
        <f t="shared" si="37"/>
        <v>777.50881382706848</v>
      </c>
      <c r="N194" s="2">
        <f t="shared" si="30"/>
        <v>685.30429800847378</v>
      </c>
      <c r="O194" s="2">
        <f t="shared" si="31"/>
        <v>127.8700570132039</v>
      </c>
      <c r="P194" s="2"/>
      <c r="Q194" s="2">
        <f t="shared" si="38"/>
        <v>770.72340442753693</v>
      </c>
      <c r="S194" s="2">
        <f t="shared" si="32"/>
        <v>638.25095514348561</v>
      </c>
      <c r="T194" s="2">
        <f t="shared" si="33"/>
        <v>134.67558045736246</v>
      </c>
      <c r="U194" s="2"/>
      <c r="V194" s="2">
        <f t="shared" si="39"/>
        <v>735.06423650213173</v>
      </c>
      <c r="X194" s="2">
        <f t="shared" si="34"/>
        <v>582.87628416852647</v>
      </c>
      <c r="Y194" s="2">
        <f t="shared" si="35"/>
        <v>132.38317986141851</v>
      </c>
      <c r="Z194" s="2"/>
      <c r="AA194" s="2">
        <f t="shared" si="40"/>
        <v>679.95987640692158</v>
      </c>
      <c r="AD194" s="28">
        <v>175</v>
      </c>
      <c r="AE194" s="119">
        <v>0</v>
      </c>
      <c r="AF194" s="119">
        <v>0</v>
      </c>
      <c r="AG194" s="119">
        <v>0</v>
      </c>
      <c r="AH194" s="119">
        <v>0</v>
      </c>
      <c r="AI194" s="28" t="s">
        <v>2</v>
      </c>
      <c r="AK194" s="52">
        <v>174</v>
      </c>
      <c r="AL194" s="119">
        <v>97.8</v>
      </c>
      <c r="AM194" s="54">
        <f t="shared" si="41"/>
        <v>98.083870867152953</v>
      </c>
      <c r="AN194" s="28" t="s">
        <v>67</v>
      </c>
      <c r="AQ194"/>
    </row>
    <row r="195" spans="2:43" x14ac:dyDescent="0.2">
      <c r="B195" s="28">
        <v>176</v>
      </c>
      <c r="C195" s="119">
        <v>838.05442879063025</v>
      </c>
      <c r="D195" s="119">
        <v>825.63708688630368</v>
      </c>
      <c r="E195" s="119">
        <v>784.86970780801585</v>
      </c>
      <c r="F195" s="119">
        <v>724.3071905834862</v>
      </c>
      <c r="G195" s="28" t="s">
        <v>2</v>
      </c>
      <c r="I195" s="40">
        <f t="shared" si="36"/>
        <v>644.21161701446522</v>
      </c>
      <c r="J195" s="40">
        <f t="shared" si="29"/>
        <v>193.84281177616504</v>
      </c>
      <c r="K195" s="40"/>
      <c r="L195" s="40">
        <f t="shared" si="37"/>
        <v>778.08017788882466</v>
      </c>
      <c r="N195" s="2">
        <f t="shared" si="30"/>
        <v>687.16518476639646</v>
      </c>
      <c r="O195" s="2">
        <f t="shared" si="31"/>
        <v>138.47190211990721</v>
      </c>
      <c r="P195" s="2"/>
      <c r="Q195" s="2">
        <f t="shared" si="38"/>
        <v>771.64372909116162</v>
      </c>
      <c r="S195" s="2">
        <f t="shared" si="32"/>
        <v>640.07305801334326</v>
      </c>
      <c r="T195" s="2">
        <f t="shared" si="33"/>
        <v>144.79664979467259</v>
      </c>
      <c r="U195" s="2"/>
      <c r="V195" s="2">
        <f t="shared" si="39"/>
        <v>735.95109741237729</v>
      </c>
      <c r="X195" s="2">
        <f t="shared" si="34"/>
        <v>584.7155834003421</v>
      </c>
      <c r="Y195" s="2">
        <f t="shared" si="35"/>
        <v>139.59160718314411</v>
      </c>
      <c r="Z195" s="2"/>
      <c r="AA195" s="2">
        <f t="shared" si="40"/>
        <v>680.99877437274154</v>
      </c>
      <c r="AD195" s="28">
        <v>176</v>
      </c>
      <c r="AE195" s="119">
        <v>0</v>
      </c>
      <c r="AF195" s="119">
        <v>0</v>
      </c>
      <c r="AG195" s="119">
        <v>0</v>
      </c>
      <c r="AH195" s="119">
        <v>0</v>
      </c>
      <c r="AI195" s="28" t="s">
        <v>2</v>
      </c>
      <c r="AK195" s="52">
        <v>175</v>
      </c>
      <c r="AL195" s="119">
        <v>98.6</v>
      </c>
      <c r="AM195" s="54">
        <f t="shared" si="41"/>
        <v>98.87213925962898</v>
      </c>
      <c r="AN195" s="28" t="s">
        <v>67</v>
      </c>
      <c r="AQ195"/>
    </row>
    <row r="196" spans="2:43" x14ac:dyDescent="0.2">
      <c r="B196" s="28">
        <v>177</v>
      </c>
      <c r="C196" s="119">
        <v>850.64930263054703</v>
      </c>
      <c r="D196" s="119">
        <v>835.73424787362444</v>
      </c>
      <c r="E196" s="119">
        <v>796.61188714655657</v>
      </c>
      <c r="F196" s="119">
        <v>735.41490285932241</v>
      </c>
      <c r="G196" s="28" t="s">
        <v>2</v>
      </c>
      <c r="I196" s="40">
        <f t="shared" si="36"/>
        <v>646.53433474551684</v>
      </c>
      <c r="J196" s="40">
        <f t="shared" si="29"/>
        <v>204.11496788503018</v>
      </c>
      <c r="K196" s="40"/>
      <c r="L196" s="40">
        <f t="shared" si="37"/>
        <v>778.63654201473594</v>
      </c>
      <c r="N196" s="2">
        <f t="shared" si="30"/>
        <v>689.01253326156029</v>
      </c>
      <c r="O196" s="2">
        <f t="shared" si="31"/>
        <v>146.72171461206415</v>
      </c>
      <c r="P196" s="2"/>
      <c r="Q196" s="2">
        <f t="shared" si="38"/>
        <v>772.54293759292693</v>
      </c>
      <c r="S196" s="2">
        <f t="shared" si="32"/>
        <v>641.88215503536924</v>
      </c>
      <c r="T196" s="2">
        <f t="shared" si="33"/>
        <v>154.72973211118733</v>
      </c>
      <c r="U196" s="2"/>
      <c r="V196" s="2">
        <f t="shared" si="39"/>
        <v>736.81689903676522</v>
      </c>
      <c r="X196" s="2">
        <f t="shared" si="34"/>
        <v>586.54229891342175</v>
      </c>
      <c r="Y196" s="2">
        <f t="shared" si="35"/>
        <v>148.87260394590066</v>
      </c>
      <c r="Z196" s="2"/>
      <c r="AA196" s="2">
        <f t="shared" si="40"/>
        <v>682.01448814700882</v>
      </c>
      <c r="AD196" s="28">
        <v>177</v>
      </c>
      <c r="AE196" s="119">
        <v>0</v>
      </c>
      <c r="AF196" s="119">
        <v>0</v>
      </c>
      <c r="AG196" s="119">
        <v>0</v>
      </c>
      <c r="AH196" s="119">
        <v>0</v>
      </c>
      <c r="AI196" s="28" t="s">
        <v>2</v>
      </c>
      <c r="AK196" s="52">
        <v>176</v>
      </c>
      <c r="AL196" s="119">
        <v>99.3</v>
      </c>
      <c r="AM196" s="54">
        <f t="shared" si="41"/>
        <v>99.663622442122374</v>
      </c>
      <c r="AN196" s="28" t="s">
        <v>67</v>
      </c>
      <c r="AQ196"/>
    </row>
    <row r="197" spans="2:43" x14ac:dyDescent="0.2">
      <c r="B197" s="28">
        <v>178</v>
      </c>
      <c r="C197" s="119">
        <v>861.1385120765176</v>
      </c>
      <c r="D197" s="119">
        <v>848.27659029662107</v>
      </c>
      <c r="E197" s="119">
        <v>806.25548437865893</v>
      </c>
      <c r="F197" s="119">
        <v>746.57344505961669</v>
      </c>
      <c r="G197" s="28" t="s">
        <v>2</v>
      </c>
      <c r="I197" s="40">
        <f t="shared" si="36"/>
        <v>648.83979202449518</v>
      </c>
      <c r="J197" s="40">
        <f t="shared" si="29"/>
        <v>212.29872005202242</v>
      </c>
      <c r="K197" s="40"/>
      <c r="L197" s="40">
        <f t="shared" si="37"/>
        <v>779.17828992001307</v>
      </c>
      <c r="N197" s="2">
        <f t="shared" si="30"/>
        <v>690.8463927512089</v>
      </c>
      <c r="O197" s="2">
        <f t="shared" si="31"/>
        <v>157.43019754541217</v>
      </c>
      <c r="P197" s="2"/>
      <c r="Q197" s="2">
        <f t="shared" si="38"/>
        <v>773.42149038795128</v>
      </c>
      <c r="S197" s="2">
        <f t="shared" si="32"/>
        <v>643.6782883475305</v>
      </c>
      <c r="T197" s="2">
        <f t="shared" si="33"/>
        <v>162.57719603112844</v>
      </c>
      <c r="U197" s="2"/>
      <c r="V197" s="2">
        <f t="shared" si="39"/>
        <v>737.6621169330715</v>
      </c>
      <c r="X197" s="2">
        <f t="shared" si="34"/>
        <v>588.35646021075445</v>
      </c>
      <c r="Y197" s="2">
        <f t="shared" si="35"/>
        <v>158.21698484886224</v>
      </c>
      <c r="Z197" s="2"/>
      <c r="AA197" s="2">
        <f t="shared" si="40"/>
        <v>683.00750004145982</v>
      </c>
      <c r="AD197" s="28">
        <v>178</v>
      </c>
      <c r="AE197" s="119">
        <v>0</v>
      </c>
      <c r="AF197" s="119">
        <v>0</v>
      </c>
      <c r="AG197" s="119">
        <v>0</v>
      </c>
      <c r="AH197" s="119">
        <v>0</v>
      </c>
      <c r="AI197" s="28" t="s">
        <v>2</v>
      </c>
      <c r="AK197" s="52">
        <v>177</v>
      </c>
      <c r="AL197" s="119">
        <v>100.1</v>
      </c>
      <c r="AM197" s="54">
        <f t="shared" si="41"/>
        <v>100.45833352549096</v>
      </c>
      <c r="AN197" s="28" t="s">
        <v>67</v>
      </c>
      <c r="AQ197"/>
    </row>
    <row r="198" spans="2:43" x14ac:dyDescent="0.2">
      <c r="B198" s="28">
        <v>179</v>
      </c>
      <c r="C198" s="119">
        <v>873.81225215287054</v>
      </c>
      <c r="D198" s="119">
        <v>858.39984213920616</v>
      </c>
      <c r="E198" s="119">
        <v>817.82035687686221</v>
      </c>
      <c r="F198" s="119">
        <v>755.91790846945366</v>
      </c>
      <c r="G198" s="28" t="s">
        <v>2</v>
      </c>
      <c r="I198" s="40">
        <f t="shared" si="36"/>
        <v>651.12805925817179</v>
      </c>
      <c r="J198" s="40">
        <f t="shared" si="29"/>
        <v>222.68419289469875</v>
      </c>
      <c r="K198" s="40"/>
      <c r="L198" s="40">
        <f t="shared" si="37"/>
        <v>779.70579603999727</v>
      </c>
      <c r="N198" s="2">
        <f t="shared" si="30"/>
        <v>692.66681334087264</v>
      </c>
      <c r="O198" s="2">
        <f t="shared" si="31"/>
        <v>165.73302879833352</v>
      </c>
      <c r="P198" s="2"/>
      <c r="Q198" s="2">
        <f t="shared" si="38"/>
        <v>774.2798390365765</v>
      </c>
      <c r="S198" s="2">
        <f t="shared" si="32"/>
        <v>645.4615010157836</v>
      </c>
      <c r="T198" s="2">
        <f t="shared" si="33"/>
        <v>172.35885586107861</v>
      </c>
      <c r="U198" s="2"/>
      <c r="V198" s="2">
        <f t="shared" si="39"/>
        <v>738.48721712823817</v>
      </c>
      <c r="X198" s="2">
        <f t="shared" si="34"/>
        <v>590.15809793224332</v>
      </c>
      <c r="Y198" s="2">
        <f t="shared" si="35"/>
        <v>165.75981053721034</v>
      </c>
      <c r="Z198" s="2"/>
      <c r="AA198" s="2">
        <f t="shared" si="40"/>
        <v>683.97828398823492</v>
      </c>
      <c r="AD198" s="28">
        <v>179</v>
      </c>
      <c r="AE198" s="119">
        <v>0</v>
      </c>
      <c r="AF198" s="119">
        <v>0</v>
      </c>
      <c r="AG198" s="119">
        <v>0</v>
      </c>
      <c r="AH198" s="119">
        <v>0</v>
      </c>
      <c r="AI198" s="28" t="s">
        <v>2</v>
      </c>
      <c r="AK198" s="52">
        <v>178</v>
      </c>
      <c r="AL198" s="119">
        <v>100.8</v>
      </c>
      <c r="AM198" s="54">
        <f t="shared" si="41"/>
        <v>101.25628567406255</v>
      </c>
      <c r="AN198" s="28" t="s">
        <v>67</v>
      </c>
      <c r="AQ198"/>
    </row>
    <row r="199" spans="2:43" x14ac:dyDescent="0.2">
      <c r="B199" s="28">
        <v>180</v>
      </c>
      <c r="C199" s="119">
        <v>727.64041540258449</v>
      </c>
      <c r="D199" s="119">
        <v>717.4985197708537</v>
      </c>
      <c r="E199" s="119">
        <v>683.75472978434311</v>
      </c>
      <c r="F199" s="119">
        <v>628.8142479076281</v>
      </c>
      <c r="G199" s="28" t="s">
        <v>2</v>
      </c>
      <c r="I199" s="40">
        <f t="shared" si="36"/>
        <v>653.39920776575764</v>
      </c>
      <c r="J199" s="40">
        <f t="shared" si="29"/>
        <v>74.241207636826857</v>
      </c>
      <c r="K199" s="40"/>
      <c r="L199" s="40">
        <f t="shared" si="37"/>
        <v>780.21942572565206</v>
      </c>
      <c r="N199" s="2">
        <f t="shared" si="30"/>
        <v>694.47384595862979</v>
      </c>
      <c r="O199" s="2">
        <f t="shared" si="31"/>
        <v>23.024673812223909</v>
      </c>
      <c r="P199" s="2"/>
      <c r="Q199" s="2">
        <f t="shared" si="38"/>
        <v>775.11842631989202</v>
      </c>
      <c r="S199" s="2">
        <f t="shared" si="32"/>
        <v>647.23183700800303</v>
      </c>
      <c r="T199" s="2">
        <f t="shared" si="33"/>
        <v>36.522892776340086</v>
      </c>
      <c r="U199" s="2"/>
      <c r="V199" s="2">
        <f t="shared" si="39"/>
        <v>739.29265624802781</v>
      </c>
      <c r="X199" s="2">
        <f t="shared" si="34"/>
        <v>591.94724382688491</v>
      </c>
      <c r="Y199" s="2">
        <f t="shared" si="35"/>
        <v>36.867004080743186</v>
      </c>
      <c r="Z199" s="2"/>
      <c r="AA199" s="2">
        <f t="shared" si="40"/>
        <v>684.92730560396933</v>
      </c>
      <c r="AD199" s="28">
        <v>180</v>
      </c>
      <c r="AE199" s="119">
        <v>157.31313532190944</v>
      </c>
      <c r="AF199" s="119">
        <v>153.76545200627677</v>
      </c>
      <c r="AG199" s="119">
        <v>144.3873214773628</v>
      </c>
      <c r="AH199" s="119">
        <v>138.33913453967818</v>
      </c>
      <c r="AI199" s="28" t="s">
        <v>2</v>
      </c>
      <c r="AK199" s="52">
        <v>179</v>
      </c>
      <c r="AL199" s="119">
        <v>101.5</v>
      </c>
      <c r="AM199" s="54">
        <f t="shared" si="41"/>
        <v>102.05749210585296</v>
      </c>
      <c r="AN199" s="28" t="s">
        <v>67</v>
      </c>
      <c r="AQ199"/>
    </row>
    <row r="200" spans="2:43" x14ac:dyDescent="0.2">
      <c r="B200" s="28">
        <v>181</v>
      </c>
      <c r="C200" s="119">
        <v>739.76529776845666</v>
      </c>
      <c r="D200" s="119">
        <v>727.4130447713236</v>
      </c>
      <c r="E200" s="119">
        <v>694.77753060655232</v>
      </c>
      <c r="F200" s="119">
        <v>637.69162552514751</v>
      </c>
      <c r="G200" s="28" t="s">
        <v>2</v>
      </c>
      <c r="I200" s="40">
        <f t="shared" si="36"/>
        <v>655.65330974821131</v>
      </c>
      <c r="J200" s="40">
        <f t="shared" si="29"/>
        <v>84.111988020245349</v>
      </c>
      <c r="K200" s="40"/>
      <c r="L200" s="40">
        <f t="shared" si="37"/>
        <v>780.71953543656525</v>
      </c>
      <c r="N200" s="2">
        <f t="shared" si="30"/>
        <v>696.26754232973781</v>
      </c>
      <c r="O200" s="2">
        <f t="shared" si="31"/>
        <v>31.145502441585791</v>
      </c>
      <c r="P200" s="2"/>
      <c r="Q200" s="2">
        <f t="shared" si="38"/>
        <v>775.93768635680112</v>
      </c>
      <c r="S200" s="2">
        <f t="shared" si="32"/>
        <v>648.98934116826331</v>
      </c>
      <c r="T200" s="2">
        <f t="shared" si="33"/>
        <v>45.78818943828901</v>
      </c>
      <c r="U200" s="2"/>
      <c r="V200" s="2">
        <f t="shared" si="39"/>
        <v>740.07888164833446</v>
      </c>
      <c r="X200" s="2">
        <f t="shared" si="34"/>
        <v>593.72393072527348</v>
      </c>
      <c r="Y200" s="2">
        <f t="shared" si="35"/>
        <v>43.967694799874039</v>
      </c>
      <c r="Z200" s="2"/>
      <c r="AA200" s="2">
        <f t="shared" si="40"/>
        <v>685.85502225805044</v>
      </c>
      <c r="AD200" s="28">
        <v>181</v>
      </c>
      <c r="AE200" s="119">
        <v>0</v>
      </c>
      <c r="AF200" s="119">
        <v>0</v>
      </c>
      <c r="AG200" s="119">
        <v>0</v>
      </c>
      <c r="AH200" s="119">
        <v>0</v>
      </c>
      <c r="AI200" s="28" t="s">
        <v>2</v>
      </c>
      <c r="AK200" s="52">
        <v>180</v>
      </c>
      <c r="AL200" s="119">
        <v>102.9</v>
      </c>
      <c r="AM200" s="54">
        <f t="shared" si="41"/>
        <v>102.86196609278491</v>
      </c>
      <c r="AN200" s="28" t="s">
        <v>67</v>
      </c>
      <c r="AQ200"/>
    </row>
    <row r="201" spans="2:43" x14ac:dyDescent="0.2">
      <c r="B201" s="28">
        <v>182</v>
      </c>
      <c r="C201" s="119">
        <v>749.8178575639165</v>
      </c>
      <c r="D201" s="119">
        <v>739.21815328402897</v>
      </c>
      <c r="E201" s="119">
        <v>704.2424675109861</v>
      </c>
      <c r="F201" s="119">
        <v>648.12275029299428</v>
      </c>
      <c r="G201" s="28" t="s">
        <v>2</v>
      </c>
      <c r="I201" s="40">
        <f t="shared" si="36"/>
        <v>657.89043825802378</v>
      </c>
      <c r="J201" s="40">
        <f t="shared" si="29"/>
        <v>91.927419305892727</v>
      </c>
      <c r="K201" s="40"/>
      <c r="L201" s="40">
        <f t="shared" si="37"/>
        <v>781.20647293138518</v>
      </c>
      <c r="N201" s="2">
        <f t="shared" si="30"/>
        <v>698.04795495163626</v>
      </c>
      <c r="O201" s="2">
        <f t="shared" si="31"/>
        <v>41.170198332392715</v>
      </c>
      <c r="P201" s="2"/>
      <c r="Q201" s="2">
        <f t="shared" si="38"/>
        <v>776.7380447224059</v>
      </c>
      <c r="S201" s="2">
        <f t="shared" si="32"/>
        <v>650.73405919147365</v>
      </c>
      <c r="T201" s="2">
        <f t="shared" si="33"/>
        <v>53.508408319512455</v>
      </c>
      <c r="U201" s="2"/>
      <c r="V201" s="2">
        <f t="shared" si="39"/>
        <v>740.84633154789651</v>
      </c>
      <c r="X201" s="2">
        <f t="shared" si="34"/>
        <v>595.48819251242651</v>
      </c>
      <c r="Y201" s="2">
        <f t="shared" si="35"/>
        <v>52.634557780567775</v>
      </c>
      <c r="Z201" s="2"/>
      <c r="AA201" s="2">
        <f t="shared" si="40"/>
        <v>686.76188314471392</v>
      </c>
      <c r="AD201" s="28">
        <v>182</v>
      </c>
      <c r="AE201" s="119">
        <v>0</v>
      </c>
      <c r="AF201" s="119">
        <v>0</v>
      </c>
      <c r="AG201" s="119">
        <v>0</v>
      </c>
      <c r="AH201" s="119">
        <v>0</v>
      </c>
      <c r="AI201" s="28" t="s">
        <v>2</v>
      </c>
      <c r="AK201" s="52">
        <v>181</v>
      </c>
      <c r="AL201" s="119">
        <v>103.8</v>
      </c>
      <c r="AM201" s="54">
        <f t="shared" si="41"/>
        <v>103.66972096090792</v>
      </c>
      <c r="AN201" s="28" t="s">
        <v>67</v>
      </c>
      <c r="AQ201"/>
    </row>
    <row r="202" spans="2:43" x14ac:dyDescent="0.2">
      <c r="B202" s="28">
        <v>183</v>
      </c>
      <c r="C202" s="119">
        <v>762.01904141056798</v>
      </c>
      <c r="D202" s="119">
        <v>749.15810014347448</v>
      </c>
      <c r="E202" s="119">
        <v>715.33903339272513</v>
      </c>
      <c r="F202" s="119">
        <v>658.84992502626585</v>
      </c>
      <c r="G202" s="28" t="s">
        <v>2</v>
      </c>
      <c r="I202" s="40">
        <f t="shared" si="36"/>
        <v>660.1106671694738</v>
      </c>
      <c r="J202" s="40">
        <f t="shared" si="29"/>
        <v>101.90837424109418</v>
      </c>
      <c r="K202" s="40"/>
      <c r="L202" s="40">
        <f t="shared" si="37"/>
        <v>781.68057745563431</v>
      </c>
      <c r="N202" s="2">
        <f t="shared" si="30"/>
        <v>699.8151370693198</v>
      </c>
      <c r="O202" s="2">
        <f t="shared" si="31"/>
        <v>49.342963074154682</v>
      </c>
      <c r="P202" s="2"/>
      <c r="Q202" s="2">
        <f t="shared" si="38"/>
        <v>777.51991856751124</v>
      </c>
      <c r="S202" s="2">
        <f t="shared" si="32"/>
        <v>652.46603759836387</v>
      </c>
      <c r="T202" s="2">
        <f t="shared" si="33"/>
        <v>62.872995794361259</v>
      </c>
      <c r="U202" s="2"/>
      <c r="V202" s="2">
        <f t="shared" si="39"/>
        <v>741.59543516217468</v>
      </c>
      <c r="X202" s="2">
        <f t="shared" si="34"/>
        <v>597.24006410093932</v>
      </c>
      <c r="Y202" s="2">
        <f t="shared" si="35"/>
        <v>61.609860925326529</v>
      </c>
      <c r="Z202" s="2"/>
      <c r="AA202" s="2">
        <f t="shared" si="40"/>
        <v>687.64832935867503</v>
      </c>
      <c r="AD202" s="28">
        <v>183</v>
      </c>
      <c r="AE202" s="119">
        <v>0</v>
      </c>
      <c r="AF202" s="119">
        <v>0</v>
      </c>
      <c r="AG202" s="119">
        <v>0</v>
      </c>
      <c r="AH202" s="119">
        <v>0</v>
      </c>
      <c r="AI202" s="28" t="s">
        <v>2</v>
      </c>
      <c r="AK202" s="52">
        <v>182</v>
      </c>
      <c r="AL202" s="119">
        <v>104.6</v>
      </c>
      <c r="AM202" s="54">
        <f t="shared" si="41"/>
        <v>104.48077009061913</v>
      </c>
      <c r="AN202" s="28" t="s">
        <v>67</v>
      </c>
      <c r="AQ202"/>
    </row>
    <row r="203" spans="2:43" x14ac:dyDescent="0.2">
      <c r="B203" s="28">
        <v>184</v>
      </c>
      <c r="C203" s="119">
        <v>772.09660757367828</v>
      </c>
      <c r="D203" s="119">
        <v>761.3017207783281</v>
      </c>
      <c r="E203" s="119">
        <v>724.82900981277919</v>
      </c>
      <c r="F203" s="119">
        <v>667.77675878650132</v>
      </c>
      <c r="G203" s="28" t="s">
        <v>2</v>
      </c>
      <c r="I203" s="40">
        <f t="shared" si="36"/>
        <v>662.3140711493586</v>
      </c>
      <c r="J203" s="40">
        <f t="shared" si="29"/>
        <v>109.78253642431969</v>
      </c>
      <c r="K203" s="40"/>
      <c r="L203" s="40">
        <f t="shared" si="37"/>
        <v>782.14217992683984</v>
      </c>
      <c r="N203" s="2">
        <f t="shared" si="30"/>
        <v>701.56914265107855</v>
      </c>
      <c r="O203" s="2">
        <f t="shared" si="31"/>
        <v>59.732578127249553</v>
      </c>
      <c r="P203" s="2"/>
      <c r="Q203" s="2">
        <f t="shared" si="38"/>
        <v>778.2837167390494</v>
      </c>
      <c r="S203" s="2">
        <f t="shared" si="32"/>
        <v>654.18532371082415</v>
      </c>
      <c r="T203" s="2">
        <f t="shared" si="33"/>
        <v>70.643686101955041</v>
      </c>
      <c r="U203" s="2"/>
      <c r="V203" s="2">
        <f t="shared" si="39"/>
        <v>742.32661283816958</v>
      </c>
      <c r="X203" s="2">
        <f t="shared" si="34"/>
        <v>598.97958140446349</v>
      </c>
      <c r="Y203" s="2">
        <f t="shared" si="35"/>
        <v>68.79717738203783</v>
      </c>
      <c r="Z203" s="2"/>
      <c r="AA203" s="2">
        <f t="shared" si="40"/>
        <v>688.51479397400124</v>
      </c>
      <c r="AD203" s="28">
        <v>184</v>
      </c>
      <c r="AE203" s="119">
        <v>0</v>
      </c>
      <c r="AF203" s="119">
        <v>0</v>
      </c>
      <c r="AG203" s="119">
        <v>0</v>
      </c>
      <c r="AH203" s="119">
        <v>0</v>
      </c>
      <c r="AI203" s="28" t="s">
        <v>2</v>
      </c>
      <c r="AK203" s="52">
        <v>183</v>
      </c>
      <c r="AL203" s="119">
        <v>105.4</v>
      </c>
      <c r="AM203" s="54">
        <f t="shared" si="41"/>
        <v>105.29512691688475</v>
      </c>
      <c r="AN203" s="28" t="s">
        <v>67</v>
      </c>
      <c r="AQ203"/>
    </row>
    <row r="204" spans="2:43" x14ac:dyDescent="0.2">
      <c r="B204" s="28">
        <v>185</v>
      </c>
      <c r="C204" s="119">
        <v>784.37409290110941</v>
      </c>
      <c r="D204" s="119">
        <v>771.26708949674912</v>
      </c>
      <c r="E204" s="119">
        <v>735.99934075404792</v>
      </c>
      <c r="F204" s="119">
        <v>678.57811773384674</v>
      </c>
      <c r="G204" s="28" t="s">
        <v>2</v>
      </c>
      <c r="I204" s="40">
        <f t="shared" si="36"/>
        <v>664.50072562818787</v>
      </c>
      <c r="J204" s="40">
        <f t="shared" ref="J204:J219" si="42">C204-I204</f>
        <v>119.87336727292154</v>
      </c>
      <c r="K204" s="40"/>
      <c r="L204" s="40">
        <f t="shared" si="37"/>
        <v>782.59160311693847</v>
      </c>
      <c r="N204" s="2">
        <f t="shared" ref="N204:N219" si="43" xml:space="preserve"> $O$4 * EXP(-EXP(-$O$5 * (B204 - $O$6)))</f>
        <v>703.3100263646071</v>
      </c>
      <c r="O204" s="2">
        <f t="shared" ref="O204:O219" si="44">D204-N204</f>
        <v>67.957063132142025</v>
      </c>
      <c r="P204" s="2"/>
      <c r="Q204" s="2">
        <f t="shared" si="38"/>
        <v>779.02983990124505</v>
      </c>
      <c r="S204" s="2">
        <f t="shared" ref="S204:S219" si="45" xml:space="preserve"> $T$4 * EXP(-EXP(-$T$5 * (B204 - $T$6)))</f>
        <v>655.8919656275948</v>
      </c>
      <c r="T204" s="2">
        <f t="shared" ref="T204:T219" si="46">E204-S204</f>
        <v>80.107375126453121</v>
      </c>
      <c r="U204" s="2"/>
      <c r="V204" s="2">
        <f t="shared" si="39"/>
        <v>743.04027618997043</v>
      </c>
      <c r="X204" s="2">
        <f t="shared" ref="X204:X219" si="47" xml:space="preserve"> $Y$4 * EXP(-EXP(-$Y$5 * (B204 - $Y$6)))</f>
        <v>600.7067813115159</v>
      </c>
      <c r="Y204" s="2">
        <f t="shared" ref="Y204:Y219" si="48">F204-X204</f>
        <v>77.871336422330842</v>
      </c>
      <c r="Z204" s="2"/>
      <c r="AA204" s="2">
        <f t="shared" si="40"/>
        <v>689.36170212594834</v>
      </c>
      <c r="AD204" s="28">
        <v>185</v>
      </c>
      <c r="AE204" s="119">
        <v>0</v>
      </c>
      <c r="AF204" s="119">
        <v>0</v>
      </c>
      <c r="AG204" s="119">
        <v>0</v>
      </c>
      <c r="AH204" s="119">
        <v>0</v>
      </c>
      <c r="AI204" s="28" t="s">
        <v>2</v>
      </c>
      <c r="AK204" s="52">
        <v>184</v>
      </c>
      <c r="AL204" s="119">
        <v>106.2</v>
      </c>
      <c r="AM204" s="54">
        <f t="shared" si="41"/>
        <v>106.11280492946283</v>
      </c>
      <c r="AN204" s="28" t="s">
        <v>67</v>
      </c>
      <c r="AQ204"/>
    </row>
    <row r="205" spans="2:43" x14ac:dyDescent="0.2">
      <c r="B205" s="28">
        <v>186</v>
      </c>
      <c r="C205" s="119">
        <v>794.47666543187029</v>
      </c>
      <c r="D205" s="119">
        <v>783.22539815959647</v>
      </c>
      <c r="E205" s="119">
        <v>745.51435668972215</v>
      </c>
      <c r="F205" s="119">
        <v>687.28102507011818</v>
      </c>
      <c r="G205" s="28" t="s">
        <v>2</v>
      </c>
      <c r="I205" s="40">
        <f t="shared" si="36"/>
        <v>666.67070677184768</v>
      </c>
      <c r="J205" s="40">
        <f t="shared" si="42"/>
        <v>127.80595866002261</v>
      </c>
      <c r="K205" s="40"/>
      <c r="L205" s="40">
        <f t="shared" si="37"/>
        <v>783.02916183191428</v>
      </c>
      <c r="N205" s="2">
        <f t="shared" si="43"/>
        <v>705.03784355347841</v>
      </c>
      <c r="O205" s="2">
        <f t="shared" si="44"/>
        <v>78.187554606118056</v>
      </c>
      <c r="P205" s="2"/>
      <c r="Q205" s="2">
        <f t="shared" si="38"/>
        <v>779.75868065734767</v>
      </c>
      <c r="S205" s="2">
        <f t="shared" si="45"/>
        <v>657.58601220030789</v>
      </c>
      <c r="T205" s="2">
        <f t="shared" si="46"/>
        <v>87.928344489414258</v>
      </c>
      <c r="U205" s="2"/>
      <c r="V205" s="2">
        <f t="shared" si="39"/>
        <v>743.73682823483546</v>
      </c>
      <c r="X205" s="2">
        <f t="shared" si="47"/>
        <v>602.42170165961716</v>
      </c>
      <c r="Y205" s="2">
        <f t="shared" si="48"/>
        <v>84.85932341050102</v>
      </c>
      <c r="Z205" s="2"/>
      <c r="AA205" s="2">
        <f t="shared" si="40"/>
        <v>690.18947109549606</v>
      </c>
      <c r="AD205" s="28">
        <v>186</v>
      </c>
      <c r="AE205" s="119">
        <v>0</v>
      </c>
      <c r="AF205" s="119">
        <v>0</v>
      </c>
      <c r="AG205" s="119">
        <v>0</v>
      </c>
      <c r="AH205" s="119">
        <v>0</v>
      </c>
      <c r="AI205" s="28" t="s">
        <v>2</v>
      </c>
      <c r="AK205" s="52">
        <v>185</v>
      </c>
      <c r="AL205" s="119">
        <v>107.1</v>
      </c>
      <c r="AM205" s="54">
        <f t="shared" si="41"/>
        <v>106.93381767312661</v>
      </c>
      <c r="AN205" s="28" t="s">
        <v>67</v>
      </c>
      <c r="AQ205"/>
    </row>
    <row r="206" spans="2:43" x14ac:dyDescent="0.2">
      <c r="B206" s="28">
        <v>187</v>
      </c>
      <c r="C206" s="119">
        <v>804.83827828393248</v>
      </c>
      <c r="D206" s="119">
        <v>793.21618873699322</v>
      </c>
      <c r="E206" s="119">
        <v>756.75845269052081</v>
      </c>
      <c r="F206" s="119">
        <v>698.1558813406665</v>
      </c>
      <c r="G206" s="28" t="s">
        <v>2</v>
      </c>
      <c r="I206" s="40">
        <f t="shared" si="36"/>
        <v>668.82409145372651</v>
      </c>
      <c r="J206" s="40">
        <f t="shared" si="42"/>
        <v>136.01418683020597</v>
      </c>
      <c r="K206" s="40"/>
      <c r="L206" s="40">
        <f t="shared" si="37"/>
        <v>783.45516308863557</v>
      </c>
      <c r="N206" s="2">
        <f t="shared" si="43"/>
        <v>706.75265021398286</v>
      </c>
      <c r="O206" s="2">
        <f t="shared" si="44"/>
        <v>86.463538523010357</v>
      </c>
      <c r="P206" s="2"/>
      <c r="Q206" s="2">
        <f t="shared" si="38"/>
        <v>780.47062367176875</v>
      </c>
      <c r="S206" s="2">
        <f t="shared" si="45"/>
        <v>659.26751300987871</v>
      </c>
      <c r="T206" s="2">
        <f t="shared" si="46"/>
        <v>97.4909396806421</v>
      </c>
      <c r="U206" s="2"/>
      <c r="V206" s="2">
        <f t="shared" si="39"/>
        <v>744.41666352961829</v>
      </c>
      <c r="X206" s="2">
        <f t="shared" si="47"/>
        <v>604.12438120975924</v>
      </c>
      <c r="Y206" s="2">
        <f t="shared" si="48"/>
        <v>94.031500130907261</v>
      </c>
      <c r="Z206" s="2"/>
      <c r="AA206" s="2">
        <f t="shared" si="40"/>
        <v>690.99851039633211</v>
      </c>
      <c r="AD206" s="28">
        <v>187</v>
      </c>
      <c r="AE206" s="119">
        <v>0</v>
      </c>
      <c r="AF206" s="119">
        <v>0</v>
      </c>
      <c r="AG206" s="119">
        <v>0</v>
      </c>
      <c r="AH206" s="119">
        <v>0</v>
      </c>
      <c r="AI206" s="28" t="s">
        <v>2</v>
      </c>
      <c r="AK206" s="52">
        <v>186</v>
      </c>
      <c r="AL206" s="119">
        <v>107.9</v>
      </c>
      <c r="AM206" s="54">
        <f t="shared" si="41"/>
        <v>107.75817874788878</v>
      </c>
      <c r="AN206" s="28" t="s">
        <v>67</v>
      </c>
      <c r="AQ206"/>
    </row>
    <row r="207" spans="2:43" x14ac:dyDescent="0.2">
      <c r="B207" s="28">
        <v>188</v>
      </c>
      <c r="C207" s="119">
        <v>816.95803113849172</v>
      </c>
      <c r="D207" s="119">
        <v>803.20697931438997</v>
      </c>
      <c r="E207" s="119">
        <v>766.29850814181509</v>
      </c>
      <c r="F207" s="119">
        <v>707.13217124361802</v>
      </c>
      <c r="G207" s="28" t="s">
        <v>2</v>
      </c>
      <c r="I207" s="40">
        <f t="shared" si="36"/>
        <v>670.96095722730126</v>
      </c>
      <c r="J207" s="40">
        <f t="shared" si="42"/>
        <v>145.99707391119045</v>
      </c>
      <c r="K207" s="40"/>
      <c r="L207" s="40">
        <f t="shared" si="37"/>
        <v>783.86990628886292</v>
      </c>
      <c r="N207" s="2">
        <f t="shared" si="43"/>
        <v>708.45450297232901</v>
      </c>
      <c r="O207" s="2">
        <f t="shared" si="44"/>
        <v>94.752476342060959</v>
      </c>
      <c r="P207" s="2"/>
      <c r="Q207" s="2">
        <f t="shared" si="38"/>
        <v>781.16604579247382</v>
      </c>
      <c r="S207" s="2">
        <f t="shared" si="45"/>
        <v>660.93651834324646</v>
      </c>
      <c r="T207" s="2">
        <f t="shared" si="46"/>
        <v>105.36198979856863</v>
      </c>
      <c r="U207" s="2"/>
      <c r="V207" s="2">
        <f t="shared" si="39"/>
        <v>745.08016830736858</v>
      </c>
      <c r="X207" s="2">
        <f t="shared" si="47"/>
        <v>605.81485962120519</v>
      </c>
      <c r="Y207" s="2">
        <f t="shared" si="48"/>
        <v>101.31731162241283</v>
      </c>
      <c r="Z207" s="2"/>
      <c r="AA207" s="2">
        <f t="shared" si="40"/>
        <v>691.78922186404452</v>
      </c>
      <c r="AD207" s="28">
        <v>188</v>
      </c>
      <c r="AE207" s="119">
        <v>0</v>
      </c>
      <c r="AF207" s="119">
        <v>0</v>
      </c>
      <c r="AG207" s="119">
        <v>0</v>
      </c>
      <c r="AH207" s="119">
        <v>0</v>
      </c>
      <c r="AI207" s="28" t="s">
        <v>2</v>
      </c>
      <c r="AK207" s="52">
        <v>187</v>
      </c>
      <c r="AL207" s="119">
        <v>108.7</v>
      </c>
      <c r="AM207" s="54">
        <f t="shared" si="41"/>
        <v>108.58590180922698</v>
      </c>
      <c r="AN207" s="28" t="s">
        <v>67</v>
      </c>
      <c r="AQ207"/>
    </row>
    <row r="208" spans="2:43" x14ac:dyDescent="0.2">
      <c r="B208" s="28">
        <v>189</v>
      </c>
      <c r="C208" s="119">
        <v>827.34529154711834</v>
      </c>
      <c r="D208" s="119">
        <v>815.26697541313968</v>
      </c>
      <c r="E208" s="119">
        <v>777.61636920214346</v>
      </c>
      <c r="F208" s="119">
        <v>717.83118345117646</v>
      </c>
      <c r="G208" s="28" t="s">
        <v>2</v>
      </c>
      <c r="I208" s="40">
        <f t="shared" si="36"/>
        <v>673.08138229918006</v>
      </c>
      <c r="J208" s="40">
        <f t="shared" si="42"/>
        <v>154.26390924793827</v>
      </c>
      <c r="K208" s="40"/>
      <c r="L208" s="40">
        <f t="shared" si="37"/>
        <v>784.27368339041061</v>
      </c>
      <c r="N208" s="2">
        <f t="shared" si="43"/>
        <v>710.14345906220751</v>
      </c>
      <c r="O208" s="2">
        <f t="shared" si="44"/>
        <v>105.12351635093216</v>
      </c>
      <c r="P208" s="2"/>
      <c r="Q208" s="2">
        <f t="shared" si="38"/>
        <v>781.84531617348478</v>
      </c>
      <c r="S208" s="2">
        <f t="shared" si="45"/>
        <v>662.59307917046306</v>
      </c>
      <c r="T208" s="2">
        <f t="shared" si="46"/>
        <v>115.0232900316804</v>
      </c>
      <c r="U208" s="2"/>
      <c r="V208" s="2">
        <f t="shared" si="39"/>
        <v>745.72772061394176</v>
      </c>
      <c r="X208" s="2">
        <f t="shared" si="47"/>
        <v>607.49317742661992</v>
      </c>
      <c r="Y208" s="2">
        <f t="shared" si="48"/>
        <v>110.33800602455653</v>
      </c>
      <c r="Z208" s="2"/>
      <c r="AA208" s="2">
        <f t="shared" si="40"/>
        <v>692.5619997472985</v>
      </c>
      <c r="AD208" s="28">
        <v>189</v>
      </c>
      <c r="AE208" s="119">
        <v>0</v>
      </c>
      <c r="AF208" s="119">
        <v>0</v>
      </c>
      <c r="AG208" s="119">
        <v>0</v>
      </c>
      <c r="AH208" s="119">
        <v>0</v>
      </c>
      <c r="AI208" s="28" t="s">
        <v>2</v>
      </c>
      <c r="AK208" s="52">
        <v>188</v>
      </c>
      <c r="AL208" s="119">
        <v>109.5</v>
      </c>
      <c r="AM208" s="54">
        <f t="shared" si="41"/>
        <v>109.41700056830994</v>
      </c>
      <c r="AN208" s="28" t="s">
        <v>67</v>
      </c>
      <c r="AQ208"/>
    </row>
    <row r="209" spans="2:43" x14ac:dyDescent="0.2">
      <c r="B209" s="28">
        <v>190</v>
      </c>
      <c r="C209" s="119">
        <v>839.54070469354303</v>
      </c>
      <c r="D209" s="119">
        <v>825.28318784951182</v>
      </c>
      <c r="E209" s="119">
        <v>787.18146416905824</v>
      </c>
      <c r="F209" s="119">
        <v>728.82899318764385</v>
      </c>
      <c r="G209" s="28" t="s">
        <v>2</v>
      </c>
      <c r="I209" s="40">
        <f t="shared" si="36"/>
        <v>675.18544550260197</v>
      </c>
      <c r="J209" s="40">
        <f t="shared" si="42"/>
        <v>164.35525919094107</v>
      </c>
      <c r="K209" s="40"/>
      <c r="L209" s="40">
        <f t="shared" si="37"/>
        <v>784.66677907544067</v>
      </c>
      <c r="N209" s="2">
        <f t="shared" si="43"/>
        <v>711.81957630271074</v>
      </c>
      <c r="O209" s="2">
        <f t="shared" si="44"/>
        <v>113.46361154680108</v>
      </c>
      <c r="P209" s="2"/>
      <c r="Q209" s="2">
        <f t="shared" si="38"/>
        <v>782.50879639735808</v>
      </c>
      <c r="S209" s="2">
        <f t="shared" si="45"/>
        <v>664.23724712212891</v>
      </c>
      <c r="T209" s="2">
        <f t="shared" si="46"/>
        <v>122.94421704692934</v>
      </c>
      <c r="U209" s="2"/>
      <c r="V209" s="2">
        <f t="shared" si="39"/>
        <v>746.35969044446767</v>
      </c>
      <c r="X209" s="2">
        <f t="shared" si="47"/>
        <v>609.15937600753227</v>
      </c>
      <c r="Y209" s="2">
        <f t="shared" si="48"/>
        <v>119.66961718011157</v>
      </c>
      <c r="Z209" s="2"/>
      <c r="AA209" s="2">
        <f t="shared" si="40"/>
        <v>693.31723080078189</v>
      </c>
      <c r="AD209" s="28">
        <v>190</v>
      </c>
      <c r="AE209" s="119">
        <v>0</v>
      </c>
      <c r="AF209" s="119">
        <v>0</v>
      </c>
      <c r="AG209" s="119">
        <v>0</v>
      </c>
      <c r="AH209" s="119">
        <v>0</v>
      </c>
      <c r="AI209" s="28" t="s">
        <v>2</v>
      </c>
      <c r="AK209" s="52">
        <v>189</v>
      </c>
      <c r="AL209" s="119">
        <v>110.3</v>
      </c>
      <c r="AM209" s="54">
        <f t="shared" si="41"/>
        <v>110.25148879222445</v>
      </c>
      <c r="AN209" s="28" t="s">
        <v>67</v>
      </c>
      <c r="AQ209"/>
    </row>
    <row r="210" spans="2:43" x14ac:dyDescent="0.2">
      <c r="B210" s="28">
        <v>191</v>
      </c>
      <c r="C210" s="119">
        <v>849.95361265873419</v>
      </c>
      <c r="D210" s="119">
        <v>837.4194495251885</v>
      </c>
      <c r="E210" s="119">
        <v>798.57309028891609</v>
      </c>
      <c r="F210" s="119">
        <v>737.60402406537594</v>
      </c>
      <c r="G210" s="28" t="s">
        <v>2</v>
      </c>
      <c r="I210" s="40">
        <f t="shared" si="36"/>
        <v>677.27322627138517</v>
      </c>
      <c r="J210" s="40">
        <f t="shared" si="42"/>
        <v>172.68038638734902</v>
      </c>
      <c r="K210" s="40"/>
      <c r="L210" s="40">
        <f t="shared" si="37"/>
        <v>785.04947091588087</v>
      </c>
      <c r="N210" s="2">
        <f t="shared" si="43"/>
        <v>713.48291307661339</v>
      </c>
      <c r="O210" s="2">
        <f t="shared" si="44"/>
        <v>123.93653644857511</v>
      </c>
      <c r="P210" s="2"/>
      <c r="Q210" s="2">
        <f t="shared" si="38"/>
        <v>783.15684059751572</v>
      </c>
      <c r="S210" s="2">
        <f t="shared" si="45"/>
        <v>665.86907446717407</v>
      </c>
      <c r="T210" s="2">
        <f t="shared" si="46"/>
        <v>132.70401582174202</v>
      </c>
      <c r="U210" s="2"/>
      <c r="V210" s="2">
        <f t="shared" si="39"/>
        <v>746.97643987953597</v>
      </c>
      <c r="X210" s="2">
        <f t="shared" si="47"/>
        <v>610.81349757013015</v>
      </c>
      <c r="Y210" s="2">
        <f t="shared" si="48"/>
        <v>126.79052649524579</v>
      </c>
      <c r="Z210" s="2"/>
      <c r="AA210" s="2">
        <f t="shared" si="40"/>
        <v>694.05529437971643</v>
      </c>
      <c r="AD210" s="28">
        <v>191</v>
      </c>
      <c r="AE210" s="119">
        <v>0</v>
      </c>
      <c r="AF210" s="119">
        <v>0</v>
      </c>
      <c r="AG210" s="119">
        <v>0</v>
      </c>
      <c r="AH210" s="119">
        <v>0</v>
      </c>
      <c r="AI210" s="28" t="s">
        <v>2</v>
      </c>
      <c r="AK210" s="52">
        <v>190</v>
      </c>
      <c r="AL210" s="119">
        <v>111.1</v>
      </c>
      <c r="AM210" s="54">
        <f t="shared" si="41"/>
        <v>111.08938030420362</v>
      </c>
      <c r="AN210" s="28" t="s">
        <v>67</v>
      </c>
      <c r="AQ210"/>
    </row>
    <row r="211" spans="2:43" x14ac:dyDescent="0.2">
      <c r="B211" s="28">
        <v>192</v>
      </c>
      <c r="C211" s="119">
        <v>862.22468609702435</v>
      </c>
      <c r="D211" s="119">
        <v>847.46108382053626</v>
      </c>
      <c r="E211" s="119">
        <v>807.9040319475987</v>
      </c>
      <c r="F211" s="119">
        <v>748.67533112504611</v>
      </c>
      <c r="G211" s="28" t="s">
        <v>2</v>
      </c>
      <c r="I211" s="40">
        <f t="shared" si="36"/>
        <v>679.34480461432497</v>
      </c>
      <c r="J211" s="40">
        <f t="shared" si="42"/>
        <v>182.87988148269937</v>
      </c>
      <c r="K211" s="40"/>
      <c r="L211" s="40">
        <f t="shared" si="37"/>
        <v>785.42202953596063</v>
      </c>
      <c r="N211" s="2">
        <f t="shared" si="43"/>
        <v>715.13352830900521</v>
      </c>
      <c r="O211" s="2">
        <f t="shared" si="44"/>
        <v>132.32755551153105</v>
      </c>
      <c r="P211" s="2"/>
      <c r="Q211" s="2">
        <f t="shared" si="38"/>
        <v>783.78979558031074</v>
      </c>
      <c r="S211" s="2">
        <f t="shared" si="45"/>
        <v>667.48861409098379</v>
      </c>
      <c r="T211" s="2">
        <f t="shared" si="46"/>
        <v>140.41541785661491</v>
      </c>
      <c r="U211" s="2"/>
      <c r="V211" s="2">
        <f t="shared" si="39"/>
        <v>747.57832322096533</v>
      </c>
      <c r="X211" s="2">
        <f t="shared" si="47"/>
        <v>612.45558512138689</v>
      </c>
      <c r="Y211" s="2">
        <f t="shared" si="48"/>
        <v>136.21974600365922</v>
      </c>
      <c r="Z211" s="2"/>
      <c r="AA211" s="2">
        <f t="shared" si="40"/>
        <v>694.7765625357415</v>
      </c>
      <c r="AD211" s="28">
        <v>192</v>
      </c>
      <c r="AE211" s="119">
        <v>0</v>
      </c>
      <c r="AF211" s="119">
        <v>0</v>
      </c>
      <c r="AG211" s="119">
        <v>0</v>
      </c>
      <c r="AH211" s="119">
        <v>0</v>
      </c>
      <c r="AI211" s="28" t="s">
        <v>2</v>
      </c>
      <c r="AK211" s="52">
        <v>191</v>
      </c>
      <c r="AL211" s="119">
        <v>111.9</v>
      </c>
      <c r="AM211" s="54">
        <f t="shared" si="41"/>
        <v>111.93068898385562</v>
      </c>
      <c r="AN211" s="28" t="s">
        <v>67</v>
      </c>
      <c r="AQ211"/>
    </row>
    <row r="212" spans="2:43" x14ac:dyDescent="0.2">
      <c r="B212" s="28">
        <v>193</v>
      </c>
      <c r="C212" s="119">
        <v>872.40227773073627</v>
      </c>
      <c r="D212" s="119">
        <v>859.67361107313945</v>
      </c>
      <c r="E212" s="119">
        <v>819.36874638332108</v>
      </c>
      <c r="F212" s="119">
        <v>757.47440318326517</v>
      </c>
      <c r="G212" s="28" t="s">
        <v>2</v>
      </c>
      <c r="I212" s="40">
        <f t="shared" si="36"/>
        <v>681.40026109003645</v>
      </c>
      <c r="J212" s="40">
        <f t="shared" si="42"/>
        <v>191.00201664069982</v>
      </c>
      <c r="K212" s="40"/>
      <c r="L212" s="40">
        <f t="shared" si="37"/>
        <v>785.784718771862</v>
      </c>
      <c r="N212" s="2">
        <f t="shared" si="43"/>
        <v>716.77148144627802</v>
      </c>
      <c r="O212" s="2">
        <f t="shared" si="44"/>
        <v>142.90212962686144</v>
      </c>
      <c r="P212" s="2"/>
      <c r="Q212" s="2">
        <f t="shared" si="38"/>
        <v>784.40800094671579</v>
      </c>
      <c r="S212" s="2">
        <f t="shared" si="45"/>
        <v>669.09591947386627</v>
      </c>
      <c r="T212" s="2">
        <f t="shared" si="46"/>
        <v>150.27282690945481</v>
      </c>
      <c r="U212" s="2"/>
      <c r="V212" s="2">
        <f t="shared" si="39"/>
        <v>748.16568712703383</v>
      </c>
      <c r="X212" s="2">
        <f t="shared" si="47"/>
        <v>614.08568244551896</v>
      </c>
      <c r="Y212" s="2">
        <f t="shared" si="48"/>
        <v>143.38872073774621</v>
      </c>
      <c r="Z212" s="2"/>
      <c r="AA212" s="2">
        <f t="shared" si="40"/>
        <v>695.48140011399028</v>
      </c>
      <c r="AD212" s="28">
        <v>193</v>
      </c>
      <c r="AE212" s="119">
        <v>0</v>
      </c>
      <c r="AF212" s="119">
        <v>0</v>
      </c>
      <c r="AG212" s="119">
        <v>0</v>
      </c>
      <c r="AH212" s="119">
        <v>0</v>
      </c>
      <c r="AI212" s="28" t="s">
        <v>2</v>
      </c>
      <c r="AK212" s="52">
        <v>192</v>
      </c>
      <c r="AL212" s="119">
        <v>112.7</v>
      </c>
      <c r="AM212" s="54">
        <f t="shared" si="41"/>
        <v>112.77542876739388</v>
      </c>
      <c r="AN212" s="28" t="s">
        <v>67</v>
      </c>
      <c r="AQ212"/>
    </row>
    <row r="213" spans="2:43" x14ac:dyDescent="0.2">
      <c r="B213" s="28">
        <v>194</v>
      </c>
      <c r="C213" s="119">
        <v>885.0099753489352</v>
      </c>
      <c r="D213" s="119">
        <v>869.74066722746261</v>
      </c>
      <c r="E213" s="119">
        <v>828.9839203814762</v>
      </c>
      <c r="F213" s="119">
        <v>768.61920756613836</v>
      </c>
      <c r="G213" s="28" t="s">
        <v>2</v>
      </c>
      <c r="I213" s="40">
        <f t="shared" ref="I213:I219" si="49" xml:space="preserve"> $J$4 * (EXP(-EXP(-$J$5 * (B213 - $J$6))) - EXP(-EXP($J$5 * $J$6))) / (1 - EXP(-EXP($J$5 * $J$6)))</f>
        <v>683.43967678223623</v>
      </c>
      <c r="J213" s="40">
        <f t="shared" si="42"/>
        <v>201.57029856669897</v>
      </c>
      <c r="K213" s="40"/>
      <c r="L213" s="40">
        <f t="shared" ref="L213:L219" si="50" xml:space="preserve"> $L$4 * (EXP(-EXP(-$L$5 * (B213 - $L$6))) - EXP(-EXP($L$5 * $L$6))) / (1 - EXP(-EXP($L$5 * $L$6)))</f>
        <v>786.13779582848701</v>
      </c>
      <c r="N213" s="2">
        <f t="shared" si="43"/>
        <v>718.39683243546335</v>
      </c>
      <c r="O213" s="2">
        <f t="shared" si="44"/>
        <v>151.34383479199926</v>
      </c>
      <c r="P213" s="2"/>
      <c r="Q213" s="2">
        <f t="shared" ref="Q213:Q219" si="51" xml:space="preserve"> $Q$4 * (EXP(-EXP(-$Q$5 * (B213 - $Q$6))) - EXP(-EXP($Q$5 * $Q$6))) / (1 - EXP(-EXP($Q$5 * $Q$6)))</f>
        <v>785.01178921353687</v>
      </c>
      <c r="S213" s="2">
        <f t="shared" si="45"/>
        <v>670.69104466986255</v>
      </c>
      <c r="T213" s="2">
        <f t="shared" si="46"/>
        <v>158.29287571161365</v>
      </c>
      <c r="U213" s="2"/>
      <c r="V213" s="2">
        <f t="shared" ref="V213:V219" si="52" xml:space="preserve"> $V$4 * (EXP(-EXP(-$V$5 * (B213 - $V$6))) - EXP(-EXP($V$5 * $V$6))) / (1 - EXP(-EXP($V$5 * $V$6)))</f>
        <v>748.73887074705647</v>
      </c>
      <c r="X213" s="2">
        <f t="shared" si="47"/>
        <v>615.70383408077566</v>
      </c>
      <c r="Y213" s="2">
        <f t="shared" si="48"/>
        <v>152.91537348536269</v>
      </c>
      <c r="Z213" s="2"/>
      <c r="AA213" s="2">
        <f t="shared" ref="AA213:AA219" si="53" xml:space="preserve"> $AA$4 * (EXP(-EXP(-$AA$5 * (B213 - $AA$6))) - EXP(-EXP($AA$5 * $AA$6))) / (1 - EXP(-EXP($AA$5 * $AA$6)))</f>
        <v>696.17016485118381</v>
      </c>
      <c r="AD213" s="28">
        <v>194</v>
      </c>
      <c r="AE213" s="119">
        <v>0</v>
      </c>
      <c r="AF213" s="119">
        <v>0</v>
      </c>
      <c r="AG213" s="119">
        <v>0</v>
      </c>
      <c r="AH213" s="119">
        <v>0</v>
      </c>
      <c r="AI213" s="28" t="s">
        <v>2</v>
      </c>
      <c r="AK213" s="52">
        <v>193</v>
      </c>
      <c r="AL213" s="119">
        <v>113.5</v>
      </c>
      <c r="AM213" s="54">
        <f t="shared" ref="AM213:AM220" si="54">95.2*(EXP(0.00407*AK213)-1)</f>
        <v>113.62361364786778</v>
      </c>
      <c r="AN213" s="28" t="s">
        <v>67</v>
      </c>
      <c r="AQ213"/>
    </row>
    <row r="214" spans="2:43" x14ac:dyDescent="0.2">
      <c r="B214" s="28">
        <v>195</v>
      </c>
      <c r="C214" s="119">
        <v>742.15693241809686</v>
      </c>
      <c r="D214" s="119">
        <v>732.21643812512718</v>
      </c>
      <c r="E214" s="119">
        <v>700.07778699404855</v>
      </c>
      <c r="F214" s="119">
        <v>642.82682167715745</v>
      </c>
      <c r="G214" s="28" t="s">
        <v>2</v>
      </c>
      <c r="I214" s="40">
        <f t="shared" si="49"/>
        <v>685.463133275465</v>
      </c>
      <c r="J214" s="40">
        <f t="shared" si="42"/>
        <v>56.69379914263186</v>
      </c>
      <c r="K214" s="40"/>
      <c r="L214" s="40">
        <f t="shared" si="50"/>
        <v>786.48151143334792</v>
      </c>
      <c r="N214" s="2">
        <f t="shared" si="43"/>
        <v>720.00964170391819</v>
      </c>
      <c r="O214" s="2">
        <f t="shared" si="44"/>
        <v>12.206796421208992</v>
      </c>
      <c r="P214" s="2"/>
      <c r="Q214" s="2">
        <f t="shared" si="51"/>
        <v>785.60148593405233</v>
      </c>
      <c r="S214" s="2">
        <f t="shared" si="45"/>
        <v>672.27404428589352</v>
      </c>
      <c r="T214" s="2">
        <f t="shared" si="46"/>
        <v>27.803742708155028</v>
      </c>
      <c r="U214" s="2"/>
      <c r="V214" s="2">
        <f t="shared" si="52"/>
        <v>749.29820585520372</v>
      </c>
      <c r="X214" s="2">
        <f t="shared" si="47"/>
        <v>617.31008529655981</v>
      </c>
      <c r="Y214" s="2">
        <f t="shared" si="48"/>
        <v>25.516736380597649</v>
      </c>
      <c r="Z214" s="2"/>
      <c r="AA214" s="2">
        <f t="shared" si="53"/>
        <v>696.84320747458287</v>
      </c>
      <c r="AD214" s="28">
        <v>195</v>
      </c>
      <c r="AE214" s="119">
        <v>153.35187021052067</v>
      </c>
      <c r="AF214" s="119">
        <v>149.86185866094996</v>
      </c>
      <c r="AG214" s="119">
        <v>140.78027774072379</v>
      </c>
      <c r="AH214" s="119">
        <v>134.61549912768706</v>
      </c>
      <c r="AI214" s="28" t="s">
        <v>2</v>
      </c>
      <c r="AK214" s="52">
        <v>194</v>
      </c>
      <c r="AL214" s="119">
        <v>114.3</v>
      </c>
      <c r="AM214" s="54">
        <f t="shared" si="54"/>
        <v>114.47525767539443</v>
      </c>
      <c r="AN214" s="28" t="s">
        <v>67</v>
      </c>
      <c r="AQ214"/>
    </row>
    <row r="215" spans="2:43" x14ac:dyDescent="0.2">
      <c r="B215" s="28">
        <v>196</v>
      </c>
      <c r="C215" s="119">
        <v>752.12229052123735</v>
      </c>
      <c r="D215" s="119">
        <v>742.06807747444714</v>
      </c>
      <c r="E215" s="119">
        <v>709.22059391374682</v>
      </c>
      <c r="F215" s="119">
        <v>653.1727719769932</v>
      </c>
      <c r="G215" s="28" t="s">
        <v>2</v>
      </c>
      <c r="I215" s="40">
        <f t="shared" si="49"/>
        <v>687.47071263124189</v>
      </c>
      <c r="J215" s="40">
        <f t="shared" si="42"/>
        <v>64.651577889995451</v>
      </c>
      <c r="K215" s="40"/>
      <c r="L215" s="40">
        <f t="shared" si="50"/>
        <v>786.81610998758947</v>
      </c>
      <c r="N215" s="2">
        <f t="shared" si="43"/>
        <v>721.60997013935651</v>
      </c>
      <c r="O215" s="2">
        <f t="shared" si="44"/>
        <v>20.458107335090631</v>
      </c>
      <c r="P215" s="2"/>
      <c r="Q215" s="2">
        <f t="shared" si="51"/>
        <v>786.17740981799238</v>
      </c>
      <c r="S215" s="2">
        <f t="shared" si="45"/>
        <v>673.84497346124601</v>
      </c>
      <c r="T215" s="2">
        <f t="shared" si="46"/>
        <v>35.375620452500812</v>
      </c>
      <c r="U215" s="2"/>
      <c r="V215" s="2">
        <f t="shared" si="52"/>
        <v>749.84401698346267</v>
      </c>
      <c r="X215" s="2">
        <f t="shared" si="47"/>
        <v>618.90448207087798</v>
      </c>
      <c r="Y215" s="2">
        <f t="shared" si="48"/>
        <v>34.268289906115228</v>
      </c>
      <c r="Z215" s="2"/>
      <c r="AA215" s="2">
        <f t="shared" si="53"/>
        <v>697.50087180164303</v>
      </c>
      <c r="AD215" s="28">
        <v>196</v>
      </c>
      <c r="AE215" s="119">
        <v>0</v>
      </c>
      <c r="AF215" s="119">
        <v>0</v>
      </c>
      <c r="AG215" s="119">
        <v>0</v>
      </c>
      <c r="AH215" s="119">
        <v>0</v>
      </c>
      <c r="AI215" s="28" t="s">
        <v>2</v>
      </c>
      <c r="AK215" s="52">
        <v>195</v>
      </c>
      <c r="AL215" s="119">
        <v>115.8</v>
      </c>
      <c r="AM215" s="54">
        <f t="shared" si="54"/>
        <v>115.33037495739144</v>
      </c>
      <c r="AN215" s="28" t="s">
        <v>67</v>
      </c>
      <c r="AQ215"/>
    </row>
    <row r="216" spans="2:43" x14ac:dyDescent="0.2">
      <c r="B216" s="28">
        <v>197</v>
      </c>
      <c r="C216" s="119">
        <v>763.95094360878954</v>
      </c>
      <c r="D216" s="119">
        <v>751.65345630081254</v>
      </c>
      <c r="E216" s="119">
        <v>720.22444591332464</v>
      </c>
      <c r="F216" s="119">
        <v>661.76715055563795</v>
      </c>
      <c r="G216" s="28" t="s">
        <v>2</v>
      </c>
      <c r="I216" s="40">
        <f t="shared" si="49"/>
        <v>689.46249736465006</v>
      </c>
      <c r="J216" s="40">
        <f t="shared" si="42"/>
        <v>74.488446244139482</v>
      </c>
      <c r="K216" s="40"/>
      <c r="L216" s="40">
        <f t="shared" si="50"/>
        <v>787.14182971415437</v>
      </c>
      <c r="N216" s="2">
        <f t="shared" si="43"/>
        <v>723.1978790702243</v>
      </c>
      <c r="O216" s="2">
        <f t="shared" si="44"/>
        <v>28.455577230588233</v>
      </c>
      <c r="P216" s="2"/>
      <c r="Q216" s="2">
        <f t="shared" si="51"/>
        <v>786.7398728507759</v>
      </c>
      <c r="S216" s="2">
        <f t="shared" si="45"/>
        <v>675.40388784739378</v>
      </c>
      <c r="T216" s="2">
        <f t="shared" si="46"/>
        <v>44.820558065930868</v>
      </c>
      <c r="U216" s="2"/>
      <c r="V216" s="2">
        <f t="shared" si="52"/>
        <v>750.37662155364978</v>
      </c>
      <c r="X216" s="2">
        <f t="shared" si="47"/>
        <v>620.48707106812117</v>
      </c>
      <c r="Y216" s="2">
        <f t="shared" si="48"/>
        <v>41.280079487516787</v>
      </c>
      <c r="Z216" s="2"/>
      <c r="AA216" s="2">
        <f t="shared" si="53"/>
        <v>698.14349484022807</v>
      </c>
      <c r="AD216" s="28">
        <v>197</v>
      </c>
      <c r="AE216" s="119">
        <v>0</v>
      </c>
      <c r="AF216" s="119">
        <v>0</v>
      </c>
      <c r="AG216" s="119">
        <v>0</v>
      </c>
      <c r="AH216" s="119">
        <v>0</v>
      </c>
      <c r="AI216" s="28" t="s">
        <v>2</v>
      </c>
      <c r="AK216" s="52">
        <v>196</v>
      </c>
      <c r="AL216" s="119">
        <v>116.7</v>
      </c>
      <c r="AM216" s="54">
        <f t="shared" si="54"/>
        <v>116.18897965881067</v>
      </c>
      <c r="AN216" s="28" t="s">
        <v>67</v>
      </c>
      <c r="AQ216"/>
    </row>
    <row r="217" spans="2:43" x14ac:dyDescent="0.2">
      <c r="B217" s="28">
        <v>198</v>
      </c>
      <c r="C217" s="119">
        <v>773.94066689066642</v>
      </c>
      <c r="D217" s="119">
        <v>763.41842503618807</v>
      </c>
      <c r="E217" s="119">
        <v>729.39093886131252</v>
      </c>
      <c r="F217" s="119">
        <v>672.1831637243215</v>
      </c>
      <c r="G217" s="28" t="s">
        <v>2</v>
      </c>
      <c r="I217" s="40">
        <f t="shared" si="49"/>
        <v>691.43857042134846</v>
      </c>
      <c r="J217" s="40">
        <f t="shared" si="42"/>
        <v>82.502096469317962</v>
      </c>
      <c r="K217" s="40"/>
      <c r="L217" s="40">
        <f t="shared" si="50"/>
        <v>787.458902803108</v>
      </c>
      <c r="N217" s="2">
        <f t="shared" si="43"/>
        <v>724.77343024641596</v>
      </c>
      <c r="O217" s="2">
        <f t="shared" si="44"/>
        <v>38.644994789772113</v>
      </c>
      <c r="P217" s="2"/>
      <c r="Q217" s="2">
        <f t="shared" si="51"/>
        <v>787.28918041192685</v>
      </c>
      <c r="S217" s="2">
        <f t="shared" si="45"/>
        <v>676.95084358815143</v>
      </c>
      <c r="T217" s="2">
        <f t="shared" si="46"/>
        <v>52.440095273161091</v>
      </c>
      <c r="U217" s="2"/>
      <c r="V217" s="2">
        <f t="shared" si="52"/>
        <v>750.89633000839308</v>
      </c>
      <c r="X217" s="2">
        <f t="shared" si="47"/>
        <v>622.05789961717312</v>
      </c>
      <c r="Y217" s="2">
        <f t="shared" si="48"/>
        <v>50.125264107148382</v>
      </c>
      <c r="Z217" s="2"/>
      <c r="AA217" s="2">
        <f t="shared" si="53"/>
        <v>698.77140688924726</v>
      </c>
      <c r="AD217" s="28">
        <v>198</v>
      </c>
      <c r="AE217" s="119">
        <v>0</v>
      </c>
      <c r="AF217" s="119">
        <v>0</v>
      </c>
      <c r="AG217" s="119">
        <v>0</v>
      </c>
      <c r="AH217" s="119">
        <v>0</v>
      </c>
      <c r="AI217" s="28" t="s">
        <v>2</v>
      </c>
      <c r="AK217" s="52">
        <v>197</v>
      </c>
      <c r="AL217" s="119">
        <v>117.6</v>
      </c>
      <c r="AM217" s="54">
        <f t="shared" si="54"/>
        <v>117.05108600237273</v>
      </c>
      <c r="AN217" s="28" t="s">
        <v>67</v>
      </c>
      <c r="AQ217"/>
    </row>
    <row r="218" spans="2:43" x14ac:dyDescent="0.2">
      <c r="B218" s="28">
        <v>199</v>
      </c>
      <c r="C218" s="119">
        <v>783.93039017254318</v>
      </c>
      <c r="D218" s="119">
        <v>773.02788772895133</v>
      </c>
      <c r="E218" s="119">
        <v>738.55743180930028</v>
      </c>
      <c r="F218" s="119">
        <v>681.05435932400144</v>
      </c>
      <c r="G218" s="28" t="s">
        <v>2</v>
      </c>
      <c r="I218" s="40">
        <f t="shared" si="49"/>
        <v>693.39901515500799</v>
      </c>
      <c r="J218" s="40">
        <f t="shared" si="42"/>
        <v>90.531375017535197</v>
      </c>
      <c r="K218" s="40"/>
      <c r="L218" s="40">
        <f t="shared" si="50"/>
        <v>787.76755555414002</v>
      </c>
      <c r="N218" s="2">
        <f t="shared" si="43"/>
        <v>726.33668582032772</v>
      </c>
      <c r="O218" s="2">
        <f t="shared" si="44"/>
        <v>46.691201908623611</v>
      </c>
      <c r="P218" s="2"/>
      <c r="Q218" s="2">
        <f t="shared" si="51"/>
        <v>787.82563139260287</v>
      </c>
      <c r="S218" s="2">
        <f t="shared" si="45"/>
        <v>678.48589730015988</v>
      </c>
      <c r="T218" s="2">
        <f t="shared" si="46"/>
        <v>60.071534509140406</v>
      </c>
      <c r="U218" s="2"/>
      <c r="V218" s="2">
        <f t="shared" si="52"/>
        <v>751.40344594100463</v>
      </c>
      <c r="X218" s="2">
        <f t="shared" si="47"/>
        <v>623.61701568984756</v>
      </c>
      <c r="Y218" s="2">
        <f t="shared" si="48"/>
        <v>57.437343634153876</v>
      </c>
      <c r="Z218" s="2"/>
      <c r="AA218" s="2">
        <f t="shared" si="53"/>
        <v>699.38493163958583</v>
      </c>
      <c r="AD218" s="28">
        <v>199</v>
      </c>
      <c r="AE218" s="119">
        <v>0</v>
      </c>
      <c r="AF218" s="119">
        <v>0</v>
      </c>
      <c r="AG218" s="119">
        <v>0</v>
      </c>
      <c r="AH218" s="119">
        <v>0</v>
      </c>
      <c r="AI218" s="28" t="s">
        <v>2</v>
      </c>
      <c r="AK218" s="52">
        <v>198</v>
      </c>
      <c r="AL218" s="119">
        <v>118.5</v>
      </c>
      <c r="AM218" s="54">
        <f t="shared" si="54"/>
        <v>117.91670826880274</v>
      </c>
      <c r="AN218" s="28" t="s">
        <v>67</v>
      </c>
      <c r="AQ218"/>
    </row>
    <row r="219" spans="2:43" x14ac:dyDescent="0.2">
      <c r="B219" s="29">
        <v>200</v>
      </c>
      <c r="C219" s="119">
        <v>795.85650397504048</v>
      </c>
      <c r="D219" s="119">
        <v>784.86644605609831</v>
      </c>
      <c r="E219" s="119">
        <v>749.65602792203549</v>
      </c>
      <c r="F219" s="119">
        <v>691.54112225240362</v>
      </c>
      <c r="G219" s="29" t="s">
        <v>2</v>
      </c>
      <c r="I219" s="40">
        <f t="shared" si="49"/>
        <v>695.34391530516234</v>
      </c>
      <c r="J219" s="40">
        <f t="shared" si="42"/>
        <v>100.51258866987814</v>
      </c>
      <c r="K219" s="40"/>
      <c r="L219" s="40">
        <f t="shared" si="50"/>
        <v>788.06800851626258</v>
      </c>
      <c r="N219" s="2">
        <f t="shared" si="43"/>
        <v>727.88770832824821</v>
      </c>
      <c r="O219" s="2">
        <f t="shared" si="44"/>
        <v>56.978737727850103</v>
      </c>
      <c r="P219" s="2"/>
      <c r="Q219" s="2">
        <f t="shared" si="51"/>
        <v>788.34951831216995</v>
      </c>
      <c r="S219" s="2">
        <f t="shared" si="45"/>
        <v>680.00910605370052</v>
      </c>
      <c r="T219" s="2">
        <f t="shared" si="46"/>
        <v>69.646921868334971</v>
      </c>
      <c r="U219" s="2"/>
      <c r="V219" s="2">
        <f t="shared" si="52"/>
        <v>751.89826622417547</v>
      </c>
      <c r="X219" s="2">
        <f t="shared" si="47"/>
        <v>625.16446787965072</v>
      </c>
      <c r="Y219" s="2">
        <f t="shared" si="48"/>
        <v>66.37665437275291</v>
      </c>
      <c r="Z219" s="2"/>
      <c r="AA219" s="2">
        <f t="shared" si="53"/>
        <v>699.98438627521114</v>
      </c>
      <c r="AD219" s="29">
        <v>200</v>
      </c>
      <c r="AE219" s="119">
        <v>0</v>
      </c>
      <c r="AF219" s="119">
        <v>0</v>
      </c>
      <c r="AG219" s="119">
        <v>0</v>
      </c>
      <c r="AH219" s="119">
        <v>0</v>
      </c>
      <c r="AI219" s="28" t="s">
        <v>2</v>
      </c>
      <c r="AK219" s="52">
        <v>199</v>
      </c>
      <c r="AL219" s="119">
        <v>119.4</v>
      </c>
      <c r="AM219" s="54">
        <f t="shared" si="54"/>
        <v>118.78586079706668</v>
      </c>
      <c r="AN219" s="28" t="s">
        <v>67</v>
      </c>
      <c r="AQ219"/>
    </row>
    <row r="220" spans="2:43" x14ac:dyDescent="0.2">
      <c r="C220"/>
      <c r="D220"/>
      <c r="E220"/>
      <c r="F220"/>
      <c r="AC220" s="48" t="s">
        <v>62</v>
      </c>
      <c r="AD220" s="49"/>
      <c r="AE220" s="2">
        <f>SUM(AE35:AE219)</f>
        <v>1914.3967559621417</v>
      </c>
      <c r="AF220" s="2">
        <f t="shared" ref="AF220:AH220" si="55">SUM(AF35:AF219)</f>
        <v>1775.6151896635811</v>
      </c>
      <c r="AG220" s="2">
        <f t="shared" si="55"/>
        <v>1620.4294911655345</v>
      </c>
      <c r="AH220" s="50">
        <f t="shared" si="55"/>
        <v>1485.7656595926346</v>
      </c>
      <c r="AI220" s="46" t="s">
        <v>2</v>
      </c>
      <c r="AK220" s="53">
        <v>200</v>
      </c>
      <c r="AL220" s="119">
        <v>120.2</v>
      </c>
      <c r="AM220" s="54">
        <f t="shared" si="54"/>
        <v>119.65855798460923</v>
      </c>
      <c r="AN220" s="29" t="s">
        <v>67</v>
      </c>
      <c r="AQ220"/>
    </row>
    <row r="221" spans="2:43" x14ac:dyDescent="0.2">
      <c r="C221"/>
      <c r="D221"/>
      <c r="E221"/>
      <c r="F221"/>
      <c r="AC221" s="47" t="s">
        <v>63</v>
      </c>
      <c r="AD221" s="49"/>
      <c r="AE221" s="2">
        <f>AE220+C219</f>
        <v>2710.2532599371821</v>
      </c>
      <c r="AF221" s="2">
        <f t="shared" ref="AF221:AH221" si="56">AF220+D219</f>
        <v>2560.4816357196796</v>
      </c>
      <c r="AG221" s="2">
        <f t="shared" si="56"/>
        <v>2370.08551908757</v>
      </c>
      <c r="AH221" s="50">
        <f t="shared" si="56"/>
        <v>2177.3067818450381</v>
      </c>
      <c r="AI221" s="28" t="s">
        <v>2</v>
      </c>
    </row>
    <row r="222" spans="2:43" x14ac:dyDescent="0.2">
      <c r="C222"/>
      <c r="D222"/>
      <c r="E222"/>
      <c r="F222"/>
      <c r="AC222" s="87" t="s">
        <v>64</v>
      </c>
      <c r="AD222" s="88"/>
      <c r="AE222" s="2">
        <f>AE220/AE221</f>
        <v>0.70635345569384667</v>
      </c>
      <c r="AF222" s="2">
        <f t="shared" ref="AF222:AH222" si="57">AF220/AF221</f>
        <v>0.69346921489030922</v>
      </c>
      <c r="AG222" s="2">
        <f t="shared" si="57"/>
        <v>0.68370085303477302</v>
      </c>
      <c r="AH222" s="50">
        <f t="shared" si="57"/>
        <v>0.68238691579034383</v>
      </c>
      <c r="AI222" s="29" t="s">
        <v>2</v>
      </c>
    </row>
    <row r="223" spans="2:43" x14ac:dyDescent="0.2">
      <c r="C223"/>
      <c r="D223"/>
      <c r="E223"/>
      <c r="F223"/>
    </row>
    <row r="224" spans="2:43" x14ac:dyDescent="0.2">
      <c r="C224"/>
      <c r="D224"/>
      <c r="E224"/>
      <c r="F224"/>
    </row>
    <row r="225" spans="3:6" x14ac:dyDescent="0.2">
      <c r="C225"/>
      <c r="D225"/>
      <c r="E225"/>
      <c r="F225"/>
    </row>
    <row r="226" spans="3:6" x14ac:dyDescent="0.2">
      <c r="C226"/>
      <c r="D226"/>
      <c r="E226"/>
      <c r="F226"/>
    </row>
    <row r="227" spans="3:6" x14ac:dyDescent="0.2">
      <c r="C227"/>
      <c r="D227"/>
      <c r="E227"/>
      <c r="F227"/>
    </row>
    <row r="228" spans="3:6" x14ac:dyDescent="0.2">
      <c r="C228"/>
      <c r="D228"/>
      <c r="E228"/>
      <c r="F228"/>
    </row>
    <row r="229" spans="3:6" x14ac:dyDescent="0.2">
      <c r="C229"/>
      <c r="D229"/>
      <c r="E229"/>
      <c r="F229"/>
    </row>
    <row r="230" spans="3:6" x14ac:dyDescent="0.2">
      <c r="C230"/>
      <c r="D230"/>
      <c r="E230"/>
      <c r="F230"/>
    </row>
    <row r="231" spans="3:6" x14ac:dyDescent="0.2">
      <c r="C231"/>
      <c r="D231"/>
      <c r="E231"/>
      <c r="F231"/>
    </row>
    <row r="232" spans="3:6" x14ac:dyDescent="0.2">
      <c r="C232"/>
      <c r="D232"/>
      <c r="E232"/>
      <c r="F232"/>
    </row>
    <row r="233" spans="3:6" x14ac:dyDescent="0.2">
      <c r="C233"/>
      <c r="D233"/>
      <c r="E233"/>
      <c r="F233"/>
    </row>
    <row r="234" spans="3:6" x14ac:dyDescent="0.2">
      <c r="C234"/>
      <c r="D234"/>
      <c r="E234"/>
      <c r="F234"/>
    </row>
    <row r="235" spans="3:6" x14ac:dyDescent="0.2">
      <c r="C235"/>
      <c r="D235"/>
      <c r="E235"/>
      <c r="F235"/>
    </row>
    <row r="236" spans="3:6" x14ac:dyDescent="0.2">
      <c r="C236"/>
      <c r="D236"/>
      <c r="E236"/>
      <c r="F236"/>
    </row>
    <row r="237" spans="3:6" x14ac:dyDescent="0.2">
      <c r="C237"/>
      <c r="D237"/>
      <c r="E237"/>
      <c r="F237"/>
    </row>
    <row r="238" spans="3:6" x14ac:dyDescent="0.2">
      <c r="C238"/>
      <c r="D238"/>
      <c r="E238"/>
      <c r="F238"/>
    </row>
    <row r="239" spans="3:6" x14ac:dyDescent="0.2">
      <c r="C239"/>
      <c r="D239"/>
      <c r="E239"/>
      <c r="F239"/>
    </row>
    <row r="240" spans="3:6" x14ac:dyDescent="0.2">
      <c r="C240"/>
      <c r="D240"/>
      <c r="E240"/>
      <c r="F240"/>
    </row>
    <row r="241" spans="3:6" x14ac:dyDescent="0.2">
      <c r="C241"/>
      <c r="D241"/>
      <c r="E241"/>
      <c r="F241"/>
    </row>
    <row r="242" spans="3:6" x14ac:dyDescent="0.2">
      <c r="C242"/>
      <c r="D242"/>
      <c r="E242"/>
      <c r="F242"/>
    </row>
    <row r="243" spans="3:6" x14ac:dyDescent="0.2">
      <c r="C243"/>
      <c r="D243"/>
      <c r="E243"/>
      <c r="F243"/>
    </row>
    <row r="244" spans="3:6" x14ac:dyDescent="0.2">
      <c r="C244"/>
      <c r="D244"/>
      <c r="E244"/>
      <c r="F244"/>
    </row>
    <row r="245" spans="3:6" x14ac:dyDescent="0.2">
      <c r="C245"/>
      <c r="D245"/>
      <c r="E245"/>
      <c r="F245"/>
    </row>
    <row r="246" spans="3:6" x14ac:dyDescent="0.2">
      <c r="C246"/>
      <c r="D246"/>
      <c r="E246"/>
      <c r="F246"/>
    </row>
    <row r="247" spans="3:6" x14ac:dyDescent="0.2">
      <c r="C247"/>
      <c r="D247"/>
      <c r="E247"/>
      <c r="F247"/>
    </row>
    <row r="248" spans="3:6" x14ac:dyDescent="0.2">
      <c r="C248"/>
      <c r="D248"/>
      <c r="E248"/>
      <c r="F248"/>
    </row>
    <row r="249" spans="3:6" x14ac:dyDescent="0.2">
      <c r="C249"/>
      <c r="D249"/>
      <c r="E249"/>
      <c r="F249"/>
    </row>
    <row r="250" spans="3:6" x14ac:dyDescent="0.2">
      <c r="C250"/>
      <c r="D250"/>
      <c r="E250"/>
      <c r="F250"/>
    </row>
    <row r="251" spans="3:6" x14ac:dyDescent="0.2">
      <c r="C251"/>
      <c r="D251"/>
      <c r="E251"/>
      <c r="F251"/>
    </row>
    <row r="252" spans="3:6" x14ac:dyDescent="0.2">
      <c r="C252"/>
      <c r="D252"/>
      <c r="E252"/>
      <c r="F252"/>
    </row>
    <row r="253" spans="3:6" x14ac:dyDescent="0.2">
      <c r="C253"/>
      <c r="D253"/>
      <c r="E253"/>
      <c r="F253"/>
    </row>
    <row r="254" spans="3:6" x14ac:dyDescent="0.2">
      <c r="C254"/>
      <c r="D254"/>
      <c r="E254"/>
      <c r="F254"/>
    </row>
    <row r="255" spans="3:6" x14ac:dyDescent="0.2">
      <c r="C255"/>
      <c r="D255"/>
      <c r="E255"/>
      <c r="F255"/>
    </row>
    <row r="256" spans="3:6" x14ac:dyDescent="0.2">
      <c r="C256"/>
      <c r="D256"/>
      <c r="E256"/>
      <c r="F256"/>
    </row>
    <row r="257" spans="3:6" x14ac:dyDescent="0.2">
      <c r="C257"/>
      <c r="D257"/>
      <c r="E257"/>
      <c r="F257"/>
    </row>
    <row r="258" spans="3:6" x14ac:dyDescent="0.2">
      <c r="C258"/>
      <c r="D258"/>
      <c r="E258"/>
      <c r="F258"/>
    </row>
    <row r="259" spans="3:6" x14ac:dyDescent="0.2">
      <c r="C259"/>
      <c r="D259"/>
      <c r="E259"/>
      <c r="F259"/>
    </row>
    <row r="260" spans="3:6" x14ac:dyDescent="0.2">
      <c r="C260"/>
      <c r="D260"/>
      <c r="E260"/>
      <c r="F260"/>
    </row>
    <row r="261" spans="3:6" x14ac:dyDescent="0.2">
      <c r="C261"/>
      <c r="D261"/>
      <c r="E261"/>
      <c r="F261"/>
    </row>
    <row r="262" spans="3:6" x14ac:dyDescent="0.2">
      <c r="C262"/>
      <c r="D262"/>
      <c r="E262"/>
      <c r="F262"/>
    </row>
    <row r="263" spans="3:6" x14ac:dyDescent="0.2">
      <c r="C263"/>
      <c r="D263"/>
      <c r="E263"/>
      <c r="F263"/>
    </row>
    <row r="264" spans="3:6" x14ac:dyDescent="0.2">
      <c r="C264"/>
      <c r="D264"/>
      <c r="E264"/>
      <c r="F264"/>
    </row>
    <row r="265" spans="3:6" x14ac:dyDescent="0.2">
      <c r="C265"/>
      <c r="D265"/>
      <c r="E265"/>
      <c r="F265"/>
    </row>
    <row r="266" spans="3:6" x14ac:dyDescent="0.2">
      <c r="C266"/>
      <c r="D266"/>
      <c r="E266"/>
      <c r="F266"/>
    </row>
    <row r="267" spans="3:6" x14ac:dyDescent="0.2">
      <c r="C267"/>
      <c r="D267"/>
      <c r="E267"/>
      <c r="F267"/>
    </row>
    <row r="268" spans="3:6" x14ac:dyDescent="0.2">
      <c r="C268"/>
      <c r="D268"/>
      <c r="E268"/>
      <c r="F268"/>
    </row>
    <row r="269" spans="3:6" x14ac:dyDescent="0.2">
      <c r="C269"/>
      <c r="D269"/>
      <c r="E269"/>
      <c r="F269"/>
    </row>
    <row r="270" spans="3:6" x14ac:dyDescent="0.2">
      <c r="C270"/>
      <c r="D270"/>
      <c r="E270"/>
      <c r="F270"/>
    </row>
    <row r="271" spans="3:6" x14ac:dyDescent="0.2">
      <c r="C271"/>
      <c r="D271"/>
      <c r="E271"/>
      <c r="F271"/>
    </row>
    <row r="272" spans="3:6" x14ac:dyDescent="0.2">
      <c r="C272"/>
      <c r="D272"/>
      <c r="E272"/>
      <c r="F272"/>
    </row>
    <row r="273" spans="3:6" x14ac:dyDescent="0.2">
      <c r="C273"/>
      <c r="D273"/>
      <c r="E273"/>
      <c r="F273"/>
    </row>
  </sheetData>
  <sheetProtection algorithmName="SHA-512" hashValue="4O7J5XZKidgLXGCoNbdJWfzwCVa1wDmX5ahzG6AwtNl3ofV7PRn++4IP6GwKn0OIqMI9zY6ubBccKut8lpUZyQ==" saltValue="4KnEmNzCSjOHt5h+kBtcCg==" spinCount="100000" sheet="1" objects="1" scenarios="1" selectLockedCells="1"/>
  <mergeCells count="35">
    <mergeCell ref="AC222:AD222"/>
    <mergeCell ref="B17:G17"/>
    <mergeCell ref="AK18:AN18"/>
    <mergeCell ref="AP18:AS18"/>
    <mergeCell ref="AD18:AI18"/>
    <mergeCell ref="B18:G18"/>
    <mergeCell ref="I18:L18"/>
    <mergeCell ref="N18:Q18"/>
    <mergeCell ref="S18:V18"/>
    <mergeCell ref="X18:AA18"/>
    <mergeCell ref="AK14:AS14"/>
    <mergeCell ref="AK15:AS15"/>
    <mergeCell ref="AE17:AH17"/>
    <mergeCell ref="B3:G3"/>
    <mergeCell ref="B4:G4"/>
    <mergeCell ref="B6:G6"/>
    <mergeCell ref="U3:V3"/>
    <mergeCell ref="X3:Y3"/>
    <mergeCell ref="Z3:AA3"/>
    <mergeCell ref="AC3:AC6"/>
    <mergeCell ref="AD5:AE5"/>
    <mergeCell ref="AD6:AE6"/>
    <mergeCell ref="AD4:AE4"/>
    <mergeCell ref="AD3:AI3"/>
    <mergeCell ref="B2:G2"/>
    <mergeCell ref="AD14:AI14"/>
    <mergeCell ref="AD15:AI15"/>
    <mergeCell ref="I1:Q1"/>
    <mergeCell ref="S1:AA1"/>
    <mergeCell ref="N3:O3"/>
    <mergeCell ref="P3:Q3"/>
    <mergeCell ref="S3:T3"/>
    <mergeCell ref="I3:J3"/>
    <mergeCell ref="K3:L3"/>
    <mergeCell ref="AD2:AI2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CD940-35A3-4327-86C1-221DF88AFA9D}">
  <dimension ref="A1:AY289"/>
  <sheetViews>
    <sheetView zoomScaleNormal="100" workbookViewId="0">
      <selection activeCell="B8" sqref="B8"/>
    </sheetView>
  </sheetViews>
  <sheetFormatPr baseColWidth="10" defaultColWidth="8.83203125" defaultRowHeight="15" x14ac:dyDescent="0.2"/>
  <cols>
    <col min="2" max="2" width="9.1640625" style="1"/>
    <col min="3" max="6" width="9.1640625" style="2"/>
    <col min="36" max="37" width="9.1640625"/>
    <col min="38" max="39" width="13.33203125" customWidth="1"/>
    <col min="43" max="44" width="13.33203125" customWidth="1"/>
    <col min="47" max="47" width="12.1640625" bestFit="1" customWidth="1"/>
    <col min="48" max="48" width="12.83203125" bestFit="1" customWidth="1"/>
  </cols>
  <sheetData>
    <row r="1" spans="1:45" ht="16" thickBot="1" x14ac:dyDescent="0.25">
      <c r="B1"/>
      <c r="C1"/>
      <c r="D1"/>
      <c r="E1"/>
      <c r="F1"/>
      <c r="I1" s="79" t="s">
        <v>13</v>
      </c>
      <c r="J1" s="80"/>
      <c r="K1" s="80"/>
      <c r="L1" s="80"/>
      <c r="M1" s="80"/>
      <c r="N1" s="80"/>
      <c r="O1" s="80"/>
      <c r="P1" s="80"/>
      <c r="Q1" s="81"/>
      <c r="S1" s="79" t="s">
        <v>14</v>
      </c>
      <c r="T1" s="80"/>
      <c r="U1" s="80"/>
      <c r="V1" s="80"/>
      <c r="W1" s="80"/>
      <c r="X1" s="80"/>
      <c r="Y1" s="80"/>
      <c r="Z1" s="80"/>
      <c r="AA1" s="81"/>
    </row>
    <row r="2" spans="1:45" ht="16" thickBot="1" x14ac:dyDescent="0.25">
      <c r="A2" s="1" t="s">
        <v>52</v>
      </c>
      <c r="B2" s="76" t="s">
        <v>51</v>
      </c>
      <c r="C2" s="77"/>
      <c r="D2" s="77"/>
      <c r="E2" s="77"/>
      <c r="F2" s="77"/>
      <c r="G2" s="78"/>
      <c r="I2" s="5" t="s">
        <v>3</v>
      </c>
      <c r="J2" s="6">
        <v>1</v>
      </c>
      <c r="K2" s="7"/>
      <c r="L2" s="8"/>
      <c r="N2" s="5" t="s">
        <v>3</v>
      </c>
      <c r="O2" s="6">
        <v>2</v>
      </c>
      <c r="P2" s="7"/>
      <c r="Q2" s="8"/>
      <c r="S2" s="5" t="s">
        <v>3</v>
      </c>
      <c r="T2" s="6">
        <v>3</v>
      </c>
      <c r="U2" s="7"/>
      <c r="V2" s="8"/>
      <c r="X2" s="5" t="s">
        <v>3</v>
      </c>
      <c r="Y2" s="6">
        <v>4</v>
      </c>
      <c r="Z2" s="7"/>
      <c r="AA2" s="8"/>
      <c r="AD2" s="97" t="s">
        <v>59</v>
      </c>
      <c r="AE2" s="98"/>
      <c r="AF2" s="98"/>
      <c r="AG2" s="98"/>
      <c r="AH2" s="98"/>
      <c r="AI2" s="99"/>
    </row>
    <row r="3" spans="1:45" x14ac:dyDescent="0.2">
      <c r="A3" s="14" t="s">
        <v>53</v>
      </c>
      <c r="B3" s="120">
        <v>51103</v>
      </c>
      <c r="C3" s="121"/>
      <c r="D3" s="121"/>
      <c r="E3" s="121"/>
      <c r="F3" s="121"/>
      <c r="G3" s="122"/>
      <c r="I3" s="82" t="s">
        <v>4</v>
      </c>
      <c r="J3" s="83"/>
      <c r="K3" s="84" t="s">
        <v>5</v>
      </c>
      <c r="L3" s="85"/>
      <c r="N3" s="82" t="s">
        <v>4</v>
      </c>
      <c r="O3" s="83"/>
      <c r="P3" s="84" t="s">
        <v>5</v>
      </c>
      <c r="Q3" s="85"/>
      <c r="S3" s="82" t="s">
        <v>4</v>
      </c>
      <c r="T3" s="83"/>
      <c r="U3" s="84" t="s">
        <v>5</v>
      </c>
      <c r="V3" s="85"/>
      <c r="X3" s="82" t="s">
        <v>4</v>
      </c>
      <c r="Y3" s="83"/>
      <c r="Z3" s="84" t="s">
        <v>5</v>
      </c>
      <c r="AA3" s="85"/>
      <c r="AC3" s="96" t="s">
        <v>15</v>
      </c>
      <c r="AD3" s="159">
        <f>AD5*AD4*AD6</f>
        <v>0.67833333333333334</v>
      </c>
      <c r="AE3" s="160"/>
      <c r="AF3" s="160"/>
      <c r="AG3" s="160"/>
      <c r="AH3" s="160"/>
      <c r="AI3" s="161"/>
    </row>
    <row r="4" spans="1:45" ht="16" thickBot="1" x14ac:dyDescent="0.25">
      <c r="A4" s="1" t="s">
        <v>54</v>
      </c>
      <c r="B4" s="123">
        <v>29023</v>
      </c>
      <c r="C4" s="124"/>
      <c r="D4" s="124"/>
      <c r="E4" s="124"/>
      <c r="F4" s="124"/>
      <c r="G4" s="125"/>
      <c r="I4" s="32" t="s">
        <v>6</v>
      </c>
      <c r="J4" s="33">
        <v>650</v>
      </c>
      <c r="K4" s="34">
        <f>MAX(C35:C139)</f>
        <v>654.6189294641174</v>
      </c>
      <c r="L4" s="9">
        <v>588.08346636055387</v>
      </c>
      <c r="N4" s="32" t="s">
        <v>6</v>
      </c>
      <c r="O4" s="42">
        <v>620</v>
      </c>
      <c r="P4" s="34">
        <f>MAX(D35:D176)</f>
        <v>632.35229646378218</v>
      </c>
      <c r="Q4" s="9">
        <v>573.91615532368644</v>
      </c>
      <c r="S4" s="32" t="s">
        <v>6</v>
      </c>
      <c r="T4" s="42">
        <v>590</v>
      </c>
      <c r="U4" s="34">
        <f>MAX(E35:E195)</f>
        <v>572.56761612532318</v>
      </c>
      <c r="V4" s="9">
        <v>519.36526552527539</v>
      </c>
      <c r="X4" s="32" t="s">
        <v>6</v>
      </c>
      <c r="Y4" s="42">
        <v>500</v>
      </c>
      <c r="Z4" s="34">
        <f>MAX(F35:F193)</f>
        <v>464.40398234687501</v>
      </c>
      <c r="AA4" s="9">
        <v>433.52468663268479</v>
      </c>
      <c r="AC4" s="96"/>
      <c r="AD4" s="162">
        <v>0.5</v>
      </c>
      <c r="AE4" s="163"/>
      <c r="AF4" s="164" t="s">
        <v>78</v>
      </c>
      <c r="AG4" s="164"/>
      <c r="AH4" s="164"/>
      <c r="AI4" s="165"/>
    </row>
    <row r="5" spans="1:45" ht="16" thickBot="1" x14ac:dyDescent="0.25">
      <c r="B5"/>
      <c r="C5"/>
      <c r="D5"/>
      <c r="E5"/>
      <c r="F5"/>
      <c r="I5" s="32" t="s">
        <v>7</v>
      </c>
      <c r="J5" s="35">
        <v>0.02</v>
      </c>
      <c r="K5" s="34"/>
      <c r="L5" s="10">
        <v>7.3051520627720481E-2</v>
      </c>
      <c r="N5" s="32" t="s">
        <v>7</v>
      </c>
      <c r="O5" s="42">
        <v>0.02</v>
      </c>
      <c r="P5" s="34"/>
      <c r="Q5" s="10">
        <v>6.4936662502774065E-2</v>
      </c>
      <c r="S5" s="32" t="s">
        <v>7</v>
      </c>
      <c r="T5" s="42">
        <v>0.02</v>
      </c>
      <c r="U5" s="34"/>
      <c r="V5" s="10">
        <v>6.4601438749722906E-2</v>
      </c>
      <c r="X5" s="32" t="s">
        <v>7</v>
      </c>
      <c r="Y5" s="42">
        <v>0.02</v>
      </c>
      <c r="Z5" s="34"/>
      <c r="AA5" s="10">
        <v>5.5991548685289001E-2</v>
      </c>
      <c r="AC5" s="96"/>
      <c r="AD5" s="162">
        <v>0.37</v>
      </c>
      <c r="AE5" s="163"/>
      <c r="AF5" s="164" t="s">
        <v>77</v>
      </c>
      <c r="AG5" s="164"/>
      <c r="AH5" s="164"/>
      <c r="AI5" s="165"/>
    </row>
    <row r="6" spans="1:45" ht="16" thickBot="1" x14ac:dyDescent="0.25">
      <c r="B6" s="76" t="s">
        <v>60</v>
      </c>
      <c r="C6" s="77"/>
      <c r="D6" s="77"/>
      <c r="E6" s="77"/>
      <c r="F6" s="77"/>
      <c r="G6" s="78"/>
      <c r="I6" s="36" t="s">
        <v>8</v>
      </c>
      <c r="J6" s="37">
        <v>30</v>
      </c>
      <c r="K6" s="38"/>
      <c r="L6" s="11">
        <v>23.068189512434703</v>
      </c>
      <c r="N6" s="36" t="s">
        <v>8</v>
      </c>
      <c r="O6" s="43">
        <v>35</v>
      </c>
      <c r="P6" s="38"/>
      <c r="Q6" s="11">
        <v>28.794703175814675</v>
      </c>
      <c r="S6" s="36" t="s">
        <v>8</v>
      </c>
      <c r="T6" s="43">
        <v>40</v>
      </c>
      <c r="U6" s="38"/>
      <c r="V6" s="11">
        <v>33.244386419749127</v>
      </c>
      <c r="X6" s="36" t="s">
        <v>8</v>
      </c>
      <c r="Y6" s="43">
        <v>45</v>
      </c>
      <c r="Z6" s="38"/>
      <c r="AA6" s="11">
        <v>44.679931524864742</v>
      </c>
      <c r="AC6" s="96"/>
      <c r="AD6" s="166">
        <f>44/12</f>
        <v>3.6666666666666665</v>
      </c>
      <c r="AE6" s="167"/>
      <c r="AF6" s="168" t="s">
        <v>79</v>
      </c>
      <c r="AG6" s="168"/>
      <c r="AH6" s="168"/>
      <c r="AI6" s="169"/>
    </row>
    <row r="7" spans="1:45" x14ac:dyDescent="0.2">
      <c r="A7" s="44" t="s">
        <v>15</v>
      </c>
      <c r="B7" s="135">
        <f>4.5/10.6</f>
        <v>0.42452830188679247</v>
      </c>
      <c r="C7" s="136"/>
      <c r="D7" s="137" t="s">
        <v>56</v>
      </c>
      <c r="E7" s="137"/>
      <c r="F7" s="137"/>
      <c r="G7" s="138"/>
    </row>
    <row r="8" spans="1:45" x14ac:dyDescent="0.2">
      <c r="A8" s="44"/>
      <c r="B8" s="139">
        <f>(G12+G13)/G11</f>
        <v>0.58535835127653035</v>
      </c>
      <c r="C8" s="140"/>
      <c r="D8" s="141" t="s">
        <v>71</v>
      </c>
      <c r="E8" s="141"/>
      <c r="F8" s="141"/>
      <c r="G8" s="142"/>
    </row>
    <row r="9" spans="1:45" ht="16" thickBot="1" x14ac:dyDescent="0.25">
      <c r="A9" s="44"/>
      <c r="B9" s="143">
        <f>B8-(B8*B7)</f>
        <v>0.33685716441385238</v>
      </c>
      <c r="C9" s="144"/>
      <c r="D9" s="145" t="s">
        <v>58</v>
      </c>
      <c r="E9" s="145"/>
      <c r="F9" s="145"/>
      <c r="G9" s="146"/>
    </row>
    <row r="10" spans="1:45" x14ac:dyDescent="0.2">
      <c r="B10"/>
      <c r="C10"/>
      <c r="D10"/>
      <c r="E10"/>
      <c r="F10"/>
    </row>
    <row r="11" spans="1:45" x14ac:dyDescent="0.2">
      <c r="B11" s="147" t="s">
        <v>48</v>
      </c>
      <c r="C11" s="148"/>
      <c r="D11" s="148"/>
      <c r="E11" s="148"/>
      <c r="F11" s="148"/>
      <c r="G11" s="149">
        <v>3251</v>
      </c>
    </row>
    <row r="12" spans="1:45" x14ac:dyDescent="0.2">
      <c r="B12" s="150" t="s">
        <v>49</v>
      </c>
      <c r="C12" s="151"/>
      <c r="D12" s="151"/>
      <c r="E12" s="151"/>
      <c r="F12" s="151"/>
      <c r="G12" s="152">
        <v>1661.7</v>
      </c>
    </row>
    <row r="13" spans="1:45" ht="16" thickBot="1" x14ac:dyDescent="0.25">
      <c r="B13" s="153" t="s">
        <v>50</v>
      </c>
      <c r="C13" s="154"/>
      <c r="D13" s="154"/>
      <c r="E13" s="154"/>
      <c r="F13" s="154"/>
      <c r="G13" s="155">
        <v>241.3</v>
      </c>
    </row>
    <row r="14" spans="1:45" ht="16" thickBot="1" x14ac:dyDescent="0.25">
      <c r="C14"/>
      <c r="D14"/>
      <c r="E14"/>
      <c r="F14"/>
      <c r="AD14" s="76" t="s">
        <v>61</v>
      </c>
      <c r="AE14" s="77"/>
      <c r="AF14" s="77"/>
      <c r="AG14" s="77"/>
      <c r="AH14" s="77"/>
      <c r="AI14" s="78"/>
      <c r="AK14" s="76" t="s">
        <v>69</v>
      </c>
      <c r="AL14" s="77"/>
      <c r="AM14" s="77"/>
      <c r="AN14" s="77"/>
      <c r="AO14" s="77"/>
      <c r="AP14" s="77"/>
      <c r="AQ14" s="77"/>
      <c r="AR14" s="77"/>
      <c r="AS14" s="78"/>
    </row>
    <row r="15" spans="1:45" ht="16" thickBot="1" x14ac:dyDescent="0.25">
      <c r="C15"/>
      <c r="D15"/>
      <c r="E15"/>
      <c r="F15"/>
      <c r="AD15" s="156">
        <f>AVERAGE(AE142:AH142)</f>
        <v>0.6495373929428474</v>
      </c>
      <c r="AE15" s="157"/>
      <c r="AF15" s="157"/>
      <c r="AG15" s="157"/>
      <c r="AH15" s="157"/>
      <c r="AI15" s="158"/>
      <c r="AK15" s="170" t="s">
        <v>74</v>
      </c>
      <c r="AL15" s="171"/>
      <c r="AM15" s="171"/>
      <c r="AN15" s="171"/>
      <c r="AO15" s="171"/>
      <c r="AP15" s="171"/>
      <c r="AQ15" s="171"/>
      <c r="AR15" s="171"/>
      <c r="AS15" s="172"/>
    </row>
    <row r="16" spans="1:45" x14ac:dyDescent="0.2">
      <c r="C16"/>
      <c r="D16"/>
      <c r="E16"/>
      <c r="F16"/>
    </row>
    <row r="17" spans="2:51" ht="16" thickBot="1" x14ac:dyDescent="0.25">
      <c r="B17" s="89" t="s">
        <v>66</v>
      </c>
      <c r="C17" s="89"/>
      <c r="D17" s="89"/>
      <c r="E17" s="89"/>
      <c r="F17" s="89"/>
      <c r="G17" s="89"/>
      <c r="AE17" s="86" t="s">
        <v>16</v>
      </c>
      <c r="AF17" s="86"/>
      <c r="AG17" s="86"/>
      <c r="AH17" s="86"/>
    </row>
    <row r="18" spans="2:51" ht="22" thickBot="1" x14ac:dyDescent="0.3">
      <c r="B18" s="90" t="s">
        <v>0</v>
      </c>
      <c r="C18" s="91"/>
      <c r="D18" s="91"/>
      <c r="E18" s="91"/>
      <c r="F18" s="91"/>
      <c r="G18" s="92"/>
      <c r="I18" s="90">
        <v>1</v>
      </c>
      <c r="J18" s="91"/>
      <c r="K18" s="91"/>
      <c r="L18" s="92"/>
      <c r="N18" s="90">
        <v>2</v>
      </c>
      <c r="O18" s="91"/>
      <c r="P18" s="91"/>
      <c r="Q18" s="92"/>
      <c r="S18" s="90">
        <v>3</v>
      </c>
      <c r="T18" s="91"/>
      <c r="U18" s="91"/>
      <c r="V18" s="92"/>
      <c r="X18" s="90">
        <v>4</v>
      </c>
      <c r="Y18" s="91"/>
      <c r="Z18" s="91"/>
      <c r="AA18" s="92"/>
      <c r="AD18" s="90" t="s">
        <v>0</v>
      </c>
      <c r="AE18" s="91"/>
      <c r="AF18" s="91"/>
      <c r="AG18" s="91"/>
      <c r="AH18" s="91"/>
      <c r="AI18" s="92"/>
      <c r="AK18" s="90" t="s">
        <v>43</v>
      </c>
      <c r="AL18" s="91" t="s">
        <v>43</v>
      </c>
      <c r="AM18" s="91"/>
      <c r="AN18" s="92"/>
      <c r="AP18" s="90" t="s">
        <v>70</v>
      </c>
      <c r="AQ18" s="91" t="s">
        <v>44</v>
      </c>
      <c r="AR18" s="91"/>
      <c r="AS18" s="92"/>
    </row>
    <row r="19" spans="2:51" x14ac:dyDescent="0.2">
      <c r="B19" s="67" t="s">
        <v>1</v>
      </c>
      <c r="C19" s="27">
        <v>1</v>
      </c>
      <c r="D19" s="27">
        <v>2</v>
      </c>
      <c r="E19" s="27">
        <v>3</v>
      </c>
      <c r="F19" s="27">
        <v>4</v>
      </c>
      <c r="G19" s="68" t="s">
        <v>55</v>
      </c>
      <c r="I19" s="69" t="s">
        <v>9</v>
      </c>
      <c r="J19" s="70" t="s">
        <v>10</v>
      </c>
      <c r="K19" s="70" t="s">
        <v>11</v>
      </c>
      <c r="L19" s="71" t="s">
        <v>12</v>
      </c>
      <c r="N19" s="69" t="s">
        <v>9</v>
      </c>
      <c r="O19" s="70" t="s">
        <v>10</v>
      </c>
      <c r="P19" s="70" t="s">
        <v>11</v>
      </c>
      <c r="Q19" s="71" t="s">
        <v>12</v>
      </c>
      <c r="S19" s="69" t="s">
        <v>9</v>
      </c>
      <c r="T19" s="70" t="s">
        <v>10</v>
      </c>
      <c r="U19" s="70" t="s">
        <v>11</v>
      </c>
      <c r="V19" s="71" t="s">
        <v>12</v>
      </c>
      <c r="X19" s="69" t="s">
        <v>9</v>
      </c>
      <c r="Y19" s="70" t="s">
        <v>10</v>
      </c>
      <c r="Z19" s="70" t="s">
        <v>11</v>
      </c>
      <c r="AA19" s="71" t="s">
        <v>12</v>
      </c>
      <c r="AD19" s="45" t="s">
        <v>1</v>
      </c>
      <c r="AE19" s="27">
        <v>1</v>
      </c>
      <c r="AF19" s="27">
        <v>2</v>
      </c>
      <c r="AG19" s="27">
        <v>3</v>
      </c>
      <c r="AH19" s="27">
        <v>4</v>
      </c>
      <c r="AI19" s="45" t="s">
        <v>55</v>
      </c>
      <c r="AK19" s="45" t="s">
        <v>1</v>
      </c>
      <c r="AL19" s="45" t="s">
        <v>41</v>
      </c>
      <c r="AM19" s="45" t="s">
        <v>42</v>
      </c>
      <c r="AN19" s="45" t="s">
        <v>55</v>
      </c>
      <c r="AP19" s="45" t="s">
        <v>43</v>
      </c>
      <c r="AQ19" s="45" t="s">
        <v>41</v>
      </c>
      <c r="AR19" s="45" t="s">
        <v>42</v>
      </c>
      <c r="AS19" s="45" t="s">
        <v>55</v>
      </c>
      <c r="AY19" s="22"/>
    </row>
    <row r="20" spans="2:51" x14ac:dyDescent="0.2">
      <c r="B20" s="46">
        <v>1</v>
      </c>
      <c r="C20" s="118"/>
      <c r="D20" s="118"/>
      <c r="E20" s="118"/>
      <c r="F20" s="118"/>
      <c r="G20" s="46" t="s">
        <v>2</v>
      </c>
      <c r="I20" s="2">
        <f t="shared" ref="I20:I34" si="0" xml:space="preserve"> $J$4 * EXP(-EXP(-$J$5 * (B20 - $J$6)))</f>
        <v>108.95488877778216</v>
      </c>
      <c r="J20" s="2">
        <f t="shared" ref="J20:J34" si="1">C20-I20</f>
        <v>-108.95488877778216</v>
      </c>
      <c r="K20" s="2">
        <f>SUMSQ(J20:J139)</f>
        <v>1888135.2487527381</v>
      </c>
      <c r="L20" s="2">
        <f t="shared" ref="L20:L34" si="2" xml:space="preserve"> $L$4 * EXP(-EXP(-$L$5 * (B20 - $L$6)))</f>
        <v>3.9097229407207763</v>
      </c>
      <c r="N20" s="2">
        <f xml:space="preserve"> $O$4 * EXP(-EXP(-$O$5 * (B20 - $O$6)))</f>
        <v>86.128618744920828</v>
      </c>
      <c r="O20" s="2">
        <f>D20-N20</f>
        <v>-86.128618744920828</v>
      </c>
      <c r="P20" s="2">
        <f>SUMSQ(O20:O139)</f>
        <v>1624730.095422439</v>
      </c>
      <c r="Q20" s="2">
        <f xml:space="preserve"> $Q$4 * EXP(-EXP(-$Q$5 * (B20 - $Q$6)))</f>
        <v>1.3140955735176312</v>
      </c>
      <c r="S20" s="2">
        <f xml:space="preserve"> $T$4 * EXP(-EXP(-$T$5 * (B20 - $T$6)))</f>
        <v>66.596383308962857</v>
      </c>
      <c r="T20" s="2">
        <f>E20-S20</f>
        <v>-66.596383308962857</v>
      </c>
      <c r="U20" s="2">
        <f>SUMSQ(T20:T139)</f>
        <v>1070252.170342973</v>
      </c>
      <c r="V20" s="2">
        <f xml:space="preserve"> $V$4 * EXP(-EXP(-$V$5 * (B20 - $V$6)))</f>
        <v>0.16928324583024479</v>
      </c>
      <c r="X20" s="2">
        <f xml:space="preserve"> $Y$4 * EXP(-EXP(-$Y$5 * (B20 - $Y$6)))</f>
        <v>44.867261757962375</v>
      </c>
      <c r="Y20" s="2">
        <f>F20-X20</f>
        <v>-44.867261757962375</v>
      </c>
      <c r="Z20" s="2">
        <f>SUMSQ(Y20:Y139)</f>
        <v>465200.30510840885</v>
      </c>
      <c r="AA20" s="2">
        <f xml:space="preserve"> $AA$4 * EXP(-EXP(-$AA$5 * (B20 - $AA$6)))</f>
        <v>4.2249156505020377E-3</v>
      </c>
      <c r="AD20" s="46">
        <v>1</v>
      </c>
      <c r="AE20" s="118"/>
      <c r="AF20" s="118"/>
      <c r="AG20" s="118"/>
      <c r="AH20" s="126"/>
      <c r="AI20" s="46" t="s">
        <v>2</v>
      </c>
      <c r="AK20" s="51">
        <v>0</v>
      </c>
      <c r="AL20" s="119">
        <v>0</v>
      </c>
      <c r="AM20" s="54">
        <f>130.14*(EXP(0.00404*AK20)-1)</f>
        <v>0</v>
      </c>
      <c r="AN20" s="46" t="s">
        <v>67</v>
      </c>
      <c r="AP20" s="55">
        <v>0</v>
      </c>
      <c r="AQ20" s="119"/>
      <c r="AR20" s="2">
        <f>0.000262*AP20^(3)-0.1416*AP20^2+11.6177*AP20+8.9358</f>
        <v>8.9358000000000004</v>
      </c>
      <c r="AS20" s="46" t="s">
        <v>68</v>
      </c>
    </row>
    <row r="21" spans="2:51" x14ac:dyDescent="0.2">
      <c r="B21" s="28">
        <v>2</v>
      </c>
      <c r="C21" s="119"/>
      <c r="D21" s="119"/>
      <c r="E21" s="119"/>
      <c r="F21" s="119"/>
      <c r="G21" s="28" t="s">
        <v>2</v>
      </c>
      <c r="I21" s="2">
        <f t="shared" si="0"/>
        <v>112.87712781047523</v>
      </c>
      <c r="J21" s="2">
        <f t="shared" si="1"/>
        <v>-112.87712781047523</v>
      </c>
      <c r="K21" s="2"/>
      <c r="L21" s="2">
        <f t="shared" si="2"/>
        <v>5.5658292320579541</v>
      </c>
      <c r="N21" s="2">
        <f t="shared" ref="N21:N84" si="3" xml:space="preserve"> $O$4 * EXP(-EXP(-$O$5 * (B21 - $O$6)))</f>
        <v>89.561643611832409</v>
      </c>
      <c r="O21" s="2">
        <f t="shared" ref="O21:O84" si="4">D21-N21</f>
        <v>-89.561643611832409</v>
      </c>
      <c r="P21" s="2"/>
      <c r="Q21" s="2">
        <f t="shared" ref="Q21:Q84" si="5" xml:space="preserve"> $Q$4 * EXP(-EXP(-$Q$5 * (B21 - $Q$6)))</f>
        <v>1.9258660725846222</v>
      </c>
      <c r="S21" s="2">
        <f t="shared" ref="S21:S84" si="6" xml:space="preserve"> $T$4 * EXP(-EXP(-$T$5 * (B21 - $T$6)))</f>
        <v>69.536119068606254</v>
      </c>
      <c r="T21" s="2">
        <f t="shared" ref="T21:T84" si="7">E21-S21</f>
        <v>-69.536119068606254</v>
      </c>
      <c r="U21" s="2"/>
      <c r="V21" s="2">
        <f t="shared" ref="V21:V84" si="8" xml:space="preserve"> $V$4 * EXP(-EXP(-$V$5 * (B21 - $V$6)))</f>
        <v>0.27973597848341497</v>
      </c>
      <c r="X21" s="2">
        <f t="shared" ref="X21:X84" si="9" xml:space="preserve"> $Y$4 * EXP(-EXP(-$Y$5 * (B21 - $Y$6)))</f>
        <v>47.061130461470107</v>
      </c>
      <c r="Y21" s="2">
        <f t="shared" ref="Y21:Y84" si="10">F21-X21</f>
        <v>-47.061130461470107</v>
      </c>
      <c r="Z21" s="2"/>
      <c r="AA21" s="2">
        <f t="shared" ref="AA21:AA84" si="11" xml:space="preserve"> $AA$4 * EXP(-EXP(-$AA$5 * (B21 - $AA$6)))</f>
        <v>7.9193958353134617E-3</v>
      </c>
      <c r="AD21" s="28">
        <v>2</v>
      </c>
      <c r="AE21" s="119"/>
      <c r="AF21" s="119"/>
      <c r="AG21" s="119"/>
      <c r="AH21" s="127"/>
      <c r="AI21" s="28" t="s">
        <v>2</v>
      </c>
      <c r="AK21" s="52">
        <v>1</v>
      </c>
      <c r="AL21" s="119"/>
      <c r="AM21" s="54">
        <f t="shared" ref="AM21:AM84" si="12">130.14*(EXP(0.00404*AK21)-1)</f>
        <v>0.5268290781803382</v>
      </c>
      <c r="AN21" s="28" t="s">
        <v>67</v>
      </c>
      <c r="AP21" s="30">
        <v>1</v>
      </c>
      <c r="AQ21" s="119"/>
      <c r="AR21" s="2">
        <f t="shared" ref="AR21:AR82" si="13">0.000262*AP21^(3)-0.1416*AP21^2+11.6177*AP21+8.9358</f>
        <v>20.412162000000002</v>
      </c>
      <c r="AS21" s="28" t="s">
        <v>68</v>
      </c>
    </row>
    <row r="22" spans="2:51" x14ac:dyDescent="0.2">
      <c r="B22" s="28">
        <v>3</v>
      </c>
      <c r="C22" s="119"/>
      <c r="D22" s="119"/>
      <c r="E22" s="119"/>
      <c r="F22" s="119"/>
      <c r="G22" s="28" t="s">
        <v>2</v>
      </c>
      <c r="I22" s="2">
        <f t="shared" si="0"/>
        <v>116.85869860503387</v>
      </c>
      <c r="J22" s="2">
        <f t="shared" si="1"/>
        <v>-116.85869860503387</v>
      </c>
      <c r="K22" s="2"/>
      <c r="L22" s="2">
        <f t="shared" si="2"/>
        <v>7.7287334126527956</v>
      </c>
      <c r="N22" s="2">
        <f t="shared" si="3"/>
        <v>93.059455816274721</v>
      </c>
      <c r="O22" s="2">
        <f t="shared" si="4"/>
        <v>-93.059455816274721</v>
      </c>
      <c r="P22" s="2"/>
      <c r="Q22" s="2">
        <f t="shared" si="5"/>
        <v>2.7554232503459186</v>
      </c>
      <c r="S22" s="2">
        <f t="shared" si="6"/>
        <v>72.543546462153742</v>
      </c>
      <c r="T22" s="2">
        <f t="shared" si="7"/>
        <v>-72.543546462153742</v>
      </c>
      <c r="U22" s="2"/>
      <c r="V22" s="2">
        <f t="shared" si="8"/>
        <v>0.4479570887347713</v>
      </c>
      <c r="X22" s="2">
        <f t="shared" si="9"/>
        <v>49.315632579158212</v>
      </c>
      <c r="Y22" s="2">
        <f t="shared" si="10"/>
        <v>-49.315632579158212</v>
      </c>
      <c r="Z22" s="2"/>
      <c r="AA22" s="2">
        <f t="shared" si="11"/>
        <v>1.434522238470866E-2</v>
      </c>
      <c r="AD22" s="28">
        <v>3</v>
      </c>
      <c r="AE22" s="119"/>
      <c r="AF22" s="119"/>
      <c r="AG22" s="119"/>
      <c r="AH22" s="127"/>
      <c r="AI22" s="28" t="s">
        <v>2</v>
      </c>
      <c r="AK22" s="52">
        <v>2</v>
      </c>
      <c r="AL22" s="119"/>
      <c r="AM22" s="54">
        <f t="shared" si="12"/>
        <v>1.0557908509788896</v>
      </c>
      <c r="AN22" s="28" t="s">
        <v>67</v>
      </c>
      <c r="AP22" s="30">
        <v>2</v>
      </c>
      <c r="AQ22" s="119">
        <v>21.9</v>
      </c>
      <c r="AR22" s="2">
        <f t="shared" si="13"/>
        <v>31.606895999999999</v>
      </c>
      <c r="AS22" s="28" t="s">
        <v>68</v>
      </c>
    </row>
    <row r="23" spans="2:51" x14ac:dyDescent="0.2">
      <c r="B23" s="28">
        <v>4</v>
      </c>
      <c r="C23" s="119"/>
      <c r="D23" s="119"/>
      <c r="E23" s="119"/>
      <c r="F23" s="119"/>
      <c r="G23" s="28" t="s">
        <v>2</v>
      </c>
      <c r="I23" s="2">
        <f t="shared" si="0"/>
        <v>120.89769755034347</v>
      </c>
      <c r="J23" s="2">
        <f t="shared" si="1"/>
        <v>-120.89769755034347</v>
      </c>
      <c r="K23" s="2"/>
      <c r="L23" s="2">
        <f t="shared" si="2"/>
        <v>10.486789353749444</v>
      </c>
      <c r="N23" s="2">
        <f t="shared" si="3"/>
        <v>96.62054851972556</v>
      </c>
      <c r="O23" s="2">
        <f t="shared" si="4"/>
        <v>-96.62054851972556</v>
      </c>
      <c r="P23" s="2"/>
      <c r="Q23" s="2">
        <f t="shared" si="5"/>
        <v>3.8545160817980002</v>
      </c>
      <c r="S23" s="2">
        <f t="shared" si="6"/>
        <v>75.617620109163923</v>
      </c>
      <c r="T23" s="2">
        <f t="shared" si="7"/>
        <v>-75.617620109163923</v>
      </c>
      <c r="U23" s="2"/>
      <c r="V23" s="2">
        <f t="shared" si="8"/>
        <v>0.69651734050632197</v>
      </c>
      <c r="X23" s="2">
        <f t="shared" si="9"/>
        <v>51.630276840710714</v>
      </c>
      <c r="Y23" s="2">
        <f t="shared" si="10"/>
        <v>-51.630276840710714</v>
      </c>
      <c r="Z23" s="2"/>
      <c r="AA23" s="2">
        <f t="shared" si="11"/>
        <v>2.5157810922360198E-2</v>
      </c>
      <c r="AD23" s="28">
        <v>4</v>
      </c>
      <c r="AE23" s="119"/>
      <c r="AF23" s="119"/>
      <c r="AG23" s="119"/>
      <c r="AH23" s="127"/>
      <c r="AI23" s="28" t="s">
        <v>2</v>
      </c>
      <c r="AK23" s="52">
        <v>3</v>
      </c>
      <c r="AL23" s="119"/>
      <c r="AM23" s="54">
        <f t="shared" si="12"/>
        <v>1.5868939519098886</v>
      </c>
      <c r="AN23" s="28" t="s">
        <v>67</v>
      </c>
      <c r="AP23" s="30">
        <v>3</v>
      </c>
      <c r="AQ23" s="119"/>
      <c r="AR23" s="2">
        <f t="shared" si="13"/>
        <v>42.521574000000001</v>
      </c>
      <c r="AS23" s="28" t="s">
        <v>68</v>
      </c>
    </row>
    <row r="24" spans="2:51" x14ac:dyDescent="0.2">
      <c r="B24" s="28">
        <v>5</v>
      </c>
      <c r="C24" s="119"/>
      <c r="D24" s="119"/>
      <c r="E24" s="119"/>
      <c r="F24" s="119"/>
      <c r="G24" s="28" t="s">
        <v>2</v>
      </c>
      <c r="I24" s="2">
        <f t="shared" si="0"/>
        <v>124.99216960617719</v>
      </c>
      <c r="J24" s="2">
        <f t="shared" si="1"/>
        <v>-124.99216960617719</v>
      </c>
      <c r="K24" s="2"/>
      <c r="L24" s="2">
        <f t="shared" si="2"/>
        <v>13.926440093100844</v>
      </c>
      <c r="N24" s="2">
        <f t="shared" si="3"/>
        <v>100.24334476997842</v>
      </c>
      <c r="O24" s="2">
        <f t="shared" si="4"/>
        <v>-100.24334476997842</v>
      </c>
      <c r="P24" s="2"/>
      <c r="Q24" s="2">
        <f t="shared" si="5"/>
        <v>5.2794132199721728</v>
      </c>
      <c r="S24" s="2">
        <f t="shared" si="6"/>
        <v>78.757210028269469</v>
      </c>
      <c r="T24" s="2">
        <f t="shared" si="7"/>
        <v>-78.757210028269469</v>
      </c>
      <c r="U24" s="2"/>
      <c r="V24" s="2">
        <f t="shared" si="8"/>
        <v>1.0535015425733834</v>
      </c>
      <c r="X24" s="2">
        <f t="shared" si="9"/>
        <v>54.004488848295779</v>
      </c>
      <c r="Y24" s="2">
        <f t="shared" si="10"/>
        <v>-54.004488848295779</v>
      </c>
      <c r="Z24" s="2"/>
      <c r="AA24" s="2">
        <f t="shared" si="11"/>
        <v>4.2791133084163629E-2</v>
      </c>
      <c r="AD24" s="28">
        <v>5</v>
      </c>
      <c r="AE24" s="119"/>
      <c r="AF24" s="119"/>
      <c r="AG24" s="119"/>
      <c r="AH24" s="127"/>
      <c r="AI24" s="28" t="s">
        <v>2</v>
      </c>
      <c r="AK24" s="52">
        <v>4</v>
      </c>
      <c r="AL24" s="119"/>
      <c r="AM24" s="54">
        <f t="shared" si="12"/>
        <v>2.1201470494374859</v>
      </c>
      <c r="AN24" s="28" t="s">
        <v>67</v>
      </c>
      <c r="AP24" s="30">
        <v>4</v>
      </c>
      <c r="AQ24" s="119"/>
      <c r="AR24" s="2">
        <f t="shared" si="13"/>
        <v>53.157767999999997</v>
      </c>
      <c r="AS24" s="28" t="s">
        <v>68</v>
      </c>
    </row>
    <row r="25" spans="2:51" x14ac:dyDescent="0.2">
      <c r="B25" s="28">
        <v>6</v>
      </c>
      <c r="C25" s="119"/>
      <c r="D25" s="119"/>
      <c r="E25" s="119"/>
      <c r="F25" s="119"/>
      <c r="G25" s="28" t="s">
        <v>2</v>
      </c>
      <c r="I25" s="2">
        <f t="shared" si="0"/>
        <v>129.14011280364147</v>
      </c>
      <c r="J25" s="2">
        <f t="shared" si="1"/>
        <v>-129.14011280364147</v>
      </c>
      <c r="K25" s="2"/>
      <c r="L25" s="2">
        <f t="shared" si="2"/>
        <v>18.128370943855973</v>
      </c>
      <c r="N25" s="2">
        <f t="shared" si="3"/>
        <v>103.92620160342298</v>
      </c>
      <c r="O25" s="2">
        <f t="shared" si="4"/>
        <v>-103.92620160342298</v>
      </c>
      <c r="P25" s="2"/>
      <c r="Q25" s="2">
        <f t="shared" si="5"/>
        <v>7.0894407847048102</v>
      </c>
      <c r="S25" s="2">
        <f t="shared" si="6"/>
        <v>81.961104934682723</v>
      </c>
      <c r="T25" s="2">
        <f t="shared" si="7"/>
        <v>-81.961104934682723</v>
      </c>
      <c r="U25" s="2"/>
      <c r="V25" s="2">
        <f t="shared" si="8"/>
        <v>1.5527315102850234</v>
      </c>
      <c r="X25" s="2">
        <f t="shared" si="9"/>
        <v>56.437612973697334</v>
      </c>
      <c r="Y25" s="2">
        <f t="shared" si="10"/>
        <v>-56.437612973697334</v>
      </c>
      <c r="Z25" s="2"/>
      <c r="AA25" s="2">
        <f t="shared" si="11"/>
        <v>7.0708802851112126E-2</v>
      </c>
      <c r="AD25" s="28">
        <v>6</v>
      </c>
      <c r="AE25" s="119"/>
      <c r="AF25" s="119"/>
      <c r="AG25" s="119"/>
      <c r="AH25" s="127"/>
      <c r="AI25" s="28" t="s">
        <v>2</v>
      </c>
      <c r="AK25" s="52">
        <v>5</v>
      </c>
      <c r="AL25" s="119"/>
      <c r="AM25" s="54">
        <f t="shared" si="12"/>
        <v>2.6555588471173128</v>
      </c>
      <c r="AN25" s="28" t="s">
        <v>67</v>
      </c>
      <c r="AP25" s="30">
        <v>5</v>
      </c>
      <c r="AQ25" s="119"/>
      <c r="AR25" s="2">
        <f t="shared" si="13"/>
        <v>63.517049999999998</v>
      </c>
      <c r="AS25" s="28" t="s">
        <v>68</v>
      </c>
    </row>
    <row r="26" spans="2:51" x14ac:dyDescent="0.2">
      <c r="B26" s="28">
        <v>7</v>
      </c>
      <c r="C26" s="119"/>
      <c r="D26" s="119"/>
      <c r="E26" s="119"/>
      <c r="F26" s="119"/>
      <c r="G26" s="28" t="s">
        <v>2</v>
      </c>
      <c r="I26" s="2">
        <f t="shared" si="0"/>
        <v>133.33948273584627</v>
      </c>
      <c r="J26" s="2">
        <f t="shared" si="1"/>
        <v>-133.33948273584627</v>
      </c>
      <c r="K26" s="2"/>
      <c r="L26" s="2">
        <f t="shared" si="2"/>
        <v>23.163807097421316</v>
      </c>
      <c r="N26" s="2">
        <f t="shared" si="3"/>
        <v>107.66741421922252</v>
      </c>
      <c r="O26" s="2">
        <f t="shared" si="4"/>
        <v>-107.66741421922252</v>
      </c>
      <c r="P26" s="2"/>
      <c r="Q26" s="2">
        <f t="shared" si="5"/>
        <v>9.3452060323624142</v>
      </c>
      <c r="S26" s="2">
        <f t="shared" si="6"/>
        <v>85.22801569513085</v>
      </c>
      <c r="T26" s="2">
        <f t="shared" si="7"/>
        <v>-85.22801569513085</v>
      </c>
      <c r="U26" s="2"/>
      <c r="V26" s="2">
        <f t="shared" si="8"/>
        <v>2.2336688934828643</v>
      </c>
      <c r="X26" s="2">
        <f t="shared" si="9"/>
        <v>58.928914464920553</v>
      </c>
      <c r="Y26" s="2">
        <f t="shared" si="10"/>
        <v>-58.928914464920553</v>
      </c>
      <c r="Z26" s="2"/>
      <c r="AA26" s="2">
        <f t="shared" si="11"/>
        <v>0.11368834335865852</v>
      </c>
      <c r="AD26" s="28">
        <v>7</v>
      </c>
      <c r="AE26" s="119"/>
      <c r="AF26" s="119"/>
      <c r="AG26" s="119"/>
      <c r="AH26" s="127"/>
      <c r="AI26" s="28" t="s">
        <v>2</v>
      </c>
      <c r="AK26" s="52">
        <v>6</v>
      </c>
      <c r="AL26" s="119"/>
      <c r="AM26" s="54">
        <f t="shared" si="12"/>
        <v>3.1931380837383943</v>
      </c>
      <c r="AN26" s="28" t="s">
        <v>67</v>
      </c>
      <c r="AP26" s="30">
        <v>6</v>
      </c>
      <c r="AQ26" s="119"/>
      <c r="AR26" s="2">
        <f t="shared" si="13"/>
        <v>73.600991999999991</v>
      </c>
      <c r="AS26" s="28" t="s">
        <v>68</v>
      </c>
    </row>
    <row r="27" spans="2:51" x14ac:dyDescent="0.2">
      <c r="B27" s="28">
        <v>8</v>
      </c>
      <c r="C27" s="119"/>
      <c r="D27" s="119"/>
      <c r="E27" s="119"/>
      <c r="F27" s="119"/>
      <c r="G27" s="28" t="s">
        <v>2</v>
      </c>
      <c r="I27" s="2">
        <f t="shared" si="0"/>
        <v>137.58819702400814</v>
      </c>
      <c r="J27" s="2">
        <f t="shared" si="1"/>
        <v>-137.58819702400814</v>
      </c>
      <c r="K27" s="2"/>
      <c r="L27" s="2">
        <f t="shared" si="2"/>
        <v>29.09121958393639</v>
      </c>
      <c r="N27" s="2">
        <f t="shared" si="3"/>
        <v>111.46522020787845</v>
      </c>
      <c r="O27" s="2">
        <f t="shared" si="4"/>
        <v>-111.46522020787845</v>
      </c>
      <c r="P27" s="2"/>
      <c r="Q27" s="2">
        <f t="shared" si="5"/>
        <v>12.106607208529786</v>
      </c>
      <c r="S27" s="2">
        <f t="shared" si="6"/>
        <v>88.556578921938851</v>
      </c>
      <c r="T27" s="2">
        <f t="shared" si="7"/>
        <v>-88.556578921938851</v>
      </c>
      <c r="U27" s="2"/>
      <c r="V27" s="2">
        <f t="shared" si="8"/>
        <v>3.1409553247030737</v>
      </c>
      <c r="X27" s="2">
        <f t="shared" si="9"/>
        <v>61.477581747587919</v>
      </c>
      <c r="Y27" s="2">
        <f t="shared" si="10"/>
        <v>-61.477581747587919</v>
      </c>
      <c r="Z27" s="2"/>
      <c r="AA27" s="2">
        <f t="shared" si="11"/>
        <v>0.1781262387647797</v>
      </c>
      <c r="AD27" s="28">
        <v>8</v>
      </c>
      <c r="AE27" s="119"/>
      <c r="AF27" s="119"/>
      <c r="AG27" s="119"/>
      <c r="AH27" s="127"/>
      <c r="AI27" s="28" t="s">
        <v>2</v>
      </c>
      <c r="AK27" s="52">
        <v>7</v>
      </c>
      <c r="AL27" s="119"/>
      <c r="AM27" s="54">
        <f t="shared" si="12"/>
        <v>3.7328935334659579</v>
      </c>
      <c r="AN27" s="28" t="s">
        <v>67</v>
      </c>
      <c r="AP27" s="30">
        <v>7</v>
      </c>
      <c r="AQ27" s="128">
        <v>110.41364453508115</v>
      </c>
      <c r="AR27" s="2">
        <f t="shared" si="13"/>
        <v>83.411165999999994</v>
      </c>
      <c r="AS27" s="28" t="s">
        <v>68</v>
      </c>
    </row>
    <row r="28" spans="2:51" x14ac:dyDescent="0.2">
      <c r="B28" s="28">
        <v>9</v>
      </c>
      <c r="C28" s="119"/>
      <c r="D28" s="119"/>
      <c r="E28" s="119"/>
      <c r="F28" s="119"/>
      <c r="G28" s="28" t="s">
        <v>2</v>
      </c>
      <c r="I28" s="2">
        <f t="shared" si="0"/>
        <v>141.88413974502845</v>
      </c>
      <c r="J28" s="2">
        <f t="shared" si="1"/>
        <v>-141.88413974502845</v>
      </c>
      <c r="K28" s="2"/>
      <c r="L28" s="2">
        <f t="shared" si="2"/>
        <v>35.953654473032778</v>
      </c>
      <c r="N28" s="2">
        <f t="shared" si="3"/>
        <v>115.31780381725069</v>
      </c>
      <c r="O28" s="2">
        <f t="shared" si="4"/>
        <v>-115.31780381725069</v>
      </c>
      <c r="P28" s="2"/>
      <c r="Q28" s="2">
        <f t="shared" si="5"/>
        <v>15.430747588067936</v>
      </c>
      <c r="S28" s="2">
        <f t="shared" si="6"/>
        <v>91.94536068812593</v>
      </c>
      <c r="T28" s="2">
        <f t="shared" si="7"/>
        <v>-91.94536068812593</v>
      </c>
      <c r="U28" s="2"/>
      <c r="V28" s="2">
        <f t="shared" si="8"/>
        <v>4.3235780673106907</v>
      </c>
      <c r="X28" s="2">
        <f t="shared" si="9"/>
        <v>64.082728906071125</v>
      </c>
      <c r="Y28" s="2">
        <f t="shared" si="10"/>
        <v>-64.082728906071125</v>
      </c>
      <c r="Z28" s="2"/>
      <c r="AA28" s="2">
        <f t="shared" si="11"/>
        <v>0.27234593391265</v>
      </c>
      <c r="AD28" s="28">
        <v>9</v>
      </c>
      <c r="AE28" s="119"/>
      <c r="AF28" s="119"/>
      <c r="AG28" s="119"/>
      <c r="AH28" s="127"/>
      <c r="AI28" s="28" t="s">
        <v>2</v>
      </c>
      <c r="AK28" s="52">
        <v>8</v>
      </c>
      <c r="AL28" s="119"/>
      <c r="AM28" s="54">
        <f t="shared" si="12"/>
        <v>4.2748340059845598</v>
      </c>
      <c r="AN28" s="28" t="s">
        <v>67</v>
      </c>
      <c r="AP28" s="30">
        <v>8</v>
      </c>
      <c r="AQ28" s="119"/>
      <c r="AR28" s="2">
        <f t="shared" si="13"/>
        <v>92.94914399999999</v>
      </c>
      <c r="AS28" s="28" t="s">
        <v>68</v>
      </c>
    </row>
    <row r="29" spans="2:51" x14ac:dyDescent="0.2">
      <c r="B29" s="28">
        <v>10</v>
      </c>
      <c r="C29" s="119"/>
      <c r="D29" s="119"/>
      <c r="E29" s="119"/>
      <c r="F29" s="119"/>
      <c r="G29" s="28" t="s">
        <v>2</v>
      </c>
      <c r="I29" s="2">
        <f t="shared" si="0"/>
        <v>146.22516580744701</v>
      </c>
      <c r="J29" s="2">
        <f t="shared" si="1"/>
        <v>-146.22516580744701</v>
      </c>
      <c r="K29" s="2"/>
      <c r="L29" s="2">
        <f t="shared" si="2"/>
        <v>43.776834362676979</v>
      </c>
      <c r="N29" s="2">
        <f t="shared" si="3"/>
        <v>119.22330023973825</v>
      </c>
      <c r="O29" s="2">
        <f t="shared" si="4"/>
        <v>-119.22330023973825</v>
      </c>
      <c r="P29" s="2"/>
      <c r="Q29" s="2">
        <f t="shared" si="5"/>
        <v>19.369877753249945</v>
      </c>
      <c r="S29" s="2">
        <f t="shared" si="6"/>
        <v>95.392860345624626</v>
      </c>
      <c r="T29" s="2">
        <f t="shared" si="7"/>
        <v>-95.392860345624626</v>
      </c>
      <c r="U29" s="2"/>
      <c r="V29" s="2">
        <f t="shared" si="8"/>
        <v>5.8336828984307258</v>
      </c>
      <c r="X29" s="2">
        <f t="shared" si="9"/>
        <v>66.743398329041923</v>
      </c>
      <c r="Y29" s="2">
        <f t="shared" si="10"/>
        <v>-66.743398329041923</v>
      </c>
      <c r="Z29" s="2"/>
      <c r="AA29" s="2">
        <f t="shared" si="11"/>
        <v>0.40688639181903774</v>
      </c>
      <c r="AD29" s="28">
        <v>10</v>
      </c>
      <c r="AE29" s="119"/>
      <c r="AF29" s="119"/>
      <c r="AG29" s="119"/>
      <c r="AH29" s="127"/>
      <c r="AI29" s="28" t="s">
        <v>2</v>
      </c>
      <c r="AK29" s="52">
        <v>9</v>
      </c>
      <c r="AL29" s="119"/>
      <c r="AM29" s="54">
        <f t="shared" si="12"/>
        <v>4.8189683466418165</v>
      </c>
      <c r="AN29" s="28" t="s">
        <v>67</v>
      </c>
      <c r="AP29" s="30">
        <v>9</v>
      </c>
      <c r="AQ29" s="119"/>
      <c r="AR29" s="2">
        <f t="shared" si="13"/>
        <v>102.216498</v>
      </c>
      <c r="AS29" s="28" t="s">
        <v>68</v>
      </c>
    </row>
    <row r="30" spans="2:51" x14ac:dyDescent="0.2">
      <c r="B30" s="28">
        <v>11</v>
      </c>
      <c r="C30" s="119"/>
      <c r="D30" s="119"/>
      <c r="E30" s="119"/>
      <c r="F30" s="119"/>
      <c r="G30" s="28" t="s">
        <v>2</v>
      </c>
      <c r="I30" s="2">
        <f t="shared" si="0"/>
        <v>150.60910526354422</v>
      </c>
      <c r="J30" s="2">
        <f t="shared" si="1"/>
        <v>-150.60910526354422</v>
      </c>
      <c r="K30" s="2"/>
      <c r="L30" s="2">
        <f t="shared" si="2"/>
        <v>52.568108395117164</v>
      </c>
      <c r="N30" s="2">
        <f t="shared" si="3"/>
        <v>123.17979990501188</v>
      </c>
      <c r="O30" s="2">
        <f t="shared" si="4"/>
        <v>-123.17979990501188</v>
      </c>
      <c r="P30" s="2"/>
      <c r="Q30" s="2">
        <f t="shared" si="5"/>
        <v>23.969484819886858</v>
      </c>
      <c r="S30" s="2">
        <f t="shared" si="6"/>
        <v>98.897514429063804</v>
      </c>
      <c r="T30" s="2">
        <f t="shared" si="7"/>
        <v>-98.897514429063804</v>
      </c>
      <c r="U30" s="2"/>
      <c r="V30" s="2">
        <f t="shared" si="8"/>
        <v>7.7250880569313054</v>
      </c>
      <c r="X30" s="2">
        <f t="shared" si="9"/>
        <v>69.458563503968406</v>
      </c>
      <c r="Y30" s="2">
        <f t="shared" si="10"/>
        <v>-69.458563503968406</v>
      </c>
      <c r="Z30" s="2"/>
      <c r="AA30" s="2">
        <f t="shared" si="11"/>
        <v>0.59474589452326676</v>
      </c>
      <c r="AD30" s="28">
        <v>11</v>
      </c>
      <c r="AE30" s="119"/>
      <c r="AF30" s="119"/>
      <c r="AG30" s="119"/>
      <c r="AH30" s="127"/>
      <c r="AI30" s="28" t="s">
        <v>2</v>
      </c>
      <c r="AK30" s="52">
        <v>10</v>
      </c>
      <c r="AL30" s="119"/>
      <c r="AM30" s="54">
        <f t="shared" si="12"/>
        <v>5.3653054365928634</v>
      </c>
      <c r="AN30" s="28" t="s">
        <v>67</v>
      </c>
      <c r="AP30" s="30">
        <v>10</v>
      </c>
      <c r="AQ30" s="119"/>
      <c r="AR30" s="2">
        <f t="shared" si="13"/>
        <v>111.2148</v>
      </c>
      <c r="AS30" s="28" t="s">
        <v>68</v>
      </c>
    </row>
    <row r="31" spans="2:51" x14ac:dyDescent="0.2">
      <c r="B31" s="28">
        <v>12</v>
      </c>
      <c r="C31" s="119"/>
      <c r="D31" s="119"/>
      <c r="E31" s="119"/>
      <c r="F31" s="119"/>
      <c r="G31" s="28" t="s">
        <v>2</v>
      </c>
      <c r="I31" s="2">
        <f t="shared" si="0"/>
        <v>155.03376754624747</v>
      </c>
      <c r="J31" s="2">
        <f t="shared" si="1"/>
        <v>-155.03376754624747</v>
      </c>
      <c r="K31" s="2"/>
      <c r="L31" s="2">
        <f t="shared" si="2"/>
        <v>62.316256294890891</v>
      </c>
      <c r="N31" s="2">
        <f t="shared" si="3"/>
        <v>127.1853527634226</v>
      </c>
      <c r="O31" s="2">
        <f t="shared" si="4"/>
        <v>-127.1853527634226</v>
      </c>
      <c r="P31" s="2"/>
      <c r="Q31" s="2">
        <f t="shared" si="5"/>
        <v>29.266632194923897</v>
      </c>
      <c r="S31" s="2">
        <f t="shared" si="6"/>
        <v>102.45770062796983</v>
      </c>
      <c r="T31" s="2">
        <f t="shared" si="7"/>
        <v>-102.45770062796983</v>
      </c>
      <c r="U31" s="2"/>
      <c r="V31" s="2">
        <f t="shared" si="8"/>
        <v>10.051579831647398</v>
      </c>
      <c r="X31" s="2">
        <f t="shared" si="9"/>
        <v>72.227131945026144</v>
      </c>
      <c r="Y31" s="2">
        <f t="shared" si="10"/>
        <v>-72.227131945026144</v>
      </c>
      <c r="Z31" s="2"/>
      <c r="AA31" s="2">
        <f t="shared" si="11"/>
        <v>0.85155505821739663</v>
      </c>
      <c r="AD31" s="28">
        <v>12</v>
      </c>
      <c r="AE31" s="119"/>
      <c r="AF31" s="119"/>
      <c r="AG31" s="119"/>
      <c r="AH31" s="127"/>
      <c r="AI31" s="28" t="s">
        <v>2</v>
      </c>
      <c r="AK31" s="52">
        <v>11</v>
      </c>
      <c r="AL31" s="119"/>
      <c r="AM31" s="54">
        <f t="shared" si="12"/>
        <v>5.913854192945271</v>
      </c>
      <c r="AN31" s="28" t="s">
        <v>67</v>
      </c>
      <c r="AP31" s="30">
        <v>11</v>
      </c>
      <c r="AQ31" s="119"/>
      <c r="AR31" s="2">
        <f t="shared" si="13"/>
        <v>119.94562199999999</v>
      </c>
      <c r="AS31" s="28" t="s">
        <v>68</v>
      </c>
    </row>
    <row r="32" spans="2:51" x14ac:dyDescent="0.2">
      <c r="B32" s="28">
        <v>13</v>
      </c>
      <c r="C32" s="119"/>
      <c r="D32" s="119"/>
      <c r="E32" s="119"/>
      <c r="F32" s="119"/>
      <c r="G32" s="28" t="s">
        <v>2</v>
      </c>
      <c r="I32" s="2">
        <f t="shared" si="0"/>
        <v>159.49694562038539</v>
      </c>
      <c r="J32" s="2">
        <f t="shared" si="1"/>
        <v>-159.49694562038539</v>
      </c>
      <c r="K32" s="2"/>
      <c r="L32" s="2">
        <f t="shared" si="2"/>
        <v>72.992090331181842</v>
      </c>
      <c r="N32" s="2">
        <f t="shared" si="3"/>
        <v>131.23797254597699</v>
      </c>
      <c r="O32" s="2">
        <f t="shared" si="4"/>
        <v>-131.23797254597699</v>
      </c>
      <c r="P32" s="2"/>
      <c r="Q32" s="2">
        <f t="shared" si="5"/>
        <v>35.28863105512152</v>
      </c>
      <c r="S32" s="2">
        <f t="shared" si="6"/>
        <v>106.07174181072304</v>
      </c>
      <c r="T32" s="2">
        <f t="shared" si="7"/>
        <v>-106.07174181072304</v>
      </c>
      <c r="U32" s="2"/>
      <c r="V32" s="2">
        <f t="shared" si="8"/>
        <v>12.86508884763375</v>
      </c>
      <c r="X32" s="2">
        <f t="shared" si="9"/>
        <v>75.047948238931227</v>
      </c>
      <c r="Y32" s="2">
        <f t="shared" si="10"/>
        <v>-75.047948238931227</v>
      </c>
      <c r="Z32" s="2"/>
      <c r="AA32" s="2">
        <f t="shared" si="11"/>
        <v>1.19565484932241</v>
      </c>
      <c r="AD32" s="28">
        <v>13</v>
      </c>
      <c r="AE32" s="119"/>
      <c r="AF32" s="119"/>
      <c r="AG32" s="119"/>
      <c r="AH32" s="127"/>
      <c r="AI32" s="28" t="s">
        <v>2</v>
      </c>
      <c r="AK32" s="52">
        <v>12</v>
      </c>
      <c r="AL32" s="119"/>
      <c r="AM32" s="54">
        <f t="shared" si="12"/>
        <v>6.4646235689046243</v>
      </c>
      <c r="AN32" s="28" t="s">
        <v>67</v>
      </c>
      <c r="AP32" s="30">
        <v>12</v>
      </c>
      <c r="AQ32" s="128">
        <v>116.66861492224996</v>
      </c>
      <c r="AR32" s="2">
        <f t="shared" si="13"/>
        <v>128.41053599999998</v>
      </c>
      <c r="AS32" s="28" t="s">
        <v>68</v>
      </c>
    </row>
    <row r="33" spans="2:45" x14ac:dyDescent="0.2">
      <c r="B33" s="28">
        <v>14</v>
      </c>
      <c r="C33" s="119"/>
      <c r="D33" s="119"/>
      <c r="E33" s="119"/>
      <c r="F33" s="119"/>
      <c r="G33" s="28" t="s">
        <v>2</v>
      </c>
      <c r="I33" s="2">
        <f t="shared" si="0"/>
        <v>163.99642003871656</v>
      </c>
      <c r="J33" s="2">
        <f t="shared" si="1"/>
        <v>-163.99642003871656</v>
      </c>
      <c r="K33" s="2"/>
      <c r="L33" s="2">
        <f t="shared" si="2"/>
        <v>84.549751266133384</v>
      </c>
      <c r="N33" s="2">
        <f t="shared" si="3"/>
        <v>135.3356409875656</v>
      </c>
      <c r="O33" s="2">
        <f t="shared" si="4"/>
        <v>-135.3356409875656</v>
      </c>
      <c r="P33" s="2"/>
      <c r="Q33" s="2">
        <f t="shared" si="5"/>
        <v>42.052098038264397</v>
      </c>
      <c r="S33" s="2">
        <f t="shared" si="6"/>
        <v>109.73791008415792</v>
      </c>
      <c r="T33" s="2">
        <f t="shared" si="7"/>
        <v>-109.73791008415792</v>
      </c>
      <c r="U33" s="2"/>
      <c r="V33" s="2">
        <f t="shared" si="8"/>
        <v>16.213854734143013</v>
      </c>
      <c r="X33" s="2">
        <f t="shared" si="9"/>
        <v>77.919797193327057</v>
      </c>
      <c r="Y33" s="2">
        <f t="shared" si="10"/>
        <v>-77.919797193327057</v>
      </c>
      <c r="Z33" s="2"/>
      <c r="AA33" s="2">
        <f t="shared" si="11"/>
        <v>1.6480597338434571</v>
      </c>
      <c r="AD33" s="28">
        <v>14</v>
      </c>
      <c r="AE33" s="119"/>
      <c r="AF33" s="119"/>
      <c r="AG33" s="119"/>
      <c r="AH33" s="127"/>
      <c r="AI33" s="28" t="s">
        <v>2</v>
      </c>
      <c r="AK33" s="52">
        <v>13</v>
      </c>
      <c r="AL33" s="119"/>
      <c r="AM33" s="54">
        <f t="shared" si="12"/>
        <v>7.0176225539205745</v>
      </c>
      <c r="AN33" s="28" t="s">
        <v>67</v>
      </c>
      <c r="AP33" s="30">
        <v>13</v>
      </c>
      <c r="AQ33" s="119"/>
      <c r="AR33" s="2">
        <f t="shared" si="13"/>
        <v>136.61111399999999</v>
      </c>
      <c r="AS33" s="28" t="s">
        <v>68</v>
      </c>
    </row>
    <row r="34" spans="2:45" x14ac:dyDescent="0.2">
      <c r="B34" s="28">
        <v>15</v>
      </c>
      <c r="C34" s="119"/>
      <c r="D34" s="119"/>
      <c r="E34" s="119"/>
      <c r="F34" s="119"/>
      <c r="G34" s="28" t="s">
        <v>2</v>
      </c>
      <c r="I34" s="2">
        <f t="shared" si="0"/>
        <v>168.52996289403791</v>
      </c>
      <c r="J34" s="2">
        <f t="shared" si="1"/>
        <v>-168.52996289403791</v>
      </c>
      <c r="K34" s="2"/>
      <c r="L34" s="2">
        <f t="shared" si="2"/>
        <v>96.928562350265821</v>
      </c>
      <c r="N34" s="2">
        <f t="shared" si="3"/>
        <v>139.47631200094943</v>
      </c>
      <c r="O34" s="2">
        <f t="shared" si="4"/>
        <v>-139.47631200094943</v>
      </c>
      <c r="P34" s="2"/>
      <c r="Q34" s="2">
        <f t="shared" si="5"/>
        <v>49.562425602772471</v>
      </c>
      <c r="S34" s="2">
        <f t="shared" si="6"/>
        <v>113.4544308732993</v>
      </c>
      <c r="T34" s="2">
        <f t="shared" si="7"/>
        <v>-113.4544308732993</v>
      </c>
      <c r="U34" s="2"/>
      <c r="V34" s="2">
        <f t="shared" si="8"/>
        <v>20.140685423785612</v>
      </c>
      <c r="X34" s="2">
        <f t="shared" si="9"/>
        <v>80.841407072563243</v>
      </c>
      <c r="Y34" s="2">
        <f t="shared" si="10"/>
        <v>-80.841407072563243</v>
      </c>
      <c r="Z34" s="2"/>
      <c r="AA34" s="2">
        <f t="shared" si="11"/>
        <v>2.2322926413326143</v>
      </c>
      <c r="AD34" s="28">
        <v>15</v>
      </c>
      <c r="AE34" s="119"/>
      <c r="AF34" s="119"/>
      <c r="AG34" s="119"/>
      <c r="AH34" s="127"/>
      <c r="AI34" s="28" t="s">
        <v>2</v>
      </c>
      <c r="AK34" s="52">
        <v>14</v>
      </c>
      <c r="AL34" s="119"/>
      <c r="AM34" s="54">
        <f t="shared" si="12"/>
        <v>7.5728601738336572</v>
      </c>
      <c r="AN34" s="28" t="s">
        <v>67</v>
      </c>
      <c r="AP34" s="30">
        <v>14</v>
      </c>
      <c r="AQ34" s="119"/>
      <c r="AR34" s="2">
        <f t="shared" si="13"/>
        <v>144.54892799999999</v>
      </c>
      <c r="AS34" s="28" t="s">
        <v>68</v>
      </c>
    </row>
    <row r="35" spans="2:45" x14ac:dyDescent="0.2">
      <c r="B35" s="28">
        <v>16</v>
      </c>
      <c r="C35" s="119">
        <v>74.609960817962403</v>
      </c>
      <c r="D35" s="119">
        <v>39.199065380292765</v>
      </c>
      <c r="E35" s="119">
        <v>18.088134390850286</v>
      </c>
      <c r="F35" s="119">
        <v>12.403672612013708</v>
      </c>
      <c r="G35" s="28" t="s">
        <v>2</v>
      </c>
      <c r="I35" s="2">
        <f t="shared" ref="I35:I66" si="14" xml:space="preserve"> $J$4 * EXP(-EXP(-$J$5 * (B35 - $J$6)))</f>
        <v>173.09534165954329</v>
      </c>
      <c r="J35" s="2">
        <f>C35-I35</f>
        <v>-98.485380841580891</v>
      </c>
      <c r="K35" s="2"/>
      <c r="L35" s="2">
        <f t="shared" ref="L35:L66" si="15" xml:space="preserve"> $L$4 * EXP(-EXP(-$L$5 * (B35 - $L$6)))</f>
        <v>110.05528918321413</v>
      </c>
      <c r="N35" s="2">
        <f t="shared" si="3"/>
        <v>143.65791578984218</v>
      </c>
      <c r="O35" s="2">
        <f t="shared" si="4"/>
        <v>-104.45885040954941</v>
      </c>
      <c r="P35" s="2"/>
      <c r="Q35" s="2">
        <f t="shared" si="5"/>
        <v>57.813664758921959</v>
      </c>
      <c r="S35" s="2">
        <f t="shared" si="6"/>
        <v>117.21948700638227</v>
      </c>
      <c r="T35" s="2">
        <f t="shared" si="7"/>
        <v>-99.131352615531981</v>
      </c>
      <c r="U35" s="2"/>
      <c r="V35" s="2">
        <f t="shared" si="8"/>
        <v>24.68140686702607</v>
      </c>
      <c r="X35" s="2">
        <f t="shared" si="9"/>
        <v>83.811452905986286</v>
      </c>
      <c r="Y35" s="2">
        <f t="shared" si="10"/>
        <v>-71.407780293972579</v>
      </c>
      <c r="Z35" s="2"/>
      <c r="AA35" s="2">
        <f t="shared" si="11"/>
        <v>2.9740865721645404</v>
      </c>
      <c r="AD35" s="28">
        <v>16</v>
      </c>
      <c r="AE35" s="119">
        <v>13.398456133939359</v>
      </c>
      <c r="AF35" s="119">
        <v>9.3336265170030135</v>
      </c>
      <c r="AG35" s="119">
        <v>6.6404557734793395</v>
      </c>
      <c r="AH35" s="127">
        <v>0</v>
      </c>
      <c r="AI35" s="28" t="s">
        <v>2</v>
      </c>
      <c r="AK35" s="52">
        <v>15</v>
      </c>
      <c r="AL35" s="119"/>
      <c r="AM35" s="54">
        <f t="shared" si="12"/>
        <v>8.1303454910224975</v>
      </c>
      <c r="AN35" s="28" t="s">
        <v>67</v>
      </c>
      <c r="AP35" s="30">
        <v>15</v>
      </c>
      <c r="AQ35" s="119"/>
      <c r="AR35" s="2">
        <f t="shared" si="13"/>
        <v>152.22554999999997</v>
      </c>
      <c r="AS35" s="28" t="s">
        <v>68</v>
      </c>
    </row>
    <row r="36" spans="2:45" x14ac:dyDescent="0.2">
      <c r="B36" s="28">
        <v>17</v>
      </c>
      <c r="C36" s="119">
        <v>93.71481848551565</v>
      </c>
      <c r="D36" s="119">
        <v>49.683446283611843</v>
      </c>
      <c r="E36" s="119">
        <v>23.207223984448245</v>
      </c>
      <c r="F36" s="119">
        <v>14.427601514848648</v>
      </c>
      <c r="G36" s="28" t="s">
        <v>2</v>
      </c>
      <c r="I36" s="2">
        <f t="shared" si="14"/>
        <v>177.69032291045377</v>
      </c>
      <c r="J36" s="2">
        <f t="shared" ref="J36:J99" si="16">C36-I36</f>
        <v>-83.975504424938123</v>
      </c>
      <c r="K36" s="2"/>
      <c r="L36" s="2">
        <f t="shared" si="15"/>
        <v>123.8466510674361</v>
      </c>
      <c r="N36" s="2">
        <f t="shared" si="3"/>
        <v>147.87836289026683</v>
      </c>
      <c r="O36" s="2">
        <f t="shared" si="4"/>
        <v>-98.194916606654985</v>
      </c>
      <c r="P36" s="2"/>
      <c r="Q36" s="2">
        <f t="shared" si="5"/>
        <v>66.788796449011159</v>
      </c>
      <c r="S36" s="2">
        <f t="shared" si="6"/>
        <v>121.03122279099892</v>
      </c>
      <c r="T36" s="2">
        <f t="shared" si="7"/>
        <v>-97.823998806550676</v>
      </c>
      <c r="U36" s="2"/>
      <c r="V36" s="2">
        <f t="shared" si="8"/>
        <v>29.863581392409564</v>
      </c>
      <c r="X36" s="2">
        <f t="shared" si="9"/>
        <v>86.828559854211719</v>
      </c>
      <c r="Y36" s="2">
        <f t="shared" si="10"/>
        <v>-72.400958339363072</v>
      </c>
      <c r="Z36" s="2"/>
      <c r="AA36" s="2">
        <f t="shared" si="11"/>
        <v>3.9009566284772292</v>
      </c>
      <c r="AD36" s="28">
        <v>17</v>
      </c>
      <c r="AE36" s="119">
        <v>0</v>
      </c>
      <c r="AF36" s="119">
        <v>0</v>
      </c>
      <c r="AG36" s="119">
        <v>0</v>
      </c>
      <c r="AH36" s="127">
        <v>0</v>
      </c>
      <c r="AI36" s="28" t="s">
        <v>2</v>
      </c>
      <c r="AK36" s="52">
        <v>16</v>
      </c>
      <c r="AL36" s="119">
        <v>8.1999999999999993</v>
      </c>
      <c r="AM36" s="54">
        <f t="shared" si="12"/>
        <v>8.6900876045518771</v>
      </c>
      <c r="AN36" s="28" t="s">
        <v>67</v>
      </c>
      <c r="AP36" s="30">
        <v>16</v>
      </c>
      <c r="AQ36" s="119"/>
      <c r="AR36" s="2">
        <f t="shared" si="13"/>
        <v>159.64255199999999</v>
      </c>
      <c r="AS36" s="28" t="s">
        <v>68</v>
      </c>
    </row>
    <row r="37" spans="2:45" x14ac:dyDescent="0.2">
      <c r="B37" s="28">
        <v>18</v>
      </c>
      <c r="C37" s="119">
        <v>116.23048714333902</v>
      </c>
      <c r="D37" s="119">
        <v>63.852050779946971</v>
      </c>
      <c r="E37" s="119">
        <v>29.392150504171106</v>
      </c>
      <c r="F37" s="119">
        <v>17.146052235716024</v>
      </c>
      <c r="G37" s="28" t="s">
        <v>2</v>
      </c>
      <c r="I37" s="2">
        <f t="shared" si="14"/>
        <v>182.3126759207702</v>
      </c>
      <c r="J37" s="2">
        <f t="shared" si="16"/>
        <v>-66.082188777431185</v>
      </c>
      <c r="K37" s="2"/>
      <c r="L37" s="2">
        <f t="shared" si="15"/>
        <v>138.21193862802545</v>
      </c>
      <c r="N37" s="2">
        <f t="shared" si="3"/>
        <v>152.13554813021375</v>
      </c>
      <c r="O37" s="2">
        <f t="shared" si="4"/>
        <v>-88.283497350266771</v>
      </c>
      <c r="P37" s="2"/>
      <c r="Q37" s="2">
        <f t="shared" si="5"/>
        <v>76.460349115868297</v>
      </c>
      <c r="S37" s="2">
        <f t="shared" si="6"/>
        <v>124.88774806794585</v>
      </c>
      <c r="T37" s="2">
        <f t="shared" si="7"/>
        <v>-95.495597563774737</v>
      </c>
      <c r="U37" s="2"/>
      <c r="V37" s="2">
        <f t="shared" si="8"/>
        <v>35.705550762185176</v>
      </c>
      <c r="X37" s="2">
        <f t="shared" si="9"/>
        <v>89.891306619256824</v>
      </c>
      <c r="Y37" s="2">
        <f t="shared" si="10"/>
        <v>-72.745254383540797</v>
      </c>
      <c r="Z37" s="2"/>
      <c r="AA37" s="2">
        <f t="shared" si="11"/>
        <v>5.0416551339436815</v>
      </c>
      <c r="AD37" s="28">
        <v>18</v>
      </c>
      <c r="AE37" s="119">
        <v>0</v>
      </c>
      <c r="AF37" s="119">
        <v>0</v>
      </c>
      <c r="AG37" s="119">
        <v>0</v>
      </c>
      <c r="AH37" s="127">
        <v>0</v>
      </c>
      <c r="AI37" s="28" t="s">
        <v>2</v>
      </c>
      <c r="AK37" s="52">
        <v>17</v>
      </c>
      <c r="AL37" s="119">
        <v>8.8000000000000007</v>
      </c>
      <c r="AM37" s="54">
        <f t="shared" si="12"/>
        <v>9.2520956503210598</v>
      </c>
      <c r="AN37" s="28" t="s">
        <v>67</v>
      </c>
      <c r="AP37" s="30">
        <v>17</v>
      </c>
      <c r="AQ37" s="128">
        <v>148.38890897771751</v>
      </c>
      <c r="AR37" s="2">
        <f t="shared" si="13"/>
        <v>166.80150599999999</v>
      </c>
      <c r="AS37" s="28" t="s">
        <v>68</v>
      </c>
    </row>
    <row r="38" spans="2:45" x14ac:dyDescent="0.2">
      <c r="B38" s="28">
        <v>19</v>
      </c>
      <c r="C38" s="119">
        <v>141.31070397546304</v>
      </c>
      <c r="D38" s="119">
        <v>79.296056787560602</v>
      </c>
      <c r="E38" s="119">
        <v>36.754129889480339</v>
      </c>
      <c r="F38" s="119">
        <v>19.899773023242645</v>
      </c>
      <c r="G38" s="28" t="s">
        <v>2</v>
      </c>
      <c r="I38" s="2">
        <f t="shared" si="14"/>
        <v>186.96017612980791</v>
      </c>
      <c r="J38" s="2">
        <f t="shared" si="16"/>
        <v>-45.649472154344863</v>
      </c>
      <c r="K38" s="2"/>
      <c r="L38" s="2">
        <f t="shared" si="15"/>
        <v>153.05560979259448</v>
      </c>
      <c r="N38" s="2">
        <f t="shared" si="3"/>
        <v>156.42735449846813</v>
      </c>
      <c r="O38" s="2">
        <f t="shared" si="4"/>
        <v>-77.131297710907532</v>
      </c>
      <c r="P38" s="2"/>
      <c r="Q38" s="2">
        <f t="shared" si="5"/>
        <v>86.791306627932656</v>
      </c>
      <c r="S38" s="2">
        <f t="shared" si="6"/>
        <v>128.78714223010275</v>
      </c>
      <c r="T38" s="2">
        <f t="shared" si="7"/>
        <v>-92.033012340622406</v>
      </c>
      <c r="U38" s="2"/>
      <c r="V38" s="2">
        <f t="shared" si="8"/>
        <v>42.215835754136734</v>
      </c>
      <c r="X38" s="2">
        <f t="shared" si="9"/>
        <v>92.998228884879595</v>
      </c>
      <c r="Y38" s="2">
        <f t="shared" si="10"/>
        <v>-73.09845586163695</v>
      </c>
      <c r="Z38" s="2"/>
      <c r="AA38" s="2">
        <f t="shared" si="11"/>
        <v>6.4255304921470291</v>
      </c>
      <c r="AD38" s="28">
        <v>19</v>
      </c>
      <c r="AE38" s="119">
        <v>0</v>
      </c>
      <c r="AF38" s="119">
        <v>0</v>
      </c>
      <c r="AG38" s="119">
        <v>0</v>
      </c>
      <c r="AH38" s="127">
        <v>0</v>
      </c>
      <c r="AI38" s="28" t="s">
        <v>2</v>
      </c>
      <c r="AK38" s="52">
        <v>18</v>
      </c>
      <c r="AL38" s="119">
        <v>9.5</v>
      </c>
      <c r="AM38" s="54">
        <f t="shared" si="12"/>
        <v>9.8163788012130464</v>
      </c>
      <c r="AN38" s="28" t="s">
        <v>67</v>
      </c>
      <c r="AP38" s="30">
        <v>18</v>
      </c>
      <c r="AQ38" s="119"/>
      <c r="AR38" s="2">
        <f t="shared" si="13"/>
        <v>173.70398399999999</v>
      </c>
      <c r="AS38" s="28" t="s">
        <v>68</v>
      </c>
    </row>
    <row r="39" spans="2:45" x14ac:dyDescent="0.2">
      <c r="B39" s="28">
        <v>20</v>
      </c>
      <c r="C39" s="119">
        <v>168.61642381980209</v>
      </c>
      <c r="D39" s="119">
        <v>97.786203285467394</v>
      </c>
      <c r="E39" s="119">
        <v>46.159243300708347</v>
      </c>
      <c r="F39" s="119">
        <v>23.550070147478181</v>
      </c>
      <c r="G39" s="28" t="s">
        <v>2</v>
      </c>
      <c r="I39" s="2">
        <f t="shared" si="14"/>
        <v>191.6306084739528</v>
      </c>
      <c r="J39" s="2">
        <f t="shared" si="16"/>
        <v>-23.014184654150711</v>
      </c>
      <c r="K39" s="2"/>
      <c r="L39" s="2">
        <f t="shared" si="15"/>
        <v>168.27975857363828</v>
      </c>
      <c r="N39" s="2">
        <f t="shared" si="3"/>
        <v>160.75165691431309</v>
      </c>
      <c r="O39" s="2">
        <f t="shared" si="4"/>
        <v>-62.965453628845694</v>
      </c>
      <c r="P39" s="2"/>
      <c r="Q39" s="2">
        <f t="shared" si="5"/>
        <v>97.736242800705554</v>
      </c>
      <c r="S39" s="2">
        <f t="shared" si="6"/>
        <v>132.72745819445188</v>
      </c>
      <c r="T39" s="2">
        <f t="shared" si="7"/>
        <v>-86.568214893743544</v>
      </c>
      <c r="U39" s="2"/>
      <c r="V39" s="2">
        <f t="shared" si="8"/>
        <v>49.392900230225614</v>
      </c>
      <c r="X39" s="2">
        <f t="shared" si="9"/>
        <v>96.147822773982455</v>
      </c>
      <c r="Y39" s="2">
        <f t="shared" si="10"/>
        <v>-72.597752626504274</v>
      </c>
      <c r="Z39" s="2"/>
      <c r="AA39" s="2">
        <f t="shared" si="11"/>
        <v>8.0818168210825014</v>
      </c>
      <c r="AD39" s="28">
        <v>20</v>
      </c>
      <c r="AE39" s="119">
        <v>0</v>
      </c>
      <c r="AF39" s="119">
        <v>0</v>
      </c>
      <c r="AG39" s="119">
        <v>0</v>
      </c>
      <c r="AH39" s="127">
        <v>0</v>
      </c>
      <c r="AI39" s="28" t="s">
        <v>2</v>
      </c>
      <c r="AK39" s="52">
        <v>19</v>
      </c>
      <c r="AL39" s="119">
        <v>10.1</v>
      </c>
      <c r="AM39" s="54">
        <f t="shared" si="12"/>
        <v>10.382946267244229</v>
      </c>
      <c r="AN39" s="28" t="s">
        <v>67</v>
      </c>
      <c r="AP39" s="30">
        <v>19</v>
      </c>
      <c r="AQ39" s="119"/>
      <c r="AR39" s="2">
        <f t="shared" si="13"/>
        <v>180.35155799999998</v>
      </c>
      <c r="AS39" s="28" t="s">
        <v>68</v>
      </c>
    </row>
    <row r="40" spans="2:45" x14ac:dyDescent="0.2">
      <c r="B40" s="28">
        <v>21</v>
      </c>
      <c r="C40" s="119">
        <v>167.8321059621953</v>
      </c>
      <c r="D40" s="119">
        <v>99.790759915914194</v>
      </c>
      <c r="E40" s="119">
        <v>42.610962168130541</v>
      </c>
      <c r="F40" s="119">
        <v>18.219159896279326</v>
      </c>
      <c r="G40" s="28" t="s">
        <v>2</v>
      </c>
      <c r="I40" s="2">
        <f t="shared" si="14"/>
        <v>196.32177057983512</v>
      </c>
      <c r="J40" s="2">
        <f t="shared" si="16"/>
        <v>-28.489664617639818</v>
      </c>
      <c r="K40" s="2"/>
      <c r="L40" s="2">
        <f t="shared" si="15"/>
        <v>183.78637565837698</v>
      </c>
      <c r="N40" s="2">
        <f t="shared" si="3"/>
        <v>165.1063258906413</v>
      </c>
      <c r="O40" s="2">
        <f t="shared" si="4"/>
        <v>-65.315565974727107</v>
      </c>
      <c r="P40" s="2"/>
      <c r="Q40" s="2">
        <f t="shared" si="5"/>
        <v>109.24261586921571</v>
      </c>
      <c r="S40" s="2">
        <f t="shared" si="6"/>
        <v>136.70672631614013</v>
      </c>
      <c r="T40" s="2">
        <f t="shared" si="7"/>
        <v>-94.095764148009593</v>
      </c>
      <c r="U40" s="2"/>
      <c r="V40" s="2">
        <f t="shared" si="8"/>
        <v>57.225266082516661</v>
      </c>
      <c r="X40" s="2">
        <f t="shared" si="9"/>
        <v>99.338548310493451</v>
      </c>
      <c r="Y40" s="2">
        <f t="shared" si="10"/>
        <v>-81.119388414214129</v>
      </c>
      <c r="Z40" s="2"/>
      <c r="AA40" s="2">
        <f t="shared" si="11"/>
        <v>10.038885702567342</v>
      </c>
      <c r="AD40" s="28">
        <v>21</v>
      </c>
      <c r="AE40" s="119">
        <v>30.61701539130231</v>
      </c>
      <c r="AF40" s="119">
        <v>18.445843938480721</v>
      </c>
      <c r="AG40" s="119">
        <v>14.639082973695778</v>
      </c>
      <c r="AH40" s="127">
        <v>10.181980380088183</v>
      </c>
      <c r="AI40" s="28" t="s">
        <v>2</v>
      </c>
      <c r="AK40" s="52">
        <v>20</v>
      </c>
      <c r="AL40" s="119">
        <v>10.6</v>
      </c>
      <c r="AM40" s="54">
        <f t="shared" si="12"/>
        <v>10.951807295714774</v>
      </c>
      <c r="AN40" s="28" t="s">
        <v>67</v>
      </c>
      <c r="AP40" s="30">
        <v>20</v>
      </c>
      <c r="AQ40" s="119"/>
      <c r="AR40" s="2">
        <f t="shared" si="13"/>
        <v>186.7458</v>
      </c>
      <c r="AS40" s="28" t="s">
        <v>68</v>
      </c>
    </row>
    <row r="41" spans="2:45" x14ac:dyDescent="0.2">
      <c r="B41" s="28">
        <v>22</v>
      </c>
      <c r="C41" s="119">
        <v>196.28452744390782</v>
      </c>
      <c r="D41" s="119">
        <v>119.99483499537989</v>
      </c>
      <c r="E41" s="119">
        <v>53.374802790110429</v>
      </c>
      <c r="F41" s="119">
        <v>21.672703143285826</v>
      </c>
      <c r="G41" s="28" t="s">
        <v>2</v>
      </c>
      <c r="I41" s="2">
        <f t="shared" si="14"/>
        <v>201.03147581583588</v>
      </c>
      <c r="J41" s="2">
        <f t="shared" si="16"/>
        <v>-4.7469483719280561</v>
      </c>
      <c r="K41" s="2"/>
      <c r="L41" s="2">
        <f t="shared" si="15"/>
        <v>199.47934429588733</v>
      </c>
      <c r="N41" s="2">
        <f t="shared" si="3"/>
        <v>169.48923108381743</v>
      </c>
      <c r="O41" s="2">
        <f t="shared" si="4"/>
        <v>-49.49439608843754</v>
      </c>
      <c r="P41" s="2"/>
      <c r="Q41" s="2">
        <f t="shared" si="5"/>
        <v>121.25215769622855</v>
      </c>
      <c r="S41" s="2">
        <f t="shared" si="6"/>
        <v>140.72295823428615</v>
      </c>
      <c r="T41" s="2">
        <f t="shared" si="7"/>
        <v>-87.348155444175717</v>
      </c>
      <c r="U41" s="2"/>
      <c r="V41" s="2">
        <f t="shared" si="8"/>
        <v>65.691947565532772</v>
      </c>
      <c r="X41" s="2">
        <f t="shared" si="9"/>
        <v>102.56883287372791</v>
      </c>
      <c r="Y41" s="2">
        <f t="shared" si="10"/>
        <v>-80.896129730442084</v>
      </c>
      <c r="Z41" s="2"/>
      <c r="AA41" s="2">
        <f t="shared" si="11"/>
        <v>12.32349335274772</v>
      </c>
      <c r="AD41" s="28">
        <v>22</v>
      </c>
      <c r="AE41" s="119">
        <v>0</v>
      </c>
      <c r="AF41" s="119">
        <v>0</v>
      </c>
      <c r="AG41" s="119">
        <v>0</v>
      </c>
      <c r="AH41" s="127">
        <v>0</v>
      </c>
      <c r="AI41" s="28" t="s">
        <v>2</v>
      </c>
      <c r="AK41" s="52">
        <v>21</v>
      </c>
      <c r="AL41" s="119">
        <v>11.4</v>
      </c>
      <c r="AM41" s="54">
        <f t="shared" si="12"/>
        <v>11.52297117135943</v>
      </c>
      <c r="AN41" s="28" t="s">
        <v>67</v>
      </c>
      <c r="AP41" s="30">
        <v>21</v>
      </c>
      <c r="AQ41" s="119"/>
      <c r="AR41" s="2">
        <f t="shared" si="13"/>
        <v>192.888282</v>
      </c>
      <c r="AS41" s="28" t="s">
        <v>68</v>
      </c>
    </row>
    <row r="42" spans="2:45" x14ac:dyDescent="0.2">
      <c r="B42" s="28">
        <v>23</v>
      </c>
      <c r="C42" s="119">
        <v>224.27853378054388</v>
      </c>
      <c r="D42" s="119">
        <v>142.19474959395981</v>
      </c>
      <c r="E42" s="119">
        <v>65.805482317058775</v>
      </c>
      <c r="F42" s="119">
        <v>25.617791550973319</v>
      </c>
      <c r="G42" s="28" t="s">
        <v>2</v>
      </c>
      <c r="I42" s="2">
        <f t="shared" si="14"/>
        <v>205.75755619953597</v>
      </c>
      <c r="J42" s="2">
        <f t="shared" si="16"/>
        <v>18.520977581007912</v>
      </c>
      <c r="K42" s="2"/>
      <c r="L42" s="2">
        <f t="shared" si="15"/>
        <v>215.26613768148854</v>
      </c>
      <c r="N42" s="2">
        <f t="shared" si="3"/>
        <v>173.89824472442697</v>
      </c>
      <c r="O42" s="2">
        <f t="shared" si="4"/>
        <v>-31.703495130467161</v>
      </c>
      <c r="P42" s="2"/>
      <c r="Q42" s="2">
        <f t="shared" si="5"/>
        <v>133.70229733315352</v>
      </c>
      <c r="S42" s="2">
        <f t="shared" si="6"/>
        <v>144.77415064004214</v>
      </c>
      <c r="T42" s="2">
        <f t="shared" si="7"/>
        <v>-78.968668322983362</v>
      </c>
      <c r="U42" s="2"/>
      <c r="V42" s="2">
        <f t="shared" si="8"/>
        <v>74.763160127371961</v>
      </c>
      <c r="X42" s="2">
        <f t="shared" si="9"/>
        <v>105.83707463385242</v>
      </c>
      <c r="Y42" s="2">
        <f t="shared" si="10"/>
        <v>-80.219283082879102</v>
      </c>
      <c r="Z42" s="2"/>
      <c r="AA42" s="2">
        <f t="shared" si="11"/>
        <v>14.960056148892495</v>
      </c>
      <c r="AD42" s="28">
        <v>23</v>
      </c>
      <c r="AE42" s="119">
        <v>0</v>
      </c>
      <c r="AF42" s="119">
        <v>0</v>
      </c>
      <c r="AG42" s="119">
        <v>0</v>
      </c>
      <c r="AH42" s="127">
        <v>0</v>
      </c>
      <c r="AI42" s="28" t="s">
        <v>2</v>
      </c>
      <c r="AK42" s="52">
        <v>22</v>
      </c>
      <c r="AL42" s="119">
        <v>12</v>
      </c>
      <c r="AM42" s="54">
        <f t="shared" si="12"/>
        <v>12.096447216499243</v>
      </c>
      <c r="AN42" s="28" t="s">
        <v>67</v>
      </c>
      <c r="AP42" s="30">
        <v>22</v>
      </c>
      <c r="AQ42" s="128">
        <v>204.51067175169459</v>
      </c>
      <c r="AR42" s="2">
        <f t="shared" si="13"/>
        <v>198.78057599999997</v>
      </c>
      <c r="AS42" s="28" t="s">
        <v>68</v>
      </c>
    </row>
    <row r="43" spans="2:45" x14ac:dyDescent="0.2">
      <c r="B43" s="28">
        <v>24</v>
      </c>
      <c r="C43" s="119">
        <v>255.58944418090974</v>
      </c>
      <c r="D43" s="119">
        <v>167.43024701635056</v>
      </c>
      <c r="E43" s="119">
        <v>79.878107853644821</v>
      </c>
      <c r="F43" s="119">
        <v>30.022141139189173</v>
      </c>
      <c r="G43" s="28" t="s">
        <v>2</v>
      </c>
      <c r="I43" s="2">
        <f t="shared" si="14"/>
        <v>210.49786515937242</v>
      </c>
      <c r="J43" s="2">
        <f t="shared" si="16"/>
        <v>45.091579021537314</v>
      </c>
      <c r="K43" s="2"/>
      <c r="L43" s="2">
        <f t="shared" si="15"/>
        <v>231.05920385997533</v>
      </c>
      <c r="N43" s="2">
        <f t="shared" si="3"/>
        <v>178.33124492381677</v>
      </c>
      <c r="O43" s="2">
        <f t="shared" si="4"/>
        <v>-10.900997907466206</v>
      </c>
      <c r="P43" s="2"/>
      <c r="Q43" s="2">
        <f t="shared" si="5"/>
        <v>146.52756581160932</v>
      </c>
      <c r="S43" s="2">
        <f t="shared" si="6"/>
        <v>148.85828895821967</v>
      </c>
      <c r="T43" s="2">
        <f t="shared" si="7"/>
        <v>-68.980181104574854</v>
      </c>
      <c r="U43" s="2"/>
      <c r="V43" s="2">
        <f t="shared" si="8"/>
        <v>84.401250188127136</v>
      </c>
      <c r="X43" s="2">
        <f t="shared" si="9"/>
        <v>109.14164595771418</v>
      </c>
      <c r="Y43" s="2">
        <f t="shared" si="10"/>
        <v>-79.119504818525002</v>
      </c>
      <c r="Z43" s="2"/>
      <c r="AA43" s="2">
        <f t="shared" si="11"/>
        <v>17.969984947754948</v>
      </c>
      <c r="AD43" s="28">
        <v>24</v>
      </c>
      <c r="AE43" s="119">
        <v>0</v>
      </c>
      <c r="AF43" s="119">
        <v>0</v>
      </c>
      <c r="AG43" s="119">
        <v>0</v>
      </c>
      <c r="AH43" s="127">
        <v>0</v>
      </c>
      <c r="AI43" s="28" t="s">
        <v>2</v>
      </c>
      <c r="AK43" s="52">
        <v>23</v>
      </c>
      <c r="AL43" s="119">
        <v>12.6</v>
      </c>
      <c r="AM43" s="54">
        <f t="shared" si="12"/>
        <v>12.672244791193519</v>
      </c>
      <c r="AN43" s="28" t="s">
        <v>67</v>
      </c>
      <c r="AP43" s="30">
        <v>23</v>
      </c>
      <c r="AQ43" s="119"/>
      <c r="AR43" s="2">
        <f t="shared" si="13"/>
        <v>204.42425399999996</v>
      </c>
      <c r="AS43" s="28" t="s">
        <v>68</v>
      </c>
    </row>
    <row r="44" spans="2:45" x14ac:dyDescent="0.2">
      <c r="B44" s="28">
        <v>25</v>
      </c>
      <c r="C44" s="119">
        <v>285.79211934868852</v>
      </c>
      <c r="D44" s="119">
        <v>192.87944013911238</v>
      </c>
      <c r="E44" s="119">
        <v>95.674847431088367</v>
      </c>
      <c r="F44" s="119">
        <v>35.803663580063613</v>
      </c>
      <c r="G44" s="28" t="s">
        <v>2</v>
      </c>
      <c r="I44" s="2">
        <f t="shared" si="14"/>
        <v>215.25028014939076</v>
      </c>
      <c r="J44" s="2">
        <f t="shared" si="16"/>
        <v>70.541839199297755</v>
      </c>
      <c r="K44" s="2"/>
      <c r="L44" s="2">
        <f t="shared" si="15"/>
        <v>246.77704050372995</v>
      </c>
      <c r="N44" s="2">
        <f t="shared" si="3"/>
        <v>182.78611885207806</v>
      </c>
      <c r="O44" s="2">
        <f t="shared" si="4"/>
        <v>10.093321287034314</v>
      </c>
      <c r="P44" s="2"/>
      <c r="Q44" s="2">
        <f t="shared" si="5"/>
        <v>159.66093779735857</v>
      </c>
      <c r="S44" s="2">
        <f t="shared" si="6"/>
        <v>152.97335093458827</v>
      </c>
      <c r="T44" s="2">
        <f t="shared" si="7"/>
        <v>-57.298503503499902</v>
      </c>
      <c r="U44" s="2"/>
      <c r="V44" s="2">
        <f t="shared" si="8"/>
        <v>94.561788180897793</v>
      </c>
      <c r="X44" s="2">
        <f t="shared" si="9"/>
        <v>112.48089677495923</v>
      </c>
      <c r="Y44" s="2">
        <f t="shared" si="10"/>
        <v>-76.677233194895621</v>
      </c>
      <c r="Z44" s="2"/>
      <c r="AA44" s="2">
        <f t="shared" si="11"/>
        <v>21.371104376241153</v>
      </c>
      <c r="AD44" s="28">
        <v>25</v>
      </c>
      <c r="AE44" s="119">
        <v>0</v>
      </c>
      <c r="AF44" s="119">
        <v>0</v>
      </c>
      <c r="AG44" s="119">
        <v>0</v>
      </c>
      <c r="AH44" s="127">
        <v>0</v>
      </c>
      <c r="AI44" s="28" t="s">
        <v>2</v>
      </c>
      <c r="AK44" s="52">
        <v>24</v>
      </c>
      <c r="AL44" s="119">
        <v>13.1</v>
      </c>
      <c r="AM44" s="54">
        <f t="shared" si="12"/>
        <v>13.25037329339275</v>
      </c>
      <c r="AN44" s="28" t="s">
        <v>67</v>
      </c>
      <c r="AP44" s="30">
        <v>24</v>
      </c>
      <c r="AQ44" s="119"/>
      <c r="AR44" s="2">
        <f t="shared" si="13"/>
        <v>209.820888</v>
      </c>
      <c r="AS44" s="28" t="s">
        <v>68</v>
      </c>
    </row>
    <row r="45" spans="2:45" x14ac:dyDescent="0.2">
      <c r="B45" s="28">
        <v>26</v>
      </c>
      <c r="C45" s="119">
        <v>244.06637738963002</v>
      </c>
      <c r="D45" s="119">
        <v>174.12846378373996</v>
      </c>
      <c r="E45" s="119">
        <v>82.216969477761793</v>
      </c>
      <c r="F45" s="119">
        <v>32.611899662439221</v>
      </c>
      <c r="G45" s="28" t="s">
        <v>2</v>
      </c>
      <c r="I45" s="2">
        <f t="shared" si="14"/>
        <v>220.01270511656926</v>
      </c>
      <c r="J45" s="2">
        <f t="shared" si="16"/>
        <v>24.053672273060755</v>
      </c>
      <c r="K45" s="2"/>
      <c r="L45" s="2">
        <f t="shared" si="15"/>
        <v>262.34497458798558</v>
      </c>
      <c r="N45" s="2">
        <f t="shared" si="3"/>
        <v>187.26076578384271</v>
      </c>
      <c r="O45" s="2">
        <f t="shared" si="4"/>
        <v>-13.132302000102754</v>
      </c>
      <c r="P45" s="2"/>
      <c r="Q45" s="2">
        <f t="shared" si="5"/>
        <v>173.03507515399701</v>
      </c>
      <c r="S45" s="2">
        <f t="shared" si="6"/>
        <v>157.11731012173931</v>
      </c>
      <c r="T45" s="2">
        <f t="shared" si="7"/>
        <v>-74.900340643977515</v>
      </c>
      <c r="U45" s="2"/>
      <c r="V45" s="2">
        <f t="shared" si="8"/>
        <v>105.19476703579564</v>
      </c>
      <c r="X45" s="2">
        <f t="shared" si="9"/>
        <v>115.85315789503402</v>
      </c>
      <c r="Y45" s="2">
        <f t="shared" si="10"/>
        <v>-83.241258232594788</v>
      </c>
      <c r="Z45" s="2"/>
      <c r="AA45" s="2">
        <f t="shared" si="11"/>
        <v>25.177177745136962</v>
      </c>
      <c r="AD45" s="28">
        <v>26</v>
      </c>
      <c r="AE45" s="119">
        <v>73.196930740334963</v>
      </c>
      <c r="AF45" s="119">
        <v>45.47562843254434</v>
      </c>
      <c r="AG45" s="119">
        <v>31.207909100512598</v>
      </c>
      <c r="AH45" s="127">
        <v>9.2349649416341162</v>
      </c>
      <c r="AI45" s="28" t="s">
        <v>2</v>
      </c>
      <c r="AK45" s="52">
        <v>25</v>
      </c>
      <c r="AL45" s="119">
        <v>13.6</v>
      </c>
      <c r="AM45" s="54">
        <f t="shared" si="12"/>
        <v>13.83084215909194</v>
      </c>
      <c r="AN45" s="28" t="s">
        <v>67</v>
      </c>
      <c r="AP45" s="30">
        <v>25</v>
      </c>
      <c r="AQ45" s="119"/>
      <c r="AR45" s="2">
        <f t="shared" si="13"/>
        <v>214.97205</v>
      </c>
      <c r="AS45" s="28" t="s">
        <v>68</v>
      </c>
    </row>
    <row r="46" spans="2:45" x14ac:dyDescent="0.2">
      <c r="B46" s="28">
        <v>27</v>
      </c>
      <c r="C46" s="119">
        <v>271.28635844904585</v>
      </c>
      <c r="D46" s="119">
        <v>197.58741529380208</v>
      </c>
      <c r="E46" s="119">
        <v>97.439758427855509</v>
      </c>
      <c r="F46" s="119">
        <v>37.840098400964258</v>
      </c>
      <c r="G46" s="28" t="s">
        <v>2</v>
      </c>
      <c r="I46" s="2">
        <f t="shared" si="14"/>
        <v>224.7830728207426</v>
      </c>
      <c r="J46" s="2">
        <f t="shared" si="16"/>
        <v>46.503285628303246</v>
      </c>
      <c r="K46" s="2"/>
      <c r="L46" s="2">
        <f t="shared" si="15"/>
        <v>277.69567111350113</v>
      </c>
      <c r="N46" s="2">
        <f t="shared" si="3"/>
        <v>191.75310000895112</v>
      </c>
      <c r="O46" s="2">
        <f t="shared" si="4"/>
        <v>5.834315284850959</v>
      </c>
      <c r="P46" s="2"/>
      <c r="Q46" s="2">
        <f t="shared" si="5"/>
        <v>186.58344685552953</v>
      </c>
      <c r="S46" s="2">
        <f t="shared" si="6"/>
        <v>161.28813925718111</v>
      </c>
      <c r="T46" s="2">
        <f t="shared" si="7"/>
        <v>-63.848380829325606</v>
      </c>
      <c r="U46" s="2"/>
      <c r="V46" s="2">
        <f t="shared" si="8"/>
        <v>116.2458514140949</v>
      </c>
      <c r="X46" s="2">
        <f t="shared" si="9"/>
        <v>119.25674426634421</v>
      </c>
      <c r="Y46" s="2">
        <f t="shared" si="10"/>
        <v>-81.416645865379962</v>
      </c>
      <c r="Z46" s="2"/>
      <c r="AA46" s="2">
        <f t="shared" si="11"/>
        <v>29.397551954158548</v>
      </c>
      <c r="AD46" s="28">
        <v>27</v>
      </c>
      <c r="AE46" s="119">
        <v>0</v>
      </c>
      <c r="AF46" s="119">
        <v>0</v>
      </c>
      <c r="AG46" s="119">
        <v>0</v>
      </c>
      <c r="AH46" s="127">
        <v>0</v>
      </c>
      <c r="AI46" s="28" t="s">
        <v>2</v>
      </c>
      <c r="AK46" s="52">
        <v>26</v>
      </c>
      <c r="AL46" s="119">
        <v>14.6</v>
      </c>
      <c r="AM46" s="54">
        <f t="shared" si="12"/>
        <v>14.413660862484592</v>
      </c>
      <c r="AN46" s="28" t="s">
        <v>67</v>
      </c>
      <c r="AP46" s="30">
        <v>26</v>
      </c>
      <c r="AQ46" s="119"/>
      <c r="AR46" s="2">
        <f t="shared" si="13"/>
        <v>219.879312</v>
      </c>
      <c r="AS46" s="28" t="s">
        <v>68</v>
      </c>
    </row>
    <row r="47" spans="2:45" x14ac:dyDescent="0.2">
      <c r="B47" s="28">
        <v>28</v>
      </c>
      <c r="C47" s="119">
        <v>299.33916733808911</v>
      </c>
      <c r="D47" s="119">
        <v>223.51097759840528</v>
      </c>
      <c r="E47" s="119">
        <v>115.31919810100456</v>
      </c>
      <c r="F47" s="119">
        <v>44.454007117527787</v>
      </c>
      <c r="G47" s="28" t="s">
        <v>2</v>
      </c>
      <c r="I47" s="2">
        <f t="shared" si="14"/>
        <v>229.55934700766812</v>
      </c>
      <c r="J47" s="2">
        <f t="shared" si="16"/>
        <v>69.779820330420989</v>
      </c>
      <c r="K47" s="2"/>
      <c r="L47" s="2">
        <f t="shared" si="15"/>
        <v>292.7694009558187</v>
      </c>
      <c r="N47" s="2">
        <f t="shared" si="3"/>
        <v>196.26105360571123</v>
      </c>
      <c r="O47" s="2">
        <f t="shared" si="4"/>
        <v>27.24992399269405</v>
      </c>
      <c r="P47" s="2"/>
      <c r="Q47" s="2">
        <f t="shared" si="5"/>
        <v>200.2413085299788</v>
      </c>
      <c r="S47" s="2">
        <f t="shared" si="6"/>
        <v>165.48381352808374</v>
      </c>
      <c r="T47" s="2">
        <f t="shared" si="7"/>
        <v>-50.164615427079184</v>
      </c>
      <c r="U47" s="2"/>
      <c r="V47" s="2">
        <f t="shared" si="8"/>
        <v>127.6576285603541</v>
      </c>
      <c r="X47" s="2">
        <f t="shared" si="9"/>
        <v>122.68995816952723</v>
      </c>
      <c r="Y47" s="2">
        <f t="shared" si="10"/>
        <v>-78.23595105199945</v>
      </c>
      <c r="Z47" s="2"/>
      <c r="AA47" s="2">
        <f t="shared" si="11"/>
        <v>34.03693023338117</v>
      </c>
      <c r="AD47" s="28">
        <v>28</v>
      </c>
      <c r="AE47" s="119">
        <v>0</v>
      </c>
      <c r="AF47" s="119">
        <v>0</v>
      </c>
      <c r="AG47" s="119">
        <v>0</v>
      </c>
      <c r="AH47" s="127">
        <v>0</v>
      </c>
      <c r="AI47" s="28" t="s">
        <v>2</v>
      </c>
      <c r="AK47" s="52">
        <v>27</v>
      </c>
      <c r="AL47" s="119">
        <v>15.2</v>
      </c>
      <c r="AM47" s="54">
        <f t="shared" si="12"/>
        <v>14.998838916117405</v>
      </c>
      <c r="AN47" s="28" t="s">
        <v>67</v>
      </c>
      <c r="AP47" s="30">
        <v>27</v>
      </c>
      <c r="AQ47" s="128">
        <v>230.74554004392223</v>
      </c>
      <c r="AR47" s="2">
        <f t="shared" si="13"/>
        <v>224.54424599999996</v>
      </c>
      <c r="AS47" s="28" t="s">
        <v>68</v>
      </c>
    </row>
    <row r="48" spans="2:45" x14ac:dyDescent="0.2">
      <c r="B48" s="28">
        <v>29</v>
      </c>
      <c r="C48" s="119">
        <v>327.53989508917215</v>
      </c>
      <c r="D48" s="119">
        <v>250.44814594827318</v>
      </c>
      <c r="E48" s="119">
        <v>133.34227106370128</v>
      </c>
      <c r="F48" s="119">
        <v>52.719678229629281</v>
      </c>
      <c r="G48" s="28" t="s">
        <v>2</v>
      </c>
      <c r="I48" s="2">
        <f t="shared" si="14"/>
        <v>234.33952443625705</v>
      </c>
      <c r="J48" s="2">
        <f t="shared" si="16"/>
        <v>93.200370652915097</v>
      </c>
      <c r="K48" s="2"/>
      <c r="L48" s="2">
        <f t="shared" si="15"/>
        <v>307.51410111045334</v>
      </c>
      <c r="N48" s="2">
        <f t="shared" si="3"/>
        <v>200.78257907509371</v>
      </c>
      <c r="O48" s="2">
        <f t="shared" si="4"/>
        <v>49.665566873179472</v>
      </c>
      <c r="P48" s="2"/>
      <c r="Q48" s="2">
        <f t="shared" si="5"/>
        <v>213.94653284446491</v>
      </c>
      <c r="S48" s="2">
        <f t="shared" si="6"/>
        <v>169.70231371782563</v>
      </c>
      <c r="T48" s="2">
        <f t="shared" si="7"/>
        <v>-36.360042654124356</v>
      </c>
      <c r="U48" s="2"/>
      <c r="V48" s="2">
        <f t="shared" si="8"/>
        <v>139.37081880897546</v>
      </c>
      <c r="X48" s="2">
        <f t="shared" si="9"/>
        <v>126.1510923374743</v>
      </c>
      <c r="Y48" s="2">
        <f t="shared" si="10"/>
        <v>-73.431414107845015</v>
      </c>
      <c r="Z48" s="2"/>
      <c r="AA48" s="2">
        <f t="shared" si="11"/>
        <v>39.095274259084682</v>
      </c>
      <c r="AD48" s="28">
        <v>29</v>
      </c>
      <c r="AE48" s="119">
        <v>0</v>
      </c>
      <c r="AF48" s="119">
        <v>0</v>
      </c>
      <c r="AG48" s="119">
        <v>0</v>
      </c>
      <c r="AH48" s="127">
        <v>0</v>
      </c>
      <c r="AI48" s="28" t="s">
        <v>2</v>
      </c>
      <c r="AK48" s="52">
        <v>28</v>
      </c>
      <c r="AL48" s="119">
        <v>15.7</v>
      </c>
      <c r="AM48" s="54">
        <f t="shared" si="12"/>
        <v>15.586385871045492</v>
      </c>
      <c r="AN48" s="28" t="s">
        <v>67</v>
      </c>
      <c r="AP48" s="30">
        <v>28</v>
      </c>
      <c r="AQ48" s="119"/>
      <c r="AR48" s="2">
        <f t="shared" si="13"/>
        <v>228.96842399999997</v>
      </c>
      <c r="AS48" s="28" t="s">
        <v>68</v>
      </c>
    </row>
    <row r="49" spans="2:45" x14ac:dyDescent="0.2">
      <c r="B49" s="28">
        <v>30</v>
      </c>
      <c r="C49" s="119">
        <v>356.35542760920202</v>
      </c>
      <c r="D49" s="119">
        <v>276.59229969442231</v>
      </c>
      <c r="E49" s="119">
        <v>154.01086155558338</v>
      </c>
      <c r="F49" s="119">
        <v>60.730895431489657</v>
      </c>
      <c r="G49" s="28" t="s">
        <v>2</v>
      </c>
      <c r="I49" s="2">
        <f t="shared" si="14"/>
        <v>239.12163676143751</v>
      </c>
      <c r="J49" s="2">
        <f t="shared" si="16"/>
        <v>117.23379084776451</v>
      </c>
      <c r="K49" s="2"/>
      <c r="L49" s="2">
        <f t="shared" si="15"/>
        <v>321.88526156584214</v>
      </c>
      <c r="N49" s="2">
        <f t="shared" si="3"/>
        <v>205.31565183480348</v>
      </c>
      <c r="O49" s="2">
        <f t="shared" si="4"/>
        <v>71.276647859618834</v>
      </c>
      <c r="P49" s="2"/>
      <c r="Q49" s="2">
        <f t="shared" si="5"/>
        <v>227.64028873386849</v>
      </c>
      <c r="S49" s="2">
        <f t="shared" si="6"/>
        <v>173.94162923020332</v>
      </c>
      <c r="T49" s="2">
        <f t="shared" si="7"/>
        <v>-19.930767674619943</v>
      </c>
      <c r="U49" s="2"/>
      <c r="V49" s="2">
        <f t="shared" si="8"/>
        <v>151.32541180191529</v>
      </c>
      <c r="X49" s="2">
        <f t="shared" si="9"/>
        <v>129.63843299541378</v>
      </c>
      <c r="Y49" s="2">
        <f t="shared" si="10"/>
        <v>-68.907537563924123</v>
      </c>
      <c r="Z49" s="2"/>
      <c r="AA49" s="2">
        <f t="shared" si="11"/>
        <v>44.567831463360434</v>
      </c>
      <c r="AD49" s="28">
        <v>30</v>
      </c>
      <c r="AE49" s="119">
        <v>0</v>
      </c>
      <c r="AF49" s="119">
        <v>0</v>
      </c>
      <c r="AG49" s="119">
        <v>0</v>
      </c>
      <c r="AH49" s="127">
        <v>0</v>
      </c>
      <c r="AI49" s="28" t="s">
        <v>2</v>
      </c>
      <c r="AK49" s="52">
        <v>29</v>
      </c>
      <c r="AL49" s="119">
        <v>16.3</v>
      </c>
      <c r="AM49" s="54">
        <f t="shared" si="12"/>
        <v>16.176311316988265</v>
      </c>
      <c r="AN49" s="28" t="s">
        <v>67</v>
      </c>
      <c r="AP49" s="30">
        <v>29</v>
      </c>
      <c r="AQ49" s="119"/>
      <c r="AR49" s="2">
        <f t="shared" si="13"/>
        <v>233.15341799999999</v>
      </c>
      <c r="AS49" s="28" t="s">
        <v>68</v>
      </c>
    </row>
    <row r="50" spans="2:45" x14ac:dyDescent="0.2">
      <c r="B50" s="28">
        <v>31</v>
      </c>
      <c r="C50" s="119">
        <v>383.20257742745781</v>
      </c>
      <c r="D50" s="119">
        <v>303.23685248749155</v>
      </c>
      <c r="E50" s="119">
        <v>174.48627222572628</v>
      </c>
      <c r="F50" s="119">
        <v>70.559428021064335</v>
      </c>
      <c r="G50" s="28" t="s">
        <v>2</v>
      </c>
      <c r="I50" s="2">
        <f t="shared" si="14"/>
        <v>243.90375227452392</v>
      </c>
      <c r="J50" s="2">
        <f t="shared" si="16"/>
        <v>139.29882515293389</v>
      </c>
      <c r="K50" s="2"/>
      <c r="L50" s="2">
        <f t="shared" si="15"/>
        <v>335.84567228017846</v>
      </c>
      <c r="N50" s="2">
        <f t="shared" si="3"/>
        <v>209.8582725727276</v>
      </c>
      <c r="O50" s="2">
        <f t="shared" si="4"/>
        <v>93.378579914763947</v>
      </c>
      <c r="P50" s="2"/>
      <c r="Q50" s="2">
        <f t="shared" si="5"/>
        <v>241.2675730302683</v>
      </c>
      <c r="S50" s="2">
        <f t="shared" si="6"/>
        <v>178.19976098785034</v>
      </c>
      <c r="T50" s="2">
        <f t="shared" si="7"/>
        <v>-3.713488762124058</v>
      </c>
      <c r="U50" s="2"/>
      <c r="V50" s="2">
        <f t="shared" si="8"/>
        <v>163.46170270258099</v>
      </c>
      <c r="X50" s="2">
        <f t="shared" si="9"/>
        <v>133.1502628150333</v>
      </c>
      <c r="Y50" s="2">
        <f t="shared" si="10"/>
        <v>-62.590834793968966</v>
      </c>
      <c r="Z50" s="2"/>
      <c r="AA50" s="2">
        <f t="shared" si="11"/>
        <v>50.445278497813668</v>
      </c>
      <c r="AD50" s="28">
        <v>31</v>
      </c>
      <c r="AE50" s="119">
        <v>0</v>
      </c>
      <c r="AF50" s="119">
        <v>0</v>
      </c>
      <c r="AG50" s="119">
        <v>0</v>
      </c>
      <c r="AH50" s="127">
        <v>0</v>
      </c>
      <c r="AI50" s="28" t="s">
        <v>2</v>
      </c>
      <c r="AK50" s="52">
        <v>30</v>
      </c>
      <c r="AL50" s="119">
        <v>16.8</v>
      </c>
      <c r="AM50" s="54">
        <f t="shared" si="12"/>
        <v>16.768624882486012</v>
      </c>
      <c r="AN50" s="28" t="s">
        <v>67</v>
      </c>
      <c r="AP50" s="30">
        <v>30</v>
      </c>
      <c r="AQ50" s="119"/>
      <c r="AR50" s="2">
        <f t="shared" si="13"/>
        <v>237.10079999999996</v>
      </c>
      <c r="AS50" s="28" t="s">
        <v>68</v>
      </c>
    </row>
    <row r="51" spans="2:45" x14ac:dyDescent="0.2">
      <c r="B51" s="28">
        <v>32</v>
      </c>
      <c r="C51" s="119">
        <v>323.73965851884122</v>
      </c>
      <c r="D51" s="119">
        <v>233.09952549506519</v>
      </c>
      <c r="E51" s="119">
        <v>169.98386303381824</v>
      </c>
      <c r="F51" s="119">
        <v>51.257863476830288</v>
      </c>
      <c r="G51" s="28" t="s">
        <v>2</v>
      </c>
      <c r="I51" s="2">
        <f t="shared" si="14"/>
        <v>248.68397750334057</v>
      </c>
      <c r="J51" s="2">
        <f t="shared" si="16"/>
        <v>75.055681015500653</v>
      </c>
      <c r="K51" s="2"/>
      <c r="L51" s="2">
        <f t="shared" si="15"/>
        <v>349.36506173703509</v>
      </c>
      <c r="N51" s="2">
        <f t="shared" si="3"/>
        <v>214.40846945978527</v>
      </c>
      <c r="O51" s="2">
        <f t="shared" si="4"/>
        <v>18.691056035279928</v>
      </c>
      <c r="P51" s="2"/>
      <c r="Q51" s="2">
        <f t="shared" si="5"/>
        <v>254.77760236542639</v>
      </c>
      <c r="S51" s="2">
        <f t="shared" si="6"/>
        <v>182.4747242020664</v>
      </c>
      <c r="T51" s="2">
        <f t="shared" si="7"/>
        <v>-12.490861168248159</v>
      </c>
      <c r="U51" s="2"/>
      <c r="V51" s="2">
        <f t="shared" si="8"/>
        <v>175.72121061803551</v>
      </c>
      <c r="X51" s="2">
        <f t="shared" si="9"/>
        <v>136.68486377727211</v>
      </c>
      <c r="Y51" s="2">
        <f t="shared" si="10"/>
        <v>-85.427000300441819</v>
      </c>
      <c r="Z51" s="2"/>
      <c r="AA51" s="2">
        <f t="shared" si="11"/>
        <v>56.713967979550304</v>
      </c>
      <c r="AD51" s="28">
        <v>32</v>
      </c>
      <c r="AE51" s="119">
        <v>86.894249169337513</v>
      </c>
      <c r="AF51" s="119">
        <v>95.335368766806141</v>
      </c>
      <c r="AG51" s="119">
        <v>25.083357258712155</v>
      </c>
      <c r="AH51" s="127">
        <v>29.018417673916041</v>
      </c>
      <c r="AI51" s="28" t="s">
        <v>2</v>
      </c>
      <c r="AK51" s="52">
        <v>31</v>
      </c>
      <c r="AL51" s="119">
        <v>17.3</v>
      </c>
      <c r="AM51" s="54">
        <f t="shared" si="12"/>
        <v>17.363336235056941</v>
      </c>
      <c r="AN51" s="28" t="s">
        <v>67</v>
      </c>
      <c r="AP51" s="30">
        <v>31</v>
      </c>
      <c r="AQ51" s="119"/>
      <c r="AR51" s="2">
        <f t="shared" si="13"/>
        <v>240.81214199999997</v>
      </c>
      <c r="AS51" s="28" t="s">
        <v>68</v>
      </c>
    </row>
    <row r="52" spans="2:45" x14ac:dyDescent="0.2">
      <c r="B52" s="28">
        <v>33</v>
      </c>
      <c r="C52" s="119">
        <v>348.06261175969217</v>
      </c>
      <c r="D52" s="119">
        <v>255.81196309933551</v>
      </c>
      <c r="E52" s="119">
        <v>190.84817604870287</v>
      </c>
      <c r="F52" s="119">
        <v>59.919357947321508</v>
      </c>
      <c r="G52" s="28" t="s">
        <v>2</v>
      </c>
      <c r="I52" s="2">
        <f t="shared" si="14"/>
        <v>253.46045867468825</v>
      </c>
      <c r="J52" s="2">
        <f t="shared" si="16"/>
        <v>94.60215308500392</v>
      </c>
      <c r="K52" s="2"/>
      <c r="L52" s="2">
        <f t="shared" si="15"/>
        <v>362.4196557225967</v>
      </c>
      <c r="N52" s="2">
        <f t="shared" si="3"/>
        <v>218.96430022269882</v>
      </c>
      <c r="O52" s="2">
        <f t="shared" si="4"/>
        <v>36.84766287663669</v>
      </c>
      <c r="P52" s="2"/>
      <c r="Q52" s="2">
        <f t="shared" si="5"/>
        <v>268.12407636142945</v>
      </c>
      <c r="S52" s="2">
        <f t="shared" si="6"/>
        <v>186.76455101188648</v>
      </c>
      <c r="T52" s="2">
        <f t="shared" si="7"/>
        <v>4.083625036816386</v>
      </c>
      <c r="U52" s="2"/>
      <c r="V52" s="2">
        <f t="shared" si="8"/>
        <v>188.04746869637628</v>
      </c>
      <c r="X52" s="2">
        <f t="shared" si="9"/>
        <v>140.240519939054</v>
      </c>
      <c r="Y52" s="2">
        <f t="shared" si="10"/>
        <v>-80.321161991732481</v>
      </c>
      <c r="Z52" s="2"/>
      <c r="AA52" s="2">
        <f t="shared" si="11"/>
        <v>63.356262911952342</v>
      </c>
      <c r="AD52" s="28">
        <v>33</v>
      </c>
      <c r="AE52" s="119">
        <v>0</v>
      </c>
      <c r="AF52" s="119">
        <v>0</v>
      </c>
      <c r="AG52" s="119">
        <v>0</v>
      </c>
      <c r="AH52" s="127">
        <v>0</v>
      </c>
      <c r="AI52" s="28" t="s">
        <v>2</v>
      </c>
      <c r="AK52" s="52">
        <v>32</v>
      </c>
      <c r="AL52" s="119">
        <v>18.3</v>
      </c>
      <c r="AM52" s="54">
        <f t="shared" si="12"/>
        <v>17.960455081355057</v>
      </c>
      <c r="AN52" s="28" t="s">
        <v>67</v>
      </c>
      <c r="AP52" s="30">
        <v>32</v>
      </c>
      <c r="AQ52" s="128">
        <v>248.44513667874213</v>
      </c>
      <c r="AR52" s="2">
        <f t="shared" si="13"/>
        <v>244.28901599999998</v>
      </c>
      <c r="AS52" s="28" t="s">
        <v>68</v>
      </c>
    </row>
    <row r="53" spans="2:45" x14ac:dyDescent="0.2">
      <c r="B53" s="28">
        <v>34</v>
      </c>
      <c r="C53" s="119">
        <v>374.11119391885632</v>
      </c>
      <c r="D53" s="119">
        <v>279.21630424842914</v>
      </c>
      <c r="E53" s="119">
        <v>212.47628989651079</v>
      </c>
      <c r="F53" s="119">
        <v>69.273506116497032</v>
      </c>
      <c r="G53" s="28" t="s">
        <v>2</v>
      </c>
      <c r="I53" s="2">
        <f t="shared" si="14"/>
        <v>258.23138304204724</v>
      </c>
      <c r="J53" s="2">
        <f t="shared" si="16"/>
        <v>115.87981087680907</v>
      </c>
      <c r="K53" s="2"/>
      <c r="L53" s="2">
        <f t="shared" si="15"/>
        <v>374.9916816510717</v>
      </c>
      <c r="N53" s="2">
        <f t="shared" si="3"/>
        <v>223.52385407766056</v>
      </c>
      <c r="O53" s="2">
        <f t="shared" si="4"/>
        <v>55.692450170768581</v>
      </c>
      <c r="P53" s="2"/>
      <c r="Q53" s="2">
        <f t="shared" si="5"/>
        <v>281.26532521079542</v>
      </c>
      <c r="S53" s="2">
        <f t="shared" si="6"/>
        <v>191.06729299081496</v>
      </c>
      <c r="T53" s="2">
        <f t="shared" si="7"/>
        <v>21.40899690569583</v>
      </c>
      <c r="U53" s="2"/>
      <c r="V53" s="2">
        <f t="shared" si="8"/>
        <v>200.38668170705347</v>
      </c>
      <c r="X53" s="2">
        <f t="shared" si="9"/>
        <v>143.81552009985225</v>
      </c>
      <c r="Y53" s="2">
        <f t="shared" si="10"/>
        <v>-74.542013983355218</v>
      </c>
      <c r="Z53" s="2"/>
      <c r="AA53" s="2">
        <f t="shared" si="11"/>
        <v>70.350941519185838</v>
      </c>
      <c r="AD53" s="28">
        <v>34</v>
      </c>
      <c r="AE53" s="119">
        <v>0</v>
      </c>
      <c r="AF53" s="119">
        <v>0</v>
      </c>
      <c r="AG53" s="119">
        <v>0</v>
      </c>
      <c r="AH53" s="127">
        <v>0</v>
      </c>
      <c r="AI53" s="28" t="s">
        <v>2</v>
      </c>
      <c r="AK53" s="52">
        <v>33</v>
      </c>
      <c r="AL53" s="119">
        <v>18.8</v>
      </c>
      <c r="AM53" s="54">
        <f t="shared" si="12"/>
        <v>18.559991167328608</v>
      </c>
      <c r="AN53" s="28" t="s">
        <v>67</v>
      </c>
      <c r="AP53" s="30">
        <v>33</v>
      </c>
      <c r="AQ53" s="119"/>
      <c r="AR53" s="2">
        <f t="shared" si="13"/>
        <v>247.53299399999997</v>
      </c>
      <c r="AS53" s="28" t="s">
        <v>68</v>
      </c>
    </row>
    <row r="54" spans="2:45" x14ac:dyDescent="0.2">
      <c r="B54" s="28">
        <v>35</v>
      </c>
      <c r="C54" s="119">
        <v>398.25004309977908</v>
      </c>
      <c r="D54" s="119">
        <v>302.95708374418507</v>
      </c>
      <c r="E54" s="119">
        <v>233.37436954122268</v>
      </c>
      <c r="F54" s="119">
        <v>80.576502024201091</v>
      </c>
      <c r="G54" s="28" t="s">
        <v>2</v>
      </c>
      <c r="I54" s="2">
        <f t="shared" si="14"/>
        <v>262.9949800816857</v>
      </c>
      <c r="J54" s="2">
        <f t="shared" si="16"/>
        <v>135.25506301809338</v>
      </c>
      <c r="K54" s="2"/>
      <c r="L54" s="2">
        <f t="shared" si="15"/>
        <v>387.06884024141971</v>
      </c>
      <c r="N54" s="2">
        <f t="shared" si="3"/>
        <v>228.08525352629425</v>
      </c>
      <c r="O54" s="2">
        <f t="shared" si="4"/>
        <v>74.871830217890817</v>
      </c>
      <c r="P54" s="2"/>
      <c r="Q54" s="2">
        <f t="shared" si="5"/>
        <v>294.1643559203589</v>
      </c>
      <c r="S54" s="2">
        <f t="shared" si="6"/>
        <v>195.38102352021622</v>
      </c>
      <c r="T54" s="2">
        <f t="shared" si="7"/>
        <v>37.99334602100646</v>
      </c>
      <c r="U54" s="2"/>
      <c r="V54" s="2">
        <f t="shared" si="8"/>
        <v>212.68825221034086</v>
      </c>
      <c r="X54" s="2">
        <f t="shared" si="9"/>
        <v>147.40816036457906</v>
      </c>
      <c r="Y54" s="2">
        <f t="shared" si="10"/>
        <v>-66.83165834037797</v>
      </c>
      <c r="Z54" s="2"/>
      <c r="AA54" s="2">
        <f t="shared" si="11"/>
        <v>77.673654581406424</v>
      </c>
      <c r="AD54" s="28">
        <v>35</v>
      </c>
      <c r="AE54" s="119">
        <v>0</v>
      </c>
      <c r="AF54" s="119">
        <v>0</v>
      </c>
      <c r="AG54" s="119">
        <v>0</v>
      </c>
      <c r="AH54" s="127">
        <v>0</v>
      </c>
      <c r="AI54" s="28" t="s">
        <v>2</v>
      </c>
      <c r="AK54" s="52">
        <v>34</v>
      </c>
      <c r="AL54" s="119">
        <v>19.399999999999999</v>
      </c>
      <c r="AM54" s="54">
        <f t="shared" si="12"/>
        <v>19.161954278379078</v>
      </c>
      <c r="AN54" s="28" t="s">
        <v>67</v>
      </c>
      <c r="AP54" s="30">
        <v>34</v>
      </c>
      <c r="AQ54" s="119"/>
      <c r="AR54" s="2">
        <f t="shared" si="13"/>
        <v>250.545648</v>
      </c>
      <c r="AS54" s="28" t="s">
        <v>68</v>
      </c>
    </row>
    <row r="55" spans="2:45" x14ac:dyDescent="0.2">
      <c r="B55" s="28">
        <v>36</v>
      </c>
      <c r="C55" s="119">
        <v>422.51898758563578</v>
      </c>
      <c r="D55" s="119">
        <v>325.19738430428652</v>
      </c>
      <c r="E55" s="119">
        <v>256.45931773795235</v>
      </c>
      <c r="F55" s="119">
        <v>91.571551558341483</v>
      </c>
      <c r="G55" s="28" t="s">
        <v>2</v>
      </c>
      <c r="I55" s="2">
        <f t="shared" si="14"/>
        <v>267.74952256058532</v>
      </c>
      <c r="J55" s="2">
        <f t="shared" si="16"/>
        <v>154.76946502505047</v>
      </c>
      <c r="K55" s="2"/>
      <c r="L55" s="2">
        <f t="shared" si="15"/>
        <v>398.64376282892766</v>
      </c>
      <c r="N55" s="2">
        <f t="shared" si="3"/>
        <v>232.64665601569973</v>
      </c>
      <c r="O55" s="2">
        <f t="shared" si="4"/>
        <v>92.550728288586782</v>
      </c>
      <c r="P55" s="2"/>
      <c r="Q55" s="2">
        <f t="shared" si="5"/>
        <v>306.78881190821545</v>
      </c>
      <c r="S55" s="2">
        <f t="shared" si="6"/>
        <v>199.70384002888593</v>
      </c>
      <c r="T55" s="2">
        <f t="shared" si="7"/>
        <v>56.755477709066412</v>
      </c>
      <c r="U55" s="2"/>
      <c r="V55" s="2">
        <f t="shared" si="8"/>
        <v>224.90518064173256</v>
      </c>
      <c r="X55" s="2">
        <f t="shared" si="9"/>
        <v>151.01674659987316</v>
      </c>
      <c r="Y55" s="2">
        <f t="shared" si="10"/>
        <v>-59.445195041531676</v>
      </c>
      <c r="Z55" s="2"/>
      <c r="AA55" s="2">
        <f t="shared" si="11"/>
        <v>85.297417579664881</v>
      </c>
      <c r="AD55" s="28">
        <v>36</v>
      </c>
      <c r="AE55" s="119">
        <v>0</v>
      </c>
      <c r="AF55" s="119">
        <v>0</v>
      </c>
      <c r="AG55" s="119">
        <v>0</v>
      </c>
      <c r="AH55" s="127">
        <v>0</v>
      </c>
      <c r="AI55" s="28" t="s">
        <v>2</v>
      </c>
      <c r="AK55" s="52">
        <v>35</v>
      </c>
      <c r="AL55" s="119">
        <v>20</v>
      </c>
      <c r="AM55" s="54">
        <f t="shared" si="12"/>
        <v>19.766354239520901</v>
      </c>
      <c r="AN55" s="28" t="s">
        <v>67</v>
      </c>
      <c r="AP55" s="30">
        <v>35</v>
      </c>
      <c r="AQ55" s="119"/>
      <c r="AR55" s="2">
        <f t="shared" si="13"/>
        <v>253.32854999999995</v>
      </c>
      <c r="AS55" s="28" t="s">
        <v>68</v>
      </c>
    </row>
    <row r="56" spans="2:45" x14ac:dyDescent="0.2">
      <c r="B56" s="28">
        <v>37</v>
      </c>
      <c r="C56" s="119">
        <v>384.81936893875354</v>
      </c>
      <c r="D56" s="119">
        <v>294.97880144570524</v>
      </c>
      <c r="E56" s="119">
        <v>237.21588895190197</v>
      </c>
      <c r="F56" s="119">
        <v>72.120273810043514</v>
      </c>
      <c r="G56" s="28" t="s">
        <v>2</v>
      </c>
      <c r="I56" s="2">
        <f t="shared" si="14"/>
        <v>272.49332747980907</v>
      </c>
      <c r="J56" s="2">
        <f t="shared" si="16"/>
        <v>112.32604145894447</v>
      </c>
      <c r="K56" s="2"/>
      <c r="L56" s="2">
        <f t="shared" si="15"/>
        <v>409.71346923156199</v>
      </c>
      <c r="N56" s="2">
        <f t="shared" si="3"/>
        <v>237.20625546472485</v>
      </c>
      <c r="O56" s="2">
        <f t="shared" si="4"/>
        <v>57.772545980980397</v>
      </c>
      <c r="P56" s="2"/>
      <c r="Q56" s="2">
        <f t="shared" si="5"/>
        <v>319.11086045456659</v>
      </c>
      <c r="S56" s="2">
        <f t="shared" si="6"/>
        <v>204.0338660988279</v>
      </c>
      <c r="T56" s="2">
        <f t="shared" si="7"/>
        <v>33.182022853074074</v>
      </c>
      <c r="U56" s="2"/>
      <c r="V56" s="2">
        <f t="shared" si="8"/>
        <v>236.99434781152729</v>
      </c>
      <c r="X56" s="2">
        <f t="shared" si="9"/>
        <v>154.63959678141219</v>
      </c>
      <c r="Y56" s="2">
        <f t="shared" si="10"/>
        <v>-82.51932297136868</v>
      </c>
      <c r="Z56" s="2"/>
      <c r="AA56" s="2">
        <f t="shared" si="11"/>
        <v>93.193120899546258</v>
      </c>
      <c r="AD56" s="28">
        <v>37</v>
      </c>
      <c r="AE56" s="119">
        <v>60.852832674546342</v>
      </c>
      <c r="AF56" s="119">
        <v>53.992305995123751</v>
      </c>
      <c r="AG56" s="119">
        <v>39.847506992625576</v>
      </c>
      <c r="AH56" s="127">
        <v>32.501420779729656</v>
      </c>
      <c r="AI56" s="28" t="s">
        <v>2</v>
      </c>
      <c r="AK56" s="52">
        <v>36</v>
      </c>
      <c r="AL56" s="119">
        <v>20.5</v>
      </c>
      <c r="AM56" s="54">
        <f t="shared" si="12"/>
        <v>20.373200915541979</v>
      </c>
      <c r="AN56" s="28" t="s">
        <v>67</v>
      </c>
      <c r="AP56" s="30">
        <v>36</v>
      </c>
      <c r="AQ56" s="119"/>
      <c r="AR56" s="2">
        <f t="shared" si="13"/>
        <v>255.88327199999998</v>
      </c>
      <c r="AS56" s="28" t="s">
        <v>68</v>
      </c>
    </row>
    <row r="57" spans="2:45" x14ac:dyDescent="0.2">
      <c r="B57" s="28">
        <v>38</v>
      </c>
      <c r="C57" s="119">
        <v>408.55756580531454</v>
      </c>
      <c r="D57" s="119">
        <v>316.57341703117299</v>
      </c>
      <c r="E57" s="119">
        <v>258.37846518535827</v>
      </c>
      <c r="F57" s="119">
        <v>82.208727973161785</v>
      </c>
      <c r="G57" s="28" t="s">
        <v>2</v>
      </c>
      <c r="I57" s="2">
        <f t="shared" si="14"/>
        <v>277.22475689712172</v>
      </c>
      <c r="J57" s="2">
        <f t="shared" si="16"/>
        <v>131.33280890819282</v>
      </c>
      <c r="K57" s="2"/>
      <c r="L57" s="2">
        <f t="shared" si="15"/>
        <v>420.27883798551778</v>
      </c>
      <c r="N57" s="2">
        <f t="shared" si="3"/>
        <v>241.7622836589334</v>
      </c>
      <c r="O57" s="2">
        <f t="shared" si="4"/>
        <v>74.811133372239595</v>
      </c>
      <c r="P57" s="2"/>
      <c r="Q57" s="2">
        <f t="shared" si="5"/>
        <v>331.10702186092396</v>
      </c>
      <c r="S57" s="2">
        <f t="shared" si="6"/>
        <v>208.36925343772953</v>
      </c>
      <c r="T57" s="2">
        <f t="shared" si="7"/>
        <v>50.00921174762874</v>
      </c>
      <c r="U57" s="2"/>
      <c r="V57" s="2">
        <f t="shared" si="8"/>
        <v>248.91669053257016</v>
      </c>
      <c r="X57" s="2">
        <f t="shared" si="9"/>
        <v>158.27504323041228</v>
      </c>
      <c r="Y57" s="2">
        <f t="shared" si="10"/>
        <v>-76.066315257250494</v>
      </c>
      <c r="Z57" s="2"/>
      <c r="AA57" s="2">
        <f t="shared" si="11"/>
        <v>101.33004283260365</v>
      </c>
      <c r="AD57" s="28">
        <v>38</v>
      </c>
      <c r="AE57" s="119">
        <v>0</v>
      </c>
      <c r="AF57" s="119">
        <v>0</v>
      </c>
      <c r="AG57" s="119">
        <v>0</v>
      </c>
      <c r="AH57" s="127">
        <v>0</v>
      </c>
      <c r="AI57" s="28" t="s">
        <v>2</v>
      </c>
      <c r="AK57" s="52">
        <v>37</v>
      </c>
      <c r="AL57" s="119">
        <v>21.3</v>
      </c>
      <c r="AM57" s="54">
        <f t="shared" si="12"/>
        <v>20.982504211164407</v>
      </c>
      <c r="AN57" s="28" t="s">
        <v>67</v>
      </c>
      <c r="AP57" s="30">
        <v>37</v>
      </c>
      <c r="AQ57" s="128">
        <v>263.25883291903028</v>
      </c>
      <c r="AR57" s="2">
        <f t="shared" si="13"/>
        <v>258.21138599999995</v>
      </c>
      <c r="AS57" s="28" t="s">
        <v>68</v>
      </c>
    </row>
    <row r="58" spans="2:45" x14ac:dyDescent="0.2">
      <c r="B58" s="28">
        <v>39</v>
      </c>
      <c r="C58" s="119">
        <v>430.41315122300915</v>
      </c>
      <c r="D58" s="119">
        <v>338.43380137036343</v>
      </c>
      <c r="E58" s="119">
        <v>279.6354874243404</v>
      </c>
      <c r="F58" s="119">
        <v>93.963219715679116</v>
      </c>
      <c r="G58" s="28" t="s">
        <v>2</v>
      </c>
      <c r="I58" s="2">
        <f t="shared" si="14"/>
        <v>281.94221863282928</v>
      </c>
      <c r="J58" s="2">
        <f t="shared" si="16"/>
        <v>148.47093259017987</v>
      </c>
      <c r="K58" s="2"/>
      <c r="L58" s="2">
        <f t="shared" si="15"/>
        <v>430.34409797821678</v>
      </c>
      <c r="N58" s="2">
        <f t="shared" si="3"/>
        <v>246.31301151702968</v>
      </c>
      <c r="O58" s="2">
        <f t="shared" si="4"/>
        <v>92.120789853333747</v>
      </c>
      <c r="P58" s="2"/>
      <c r="Q58" s="2">
        <f t="shared" si="5"/>
        <v>342.75795319855564</v>
      </c>
      <c r="S58" s="2">
        <f t="shared" si="6"/>
        <v>212.7081837190641</v>
      </c>
      <c r="T58" s="2">
        <f t="shared" si="7"/>
        <v>66.927303705276302</v>
      </c>
      <c r="U58" s="2"/>
      <c r="V58" s="2">
        <f t="shared" si="8"/>
        <v>260.63728245445697</v>
      </c>
      <c r="X58" s="2">
        <f t="shared" si="9"/>
        <v>161.92143473797879</v>
      </c>
      <c r="Y58" s="2">
        <f t="shared" si="10"/>
        <v>-67.958215022299669</v>
      </c>
      <c r="Z58" s="2"/>
      <c r="AA58" s="2">
        <f t="shared" si="11"/>
        <v>109.67635198823375</v>
      </c>
      <c r="AD58" s="28">
        <v>39</v>
      </c>
      <c r="AE58" s="119">
        <v>0</v>
      </c>
      <c r="AF58" s="119">
        <v>0</v>
      </c>
      <c r="AG58" s="119">
        <v>0</v>
      </c>
      <c r="AH58" s="127">
        <v>0</v>
      </c>
      <c r="AI58" s="28" t="s">
        <v>2</v>
      </c>
      <c r="AK58" s="52">
        <v>38</v>
      </c>
      <c r="AL58" s="119">
        <v>21.9</v>
      </c>
      <c r="AM58" s="54">
        <f t="shared" si="12"/>
        <v>21.594274071206449</v>
      </c>
      <c r="AN58" s="28" t="s">
        <v>67</v>
      </c>
      <c r="AP58" s="30">
        <v>38</v>
      </c>
      <c r="AQ58" s="119"/>
      <c r="AR58" s="2">
        <f t="shared" si="13"/>
        <v>260.31446399999993</v>
      </c>
      <c r="AS58" s="28" t="s">
        <v>68</v>
      </c>
    </row>
    <row r="59" spans="2:45" x14ac:dyDescent="0.2">
      <c r="B59" s="28">
        <v>40</v>
      </c>
      <c r="C59" s="119">
        <v>451.81889398513226</v>
      </c>
      <c r="D59" s="119">
        <v>360.39813302143551</v>
      </c>
      <c r="E59" s="119">
        <v>299.62742745975402</v>
      </c>
      <c r="F59" s="119">
        <v>106.52838127023306</v>
      </c>
      <c r="G59" s="28" t="s">
        <v>2</v>
      </c>
      <c r="I59" s="2">
        <f t="shared" si="14"/>
        <v>286.64416686293873</v>
      </c>
      <c r="J59" s="2">
        <f t="shared" si="16"/>
        <v>165.17472712219353</v>
      </c>
      <c r="K59" s="2"/>
      <c r="L59" s="2">
        <f t="shared" si="15"/>
        <v>439.91634806940505</v>
      </c>
      <c r="N59" s="2">
        <f t="shared" si="3"/>
        <v>250.85675023176177</v>
      </c>
      <c r="O59" s="2">
        <f t="shared" si="4"/>
        <v>109.54138278967375</v>
      </c>
      <c r="P59" s="2"/>
      <c r="Q59" s="2">
        <f t="shared" si="5"/>
        <v>354.04819833931396</v>
      </c>
      <c r="S59" s="2">
        <f t="shared" si="6"/>
        <v>217.04887029115099</v>
      </c>
      <c r="T59" s="2">
        <f t="shared" si="7"/>
        <v>82.578557168603027</v>
      </c>
      <c r="U59" s="2"/>
      <c r="V59" s="2">
        <f t="shared" si="8"/>
        <v>272.12533283072469</v>
      </c>
      <c r="X59" s="2">
        <f t="shared" si="9"/>
        <v>165.57713857645442</v>
      </c>
      <c r="Y59" s="2">
        <f t="shared" si="10"/>
        <v>-59.048757306221361</v>
      </c>
      <c r="Z59" s="2"/>
      <c r="AA59" s="2">
        <f t="shared" si="11"/>
        <v>118.19958783112517</v>
      </c>
      <c r="AD59" s="28">
        <v>40</v>
      </c>
      <c r="AE59" s="119">
        <v>0</v>
      </c>
      <c r="AF59" s="119">
        <v>0</v>
      </c>
      <c r="AG59" s="119">
        <v>0</v>
      </c>
      <c r="AH59" s="127">
        <v>0</v>
      </c>
      <c r="AI59" s="28" t="s">
        <v>2</v>
      </c>
      <c r="AK59" s="52">
        <v>39</v>
      </c>
      <c r="AL59" s="119">
        <v>22.4</v>
      </c>
      <c r="AM59" s="54">
        <f t="shared" si="12"/>
        <v>22.208520480744603</v>
      </c>
      <c r="AN59" s="28" t="s">
        <v>67</v>
      </c>
      <c r="AP59" s="30">
        <v>39</v>
      </c>
      <c r="AQ59" s="119"/>
      <c r="AR59" s="2">
        <f t="shared" si="13"/>
        <v>262.19407799999999</v>
      </c>
      <c r="AS59" s="28" t="s">
        <v>68</v>
      </c>
    </row>
    <row r="60" spans="2:45" x14ac:dyDescent="0.2">
      <c r="B60" s="28">
        <v>41</v>
      </c>
      <c r="C60" s="119">
        <v>475.48905705378246</v>
      </c>
      <c r="D60" s="119">
        <v>380.54601378632145</v>
      </c>
      <c r="E60" s="119">
        <v>319.78967798491726</v>
      </c>
      <c r="F60" s="119">
        <v>119.93488358988107</v>
      </c>
      <c r="G60" s="28" t="s">
        <v>2</v>
      </c>
      <c r="I60" s="2">
        <f t="shared" si="14"/>
        <v>291.32910260384165</v>
      </c>
      <c r="J60" s="2">
        <f t="shared" si="16"/>
        <v>184.15995444994081</v>
      </c>
      <c r="K60" s="2"/>
      <c r="L60" s="2">
        <f t="shared" si="15"/>
        <v>449.00510920720075</v>
      </c>
      <c r="N60" s="2">
        <f t="shared" si="3"/>
        <v>255.39185228855828</v>
      </c>
      <c r="O60" s="2">
        <f t="shared" si="4"/>
        <v>125.15416149776317</v>
      </c>
      <c r="P60" s="2"/>
      <c r="Q60" s="2">
        <f t="shared" si="5"/>
        <v>364.9659146542852</v>
      </c>
      <c r="S60" s="2">
        <f t="shared" si="6"/>
        <v>221.38955975687554</v>
      </c>
      <c r="T60" s="2">
        <f t="shared" si="7"/>
        <v>98.40011822804172</v>
      </c>
      <c r="U60" s="2"/>
      <c r="V60" s="2">
        <f t="shared" si="8"/>
        <v>283.35411601088538</v>
      </c>
      <c r="X60" s="2">
        <f t="shared" si="9"/>
        <v>169.24054239736097</v>
      </c>
      <c r="Y60" s="2">
        <f t="shared" si="10"/>
        <v>-49.305658807479901</v>
      </c>
      <c r="Z60" s="2"/>
      <c r="AA60" s="2">
        <f t="shared" si="11"/>
        <v>126.86711025486238</v>
      </c>
      <c r="AD60" s="28">
        <v>41</v>
      </c>
      <c r="AE60" s="119">
        <v>0</v>
      </c>
      <c r="AF60" s="119">
        <v>0</v>
      </c>
      <c r="AG60" s="119">
        <v>0</v>
      </c>
      <c r="AH60" s="127">
        <v>0</v>
      </c>
      <c r="AI60" s="28" t="s">
        <v>2</v>
      </c>
      <c r="AK60" s="52">
        <v>40</v>
      </c>
      <c r="AL60" s="119">
        <v>23</v>
      </c>
      <c r="AM60" s="54">
        <f t="shared" si="12"/>
        <v>22.82525346527671</v>
      </c>
      <c r="AN60" s="28" t="s">
        <v>67</v>
      </c>
      <c r="AP60" s="30">
        <v>40</v>
      </c>
      <c r="AQ60" s="119"/>
      <c r="AR60" s="2">
        <f t="shared" si="13"/>
        <v>263.85179999999997</v>
      </c>
      <c r="AS60" s="28" t="s">
        <v>68</v>
      </c>
    </row>
    <row r="61" spans="2:45" x14ac:dyDescent="0.2">
      <c r="B61" s="28">
        <v>42</v>
      </c>
      <c r="C61" s="119">
        <v>496.90315915710931</v>
      </c>
      <c r="D61" s="119">
        <v>402.45075760282981</v>
      </c>
      <c r="E61" s="119">
        <v>342.16253730333568</v>
      </c>
      <c r="F61" s="119">
        <v>132.77421077760511</v>
      </c>
      <c r="G61" s="28" t="s">
        <v>2</v>
      </c>
      <c r="I61" s="2">
        <f t="shared" si="14"/>
        <v>295.99557409281368</v>
      </c>
      <c r="J61" s="2">
        <f t="shared" si="16"/>
        <v>200.90758506429563</v>
      </c>
      <c r="K61" s="2"/>
      <c r="L61" s="2">
        <f t="shared" si="15"/>
        <v>457.62191180401999</v>
      </c>
      <c r="N61" s="2">
        <f t="shared" si="3"/>
        <v>259.91671236535637</v>
      </c>
      <c r="O61" s="2">
        <f t="shared" si="4"/>
        <v>142.53404523747344</v>
      </c>
      <c r="P61" s="2"/>
      <c r="Q61" s="2">
        <f t="shared" si="5"/>
        <v>375.50258541379566</v>
      </c>
      <c r="S61" s="2">
        <f t="shared" si="6"/>
        <v>225.72853342610912</v>
      </c>
      <c r="T61" s="2">
        <f t="shared" si="7"/>
        <v>116.43400387722656</v>
      </c>
      <c r="U61" s="2"/>
      <c r="V61" s="2">
        <f t="shared" si="8"/>
        <v>294.30084406106903</v>
      </c>
      <c r="X61" s="2">
        <f t="shared" si="9"/>
        <v>172.91005601595586</v>
      </c>
      <c r="Y61" s="2">
        <f t="shared" si="10"/>
        <v>-40.135845238350754</v>
      </c>
      <c r="Z61" s="2"/>
      <c r="AA61" s="2">
        <f t="shared" si="11"/>
        <v>135.64651127746535</v>
      </c>
      <c r="AD61" s="28">
        <v>42</v>
      </c>
      <c r="AE61" s="119">
        <v>0</v>
      </c>
      <c r="AF61" s="119">
        <v>0</v>
      </c>
      <c r="AG61" s="119">
        <v>0</v>
      </c>
      <c r="AH61" s="127">
        <v>0</v>
      </c>
      <c r="AI61" s="28" t="s">
        <v>2</v>
      </c>
      <c r="AK61" s="52">
        <v>41</v>
      </c>
      <c r="AL61" s="119">
        <v>23.5</v>
      </c>
      <c r="AM61" s="54">
        <f t="shared" si="12"/>
        <v>23.444483090885534</v>
      </c>
      <c r="AN61" s="28" t="s">
        <v>67</v>
      </c>
      <c r="AP61" s="30">
        <v>41</v>
      </c>
      <c r="AQ61" s="119"/>
      <c r="AR61" s="2">
        <f t="shared" si="13"/>
        <v>265.28920199999993</v>
      </c>
      <c r="AS61" s="28" t="s">
        <v>68</v>
      </c>
    </row>
    <row r="62" spans="2:45" x14ac:dyDescent="0.2">
      <c r="B62" s="28">
        <v>43</v>
      </c>
      <c r="C62" s="119">
        <v>427.85355459844322</v>
      </c>
      <c r="D62" s="119">
        <v>354.54058872767263</v>
      </c>
      <c r="E62" s="119">
        <v>283.62413636998986</v>
      </c>
      <c r="F62" s="119">
        <v>117.5251288131997</v>
      </c>
      <c r="G62" s="28" t="s">
        <v>2</v>
      </c>
      <c r="I62" s="2">
        <f t="shared" si="14"/>
        <v>300.64217706868038</v>
      </c>
      <c r="J62" s="2">
        <f t="shared" si="16"/>
        <v>127.21137752976284</v>
      </c>
      <c r="K62" s="2"/>
      <c r="L62" s="2">
        <f t="shared" si="15"/>
        <v>465.77991971390225</v>
      </c>
      <c r="N62" s="2">
        <f t="shared" si="3"/>
        <v>264.42976811725453</v>
      </c>
      <c r="O62" s="2">
        <f t="shared" si="4"/>
        <v>90.110820610418102</v>
      </c>
      <c r="P62" s="2"/>
      <c r="Q62" s="2">
        <f t="shared" si="5"/>
        <v>385.65272558475829</v>
      </c>
      <c r="S62" s="2">
        <f t="shared" si="6"/>
        <v>230.06410864317857</v>
      </c>
      <c r="T62" s="2">
        <f t="shared" si="7"/>
        <v>53.560027726811285</v>
      </c>
      <c r="U62" s="2"/>
      <c r="V62" s="2">
        <f t="shared" si="8"/>
        <v>304.94649419432909</v>
      </c>
      <c r="X62" s="2">
        <f t="shared" si="9"/>
        <v>176.58411308282163</v>
      </c>
      <c r="Y62" s="2">
        <f t="shared" si="10"/>
        <v>-59.058984269621931</v>
      </c>
      <c r="Z62" s="2"/>
      <c r="AA62" s="2">
        <f t="shared" si="11"/>
        <v>144.50598401057593</v>
      </c>
      <c r="AD62" s="28">
        <v>43</v>
      </c>
      <c r="AE62" s="119">
        <v>88.37087924772807</v>
      </c>
      <c r="AF62" s="119">
        <v>69.11310959035076</v>
      </c>
      <c r="AG62" s="119">
        <v>78.536449077823363</v>
      </c>
      <c r="AH62" s="127">
        <v>30.316590348942533</v>
      </c>
      <c r="AI62" s="28" t="s">
        <v>2</v>
      </c>
      <c r="AK62" s="52">
        <v>42</v>
      </c>
      <c r="AL62" s="119">
        <v>24</v>
      </c>
      <c r="AM62" s="54">
        <f t="shared" si="12"/>
        <v>24.066219464403076</v>
      </c>
      <c r="AN62" s="28" t="s">
        <v>67</v>
      </c>
      <c r="AP62" s="30">
        <v>42</v>
      </c>
      <c r="AQ62" s="128">
        <v>258.22437733159865</v>
      </c>
      <c r="AR62" s="2">
        <f t="shared" si="13"/>
        <v>266.50785599999995</v>
      </c>
      <c r="AS62" s="28" t="s">
        <v>68</v>
      </c>
    </row>
    <row r="63" spans="2:45" x14ac:dyDescent="0.2">
      <c r="B63" s="28">
        <v>44</v>
      </c>
      <c r="C63" s="119">
        <v>448.80184336486889</v>
      </c>
      <c r="D63" s="119">
        <v>374.34206621634053</v>
      </c>
      <c r="E63" s="119">
        <v>301.49356451274235</v>
      </c>
      <c r="F63" s="119">
        <v>129.95656514579946</v>
      </c>
      <c r="G63" s="28" t="s">
        <v>2</v>
      </c>
      <c r="I63" s="2">
        <f t="shared" si="14"/>
        <v>305.26755495704379</v>
      </c>
      <c r="J63" s="2">
        <f t="shared" si="16"/>
        <v>143.5342884078251</v>
      </c>
      <c r="K63" s="2"/>
      <c r="L63" s="2">
        <f t="shared" si="15"/>
        <v>473.49359101758637</v>
      </c>
      <c r="N63" s="2">
        <f t="shared" si="3"/>
        <v>268.92950084977559</v>
      </c>
      <c r="O63" s="2">
        <f t="shared" si="4"/>
        <v>105.41256536656493</v>
      </c>
      <c r="P63" s="2"/>
      <c r="Q63" s="2">
        <f t="shared" si="5"/>
        <v>395.4135874413808</v>
      </c>
      <c r="S63" s="2">
        <f t="shared" si="6"/>
        <v>234.39463999201212</v>
      </c>
      <c r="T63" s="2">
        <f t="shared" si="7"/>
        <v>67.098924520730236</v>
      </c>
      <c r="U63" s="2"/>
      <c r="V63" s="2">
        <f t="shared" si="8"/>
        <v>315.27560173898109</v>
      </c>
      <c r="X63" s="2">
        <f t="shared" si="9"/>
        <v>180.26117264327465</v>
      </c>
      <c r="Y63" s="2">
        <f t="shared" si="10"/>
        <v>-50.304607497475189</v>
      </c>
      <c r="Z63" s="2"/>
      <c r="AA63" s="2">
        <f t="shared" si="11"/>
        <v>153.41464594542023</v>
      </c>
      <c r="AD63" s="28">
        <v>44</v>
      </c>
      <c r="AE63" s="119">
        <v>0</v>
      </c>
      <c r="AF63" s="119">
        <v>0</v>
      </c>
      <c r="AG63" s="119">
        <v>0</v>
      </c>
      <c r="AH63" s="127">
        <v>0</v>
      </c>
      <c r="AI63" s="28" t="s">
        <v>2</v>
      </c>
      <c r="AK63" s="52">
        <v>43</v>
      </c>
      <c r="AL63" s="119">
        <v>24.9</v>
      </c>
      <c r="AM63" s="54">
        <f t="shared" si="12"/>
        <v>24.690472733575557</v>
      </c>
      <c r="AN63" s="28" t="s">
        <v>67</v>
      </c>
      <c r="AP63" s="30">
        <v>43</v>
      </c>
      <c r="AQ63" s="119"/>
      <c r="AR63" s="2">
        <f t="shared" si="13"/>
        <v>267.50933399999997</v>
      </c>
      <c r="AS63" s="28" t="s">
        <v>68</v>
      </c>
    </row>
    <row r="64" spans="2:45" x14ac:dyDescent="0.2">
      <c r="B64" s="28">
        <v>45</v>
      </c>
      <c r="C64" s="119">
        <v>470.00767503203542</v>
      </c>
      <c r="D64" s="119">
        <v>393.71460672905323</v>
      </c>
      <c r="E64" s="119">
        <v>321.04574270797701</v>
      </c>
      <c r="F64" s="119">
        <v>144.08869104723655</v>
      </c>
      <c r="G64" s="28" t="s">
        <v>2</v>
      </c>
      <c r="I64" s="2">
        <f t="shared" si="14"/>
        <v>309.87039896448613</v>
      </c>
      <c r="J64" s="2">
        <f t="shared" si="16"/>
        <v>160.13727606754929</v>
      </c>
      <c r="K64" s="2"/>
      <c r="L64" s="2">
        <f t="shared" si="15"/>
        <v>480.77837494102567</v>
      </c>
      <c r="N64" s="2">
        <f t="shared" si="3"/>
        <v>273.41443608464925</v>
      </c>
      <c r="O64" s="2">
        <f t="shared" si="4"/>
        <v>120.30017064440398</v>
      </c>
      <c r="P64" s="2"/>
      <c r="Q64" s="2">
        <f t="shared" si="5"/>
        <v>404.78487121294495</v>
      </c>
      <c r="S64" s="2">
        <f t="shared" si="6"/>
        <v>238.71852038183781</v>
      </c>
      <c r="T64" s="2">
        <f t="shared" si="7"/>
        <v>82.327222326139207</v>
      </c>
      <c r="U64" s="2"/>
      <c r="V64" s="2">
        <f t="shared" si="8"/>
        <v>325.27602827949715</v>
      </c>
      <c r="X64" s="2">
        <f t="shared" si="9"/>
        <v>183.93972058572118</v>
      </c>
      <c r="Y64" s="2">
        <f t="shared" si="10"/>
        <v>-39.851029538484624</v>
      </c>
      <c r="Z64" s="2"/>
      <c r="AA64" s="2">
        <f t="shared" si="11"/>
        <v>162.34281527226437</v>
      </c>
      <c r="AD64" s="28">
        <v>45</v>
      </c>
      <c r="AE64" s="119">
        <v>0</v>
      </c>
      <c r="AF64" s="119">
        <v>0</v>
      </c>
      <c r="AG64" s="119">
        <v>0</v>
      </c>
      <c r="AH64" s="127">
        <v>0</v>
      </c>
      <c r="AI64" s="28" t="s">
        <v>2</v>
      </c>
      <c r="AK64" s="52">
        <v>44</v>
      </c>
      <c r="AL64" s="119">
        <v>25.5</v>
      </c>
      <c r="AM64" s="54">
        <f t="shared" si="12"/>
        <v>25.317253087228966</v>
      </c>
      <c r="AN64" s="28" t="s">
        <v>67</v>
      </c>
      <c r="AP64" s="30">
        <v>44</v>
      </c>
      <c r="AQ64" s="119"/>
      <c r="AR64" s="2">
        <f t="shared" si="13"/>
        <v>268.29520799999989</v>
      </c>
      <c r="AS64" s="28" t="s">
        <v>68</v>
      </c>
    </row>
    <row r="65" spans="2:45" x14ac:dyDescent="0.2">
      <c r="B65" s="28">
        <v>46</v>
      </c>
      <c r="C65" s="119">
        <v>488.44506927633739</v>
      </c>
      <c r="D65" s="119">
        <v>411.30026742583817</v>
      </c>
      <c r="E65" s="119">
        <v>338.92625240835702</v>
      </c>
      <c r="F65" s="119">
        <v>158.81639597172051</v>
      </c>
      <c r="G65" s="28" t="s">
        <v>2</v>
      </c>
      <c r="I65" s="2">
        <f t="shared" si="14"/>
        <v>314.44944808617083</v>
      </c>
      <c r="J65" s="2">
        <f t="shared" si="16"/>
        <v>173.99562119016656</v>
      </c>
      <c r="K65" s="2"/>
      <c r="L65" s="2">
        <f t="shared" si="15"/>
        <v>487.65044357229971</v>
      </c>
      <c r="N65" s="2">
        <f t="shared" si="3"/>
        <v>277.88314402212592</v>
      </c>
      <c r="O65" s="2">
        <f t="shared" si="4"/>
        <v>133.41712340371225</v>
      </c>
      <c r="P65" s="2"/>
      <c r="Q65" s="2">
        <f t="shared" si="5"/>
        <v>413.76844490677672</v>
      </c>
      <c r="S65" s="2">
        <f t="shared" si="6"/>
        <v>243.03418201653128</v>
      </c>
      <c r="T65" s="2">
        <f t="shared" si="7"/>
        <v>95.89207039182574</v>
      </c>
      <c r="U65" s="2"/>
      <c r="V65" s="2">
        <f t="shared" si="8"/>
        <v>334.93871344224186</v>
      </c>
      <c r="X65" s="2">
        <f t="shared" si="9"/>
        <v>187.61827098040303</v>
      </c>
      <c r="Y65" s="2">
        <f t="shared" si="10"/>
        <v>-28.801875008682515</v>
      </c>
      <c r="Z65" s="2"/>
      <c r="AA65" s="2">
        <f t="shared" si="11"/>
        <v>171.26224038172535</v>
      </c>
      <c r="AD65" s="28">
        <v>46</v>
      </c>
      <c r="AE65" s="119">
        <v>0</v>
      </c>
      <c r="AF65" s="119">
        <v>0</v>
      </c>
      <c r="AG65" s="119">
        <v>0</v>
      </c>
      <c r="AH65" s="127">
        <v>0</v>
      </c>
      <c r="AI65" s="28" t="s">
        <v>2</v>
      </c>
      <c r="AK65" s="52">
        <v>45</v>
      </c>
      <c r="AL65" s="119">
        <v>26</v>
      </c>
      <c r="AM65" s="54">
        <f t="shared" si="12"/>
        <v>25.94657075543542</v>
      </c>
      <c r="AN65" s="28" t="s">
        <v>67</v>
      </c>
      <c r="AP65" s="30">
        <v>45</v>
      </c>
      <c r="AQ65" s="119"/>
      <c r="AR65" s="2">
        <f t="shared" si="13"/>
        <v>268.86704999999995</v>
      </c>
      <c r="AS65" s="28" t="s">
        <v>68</v>
      </c>
    </row>
    <row r="66" spans="2:45" x14ac:dyDescent="0.2">
      <c r="B66" s="28">
        <v>47</v>
      </c>
      <c r="C66" s="119">
        <v>508.8044920154436</v>
      </c>
      <c r="D66" s="119">
        <v>430.95002045030571</v>
      </c>
      <c r="E66" s="119">
        <v>358.83155728655203</v>
      </c>
      <c r="F66" s="119">
        <v>172.65652953113207</v>
      </c>
      <c r="G66" s="28" t="s">
        <v>2</v>
      </c>
      <c r="I66" s="2">
        <f t="shared" si="14"/>
        <v>319.00348903125126</v>
      </c>
      <c r="J66" s="2">
        <f t="shared" si="16"/>
        <v>189.80100298419234</v>
      </c>
      <c r="K66" s="2"/>
      <c r="L66" s="2">
        <f t="shared" si="15"/>
        <v>494.12645656741955</v>
      </c>
      <c r="N66" s="2">
        <f t="shared" si="3"/>
        <v>282.33423990391458</v>
      </c>
      <c r="O66" s="2">
        <f t="shared" si="4"/>
        <v>148.61578054639114</v>
      </c>
      <c r="P66" s="2"/>
      <c r="Q66" s="2">
        <f t="shared" si="5"/>
        <v>422.36807647590632</v>
      </c>
      <c r="S66" s="2">
        <f t="shared" si="6"/>
        <v>247.34009725090363</v>
      </c>
      <c r="T66" s="2">
        <f t="shared" si="7"/>
        <v>111.4914600356484</v>
      </c>
      <c r="U66" s="2"/>
      <c r="V66" s="2">
        <f t="shared" si="8"/>
        <v>344.25741762514463</v>
      </c>
      <c r="X66" s="2">
        <f t="shared" si="9"/>
        <v>191.29536731026198</v>
      </c>
      <c r="Y66" s="2">
        <f t="shared" si="10"/>
        <v>-18.638837779129915</v>
      </c>
      <c r="Z66" s="2"/>
      <c r="AA66" s="2">
        <f t="shared" si="11"/>
        <v>180.14628387789972</v>
      </c>
      <c r="AD66" s="28">
        <v>47</v>
      </c>
      <c r="AE66" s="119">
        <v>0</v>
      </c>
      <c r="AF66" s="119">
        <v>0</v>
      </c>
      <c r="AG66" s="119">
        <v>0</v>
      </c>
      <c r="AH66" s="127">
        <v>0</v>
      </c>
      <c r="AI66" s="28" t="s">
        <v>2</v>
      </c>
      <c r="AK66" s="52">
        <v>46</v>
      </c>
      <c r="AL66" s="119">
        <v>26.6</v>
      </c>
      <c r="AM66" s="54">
        <f t="shared" si="12"/>
        <v>26.578436009680214</v>
      </c>
      <c r="AN66" s="28" t="s">
        <v>67</v>
      </c>
      <c r="AP66" s="30">
        <v>46</v>
      </c>
      <c r="AQ66" s="119"/>
      <c r="AR66" s="2">
        <f t="shared" si="13"/>
        <v>269.22643199999993</v>
      </c>
      <c r="AS66" s="28" t="s">
        <v>68</v>
      </c>
    </row>
    <row r="67" spans="2:45" x14ac:dyDescent="0.2">
      <c r="B67" s="28">
        <v>48</v>
      </c>
      <c r="C67" s="119">
        <v>526.92255284000885</v>
      </c>
      <c r="D67" s="119">
        <v>450.23261175129687</v>
      </c>
      <c r="E67" s="119">
        <v>376.6571814013451</v>
      </c>
      <c r="F67" s="119">
        <v>188.25004885442195</v>
      </c>
      <c r="G67" s="28" t="s">
        <v>2</v>
      </c>
      <c r="I67" s="2">
        <f t="shared" ref="I67:I98" si="17" xml:space="preserve"> $J$4 * EXP(-EXP(-$J$5 * (B67 - $J$6)))</f>
        <v>323.53135607047057</v>
      </c>
      <c r="J67" s="2">
        <f t="shared" si="16"/>
        <v>203.39119676953828</v>
      </c>
      <c r="K67" s="2"/>
      <c r="L67" s="2">
        <f t="shared" ref="L67:L98" si="18" xml:space="preserve"> $L$4 * EXP(-EXP(-$L$5 * (B67 - $L$6)))</f>
        <v>500.22335671584415</v>
      </c>
      <c r="N67" s="2">
        <f t="shared" si="3"/>
        <v>286.76638428089512</v>
      </c>
      <c r="O67" s="2">
        <f t="shared" si="4"/>
        <v>163.46622747040175</v>
      </c>
      <c r="P67" s="2"/>
      <c r="Q67" s="2">
        <f t="shared" si="5"/>
        <v>430.5891806526036</v>
      </c>
      <c r="S67" s="2">
        <f t="shared" si="6"/>
        <v>251.63477933738739</v>
      </c>
      <c r="T67" s="2">
        <f t="shared" si="7"/>
        <v>125.02240206395771</v>
      </c>
      <c r="U67" s="2"/>
      <c r="V67" s="2">
        <f t="shared" si="8"/>
        <v>353.22846182978418</v>
      </c>
      <c r="X67" s="2">
        <f t="shared" si="9"/>
        <v>194.96958359591403</v>
      </c>
      <c r="Y67" s="2">
        <f t="shared" si="10"/>
        <v>-6.7195347414920832</v>
      </c>
      <c r="Z67" s="2"/>
      <c r="AA67" s="2">
        <f t="shared" si="11"/>
        <v>188.97006336941172</v>
      </c>
      <c r="AD67" s="28">
        <v>48</v>
      </c>
      <c r="AE67" s="119">
        <v>0</v>
      </c>
      <c r="AF67" s="119">
        <v>0</v>
      </c>
      <c r="AG67" s="119">
        <v>0</v>
      </c>
      <c r="AH67" s="127">
        <v>0</v>
      </c>
      <c r="AI67" s="28" t="s">
        <v>2</v>
      </c>
      <c r="AK67" s="52">
        <v>47</v>
      </c>
      <c r="AL67" s="119">
        <v>27.2</v>
      </c>
      <c r="AM67" s="54">
        <f t="shared" si="12"/>
        <v>27.212859163029229</v>
      </c>
      <c r="AN67" s="28" t="s">
        <v>67</v>
      </c>
      <c r="AP67" s="30">
        <v>47</v>
      </c>
      <c r="AQ67" s="128">
        <v>265.3767246766522</v>
      </c>
      <c r="AR67" s="2">
        <f t="shared" si="13"/>
        <v>269.37492599999996</v>
      </c>
      <c r="AS67" s="28" t="s">
        <v>68</v>
      </c>
    </row>
    <row r="68" spans="2:45" x14ac:dyDescent="0.2">
      <c r="B68" s="28">
        <v>49</v>
      </c>
      <c r="C68" s="119">
        <v>544.9326259956074</v>
      </c>
      <c r="D68" s="119">
        <v>469.30129562823748</v>
      </c>
      <c r="E68" s="119">
        <v>394.55813562579476</v>
      </c>
      <c r="F68" s="119">
        <v>202.90789885178236</v>
      </c>
      <c r="G68" s="28" t="s">
        <v>2</v>
      </c>
      <c r="I68" s="2">
        <f t="shared" si="17"/>
        <v>328.03193081029593</v>
      </c>
      <c r="J68" s="2">
        <f t="shared" si="16"/>
        <v>216.90069518531146</v>
      </c>
      <c r="K68" s="2"/>
      <c r="L68" s="2">
        <f t="shared" si="18"/>
        <v>505.95819404296691</v>
      </c>
      <c r="N68" s="2">
        <f t="shared" si="3"/>
        <v>291.17828318979559</v>
      </c>
      <c r="O68" s="2">
        <f t="shared" si="4"/>
        <v>178.12301243844189</v>
      </c>
      <c r="P68" s="2"/>
      <c r="Q68" s="2">
        <f t="shared" si="5"/>
        <v>438.43858203913118</v>
      </c>
      <c r="S68" s="2">
        <f t="shared" si="6"/>
        <v>255.91678306672193</v>
      </c>
      <c r="T68" s="2">
        <f t="shared" si="7"/>
        <v>138.64135255907283</v>
      </c>
      <c r="U68" s="2"/>
      <c r="V68" s="2">
        <f t="shared" si="8"/>
        <v>361.85046967760115</v>
      </c>
      <c r="X68" s="2">
        <f t="shared" si="9"/>
        <v>198.63952541695943</v>
      </c>
      <c r="Y68" s="2">
        <f t="shared" si="10"/>
        <v>4.2683734348229336</v>
      </c>
      <c r="Z68" s="2"/>
      <c r="AA68" s="2">
        <f t="shared" si="11"/>
        <v>197.71055200923226</v>
      </c>
      <c r="AD68" s="28">
        <v>49</v>
      </c>
      <c r="AE68" s="119">
        <v>0</v>
      </c>
      <c r="AF68" s="119">
        <v>0</v>
      </c>
      <c r="AG68" s="119">
        <v>0</v>
      </c>
      <c r="AH68" s="127">
        <v>0</v>
      </c>
      <c r="AI68" s="28" t="s">
        <v>2</v>
      </c>
      <c r="AK68" s="52">
        <v>48</v>
      </c>
      <c r="AL68" s="119">
        <v>27.7</v>
      </c>
      <c r="AM68" s="54">
        <f t="shared" si="12"/>
        <v>27.849850570297534</v>
      </c>
      <c r="AN68" s="28" t="s">
        <v>67</v>
      </c>
      <c r="AP68" s="30">
        <v>48</v>
      </c>
      <c r="AQ68" s="119"/>
      <c r="AR68" s="2">
        <f t="shared" si="13"/>
        <v>269.31410399999993</v>
      </c>
      <c r="AS68" s="28" t="s">
        <v>68</v>
      </c>
    </row>
    <row r="69" spans="2:45" x14ac:dyDescent="0.2">
      <c r="B69" s="28">
        <v>50</v>
      </c>
      <c r="C69" s="119">
        <v>565.03829304664521</v>
      </c>
      <c r="D69" s="119">
        <v>486.45165747477211</v>
      </c>
      <c r="E69" s="119">
        <v>412.18929104063892</v>
      </c>
      <c r="F69" s="119">
        <v>217.74676650311227</v>
      </c>
      <c r="G69" s="28" t="s">
        <v>2</v>
      </c>
      <c r="I69" s="2">
        <f t="shared" si="17"/>
        <v>332.50414189787705</v>
      </c>
      <c r="J69" s="2">
        <f t="shared" si="16"/>
        <v>232.53415114876816</v>
      </c>
      <c r="K69" s="2"/>
      <c r="L69" s="2">
        <f t="shared" si="18"/>
        <v>511.34797603398141</v>
      </c>
      <c r="N69" s="2">
        <f t="shared" si="3"/>
        <v>295.56868824304831</v>
      </c>
      <c r="O69" s="2">
        <f t="shared" si="4"/>
        <v>190.88296923172379</v>
      </c>
      <c r="P69" s="2"/>
      <c r="Q69" s="2">
        <f t="shared" si="5"/>
        <v>445.9242954301626</v>
      </c>
      <c r="S69" s="2">
        <f t="shared" si="6"/>
        <v>260.18470530635977</v>
      </c>
      <c r="T69" s="2">
        <f t="shared" si="7"/>
        <v>152.00458573427915</v>
      </c>
      <c r="U69" s="2"/>
      <c r="V69" s="2">
        <f t="shared" si="8"/>
        <v>370.12411570003366</v>
      </c>
      <c r="X69" s="2">
        <f t="shared" si="9"/>
        <v>202.30383083206593</v>
      </c>
      <c r="Y69" s="2">
        <f t="shared" si="10"/>
        <v>15.442935671046342</v>
      </c>
      <c r="Z69" s="2"/>
      <c r="AA69" s="2">
        <f t="shared" si="11"/>
        <v>206.34664224812352</v>
      </c>
      <c r="AD69" s="28">
        <v>50</v>
      </c>
      <c r="AE69" s="119">
        <v>0</v>
      </c>
      <c r="AF69" s="119">
        <v>0</v>
      </c>
      <c r="AG69" s="119">
        <v>0</v>
      </c>
      <c r="AH69" s="127">
        <v>0</v>
      </c>
      <c r="AI69" s="28" t="s">
        <v>2</v>
      </c>
      <c r="AK69" s="52">
        <v>49</v>
      </c>
      <c r="AL69" s="119">
        <v>28.2</v>
      </c>
      <c r="AM69" s="54">
        <f t="shared" si="12"/>
        <v>28.489420628218237</v>
      </c>
      <c r="AN69" s="28" t="s">
        <v>67</v>
      </c>
      <c r="AP69" s="30">
        <v>49</v>
      </c>
      <c r="AQ69" s="119"/>
      <c r="AR69" s="2">
        <f t="shared" si="13"/>
        <v>269.04553799999996</v>
      </c>
      <c r="AS69" s="28" t="s">
        <v>68</v>
      </c>
    </row>
    <row r="70" spans="2:45" x14ac:dyDescent="0.2">
      <c r="B70" s="28">
        <v>51</v>
      </c>
      <c r="C70" s="119">
        <v>468.53950223876865</v>
      </c>
      <c r="D70" s="119">
        <v>407.47960484250751</v>
      </c>
      <c r="E70" s="119">
        <v>327.53969185218853</v>
      </c>
      <c r="F70" s="119">
        <v>196.03825229899036</v>
      </c>
      <c r="G70" s="28" t="s">
        <v>2</v>
      </c>
      <c r="I70" s="2">
        <f t="shared" si="17"/>
        <v>336.94696466105637</v>
      </c>
      <c r="J70" s="2">
        <f t="shared" si="16"/>
        <v>131.59253757771228</v>
      </c>
      <c r="K70" s="2"/>
      <c r="L70" s="2">
        <f t="shared" si="18"/>
        <v>516.40954154928784</v>
      </c>
      <c r="N70" s="2">
        <f t="shared" si="3"/>
        <v>299.93639663603989</v>
      </c>
      <c r="O70" s="2">
        <f t="shared" si="4"/>
        <v>107.54320820646763</v>
      </c>
      <c r="P70" s="2"/>
      <c r="Q70" s="2">
        <f t="shared" si="5"/>
        <v>453.05532382932313</v>
      </c>
      <c r="S70" s="2">
        <f t="shared" si="6"/>
        <v>264.43718544041013</v>
      </c>
      <c r="T70" s="2">
        <f t="shared" si="7"/>
        <v>63.102506411778393</v>
      </c>
      <c r="U70" s="2"/>
      <c r="V70" s="2">
        <f t="shared" si="8"/>
        <v>378.0518830977677</v>
      </c>
      <c r="X70" s="2">
        <f t="shared" si="9"/>
        <v>205.96117120045025</v>
      </c>
      <c r="Y70" s="2">
        <f t="shared" si="10"/>
        <v>-9.9229189014598944</v>
      </c>
      <c r="Z70" s="2"/>
      <c r="AA70" s="2">
        <f t="shared" si="11"/>
        <v>214.85917657450636</v>
      </c>
      <c r="AD70" s="28">
        <v>51</v>
      </c>
      <c r="AE70" s="119">
        <v>112.14187138421288</v>
      </c>
      <c r="AF70" s="119">
        <v>96.48889017123868</v>
      </c>
      <c r="AG70" s="119">
        <v>101.95518898472183</v>
      </c>
      <c r="AH70" s="127">
        <v>37.758576436871039</v>
      </c>
      <c r="AI70" s="28" t="s">
        <v>2</v>
      </c>
      <c r="AK70" s="52">
        <v>50</v>
      </c>
      <c r="AL70" s="119">
        <v>28.7</v>
      </c>
      <c r="AM70" s="54">
        <f t="shared" si="12"/>
        <v>29.131579775612138</v>
      </c>
      <c r="AN70" s="28" t="s">
        <v>67</v>
      </c>
      <c r="AP70" s="30">
        <v>50</v>
      </c>
      <c r="AQ70" s="119"/>
      <c r="AR70" s="2">
        <f t="shared" si="13"/>
        <v>268.57079999999996</v>
      </c>
      <c r="AS70" s="28" t="s">
        <v>68</v>
      </c>
    </row>
    <row r="71" spans="2:45" x14ac:dyDescent="0.2">
      <c r="B71" s="28">
        <v>52</v>
      </c>
      <c r="C71" s="119">
        <v>486.39685814299332</v>
      </c>
      <c r="D71" s="119">
        <v>424.40723789266599</v>
      </c>
      <c r="E71" s="119">
        <v>342.99718718224773</v>
      </c>
      <c r="F71" s="119">
        <v>210.46438875806462</v>
      </c>
      <c r="G71" s="28" t="s">
        <v>2</v>
      </c>
      <c r="I71" s="2">
        <f t="shared" si="17"/>
        <v>341.35942068758294</v>
      </c>
      <c r="J71" s="2">
        <f t="shared" si="16"/>
        <v>145.03743745541038</v>
      </c>
      <c r="K71" s="2"/>
      <c r="L71" s="2">
        <f t="shared" si="18"/>
        <v>521.15945604709168</v>
      </c>
      <c r="N71" s="2">
        <f t="shared" si="3"/>
        <v>304.28025107596272</v>
      </c>
      <c r="O71" s="2">
        <f t="shared" si="4"/>
        <v>120.12698681670327</v>
      </c>
      <c r="P71" s="2"/>
      <c r="Q71" s="2">
        <f t="shared" si="5"/>
        <v>459.84147420570224</v>
      </c>
      <c r="S71" s="2">
        <f t="shared" si="6"/>
        <v>268.67290571501547</v>
      </c>
      <c r="T71" s="2">
        <f t="shared" si="7"/>
        <v>74.324281467232254</v>
      </c>
      <c r="U71" s="2"/>
      <c r="V71" s="2">
        <f t="shared" si="8"/>
        <v>385.63783337276516</v>
      </c>
      <c r="X71" s="2">
        <f t="shared" si="9"/>
        <v>209.61025190754546</v>
      </c>
      <c r="Y71" s="2">
        <f t="shared" si="10"/>
        <v>0.85413685051915422</v>
      </c>
      <c r="Z71" s="2"/>
      <c r="AA71" s="2">
        <f t="shared" si="11"/>
        <v>223.23094916207543</v>
      </c>
      <c r="AD71" s="28">
        <v>52</v>
      </c>
      <c r="AE71" s="119">
        <v>0</v>
      </c>
      <c r="AF71" s="119">
        <v>0</v>
      </c>
      <c r="AG71" s="119">
        <v>0</v>
      </c>
      <c r="AH71" s="127">
        <v>0</v>
      </c>
      <c r="AI71" s="28" t="s">
        <v>2</v>
      </c>
      <c r="AK71" s="52">
        <v>51</v>
      </c>
      <c r="AL71" s="119">
        <v>29.6</v>
      </c>
      <c r="AM71" s="54">
        <f t="shared" si="12"/>
        <v>29.776338493558281</v>
      </c>
      <c r="AN71" s="28" t="s">
        <v>67</v>
      </c>
      <c r="AP71" s="30">
        <v>51</v>
      </c>
      <c r="AQ71" s="119"/>
      <c r="AR71" s="2">
        <f t="shared" si="13"/>
        <v>267.89146200000005</v>
      </c>
      <c r="AS71" s="28" t="s">
        <v>68</v>
      </c>
    </row>
    <row r="72" spans="2:45" x14ac:dyDescent="0.2">
      <c r="B72" s="28">
        <v>53</v>
      </c>
      <c r="C72" s="119">
        <v>503.97298506179709</v>
      </c>
      <c r="D72" s="119">
        <v>442.90689078108727</v>
      </c>
      <c r="E72" s="119">
        <v>360.12870449319786</v>
      </c>
      <c r="F72" s="119">
        <v>223.67809337759297</v>
      </c>
      <c r="G72" s="28" t="s">
        <v>2</v>
      </c>
      <c r="I72" s="2">
        <f t="shared" si="17"/>
        <v>345.7405773475993</v>
      </c>
      <c r="J72" s="2">
        <f t="shared" si="16"/>
        <v>158.23240771419779</v>
      </c>
      <c r="K72" s="2"/>
      <c r="L72" s="2">
        <f t="shared" si="18"/>
        <v>525.61392581825464</v>
      </c>
      <c r="N72" s="2">
        <f t="shared" si="3"/>
        <v>308.59913963644885</v>
      </c>
      <c r="O72" s="2">
        <f t="shared" si="4"/>
        <v>134.30775114463842</v>
      </c>
      <c r="P72" s="2"/>
      <c r="Q72" s="2">
        <f t="shared" si="5"/>
        <v>466.2931907046846</v>
      </c>
      <c r="S72" s="2">
        <f t="shared" si="6"/>
        <v>272.89059149310987</v>
      </c>
      <c r="T72" s="2">
        <f t="shared" si="7"/>
        <v>87.238113000087992</v>
      </c>
      <c r="U72" s="2"/>
      <c r="V72" s="2">
        <f t="shared" si="8"/>
        <v>392.88738954885997</v>
      </c>
      <c r="X72" s="2">
        <f t="shared" si="9"/>
        <v>213.24981299778591</v>
      </c>
      <c r="Y72" s="2">
        <f t="shared" si="10"/>
        <v>10.428280379807063</v>
      </c>
      <c r="Z72" s="2"/>
      <c r="AA72" s="2">
        <f t="shared" si="11"/>
        <v>231.44668236253437</v>
      </c>
      <c r="AD72" s="28">
        <v>53</v>
      </c>
      <c r="AE72" s="119">
        <v>0</v>
      </c>
      <c r="AF72" s="119">
        <v>0</v>
      </c>
      <c r="AG72" s="119">
        <v>0</v>
      </c>
      <c r="AH72" s="127">
        <v>0</v>
      </c>
      <c r="AI72" s="28" t="s">
        <v>2</v>
      </c>
      <c r="AK72" s="52">
        <v>52</v>
      </c>
      <c r="AL72" s="119">
        <v>30.2</v>
      </c>
      <c r="AM72" s="54">
        <f t="shared" si="12"/>
        <v>30.423707305564836</v>
      </c>
      <c r="AN72" s="28" t="s">
        <v>67</v>
      </c>
      <c r="AP72" s="30">
        <v>52</v>
      </c>
      <c r="AQ72" s="128">
        <v>270.89205914249794</v>
      </c>
      <c r="AR72" s="2">
        <f t="shared" si="13"/>
        <v>267.009096</v>
      </c>
      <c r="AS72" s="28" t="s">
        <v>68</v>
      </c>
    </row>
    <row r="73" spans="2:45" x14ac:dyDescent="0.2">
      <c r="B73" s="28">
        <v>54</v>
      </c>
      <c r="C73" s="119">
        <v>521.25919985597659</v>
      </c>
      <c r="D73" s="119">
        <v>459.50714030259439</v>
      </c>
      <c r="E73" s="119">
        <v>377.41349666406728</v>
      </c>
      <c r="F73" s="119">
        <v>238.54607968027375</v>
      </c>
      <c r="G73" s="28" t="s">
        <v>2</v>
      </c>
      <c r="I73" s="2">
        <f t="shared" si="17"/>
        <v>350.08954726337885</v>
      </c>
      <c r="J73" s="2">
        <f t="shared" si="16"/>
        <v>171.16965259259774</v>
      </c>
      <c r="K73" s="2"/>
      <c r="L73" s="2">
        <f t="shared" si="18"/>
        <v>529.78872905872561</v>
      </c>
      <c r="N73" s="2">
        <f t="shared" si="3"/>
        <v>312.89199554212843</v>
      </c>
      <c r="O73" s="2">
        <f t="shared" si="4"/>
        <v>146.61514476046597</v>
      </c>
      <c r="P73" s="2"/>
      <c r="Q73" s="2">
        <f t="shared" si="5"/>
        <v>472.42140477058967</v>
      </c>
      <c r="S73" s="2">
        <f t="shared" si="6"/>
        <v>277.0890114225474</v>
      </c>
      <c r="T73" s="2">
        <f t="shared" si="7"/>
        <v>100.32448524151988</v>
      </c>
      <c r="U73" s="2"/>
      <c r="V73" s="2">
        <f t="shared" si="8"/>
        <v>399.80713410929042</v>
      </c>
      <c r="X73" s="2">
        <f t="shared" si="9"/>
        <v>216.87862971756098</v>
      </c>
      <c r="Y73" s="2">
        <f t="shared" si="10"/>
        <v>21.667449962712766</v>
      </c>
      <c r="Z73" s="2"/>
      <c r="AA73" s="2">
        <f t="shared" si="11"/>
        <v>239.49298189038649</v>
      </c>
      <c r="AD73" s="28">
        <v>54</v>
      </c>
      <c r="AE73" s="119">
        <v>0</v>
      </c>
      <c r="AF73" s="119">
        <v>0</v>
      </c>
      <c r="AG73" s="119">
        <v>0</v>
      </c>
      <c r="AH73" s="127">
        <v>0</v>
      </c>
      <c r="AI73" s="28" t="s">
        <v>2</v>
      </c>
      <c r="AK73" s="52">
        <v>53</v>
      </c>
      <c r="AL73" s="119">
        <v>30.8</v>
      </c>
      <c r="AM73" s="54">
        <f t="shared" si="12"/>
        <v>31.073696777741009</v>
      </c>
      <c r="AN73" s="28" t="s">
        <v>67</v>
      </c>
      <c r="AP73" s="30">
        <v>53</v>
      </c>
      <c r="AQ73" s="119"/>
      <c r="AR73" s="2">
        <f t="shared" si="13"/>
        <v>265.92527399999983</v>
      </c>
      <c r="AS73" s="28" t="s">
        <v>68</v>
      </c>
    </row>
    <row r="74" spans="2:45" x14ac:dyDescent="0.2">
      <c r="B74" s="28">
        <v>55</v>
      </c>
      <c r="C74" s="119">
        <v>538.38306089752541</v>
      </c>
      <c r="D74" s="119">
        <v>475.84194122730065</v>
      </c>
      <c r="E74" s="119">
        <v>392.43830947616368</v>
      </c>
      <c r="F74" s="119">
        <v>253.65108481770451</v>
      </c>
      <c r="G74" s="28" t="s">
        <v>2</v>
      </c>
      <c r="I74" s="2">
        <f t="shared" si="17"/>
        <v>354.40548773019327</v>
      </c>
      <c r="J74" s="2">
        <f t="shared" si="16"/>
        <v>183.97757316733214</v>
      </c>
      <c r="K74" s="2"/>
      <c r="L74" s="2">
        <f t="shared" si="18"/>
        <v>533.69916174541493</v>
      </c>
      <c r="N74" s="2">
        <f t="shared" si="3"/>
        <v>317.15779688720579</v>
      </c>
      <c r="O74" s="2">
        <f t="shared" si="4"/>
        <v>158.68414434009486</v>
      </c>
      <c r="P74" s="2"/>
      <c r="Q74" s="2">
        <f t="shared" si="5"/>
        <v>478.23740144624065</v>
      </c>
      <c r="S74" s="2">
        <f t="shared" si="6"/>
        <v>281.2669775216105</v>
      </c>
      <c r="T74" s="2">
        <f t="shared" si="7"/>
        <v>111.17133195455318</v>
      </c>
      <c r="U74" s="2"/>
      <c r="V74" s="2">
        <f t="shared" si="8"/>
        <v>406.40462228667985</v>
      </c>
      <c r="X74" s="2">
        <f t="shared" si="9"/>
        <v>220.49551297149134</v>
      </c>
      <c r="Y74" s="2">
        <f t="shared" si="10"/>
        <v>33.155571846213178</v>
      </c>
      <c r="Z74" s="2"/>
      <c r="AA74" s="2">
        <f t="shared" si="11"/>
        <v>247.35827437395449</v>
      </c>
      <c r="AD74" s="28">
        <v>55</v>
      </c>
      <c r="AE74" s="119">
        <v>0</v>
      </c>
      <c r="AF74" s="119">
        <v>0</v>
      </c>
      <c r="AG74" s="119">
        <v>0</v>
      </c>
      <c r="AH74" s="127">
        <v>0</v>
      </c>
      <c r="AI74" s="28" t="s">
        <v>2</v>
      </c>
      <c r="AK74" s="52">
        <v>54</v>
      </c>
      <c r="AL74" s="119">
        <v>31.4</v>
      </c>
      <c r="AM74" s="54">
        <f t="shared" si="12"/>
        <v>31.726317518969402</v>
      </c>
      <c r="AN74" s="28" t="s">
        <v>67</v>
      </c>
      <c r="AP74" s="30">
        <v>54</v>
      </c>
      <c r="AQ74" s="119"/>
      <c r="AR74" s="2">
        <f t="shared" si="13"/>
        <v>264.64156799999989</v>
      </c>
      <c r="AS74" s="28" t="s">
        <v>68</v>
      </c>
    </row>
    <row r="75" spans="2:45" x14ac:dyDescent="0.2">
      <c r="B75" s="28">
        <v>56</v>
      </c>
      <c r="C75" s="119">
        <v>555.4426299245273</v>
      </c>
      <c r="D75" s="119">
        <v>491.90250645218941</v>
      </c>
      <c r="E75" s="119">
        <v>407.61251832829583</v>
      </c>
      <c r="F75" s="119">
        <v>267.08124540075607</v>
      </c>
      <c r="G75" s="28" t="s">
        <v>2</v>
      </c>
      <c r="I75" s="2">
        <f t="shared" si="17"/>
        <v>358.6876000920862</v>
      </c>
      <c r="J75" s="2">
        <f t="shared" si="16"/>
        <v>196.7550298324411</v>
      </c>
      <c r="K75" s="2"/>
      <c r="L75" s="2">
        <f t="shared" si="18"/>
        <v>537.35999643373509</v>
      </c>
      <c r="N75" s="2">
        <f t="shared" si="3"/>
        <v>321.39556629208454</v>
      </c>
      <c r="O75" s="2">
        <f t="shared" si="4"/>
        <v>170.50694016010488</v>
      </c>
      <c r="P75" s="2"/>
      <c r="Q75" s="2">
        <f t="shared" si="5"/>
        <v>483.75270097703378</v>
      </c>
      <c r="S75" s="2">
        <f t="shared" si="6"/>
        <v>285.42334518590889</v>
      </c>
      <c r="T75" s="2">
        <f t="shared" si="7"/>
        <v>122.18917314238695</v>
      </c>
      <c r="U75" s="2"/>
      <c r="V75" s="2">
        <f t="shared" si="8"/>
        <v>412.68821093511292</v>
      </c>
      <c r="X75" s="2">
        <f t="shared" si="9"/>
        <v>224.0993096952628</v>
      </c>
      <c r="Y75" s="2">
        <f t="shared" si="10"/>
        <v>42.981935705493271</v>
      </c>
      <c r="Z75" s="2"/>
      <c r="AA75" s="2">
        <f t="shared" si="11"/>
        <v>255.03273071348673</v>
      </c>
      <c r="AD75" s="28">
        <v>56</v>
      </c>
      <c r="AE75" s="119">
        <v>0</v>
      </c>
      <c r="AF75" s="119">
        <v>0</v>
      </c>
      <c r="AG75" s="119">
        <v>0</v>
      </c>
      <c r="AH75" s="127">
        <v>0</v>
      </c>
      <c r="AI75" s="28" t="s">
        <v>2</v>
      </c>
      <c r="AK75" s="52">
        <v>55</v>
      </c>
      <c r="AL75" s="119">
        <v>32</v>
      </c>
      <c r="AM75" s="54">
        <f t="shared" si="12"/>
        <v>32.38158018107913</v>
      </c>
      <c r="AN75" s="28" t="s">
        <v>67</v>
      </c>
      <c r="AP75" s="30">
        <v>55</v>
      </c>
      <c r="AQ75" s="119"/>
      <c r="AR75" s="2">
        <f t="shared" si="13"/>
        <v>263.15954999999997</v>
      </c>
      <c r="AS75" s="28" t="s">
        <v>68</v>
      </c>
    </row>
    <row r="76" spans="2:45" x14ac:dyDescent="0.2">
      <c r="B76" s="28">
        <v>57</v>
      </c>
      <c r="C76" s="119">
        <v>572.09411033359299</v>
      </c>
      <c r="D76" s="119">
        <v>508.1564340449745</v>
      </c>
      <c r="E76" s="119">
        <v>424.67844818460549</v>
      </c>
      <c r="F76" s="119">
        <v>282.37860411473105</v>
      </c>
      <c r="G76" s="28" t="s">
        <v>2</v>
      </c>
      <c r="I76" s="2">
        <f t="shared" si="17"/>
        <v>362.93512907621579</v>
      </c>
      <c r="J76" s="2">
        <f t="shared" si="16"/>
        <v>209.15898125737721</v>
      </c>
      <c r="K76" s="2"/>
      <c r="L76" s="2">
        <f t="shared" si="18"/>
        <v>540.78545225260416</v>
      </c>
      <c r="N76" s="2">
        <f t="shared" si="3"/>
        <v>325.60437050200221</v>
      </c>
      <c r="O76" s="2">
        <f t="shared" si="4"/>
        <v>182.55206354297229</v>
      </c>
      <c r="P76" s="2"/>
      <c r="Q76" s="2">
        <f t="shared" si="5"/>
        <v>488.97895475547568</v>
      </c>
      <c r="S76" s="2">
        <f t="shared" si="6"/>
        <v>289.55701312067418</v>
      </c>
      <c r="T76" s="2">
        <f t="shared" si="7"/>
        <v>135.1214350639313</v>
      </c>
      <c r="U76" s="2"/>
      <c r="V76" s="2">
        <f t="shared" si="8"/>
        <v>418.66690288651603</v>
      </c>
      <c r="X76" s="2">
        <f t="shared" si="9"/>
        <v>227.68890314831822</v>
      </c>
      <c r="Y76" s="2">
        <f t="shared" si="10"/>
        <v>54.689700966412829</v>
      </c>
      <c r="Z76" s="2"/>
      <c r="AA76" s="2">
        <f t="shared" si="11"/>
        <v>262.50817841241195</v>
      </c>
      <c r="AD76" s="28">
        <v>57</v>
      </c>
      <c r="AE76" s="119">
        <v>0</v>
      </c>
      <c r="AF76" s="119">
        <v>0</v>
      </c>
      <c r="AG76" s="119">
        <v>0</v>
      </c>
      <c r="AH76" s="127">
        <v>0</v>
      </c>
      <c r="AI76" s="28" t="s">
        <v>2</v>
      </c>
      <c r="AK76" s="52">
        <v>56</v>
      </c>
      <c r="AL76" s="119">
        <v>32.5</v>
      </c>
      <c r="AM76" s="54">
        <f t="shared" si="12"/>
        <v>33.039495459019889</v>
      </c>
      <c r="AN76" s="28" t="s">
        <v>67</v>
      </c>
      <c r="AP76" s="30">
        <v>56</v>
      </c>
      <c r="AQ76" s="119"/>
      <c r="AR76" s="2">
        <f t="shared" si="13"/>
        <v>261.48079199999995</v>
      </c>
      <c r="AS76" s="28" t="s">
        <v>68</v>
      </c>
    </row>
    <row r="77" spans="2:45" x14ac:dyDescent="0.2">
      <c r="B77" s="28">
        <v>58</v>
      </c>
      <c r="C77" s="119">
        <v>588.68758746643823</v>
      </c>
      <c r="D77" s="119">
        <v>523.78425368102432</v>
      </c>
      <c r="E77" s="119">
        <v>439.55062532269801</v>
      </c>
      <c r="F77" s="119">
        <v>296.13248008956742</v>
      </c>
      <c r="G77" s="28" t="s">
        <v>2</v>
      </c>
      <c r="I77" s="2">
        <f t="shared" si="17"/>
        <v>367.14736208932015</v>
      </c>
      <c r="J77" s="2">
        <f t="shared" si="16"/>
        <v>221.54022537711808</v>
      </c>
      <c r="K77" s="2"/>
      <c r="L77" s="2">
        <f t="shared" si="18"/>
        <v>543.98917453045499</v>
      </c>
      <c r="N77" s="2">
        <f t="shared" si="3"/>
        <v>329.78331993155626</v>
      </c>
      <c r="O77" s="2">
        <f t="shared" si="4"/>
        <v>194.00093374946806</v>
      </c>
      <c r="P77" s="2"/>
      <c r="Q77" s="2">
        <f t="shared" si="5"/>
        <v>493.92785458842496</v>
      </c>
      <c r="S77" s="2">
        <f t="shared" si="6"/>
        <v>293.66692320242714</v>
      </c>
      <c r="T77" s="2">
        <f t="shared" si="7"/>
        <v>145.88370212027087</v>
      </c>
      <c r="U77" s="2"/>
      <c r="V77" s="2">
        <f t="shared" si="8"/>
        <v>424.35020643559091</v>
      </c>
      <c r="X77" s="2">
        <f t="shared" si="9"/>
        <v>231.26321312975412</v>
      </c>
      <c r="Y77" s="2">
        <f t="shared" si="10"/>
        <v>64.869266959813302</v>
      </c>
      <c r="Z77" s="2"/>
      <c r="AA77" s="2">
        <f t="shared" si="11"/>
        <v>269.77800574777689</v>
      </c>
      <c r="AD77" s="28">
        <v>58</v>
      </c>
      <c r="AE77" s="119">
        <v>0</v>
      </c>
      <c r="AF77" s="119">
        <v>0</v>
      </c>
      <c r="AG77" s="119">
        <v>0</v>
      </c>
      <c r="AH77" s="127">
        <v>0</v>
      </c>
      <c r="AI77" s="28" t="s">
        <v>2</v>
      </c>
      <c r="AK77" s="52">
        <v>57</v>
      </c>
      <c r="AL77" s="119">
        <v>33.1</v>
      </c>
      <c r="AM77" s="54">
        <f t="shared" si="12"/>
        <v>33.700074091036221</v>
      </c>
      <c r="AN77" s="28" t="s">
        <v>67</v>
      </c>
      <c r="AP77" s="30">
        <v>57</v>
      </c>
      <c r="AQ77" s="128">
        <v>65.161921843281021</v>
      </c>
      <c r="AR77" s="2">
        <f t="shared" si="13"/>
        <v>259.60686599999997</v>
      </c>
      <c r="AS77" s="28" t="s">
        <v>68</v>
      </c>
    </row>
    <row r="78" spans="2:45" x14ac:dyDescent="0.2">
      <c r="B78" s="28">
        <v>59</v>
      </c>
      <c r="C78" s="119">
        <v>486.95972406812007</v>
      </c>
      <c r="D78" s="119">
        <v>458.01067337426502</v>
      </c>
      <c r="E78" s="119">
        <v>398.58434615980127</v>
      </c>
      <c r="F78" s="119">
        <v>272.52418539973183</v>
      </c>
      <c r="G78" s="28" t="s">
        <v>2</v>
      </c>
      <c r="I78" s="2">
        <f t="shared" si="17"/>
        <v>371.32362847973758</v>
      </c>
      <c r="J78" s="2">
        <f t="shared" si="16"/>
        <v>115.63609558838249</v>
      </c>
      <c r="K78" s="2"/>
      <c r="L78" s="2">
        <f t="shared" si="18"/>
        <v>546.98422263993655</v>
      </c>
      <c r="N78" s="2">
        <f t="shared" si="3"/>
        <v>333.93156815891518</v>
      </c>
      <c r="O78" s="2">
        <f t="shared" si="4"/>
        <v>124.07910521534984</v>
      </c>
      <c r="P78" s="2"/>
      <c r="Q78" s="2">
        <f t="shared" si="5"/>
        <v>498.61105424624856</v>
      </c>
      <c r="S78" s="2">
        <f t="shared" si="6"/>
        <v>297.75206027396092</v>
      </c>
      <c r="T78" s="2">
        <f t="shared" si="7"/>
        <v>100.83228588584035</v>
      </c>
      <c r="U78" s="2"/>
      <c r="V78" s="2">
        <f t="shared" si="8"/>
        <v>429.74800940015797</v>
      </c>
      <c r="X78" s="2">
        <f t="shared" si="9"/>
        <v>234.82119612080291</v>
      </c>
      <c r="Y78" s="2">
        <f t="shared" si="10"/>
        <v>37.702989278928925</v>
      </c>
      <c r="Z78" s="2"/>
      <c r="AA78" s="2">
        <f t="shared" si="11"/>
        <v>276.83706033416036</v>
      </c>
      <c r="AD78" s="28">
        <v>59</v>
      </c>
      <c r="AE78" s="119">
        <v>117.17727375191841</v>
      </c>
      <c r="AF78" s="119">
        <v>81.270929348633118</v>
      </c>
      <c r="AG78" s="119">
        <v>56.900929835603165</v>
      </c>
      <c r="AH78" s="127">
        <v>38.742764081398349</v>
      </c>
      <c r="AI78" s="28" t="s">
        <v>2</v>
      </c>
      <c r="AK78" s="52">
        <v>58</v>
      </c>
      <c r="AL78" s="119">
        <v>33.6</v>
      </c>
      <c r="AM78" s="54">
        <f t="shared" si="12"/>
        <v>34.363326858843038</v>
      </c>
      <c r="AN78" s="28" t="s">
        <v>67</v>
      </c>
      <c r="AP78" s="30">
        <v>58</v>
      </c>
      <c r="AQ78" s="119"/>
      <c r="AR78" s="2">
        <f t="shared" si="13"/>
        <v>257.53934400000003</v>
      </c>
      <c r="AS78" s="28" t="s">
        <v>68</v>
      </c>
    </row>
    <row r="79" spans="2:45" x14ac:dyDescent="0.2">
      <c r="B79" s="28">
        <v>60</v>
      </c>
      <c r="C79" s="119">
        <v>501.47097656922602</v>
      </c>
      <c r="D79" s="119">
        <v>473.87591856091592</v>
      </c>
      <c r="E79" s="119">
        <v>413.12947931731617</v>
      </c>
      <c r="F79" s="119">
        <v>285.88769040003444</v>
      </c>
      <c r="G79" s="28" t="s">
        <v>2</v>
      </c>
      <c r="I79" s="2">
        <f t="shared" si="17"/>
        <v>375.4632987682952</v>
      </c>
      <c r="J79" s="2">
        <f t="shared" si="16"/>
        <v>126.00767780093082</v>
      </c>
      <c r="K79" s="2"/>
      <c r="L79" s="2">
        <f t="shared" si="18"/>
        <v>549.78306479684647</v>
      </c>
      <c r="N79" s="2">
        <f t="shared" si="3"/>
        <v>338.04831137341512</v>
      </c>
      <c r="O79" s="2">
        <f t="shared" si="4"/>
        <v>135.8276071875008</v>
      </c>
      <c r="P79" s="2"/>
      <c r="Q79" s="2">
        <f t="shared" si="5"/>
        <v>503.04010225450907</v>
      </c>
      <c r="S79" s="2">
        <f t="shared" si="6"/>
        <v>301.81145187653453</v>
      </c>
      <c r="T79" s="2">
        <f t="shared" si="7"/>
        <v>111.31802744078163</v>
      </c>
      <c r="U79" s="2"/>
      <c r="V79" s="2">
        <f t="shared" si="8"/>
        <v>434.87046705835974</v>
      </c>
      <c r="X79" s="2">
        <f t="shared" si="9"/>
        <v>238.36184535729703</v>
      </c>
      <c r="Y79" s="2">
        <f t="shared" si="10"/>
        <v>47.525845042737416</v>
      </c>
      <c r="Z79" s="2"/>
      <c r="AA79" s="2">
        <f t="shared" si="11"/>
        <v>283.68154432277095</v>
      </c>
      <c r="AD79" s="28">
        <v>60</v>
      </c>
      <c r="AE79" s="119">
        <v>0</v>
      </c>
      <c r="AF79" s="119">
        <v>0</v>
      </c>
      <c r="AG79" s="119">
        <v>0</v>
      </c>
      <c r="AH79" s="127">
        <v>0</v>
      </c>
      <c r="AI79" s="28" t="s">
        <v>2</v>
      </c>
      <c r="AK79" s="52">
        <v>59</v>
      </c>
      <c r="AL79" s="119">
        <v>34.4</v>
      </c>
      <c r="AM79" s="54">
        <f t="shared" si="12"/>
        <v>35.029264587801393</v>
      </c>
      <c r="AN79" s="28" t="s">
        <v>67</v>
      </c>
      <c r="AP79" s="30">
        <v>59</v>
      </c>
      <c r="AQ79" s="119"/>
      <c r="AR79" s="2">
        <f t="shared" si="13"/>
        <v>255.279798</v>
      </c>
      <c r="AS79" s="28" t="s">
        <v>68</v>
      </c>
    </row>
    <row r="80" spans="2:45" x14ac:dyDescent="0.2">
      <c r="B80" s="28">
        <v>61</v>
      </c>
      <c r="C80" s="119">
        <v>518.10646909564377</v>
      </c>
      <c r="D80" s="119">
        <v>487.16837908020096</v>
      </c>
      <c r="E80" s="119">
        <v>427.80897178747421</v>
      </c>
      <c r="F80" s="119">
        <v>299.2895491914328</v>
      </c>
      <c r="G80" s="28" t="s">
        <v>2</v>
      </c>
      <c r="I80" s="2">
        <f t="shared" si="17"/>
        <v>379.56578385125545</v>
      </c>
      <c r="J80" s="2">
        <f t="shared" si="16"/>
        <v>138.54068524438833</v>
      </c>
      <c r="K80" s="2"/>
      <c r="L80" s="2">
        <f t="shared" si="18"/>
        <v>552.39757868853394</v>
      </c>
      <c r="N80" s="2">
        <f t="shared" si="3"/>
        <v>342.13278778014376</v>
      </c>
      <c r="O80" s="2">
        <f t="shared" si="4"/>
        <v>145.03559130005721</v>
      </c>
      <c r="P80" s="2"/>
      <c r="Q80" s="2">
        <f t="shared" si="5"/>
        <v>507.22638490919445</v>
      </c>
      <c r="S80" s="2">
        <f t="shared" si="6"/>
        <v>305.84416792311271</v>
      </c>
      <c r="T80" s="2">
        <f t="shared" si="7"/>
        <v>121.9648038643615</v>
      </c>
      <c r="U80" s="2"/>
      <c r="V80" s="2">
        <f t="shared" si="8"/>
        <v>439.72790316274489</v>
      </c>
      <c r="X80" s="2">
        <f t="shared" si="9"/>
        <v>241.88419083551602</v>
      </c>
      <c r="Y80" s="2">
        <f t="shared" si="10"/>
        <v>57.405358355916775</v>
      </c>
      <c r="Z80" s="2"/>
      <c r="AA80" s="2">
        <f t="shared" si="11"/>
        <v>290.3089081725318</v>
      </c>
      <c r="AD80" s="28">
        <v>61</v>
      </c>
      <c r="AE80" s="119">
        <v>0</v>
      </c>
      <c r="AF80" s="119">
        <v>0</v>
      </c>
      <c r="AG80" s="119">
        <v>0</v>
      </c>
      <c r="AH80" s="127">
        <v>0</v>
      </c>
      <c r="AI80" s="28" t="s">
        <v>2</v>
      </c>
      <c r="AK80" s="52">
        <v>60</v>
      </c>
      <c r="AL80" s="119">
        <v>35.1</v>
      </c>
      <c r="AM80" s="54">
        <f t="shared" si="12"/>
        <v>35.697898147095351</v>
      </c>
      <c r="AN80" s="28" t="s">
        <v>67</v>
      </c>
      <c r="AP80" s="30">
        <v>60</v>
      </c>
      <c r="AQ80" s="119"/>
      <c r="AR80" s="2">
        <f t="shared" si="13"/>
        <v>252.82979999999989</v>
      </c>
      <c r="AS80" s="28" t="s">
        <v>68</v>
      </c>
    </row>
    <row r="81" spans="2:45" x14ac:dyDescent="0.2">
      <c r="B81" s="28">
        <v>62</v>
      </c>
      <c r="C81" s="119">
        <v>531.90129837049506</v>
      </c>
      <c r="D81" s="119">
        <v>502.62229380178229</v>
      </c>
      <c r="E81" s="119">
        <v>441.913846048332</v>
      </c>
      <c r="F81" s="119">
        <v>312.84343284512801</v>
      </c>
      <c r="G81" s="28" t="s">
        <v>2</v>
      </c>
      <c r="I81" s="2">
        <f t="shared" si="17"/>
        <v>383.63053417838847</v>
      </c>
      <c r="J81" s="2">
        <f t="shared" si="16"/>
        <v>148.27076419210658</v>
      </c>
      <c r="K81" s="2"/>
      <c r="L81" s="2">
        <f t="shared" si="18"/>
        <v>554.83905693739359</v>
      </c>
      <c r="N81" s="2">
        <f t="shared" si="3"/>
        <v>346.18427696500584</v>
      </c>
      <c r="O81" s="2">
        <f t="shared" si="4"/>
        <v>156.43801683677646</v>
      </c>
      <c r="P81" s="2"/>
      <c r="Q81" s="2">
        <f t="shared" si="5"/>
        <v>511.18107853127236</v>
      </c>
      <c r="S81" s="2">
        <f t="shared" si="6"/>
        <v>309.84932031642143</v>
      </c>
      <c r="T81" s="2">
        <f t="shared" si="7"/>
        <v>132.06452573191058</v>
      </c>
      <c r="U81" s="2"/>
      <c r="V81" s="2">
        <f t="shared" si="8"/>
        <v>444.33072316644024</v>
      </c>
      <c r="X81" s="2">
        <f t="shared" si="9"/>
        <v>245.38729925480865</v>
      </c>
      <c r="Y81" s="2">
        <f t="shared" si="10"/>
        <v>67.456133590319354</v>
      </c>
      <c r="Z81" s="2"/>
      <c r="AA81" s="2">
        <f t="shared" si="11"/>
        <v>296.71774463910441</v>
      </c>
      <c r="AD81" s="28">
        <v>62</v>
      </c>
      <c r="AE81" s="119">
        <v>0</v>
      </c>
      <c r="AF81" s="119">
        <v>0</v>
      </c>
      <c r="AG81" s="119">
        <v>0</v>
      </c>
      <c r="AH81" s="127">
        <v>0</v>
      </c>
      <c r="AI81" s="28" t="s">
        <v>2</v>
      </c>
      <c r="AK81" s="52">
        <v>61</v>
      </c>
      <c r="AL81" s="119">
        <v>35.700000000000003</v>
      </c>
      <c r="AM81" s="54">
        <f t="shared" si="12"/>
        <v>36.369238449909219</v>
      </c>
      <c r="AN81" s="28" t="s">
        <v>67</v>
      </c>
      <c r="AP81" s="30">
        <v>61</v>
      </c>
      <c r="AQ81" s="119"/>
      <c r="AR81" s="2">
        <f t="shared" si="13"/>
        <v>250.19092199999992</v>
      </c>
      <c r="AS81" s="28" t="s">
        <v>68</v>
      </c>
    </row>
    <row r="82" spans="2:45" x14ac:dyDescent="0.2">
      <c r="B82" s="28">
        <v>63</v>
      </c>
      <c r="C82" s="119">
        <v>548.07514848731921</v>
      </c>
      <c r="D82" s="119">
        <v>517.75965628253778</v>
      </c>
      <c r="E82" s="119">
        <v>456.28237839057584</v>
      </c>
      <c r="F82" s="119">
        <v>324.47089432220042</v>
      </c>
      <c r="G82" s="28" t="s">
        <v>2</v>
      </c>
      <c r="I82" s="2">
        <f t="shared" si="17"/>
        <v>387.65703890910862</v>
      </c>
      <c r="J82" s="2">
        <f t="shared" si="16"/>
        <v>160.41810957821059</v>
      </c>
      <c r="K82" s="2"/>
      <c r="L82" s="2">
        <f t="shared" si="18"/>
        <v>557.11821652549997</v>
      </c>
      <c r="N82" s="2">
        <f t="shared" si="3"/>
        <v>350.20209922365922</v>
      </c>
      <c r="O82" s="2">
        <f t="shared" si="4"/>
        <v>167.55755705887856</v>
      </c>
      <c r="P82" s="2"/>
      <c r="Q82" s="2">
        <f t="shared" si="5"/>
        <v>514.91511002159348</v>
      </c>
      <c r="S82" s="2">
        <f t="shared" si="6"/>
        <v>313.82606251551323</v>
      </c>
      <c r="T82" s="2">
        <f t="shared" si="7"/>
        <v>142.45631587506261</v>
      </c>
      <c r="U82" s="2"/>
      <c r="V82" s="2">
        <f t="shared" si="8"/>
        <v>448.68933876182712</v>
      </c>
      <c r="X82" s="2">
        <f t="shared" si="9"/>
        <v>248.87027390036198</v>
      </c>
      <c r="Y82" s="2">
        <f t="shared" si="10"/>
        <v>75.600620421838443</v>
      </c>
      <c r="Z82" s="2"/>
      <c r="AA82" s="2">
        <f t="shared" si="11"/>
        <v>302.90768435556714</v>
      </c>
      <c r="AD82" s="28">
        <v>63</v>
      </c>
      <c r="AE82" s="119">
        <v>0</v>
      </c>
      <c r="AF82" s="119">
        <v>0</v>
      </c>
      <c r="AG82" s="119">
        <v>0</v>
      </c>
      <c r="AH82" s="127">
        <v>0</v>
      </c>
      <c r="AI82" s="28" t="s">
        <v>2</v>
      </c>
      <c r="AK82" s="52">
        <v>62</v>
      </c>
      <c r="AL82" s="119">
        <v>36.4</v>
      </c>
      <c r="AM82" s="54">
        <f t="shared" si="12"/>
        <v>37.043296453605819</v>
      </c>
      <c r="AN82" s="28" t="s">
        <v>67</v>
      </c>
      <c r="AP82" s="56">
        <v>62</v>
      </c>
      <c r="AQ82" s="128">
        <v>67.699905108478049</v>
      </c>
      <c r="AR82" s="2">
        <f t="shared" si="13"/>
        <v>247.36473599999997</v>
      </c>
      <c r="AS82" s="29" t="s">
        <v>68</v>
      </c>
    </row>
    <row r="83" spans="2:45" x14ac:dyDescent="0.2">
      <c r="B83" s="28">
        <v>64</v>
      </c>
      <c r="C83" s="119">
        <v>561.67052281221709</v>
      </c>
      <c r="D83" s="119">
        <v>530.49938190345267</v>
      </c>
      <c r="E83" s="119">
        <v>470.36806408842079</v>
      </c>
      <c r="F83" s="119">
        <v>337.6993332407767</v>
      </c>
      <c r="G83" s="28" t="s">
        <v>2</v>
      </c>
      <c r="I83" s="2">
        <f t="shared" si="17"/>
        <v>391.64482504949183</v>
      </c>
      <c r="J83" s="2">
        <f t="shared" si="16"/>
        <v>170.02569776272526</v>
      </c>
      <c r="K83" s="2"/>
      <c r="L83" s="2">
        <f t="shared" si="18"/>
        <v>559.24521141666355</v>
      </c>
      <c r="N83" s="2">
        <f t="shared" si="3"/>
        <v>354.18561485759585</v>
      </c>
      <c r="O83" s="2">
        <f t="shared" si="4"/>
        <v>176.31376704585682</v>
      </c>
      <c r="P83" s="2"/>
      <c r="Q83" s="2">
        <f t="shared" si="5"/>
        <v>518.43912482965573</v>
      </c>
      <c r="S83" s="2">
        <f t="shared" si="6"/>
        <v>317.77358905445152</v>
      </c>
      <c r="T83" s="2">
        <f t="shared" si="7"/>
        <v>152.59447503396927</v>
      </c>
      <c r="U83" s="2"/>
      <c r="V83" s="2">
        <f t="shared" si="8"/>
        <v>452.814102821527</v>
      </c>
      <c r="X83" s="2">
        <f t="shared" si="9"/>
        <v>252.33225446945841</v>
      </c>
      <c r="Y83" s="2">
        <f t="shared" si="10"/>
        <v>85.36707877131829</v>
      </c>
      <c r="Z83" s="2"/>
      <c r="AA83" s="2">
        <f t="shared" si="11"/>
        <v>308.87929412783637</v>
      </c>
      <c r="AD83" s="28">
        <v>64</v>
      </c>
      <c r="AE83" s="119">
        <v>0</v>
      </c>
      <c r="AF83" s="119">
        <v>0</v>
      </c>
      <c r="AG83" s="119">
        <v>0</v>
      </c>
      <c r="AH83" s="127">
        <v>0</v>
      </c>
      <c r="AI83" s="28" t="s">
        <v>2</v>
      </c>
      <c r="AK83" s="52">
        <v>63</v>
      </c>
      <c r="AL83" s="119">
        <v>37</v>
      </c>
      <c r="AM83" s="54">
        <f t="shared" si="12"/>
        <v>37.720083159905187</v>
      </c>
      <c r="AN83" s="28" t="s">
        <v>67</v>
      </c>
    </row>
    <row r="84" spans="2:45" x14ac:dyDescent="0.2">
      <c r="B84" s="28">
        <v>65</v>
      </c>
      <c r="C84" s="119">
        <v>577.23368978034046</v>
      </c>
      <c r="D84" s="119">
        <v>545.58598033080352</v>
      </c>
      <c r="E84" s="119">
        <v>482.14816610971087</v>
      </c>
      <c r="F84" s="119">
        <v>351.16338143762738</v>
      </c>
      <c r="G84" s="28" t="s">
        <v>2</v>
      </c>
      <c r="I84" s="2">
        <f t="shared" si="17"/>
        <v>395.59345657286417</v>
      </c>
      <c r="J84" s="2">
        <f t="shared" si="16"/>
        <v>181.64023320747629</v>
      </c>
      <c r="K84" s="2"/>
      <c r="L84" s="2">
        <f t="shared" si="18"/>
        <v>561.2296477123092</v>
      </c>
      <c r="N84" s="2">
        <f t="shared" si="3"/>
        <v>358.13422344052771</v>
      </c>
      <c r="O84" s="2">
        <f t="shared" si="4"/>
        <v>187.45175689027582</v>
      </c>
      <c r="P84" s="2"/>
      <c r="Q84" s="2">
        <f t="shared" si="5"/>
        <v>521.76346150682377</v>
      </c>
      <c r="S84" s="2">
        <f t="shared" si="6"/>
        <v>321.69113501663696</v>
      </c>
      <c r="T84" s="2">
        <f t="shared" si="7"/>
        <v>160.45703109307391</v>
      </c>
      <c r="U84" s="2"/>
      <c r="V84" s="2">
        <f t="shared" si="8"/>
        <v>456.71525383997317</v>
      </c>
      <c r="X84" s="2">
        <f t="shared" si="9"/>
        <v>255.77241684452079</v>
      </c>
      <c r="Y84" s="2">
        <f t="shared" si="10"/>
        <v>95.390964593106588</v>
      </c>
      <c r="Z84" s="2"/>
      <c r="AA84" s="2">
        <f t="shared" si="11"/>
        <v>314.63397884061271</v>
      </c>
      <c r="AD84" s="28">
        <v>65</v>
      </c>
      <c r="AE84" s="119">
        <v>0</v>
      </c>
      <c r="AF84" s="119">
        <v>0</v>
      </c>
      <c r="AG84" s="119">
        <v>0</v>
      </c>
      <c r="AH84" s="127">
        <v>0</v>
      </c>
      <c r="AI84" s="28" t="s">
        <v>2</v>
      </c>
      <c r="AK84" s="52">
        <v>64</v>
      </c>
      <c r="AL84" s="119">
        <v>37.6</v>
      </c>
      <c r="AM84" s="54">
        <f t="shared" si="12"/>
        <v>38.3996096150643</v>
      </c>
      <c r="AN84" s="28" t="s">
        <v>67</v>
      </c>
    </row>
    <row r="85" spans="2:45" x14ac:dyDescent="0.2">
      <c r="B85" s="28">
        <v>66</v>
      </c>
      <c r="C85" s="119">
        <v>590.67518893630483</v>
      </c>
      <c r="D85" s="119">
        <v>560.09732251648904</v>
      </c>
      <c r="E85" s="119">
        <v>496.19894531874064</v>
      </c>
      <c r="F85" s="119">
        <v>362.5251298708809</v>
      </c>
      <c r="G85" s="28" t="s">
        <v>2</v>
      </c>
      <c r="I85" s="2">
        <f t="shared" si="17"/>
        <v>399.50253352652447</v>
      </c>
      <c r="J85" s="2">
        <f t="shared" si="16"/>
        <v>191.17265540978036</v>
      </c>
      <c r="K85" s="2"/>
      <c r="L85" s="2">
        <f t="shared" si="18"/>
        <v>563.08060076787604</v>
      </c>
      <c r="N85" s="2">
        <f t="shared" ref="N85:N139" si="19" xml:space="preserve"> $O$4 * EXP(-EXP(-$O$5 * (B85 - $O$6)))</f>
        <v>362.04736305812054</v>
      </c>
      <c r="O85" s="2">
        <f t="shared" ref="O85:O139" si="20">D85-N85</f>
        <v>198.04995945836851</v>
      </c>
      <c r="P85" s="2"/>
      <c r="Q85" s="2">
        <f t="shared" ref="Q85:Q139" si="21" xml:space="preserve"> $Q$4 * EXP(-EXP(-$Q$5 * (B85 - $Q$6)))</f>
        <v>524.89813207413522</v>
      </c>
      <c r="S85" s="2">
        <f t="shared" ref="S85:S139" si="22" xml:space="preserve"> $T$4 * EXP(-EXP(-$T$5 * (B85 - $T$6)))</f>
        <v>325.57797546820132</v>
      </c>
      <c r="T85" s="2">
        <f t="shared" ref="T85:T139" si="23">E85-S85</f>
        <v>170.62096985053932</v>
      </c>
      <c r="U85" s="2"/>
      <c r="V85" s="2">
        <f t="shared" ref="V85:V139" si="24" xml:space="preserve"> $V$4 * EXP(-EXP(-$V$5 * (B85 - $V$6)))</f>
        <v>460.40286899703</v>
      </c>
      <c r="X85" s="2">
        <f t="shared" ref="X85:X139" si="25" xml:space="preserve"> $Y$4 * EXP(-EXP(-$Y$5 * (B85 - $Y$6)))</f>
        <v>259.18997281619721</v>
      </c>
      <c r="Y85" s="2">
        <f t="shared" ref="Y85:Y139" si="26">F85-X85</f>
        <v>103.33515705468369</v>
      </c>
      <c r="Z85" s="2"/>
      <c r="AA85" s="2">
        <f t="shared" ref="AA85:AA139" si="27" xml:space="preserve"> $AA$4 * EXP(-EXP(-$AA$5 * (B85 - $AA$6)))</f>
        <v>320.17388766633655</v>
      </c>
      <c r="AD85" s="28">
        <v>66</v>
      </c>
      <c r="AE85" s="119">
        <v>0</v>
      </c>
      <c r="AF85" s="119">
        <v>0</v>
      </c>
      <c r="AG85" s="119">
        <v>0</v>
      </c>
      <c r="AH85" s="127">
        <v>0</v>
      </c>
      <c r="AI85" s="28" t="s">
        <v>2</v>
      </c>
      <c r="AK85" s="52">
        <v>65</v>
      </c>
      <c r="AL85" s="119">
        <v>38.200000000000003</v>
      </c>
      <c r="AM85" s="54">
        <f t="shared" ref="AM85:AM140" si="28">130.14*(EXP(0.00404*AK85)-1)</f>
        <v>39.081886910057193</v>
      </c>
      <c r="AN85" s="28" t="s">
        <v>67</v>
      </c>
    </row>
    <row r="86" spans="2:45" x14ac:dyDescent="0.2">
      <c r="B86" s="28">
        <v>67</v>
      </c>
      <c r="C86" s="119">
        <v>605.61844938262834</v>
      </c>
      <c r="D86" s="119">
        <v>572.06218326611827</v>
      </c>
      <c r="E86" s="119">
        <v>509.60564707268503</v>
      </c>
      <c r="F86" s="119">
        <v>376.1010066369189</v>
      </c>
      <c r="G86" s="28" t="s">
        <v>2</v>
      </c>
      <c r="I86" s="2">
        <f t="shared" si="17"/>
        <v>403.37169112704362</v>
      </c>
      <c r="J86" s="2">
        <f t="shared" si="16"/>
        <v>202.24675825558472</v>
      </c>
      <c r="K86" s="2"/>
      <c r="L86" s="2">
        <f t="shared" si="18"/>
        <v>564.80663377736437</v>
      </c>
      <c r="N86" s="2">
        <f t="shared" si="19"/>
        <v>365.92450952400134</v>
      </c>
      <c r="O86" s="2">
        <f t="shared" si="20"/>
        <v>206.13767374211693</v>
      </c>
      <c r="P86" s="2"/>
      <c r="Q86" s="2">
        <f t="shared" si="21"/>
        <v>527.85280749513242</v>
      </c>
      <c r="S86" s="2">
        <f t="shared" si="22"/>
        <v>329.43342485379588</v>
      </c>
      <c r="T86" s="2">
        <f t="shared" si="23"/>
        <v>180.17222221888915</v>
      </c>
      <c r="U86" s="2"/>
      <c r="V86" s="2">
        <f t="shared" si="24"/>
        <v>463.88682499929854</v>
      </c>
      <c r="X86" s="2">
        <f t="shared" si="25"/>
        <v>262.58416975967918</v>
      </c>
      <c r="Y86" s="2">
        <f t="shared" si="26"/>
        <v>113.51683687723971</v>
      </c>
      <c r="Z86" s="2"/>
      <c r="AA86" s="2">
        <f t="shared" si="27"/>
        <v>325.50182509021289</v>
      </c>
      <c r="AD86" s="28">
        <v>67</v>
      </c>
      <c r="AE86" s="119">
        <v>0</v>
      </c>
      <c r="AF86" s="119">
        <v>0</v>
      </c>
      <c r="AG86" s="119">
        <v>0</v>
      </c>
      <c r="AH86" s="127">
        <v>0</v>
      </c>
      <c r="AI86" s="28" t="s">
        <v>2</v>
      </c>
      <c r="AK86" s="52">
        <v>66</v>
      </c>
      <c r="AL86" s="119">
        <v>38.700000000000003</v>
      </c>
      <c r="AM86" s="54">
        <f t="shared" si="28"/>
        <v>39.766926180756137</v>
      </c>
      <c r="AN86" s="28" t="s">
        <v>67</v>
      </c>
    </row>
    <row r="87" spans="2:45" x14ac:dyDescent="0.2">
      <c r="B87" s="28">
        <v>68</v>
      </c>
      <c r="C87" s="119">
        <v>494.64496390476046</v>
      </c>
      <c r="D87" s="119">
        <v>470.70403467391509</v>
      </c>
      <c r="E87" s="119">
        <v>413.57445883772243</v>
      </c>
      <c r="F87" s="119">
        <v>302.09321871613633</v>
      </c>
      <c r="G87" s="28" t="s">
        <v>2</v>
      </c>
      <c r="I87" s="2">
        <f t="shared" si="17"/>
        <v>407.20059884645752</v>
      </c>
      <c r="J87" s="2">
        <f t="shared" si="16"/>
        <v>87.444365058302935</v>
      </c>
      <c r="K87" s="2"/>
      <c r="L87" s="2">
        <f t="shared" si="18"/>
        <v>566.41581740577544</v>
      </c>
      <c r="N87" s="2">
        <f t="shared" si="19"/>
        <v>369.76517557484203</v>
      </c>
      <c r="O87" s="2">
        <f t="shared" si="20"/>
        <v>100.93885909907306</v>
      </c>
      <c r="P87" s="2"/>
      <c r="Q87" s="2">
        <f t="shared" si="21"/>
        <v>530.63680760390275</v>
      </c>
      <c r="S87" s="2">
        <f t="shared" si="22"/>
        <v>333.25683635799828</v>
      </c>
      <c r="T87" s="2">
        <f t="shared" si="23"/>
        <v>80.31762247972415</v>
      </c>
      <c r="U87" s="2"/>
      <c r="V87" s="2">
        <f t="shared" si="24"/>
        <v>467.17676589680627</v>
      </c>
      <c r="X87" s="2">
        <f t="shared" si="25"/>
        <v>265.95429026738412</v>
      </c>
      <c r="Y87" s="2">
        <f t="shared" si="26"/>
        <v>36.13892844875221</v>
      </c>
      <c r="Z87" s="2"/>
      <c r="AA87" s="2">
        <f t="shared" si="27"/>
        <v>330.62116710807851</v>
      </c>
      <c r="AD87" s="28">
        <v>68</v>
      </c>
      <c r="AE87" s="119">
        <v>123.88195575135246</v>
      </c>
      <c r="AF87" s="119">
        <v>115.41244889069175</v>
      </c>
      <c r="AG87" s="119">
        <v>108.52092696161</v>
      </c>
      <c r="AH87" s="127">
        <v>86.30018479749441</v>
      </c>
      <c r="AI87" s="28" t="s">
        <v>2</v>
      </c>
      <c r="AK87" s="52">
        <v>67</v>
      </c>
      <c r="AL87" s="119">
        <v>39.299999999999997</v>
      </c>
      <c r="AM87" s="54">
        <f t="shared" si="28"/>
        <v>40.45473860811331</v>
      </c>
      <c r="AN87" s="28" t="s">
        <v>67</v>
      </c>
      <c r="AP87" s="19"/>
    </row>
    <row r="88" spans="2:45" x14ac:dyDescent="0.2">
      <c r="B88" s="28">
        <v>69</v>
      </c>
      <c r="C88" s="119">
        <v>508.03234224456821</v>
      </c>
      <c r="D88" s="119">
        <v>483.15966045744909</v>
      </c>
      <c r="E88" s="119">
        <v>427.18412278562522</v>
      </c>
      <c r="F88" s="119">
        <v>313.2111745639948</v>
      </c>
      <c r="G88" s="28" t="s">
        <v>2</v>
      </c>
      <c r="I88" s="2">
        <f t="shared" si="17"/>
        <v>410.9889594915511</v>
      </c>
      <c r="J88" s="2">
        <f t="shared" si="16"/>
        <v>97.043382753017113</v>
      </c>
      <c r="K88" s="2"/>
      <c r="L88" s="2">
        <f t="shared" si="18"/>
        <v>567.91575011310181</v>
      </c>
      <c r="N88" s="2">
        <f t="shared" si="19"/>
        <v>373.56891004720762</v>
      </c>
      <c r="O88" s="2">
        <f t="shared" si="20"/>
        <v>109.59075041024147</v>
      </c>
      <c r="P88" s="2"/>
      <c r="Q88" s="2">
        <f t="shared" si="21"/>
        <v>533.25909489670164</v>
      </c>
      <c r="S88" s="2">
        <f t="shared" si="22"/>
        <v>337.04760123545412</v>
      </c>
      <c r="T88" s="2">
        <f t="shared" si="23"/>
        <v>90.136521550171096</v>
      </c>
      <c r="U88" s="2"/>
      <c r="V88" s="2">
        <f t="shared" si="24"/>
        <v>470.28207712014529</v>
      </c>
      <c r="X88" s="2">
        <f t="shared" si="25"/>
        <v>269.29965174106064</v>
      </c>
      <c r="Y88" s="2">
        <f t="shared" si="26"/>
        <v>43.91152282293416</v>
      </c>
      <c r="Z88" s="2"/>
      <c r="AA88" s="2">
        <f t="shared" si="27"/>
        <v>335.53578281954083</v>
      </c>
      <c r="AD88" s="28">
        <v>69</v>
      </c>
      <c r="AE88" s="119">
        <v>0</v>
      </c>
      <c r="AF88" s="119">
        <v>0</v>
      </c>
      <c r="AG88" s="119">
        <v>0</v>
      </c>
      <c r="AH88" s="127">
        <v>0</v>
      </c>
      <c r="AI88" s="28" t="s">
        <v>2</v>
      </c>
      <c r="AK88" s="52">
        <v>68</v>
      </c>
      <c r="AL88" s="119">
        <v>40.1</v>
      </c>
      <c r="AM88" s="54">
        <f t="shared" si="28"/>
        <v>41.145335418343265</v>
      </c>
      <c r="AN88" s="28" t="s">
        <v>67</v>
      </c>
    </row>
    <row r="89" spans="2:45" x14ac:dyDescent="0.2">
      <c r="B89" s="28">
        <v>70</v>
      </c>
      <c r="C89" s="119">
        <v>523.53633935205949</v>
      </c>
      <c r="D89" s="119">
        <v>499.55339345037055</v>
      </c>
      <c r="E89" s="119">
        <v>440.6370505781461</v>
      </c>
      <c r="F89" s="119">
        <v>325.53846858988652</v>
      </c>
      <c r="G89" s="28" t="s">
        <v>2</v>
      </c>
      <c r="I89" s="2">
        <f t="shared" si="17"/>
        <v>414.73650827831216</v>
      </c>
      <c r="J89" s="2">
        <f t="shared" si="16"/>
        <v>108.79983107374733</v>
      </c>
      <c r="K89" s="2"/>
      <c r="L89" s="2">
        <f t="shared" si="18"/>
        <v>569.31357886990327</v>
      </c>
      <c r="N89" s="2">
        <f t="shared" si="19"/>
        <v>377.33529703873199</v>
      </c>
      <c r="O89" s="2">
        <f t="shared" si="20"/>
        <v>122.21809641163856</v>
      </c>
      <c r="P89" s="2"/>
      <c r="Q89" s="2">
        <f t="shared" si="21"/>
        <v>535.72827165142814</v>
      </c>
      <c r="S89" s="2">
        <f t="shared" si="22"/>
        <v>340.80514811276026</v>
      </c>
      <c r="T89" s="2">
        <f t="shared" si="23"/>
        <v>99.831902465385838</v>
      </c>
      <c r="U89" s="2"/>
      <c r="V89" s="2">
        <f t="shared" si="24"/>
        <v>473.21186503369995</v>
      </c>
      <c r="X89" s="2">
        <f t="shared" si="25"/>
        <v>272.6196059463025</v>
      </c>
      <c r="Y89" s="2">
        <f t="shared" si="26"/>
        <v>52.918862643584021</v>
      </c>
      <c r="Z89" s="2"/>
      <c r="AA89" s="2">
        <f t="shared" si="27"/>
        <v>340.24996152493486</v>
      </c>
      <c r="AD89" s="28">
        <v>70</v>
      </c>
      <c r="AE89" s="119">
        <v>0</v>
      </c>
      <c r="AF89" s="119">
        <v>0</v>
      </c>
      <c r="AG89" s="119">
        <v>0</v>
      </c>
      <c r="AH89" s="127">
        <v>0</v>
      </c>
      <c r="AI89" s="28" t="s">
        <v>2</v>
      </c>
      <c r="AK89" s="52">
        <v>69</v>
      </c>
      <c r="AL89" s="119">
        <v>40.799999999999997</v>
      </c>
      <c r="AM89" s="54">
        <f t="shared" si="28"/>
        <v>41.838727883106252</v>
      </c>
      <c r="AN89" s="28" t="s">
        <v>67</v>
      </c>
    </row>
    <row r="90" spans="2:45" x14ac:dyDescent="0.2">
      <c r="B90" s="28">
        <v>71</v>
      </c>
      <c r="C90" s="119">
        <v>540.85188088637472</v>
      </c>
      <c r="D90" s="119">
        <v>514.01690131512771</v>
      </c>
      <c r="E90" s="119">
        <v>455.80145555120163</v>
      </c>
      <c r="F90" s="119">
        <v>339.54550910951303</v>
      </c>
      <c r="G90" s="28" t="s">
        <v>2</v>
      </c>
      <c r="I90" s="2">
        <f t="shared" si="17"/>
        <v>418.44301190351484</v>
      </c>
      <c r="J90" s="2">
        <f t="shared" si="16"/>
        <v>122.40886898285987</v>
      </c>
      <c r="K90" s="2"/>
      <c r="L90" s="2">
        <f t="shared" si="18"/>
        <v>570.61602001397046</v>
      </c>
      <c r="N90" s="2">
        <f t="shared" si="19"/>
        <v>381.06395505606946</v>
      </c>
      <c r="O90" s="2">
        <f t="shared" si="20"/>
        <v>132.95294625905825</v>
      </c>
      <c r="P90" s="2"/>
      <c r="Q90" s="2">
        <f t="shared" si="21"/>
        <v>538.05257989230222</v>
      </c>
      <c r="S90" s="2">
        <f t="shared" si="22"/>
        <v>344.52894226498569</v>
      </c>
      <c r="T90" s="2">
        <f t="shared" si="23"/>
        <v>111.27251328621594</v>
      </c>
      <c r="U90" s="2"/>
      <c r="V90" s="2">
        <f t="shared" si="24"/>
        <v>475.97494135270955</v>
      </c>
      <c r="X90" s="2">
        <f t="shared" si="25"/>
        <v>275.91353853237399</v>
      </c>
      <c r="Y90" s="2">
        <f t="shared" si="26"/>
        <v>63.631970577139043</v>
      </c>
      <c r="Z90" s="2"/>
      <c r="AA90" s="2">
        <f t="shared" si="27"/>
        <v>344.76834533953138</v>
      </c>
      <c r="AD90" s="28">
        <v>71</v>
      </c>
      <c r="AE90" s="119">
        <v>0</v>
      </c>
      <c r="AF90" s="119">
        <v>0</v>
      </c>
      <c r="AG90" s="119">
        <v>0</v>
      </c>
      <c r="AH90" s="127">
        <v>0</v>
      </c>
      <c r="AI90" s="28" t="s">
        <v>2</v>
      </c>
      <c r="AK90" s="52">
        <v>70</v>
      </c>
      <c r="AL90" s="119">
        <v>41.5</v>
      </c>
      <c r="AM90" s="54">
        <f t="shared" si="28"/>
        <v>42.534927319692095</v>
      </c>
      <c r="AN90" s="28" t="s">
        <v>67</v>
      </c>
    </row>
    <row r="91" spans="2:45" x14ac:dyDescent="0.2">
      <c r="B91" s="28">
        <v>72</v>
      </c>
      <c r="C91" s="119">
        <v>556.02062464214873</v>
      </c>
      <c r="D91" s="119">
        <v>528.29783351020023</v>
      </c>
      <c r="E91" s="119">
        <v>471.01867791176522</v>
      </c>
      <c r="F91" s="119">
        <v>351.86712191840229</v>
      </c>
      <c r="G91" s="28" t="s">
        <v>2</v>
      </c>
      <c r="I91" s="2">
        <f t="shared" si="17"/>
        <v>422.10826761528176</v>
      </c>
      <c r="J91" s="2">
        <f t="shared" si="16"/>
        <v>133.91235702686697</v>
      </c>
      <c r="K91" s="2"/>
      <c r="L91" s="2">
        <f t="shared" si="18"/>
        <v>571.82938004080142</v>
      </c>
      <c r="N91" s="2">
        <f t="shared" si="19"/>
        <v>384.75453615194931</v>
      </c>
      <c r="O91" s="2">
        <f t="shared" si="20"/>
        <v>143.54329735825092</v>
      </c>
      <c r="P91" s="2"/>
      <c r="Q91" s="2">
        <f t="shared" si="21"/>
        <v>540.23990376701374</v>
      </c>
      <c r="S91" s="2">
        <f t="shared" si="22"/>
        <v>348.21848486961414</v>
      </c>
      <c r="T91" s="2">
        <f t="shared" si="23"/>
        <v>122.80019304215108</v>
      </c>
      <c r="U91" s="2"/>
      <c r="V91" s="2">
        <f t="shared" si="24"/>
        <v>478.57981182421037</v>
      </c>
      <c r="X91" s="2">
        <f t="shared" si="25"/>
        <v>279.18086852016597</v>
      </c>
      <c r="Y91" s="2">
        <f t="shared" si="26"/>
        <v>72.686253398236317</v>
      </c>
      <c r="Z91" s="2"/>
      <c r="AA91" s="2">
        <f t="shared" si="27"/>
        <v>349.09586726031625</v>
      </c>
      <c r="AD91" s="28">
        <v>72</v>
      </c>
      <c r="AE91" s="119">
        <v>0</v>
      </c>
      <c r="AF91" s="119">
        <v>0</v>
      </c>
      <c r="AG91" s="119">
        <v>0</v>
      </c>
      <c r="AH91" s="127">
        <v>0</v>
      </c>
      <c r="AI91" s="28" t="s">
        <v>2</v>
      </c>
      <c r="AK91" s="52">
        <v>71</v>
      </c>
      <c r="AL91" s="119">
        <v>42.1</v>
      </c>
      <c r="AM91" s="54">
        <f t="shared" si="28"/>
        <v>43.233945091205008</v>
      </c>
      <c r="AN91" s="28" t="s">
        <v>67</v>
      </c>
    </row>
    <row r="92" spans="2:45" x14ac:dyDescent="0.2">
      <c r="B92" s="28">
        <v>73</v>
      </c>
      <c r="C92" s="119">
        <v>571.13692379465715</v>
      </c>
      <c r="D92" s="119">
        <v>544.32348614231341</v>
      </c>
      <c r="E92" s="119">
        <v>484.19492012385422</v>
      </c>
      <c r="F92" s="119">
        <v>364.25690933132154</v>
      </c>
      <c r="G92" s="28" t="s">
        <v>2</v>
      </c>
      <c r="I92" s="2">
        <f t="shared" si="17"/>
        <v>425.73210228435818</v>
      </c>
      <c r="J92" s="2">
        <f t="shared" si="16"/>
        <v>145.40482151029897</v>
      </c>
      <c r="K92" s="2"/>
      <c r="L92" s="2">
        <f t="shared" si="18"/>
        <v>572.95957615820089</v>
      </c>
      <c r="N92" s="2">
        <f t="shared" si="19"/>
        <v>388.40672505354411</v>
      </c>
      <c r="O92" s="2">
        <f t="shared" si="20"/>
        <v>155.91676108876931</v>
      </c>
      <c r="P92" s="2"/>
      <c r="Q92" s="2">
        <f t="shared" si="21"/>
        <v>542.29777395018152</v>
      </c>
      <c r="S92" s="2">
        <f t="shared" si="22"/>
        <v>351.8733122405755</v>
      </c>
      <c r="T92" s="2">
        <f t="shared" si="23"/>
        <v>132.32160788327872</v>
      </c>
      <c r="U92" s="2"/>
      <c r="V92" s="2">
        <f t="shared" si="24"/>
        <v>481.03466862337297</v>
      </c>
      <c r="X92" s="2">
        <f t="shared" si="25"/>
        <v>282.42104776101553</v>
      </c>
      <c r="Y92" s="2">
        <f t="shared" si="26"/>
        <v>81.835861570306008</v>
      </c>
      <c r="Z92" s="2"/>
      <c r="AA92" s="2">
        <f t="shared" si="27"/>
        <v>353.23769455774743</v>
      </c>
      <c r="AD92" s="28">
        <v>73</v>
      </c>
      <c r="AE92" s="119">
        <v>0</v>
      </c>
      <c r="AF92" s="119">
        <v>0</v>
      </c>
      <c r="AG92" s="119">
        <v>0</v>
      </c>
      <c r="AH92" s="127">
        <v>0</v>
      </c>
      <c r="AI92" s="28" t="s">
        <v>2</v>
      </c>
      <c r="AK92" s="52">
        <v>72</v>
      </c>
      <c r="AL92" s="119">
        <v>42.8</v>
      </c>
      <c r="AM92" s="54">
        <f t="shared" si="28"/>
        <v>43.93579260674894</v>
      </c>
      <c r="AN92" s="28" t="s">
        <v>67</v>
      </c>
      <c r="AP92" s="19"/>
    </row>
    <row r="93" spans="2:45" x14ac:dyDescent="0.2">
      <c r="B93" s="28">
        <v>74</v>
      </c>
      <c r="C93" s="119">
        <v>586.05520780960137</v>
      </c>
      <c r="D93" s="119">
        <v>558.41110292242558</v>
      </c>
      <c r="E93" s="119">
        <v>499.20571856626714</v>
      </c>
      <c r="F93" s="119">
        <v>376.60882196422415</v>
      </c>
      <c r="G93" s="28" t="s">
        <v>2</v>
      </c>
      <c r="I93" s="2">
        <f t="shared" si="17"/>
        <v>429.31437147772618</v>
      </c>
      <c r="J93" s="2">
        <f t="shared" si="16"/>
        <v>156.74083633187519</v>
      </c>
      <c r="K93" s="2"/>
      <c r="L93" s="2">
        <f t="shared" si="18"/>
        <v>574.01215646784317</v>
      </c>
      <c r="N93" s="2">
        <f t="shared" si="19"/>
        <v>392.02023828424876</v>
      </c>
      <c r="O93" s="2">
        <f t="shared" si="20"/>
        <v>166.39086463817682</v>
      </c>
      <c r="P93" s="2"/>
      <c r="Q93" s="2">
        <f t="shared" si="21"/>
        <v>544.23337373007314</v>
      </c>
      <c r="S93" s="2">
        <f t="shared" si="22"/>
        <v>355.49299504492336</v>
      </c>
      <c r="T93" s="2">
        <f t="shared" si="23"/>
        <v>143.71272352134378</v>
      </c>
      <c r="U93" s="2"/>
      <c r="V93" s="2">
        <f t="shared" si="24"/>
        <v>483.34738596662237</v>
      </c>
      <c r="X93" s="2">
        <f t="shared" si="25"/>
        <v>285.63356036902894</v>
      </c>
      <c r="Y93" s="2">
        <f t="shared" si="26"/>
        <v>90.975261595195207</v>
      </c>
      <c r="Z93" s="2"/>
      <c r="AA93" s="2">
        <f t="shared" si="27"/>
        <v>357.19917731540448</v>
      </c>
      <c r="AD93" s="28">
        <v>74</v>
      </c>
      <c r="AE93" s="119">
        <v>0</v>
      </c>
      <c r="AF93" s="119">
        <v>0</v>
      </c>
      <c r="AG93" s="119">
        <v>0</v>
      </c>
      <c r="AH93" s="127">
        <v>0</v>
      </c>
      <c r="AI93" s="28" t="s">
        <v>2</v>
      </c>
      <c r="AK93" s="52">
        <v>73</v>
      </c>
      <c r="AL93" s="119">
        <v>43.5</v>
      </c>
      <c r="AM93" s="54">
        <f t="shared" si="28"/>
        <v>44.640481321613883</v>
      </c>
      <c r="AN93" s="28" t="s">
        <v>67</v>
      </c>
    </row>
    <row r="94" spans="2:45" x14ac:dyDescent="0.2">
      <c r="B94" s="28">
        <v>75</v>
      </c>
      <c r="C94" s="119">
        <v>602.80905293884609</v>
      </c>
      <c r="D94" s="119">
        <v>572.16871662043388</v>
      </c>
      <c r="E94" s="119">
        <v>512.20897172018772</v>
      </c>
      <c r="F94" s="119">
        <v>388.91717860010772</v>
      </c>
      <c r="G94" s="28" t="s">
        <v>2</v>
      </c>
      <c r="I94" s="2">
        <f t="shared" si="17"/>
        <v>432.85495853607938</v>
      </c>
      <c r="J94" s="2">
        <f t="shared" si="16"/>
        <v>169.95409440276671</v>
      </c>
      <c r="K94" s="2"/>
      <c r="L94" s="2">
        <f t="shared" si="18"/>
        <v>574.99231966467823</v>
      </c>
      <c r="N94" s="2">
        <f t="shared" si="19"/>
        <v>395.59482328085159</v>
      </c>
      <c r="O94" s="2">
        <f t="shared" si="20"/>
        <v>176.5738933395823</v>
      </c>
      <c r="P94" s="2"/>
      <c r="Q94" s="2">
        <f t="shared" si="21"/>
        <v>546.05354647521312</v>
      </c>
      <c r="S94" s="2">
        <f t="shared" si="22"/>
        <v>359.07713750459976</v>
      </c>
      <c r="T94" s="2">
        <f t="shared" si="23"/>
        <v>153.13183421558796</v>
      </c>
      <c r="U94" s="2"/>
      <c r="V94" s="2">
        <f t="shared" si="24"/>
        <v>485.52551849063167</v>
      </c>
      <c r="X94" s="2">
        <f t="shared" si="25"/>
        <v>288.81792212945783</v>
      </c>
      <c r="Y94" s="2">
        <f t="shared" si="26"/>
        <v>100.09925647064989</v>
      </c>
      <c r="Z94" s="2"/>
      <c r="AA94" s="2">
        <f t="shared" si="27"/>
        <v>360.98580190269166</v>
      </c>
      <c r="AD94" s="28">
        <v>75</v>
      </c>
      <c r="AE94" s="119">
        <v>0</v>
      </c>
      <c r="AF94" s="119">
        <v>0</v>
      </c>
      <c r="AG94" s="119">
        <v>0</v>
      </c>
      <c r="AH94" s="127">
        <v>0</v>
      </c>
      <c r="AI94" s="28" t="s">
        <v>2</v>
      </c>
      <c r="AK94" s="52">
        <v>74</v>
      </c>
      <c r="AL94" s="119">
        <v>44.1</v>
      </c>
      <c r="AM94" s="54">
        <f t="shared" si="28"/>
        <v>45.348022737462792</v>
      </c>
      <c r="AN94" s="28" t="s">
        <v>67</v>
      </c>
    </row>
    <row r="95" spans="2:45" x14ac:dyDescent="0.2">
      <c r="B95" s="28">
        <v>76</v>
      </c>
      <c r="C95" s="119">
        <v>509.49687004417547</v>
      </c>
      <c r="D95" s="119">
        <v>487.26224315271804</v>
      </c>
      <c r="E95" s="119">
        <v>432.75369207018491</v>
      </c>
      <c r="F95" s="119">
        <v>325.81779509250879</v>
      </c>
      <c r="G95" s="28" t="s">
        <v>2</v>
      </c>
      <c r="I95" s="2">
        <f t="shared" si="17"/>
        <v>436.35377365657604</v>
      </c>
      <c r="J95" s="2">
        <f t="shared" si="16"/>
        <v>73.143096387599428</v>
      </c>
      <c r="K95" s="2"/>
      <c r="L95" s="2">
        <f t="shared" si="18"/>
        <v>575.90493416909669</v>
      </c>
      <c r="N95" s="2">
        <f t="shared" si="19"/>
        <v>399.130257507968</v>
      </c>
      <c r="O95" s="2">
        <f t="shared" si="20"/>
        <v>88.131985644750046</v>
      </c>
      <c r="P95" s="2"/>
      <c r="Q95" s="2">
        <f t="shared" si="21"/>
        <v>547.76480421379131</v>
      </c>
      <c r="S95" s="2">
        <f t="shared" si="22"/>
        <v>362.6253765856145</v>
      </c>
      <c r="T95" s="2">
        <f t="shared" si="23"/>
        <v>70.128315484570408</v>
      </c>
      <c r="U95" s="2"/>
      <c r="V95" s="2">
        <f t="shared" si="24"/>
        <v>487.57630199143699</v>
      </c>
      <c r="X95" s="2">
        <f t="shared" si="25"/>
        <v>291.97367988558108</v>
      </c>
      <c r="Y95" s="2">
        <f t="shared" si="26"/>
        <v>33.844115206927711</v>
      </c>
      <c r="Z95" s="2"/>
      <c r="AA95" s="2">
        <f t="shared" si="27"/>
        <v>364.60314913812846</v>
      </c>
      <c r="AD95" s="28">
        <v>76</v>
      </c>
      <c r="AE95" s="119">
        <v>107.50457478403972</v>
      </c>
      <c r="AF95" s="119">
        <v>99.255749496360167</v>
      </c>
      <c r="AG95" s="119">
        <v>94.02076452250877</v>
      </c>
      <c r="AH95" s="127">
        <v>75.463605444006873</v>
      </c>
      <c r="AI95" s="28" t="s">
        <v>2</v>
      </c>
      <c r="AK95" s="52">
        <v>75</v>
      </c>
      <c r="AL95" s="119">
        <v>44.7</v>
      </c>
      <c r="AM95" s="54">
        <f t="shared" si="28"/>
        <v>46.05842840251939</v>
      </c>
      <c r="AN95" s="28" t="s">
        <v>67</v>
      </c>
    </row>
    <row r="96" spans="2:45" x14ac:dyDescent="0.2">
      <c r="B96" s="28">
        <v>77</v>
      </c>
      <c r="C96" s="119">
        <v>524.94205077417257</v>
      </c>
      <c r="D96" s="119">
        <v>501.5753945836172</v>
      </c>
      <c r="E96" s="119">
        <v>446.1373273268008</v>
      </c>
      <c r="F96" s="119">
        <v>338.08543633987449</v>
      </c>
      <c r="G96" s="28" t="s">
        <v>2</v>
      </c>
      <c r="I96" s="2">
        <f t="shared" si="17"/>
        <v>439.81075298218985</v>
      </c>
      <c r="J96" s="2">
        <f t="shared" si="16"/>
        <v>85.131297791982718</v>
      </c>
      <c r="K96" s="2"/>
      <c r="L96" s="2">
        <f t="shared" si="18"/>
        <v>576.75455662728632</v>
      </c>
      <c r="N96" s="2">
        <f t="shared" si="19"/>
        <v>402.62634757149954</v>
      </c>
      <c r="O96" s="2">
        <f t="shared" si="20"/>
        <v>98.94904701211766</v>
      </c>
      <c r="P96" s="2"/>
      <c r="Q96" s="2">
        <f t="shared" si="21"/>
        <v>549.3733370918136</v>
      </c>
      <c r="S96" s="2">
        <f t="shared" si="22"/>
        <v>366.137381176855</v>
      </c>
      <c r="T96" s="2">
        <f t="shared" si="23"/>
        <v>79.999946149945799</v>
      </c>
      <c r="U96" s="2"/>
      <c r="V96" s="2">
        <f t="shared" si="24"/>
        <v>489.50665616027243</v>
      </c>
      <c r="X96" s="2">
        <f t="shared" si="25"/>
        <v>295.10041090645268</v>
      </c>
      <c r="Y96" s="2">
        <f t="shared" si="26"/>
        <v>42.985025433421811</v>
      </c>
      <c r="Z96" s="2"/>
      <c r="AA96" s="2">
        <f t="shared" si="27"/>
        <v>368.05685688179437</v>
      </c>
      <c r="AD96" s="28">
        <v>77</v>
      </c>
      <c r="AE96" s="119">
        <v>0</v>
      </c>
      <c r="AF96" s="119">
        <v>0</v>
      </c>
      <c r="AG96" s="119">
        <v>0</v>
      </c>
      <c r="AH96" s="127">
        <v>0</v>
      </c>
      <c r="AI96" s="28" t="s">
        <v>2</v>
      </c>
      <c r="AK96" s="52">
        <v>76</v>
      </c>
      <c r="AL96" s="119">
        <v>45.4</v>
      </c>
      <c r="AM96" s="54">
        <f t="shared" si="28"/>
        <v>46.771709911756552</v>
      </c>
      <c r="AN96" s="28" t="s">
        <v>67</v>
      </c>
    </row>
    <row r="97" spans="2:42" x14ac:dyDescent="0.2">
      <c r="B97" s="28">
        <v>78</v>
      </c>
      <c r="C97" s="119">
        <v>540.18627554773093</v>
      </c>
      <c r="D97" s="119">
        <v>517.62692023843977</v>
      </c>
      <c r="E97" s="119">
        <v>459.47686733329527</v>
      </c>
      <c r="F97" s="119">
        <v>350.30573411221957</v>
      </c>
      <c r="G97" s="28" t="s">
        <v>2</v>
      </c>
      <c r="I97" s="2">
        <f t="shared" si="17"/>
        <v>443.22585769888025</v>
      </c>
      <c r="J97" s="2">
        <f t="shared" si="16"/>
        <v>96.960417848850682</v>
      </c>
      <c r="K97" s="2"/>
      <c r="L97" s="2">
        <f t="shared" si="18"/>
        <v>577.54544973262045</v>
      </c>
      <c r="N97" s="2">
        <f t="shared" si="19"/>
        <v>406.08292833277244</v>
      </c>
      <c r="O97" s="2">
        <f t="shared" si="20"/>
        <v>111.54399190566733</v>
      </c>
      <c r="P97" s="2"/>
      <c r="Q97" s="2">
        <f t="shared" si="21"/>
        <v>550.8850235058394</v>
      </c>
      <c r="S97" s="2">
        <f t="shared" si="22"/>
        <v>369.61285126063069</v>
      </c>
      <c r="T97" s="2">
        <f t="shared" si="23"/>
        <v>89.864016072664583</v>
      </c>
      <c r="U97" s="2"/>
      <c r="V97" s="2">
        <f t="shared" si="24"/>
        <v>491.32318899214152</v>
      </c>
      <c r="X97" s="2">
        <f t="shared" si="25"/>
        <v>298.19772223777585</v>
      </c>
      <c r="Y97" s="2">
        <f t="shared" si="26"/>
        <v>52.108011874443719</v>
      </c>
      <c r="Z97" s="2"/>
      <c r="AA97" s="2">
        <f t="shared" si="27"/>
        <v>371.35258678382434</v>
      </c>
      <c r="AD97" s="28">
        <v>78</v>
      </c>
      <c r="AE97" s="119">
        <v>0</v>
      </c>
      <c r="AF97" s="119">
        <v>0</v>
      </c>
      <c r="AG97" s="119">
        <v>0</v>
      </c>
      <c r="AH97" s="127">
        <v>0</v>
      </c>
      <c r="AI97" s="28" t="s">
        <v>2</v>
      </c>
      <c r="AK97" s="52">
        <v>77</v>
      </c>
      <c r="AL97" s="119">
        <v>46.1</v>
      </c>
      <c r="AM97" s="54">
        <f t="shared" si="28"/>
        <v>47.487878907085559</v>
      </c>
      <c r="AN97" s="28" t="s">
        <v>67</v>
      </c>
      <c r="AP97" s="19"/>
    </row>
    <row r="98" spans="2:42" x14ac:dyDescent="0.2">
      <c r="B98" s="28">
        <v>79</v>
      </c>
      <c r="C98" s="119">
        <v>555.22660354597576</v>
      </c>
      <c r="D98" s="119">
        <v>531.87612136792541</v>
      </c>
      <c r="E98" s="119">
        <v>474.37670080562253</v>
      </c>
      <c r="F98" s="119">
        <v>362.58095031558861</v>
      </c>
      <c r="G98" s="28" t="s">
        <v>2</v>
      </c>
      <c r="I98" s="2">
        <f t="shared" si="17"/>
        <v>446.5990731417138</v>
      </c>
      <c r="J98" s="2">
        <f t="shared" si="16"/>
        <v>108.62753040426196</v>
      </c>
      <c r="K98" s="2"/>
      <c r="L98" s="2">
        <f t="shared" si="18"/>
        <v>578.28159933561631</v>
      </c>
      <c r="N98" s="2">
        <f t="shared" si="19"/>
        <v>409.49986202490805</v>
      </c>
      <c r="O98" s="2">
        <f t="shared" si="20"/>
        <v>122.37625934301735</v>
      </c>
      <c r="P98" s="2"/>
      <c r="Q98" s="2">
        <f t="shared" si="21"/>
        <v>552.3054407331208</v>
      </c>
      <c r="S98" s="2">
        <f t="shared" si="22"/>
        <v>373.05151707694637</v>
      </c>
      <c r="T98" s="2">
        <f t="shared" si="23"/>
        <v>101.32518372867617</v>
      </c>
      <c r="U98" s="2"/>
      <c r="V98" s="2">
        <f t="shared" si="24"/>
        <v>493.03220257957366</v>
      </c>
      <c r="X98" s="2">
        <f t="shared" si="25"/>
        <v>301.26525003807063</v>
      </c>
      <c r="Y98" s="2">
        <f t="shared" si="26"/>
        <v>61.315700277517976</v>
      </c>
      <c r="Z98" s="2"/>
      <c r="AA98" s="2">
        <f t="shared" si="27"/>
        <v>374.49599491027078</v>
      </c>
      <c r="AD98" s="28">
        <v>79</v>
      </c>
      <c r="AE98" s="119">
        <v>0</v>
      </c>
      <c r="AF98" s="119">
        <v>0</v>
      </c>
      <c r="AG98" s="119">
        <v>0</v>
      </c>
      <c r="AH98" s="127">
        <v>0</v>
      </c>
      <c r="AI98" s="28" t="s">
        <v>2</v>
      </c>
      <c r="AK98" s="52">
        <v>78</v>
      </c>
      <c r="AL98" s="119">
        <v>46.9</v>
      </c>
      <c r="AM98" s="54">
        <f t="shared" si="28"/>
        <v>48.206947077546175</v>
      </c>
      <c r="AN98" s="28" t="s">
        <v>67</v>
      </c>
    </row>
    <row r="99" spans="2:42" x14ac:dyDescent="0.2">
      <c r="B99" s="28">
        <v>80</v>
      </c>
      <c r="C99" s="119">
        <v>570.2076250302473</v>
      </c>
      <c r="D99" s="119">
        <v>545.92712538005264</v>
      </c>
      <c r="E99" s="119">
        <v>487.53259136380939</v>
      </c>
      <c r="F99" s="119">
        <v>374.90824434148038</v>
      </c>
      <c r="G99" s="28" t="s">
        <v>2</v>
      </c>
      <c r="I99" s="2">
        <f t="shared" ref="I99:I130" si="29" xml:space="preserve"> $J$4 * EXP(-EXP(-$J$5 * (B99 - $J$6)))</f>
        <v>449.93040791097513</v>
      </c>
      <c r="J99" s="2">
        <f t="shared" si="16"/>
        <v>120.27721711927217</v>
      </c>
      <c r="K99" s="2"/>
      <c r="L99" s="2">
        <f t="shared" ref="L99:L130" si="30" xml:space="preserve"> $L$4 * EXP(-EXP(-$L$5 * (B99 - $L$6)))</f>
        <v>578.96673082231678</v>
      </c>
      <c r="N99" s="2">
        <f t="shared" si="19"/>
        <v>412.87703737287569</v>
      </c>
      <c r="O99" s="2">
        <f t="shared" si="20"/>
        <v>133.05008800717695</v>
      </c>
      <c r="P99" s="2"/>
      <c r="Q99" s="2">
        <f t="shared" si="21"/>
        <v>553.63987590616557</v>
      </c>
      <c r="S99" s="2">
        <f t="shared" si="22"/>
        <v>376.45313828339101</v>
      </c>
      <c r="T99" s="2">
        <f t="shared" si="23"/>
        <v>111.07945308041838</v>
      </c>
      <c r="U99" s="2"/>
      <c r="V99" s="2">
        <f t="shared" si="24"/>
        <v>494.63970003748079</v>
      </c>
      <c r="X99" s="2">
        <f t="shared" si="25"/>
        <v>304.30265890220318</v>
      </c>
      <c r="Y99" s="2">
        <f t="shared" si="26"/>
        <v>70.605585439277206</v>
      </c>
      <c r="Z99" s="2"/>
      <c r="AA99" s="2">
        <f t="shared" si="27"/>
        <v>377.49270596706083</v>
      </c>
      <c r="AD99" s="28">
        <v>80</v>
      </c>
      <c r="AE99" s="119">
        <v>0</v>
      </c>
      <c r="AF99" s="119">
        <v>0</v>
      </c>
      <c r="AG99" s="119">
        <v>0</v>
      </c>
      <c r="AH99" s="127">
        <v>0</v>
      </c>
      <c r="AI99" s="28" t="s">
        <v>2</v>
      </c>
      <c r="AK99" s="52">
        <v>79</v>
      </c>
      <c r="AL99" s="119">
        <v>47.6</v>
      </c>
      <c r="AM99" s="54">
        <f t="shared" si="28"/>
        <v>48.928926159497479</v>
      </c>
      <c r="AN99" s="28" t="s">
        <v>67</v>
      </c>
    </row>
    <row r="100" spans="2:42" x14ac:dyDescent="0.2">
      <c r="B100" s="28">
        <v>81</v>
      </c>
      <c r="C100" s="119">
        <v>584.97984837441413</v>
      </c>
      <c r="D100" s="119">
        <v>559.77700325338276</v>
      </c>
      <c r="E100" s="119">
        <v>500.63857191361717</v>
      </c>
      <c r="F100" s="119">
        <v>385.5060812248658</v>
      </c>
      <c r="G100" s="28" t="s">
        <v>2</v>
      </c>
      <c r="I100" s="2">
        <f t="shared" si="29"/>
        <v>453.21989299922387</v>
      </c>
      <c r="J100" s="2">
        <f t="shared" ref="J100:J139" si="31">C100-I100</f>
        <v>131.75995537519026</v>
      </c>
      <c r="K100" s="2"/>
      <c r="L100" s="2">
        <f t="shared" si="30"/>
        <v>579.60432475121047</v>
      </c>
      <c r="N100" s="2">
        <f t="shared" si="19"/>
        <v>416.21436871858026</v>
      </c>
      <c r="O100" s="2">
        <f t="shared" si="20"/>
        <v>143.5626345348025</v>
      </c>
      <c r="P100" s="2"/>
      <c r="Q100" s="2">
        <f t="shared" si="21"/>
        <v>554.89333720040418</v>
      </c>
      <c r="S100" s="2">
        <f t="shared" si="22"/>
        <v>379.81750311242115</v>
      </c>
      <c r="T100" s="2">
        <f t="shared" si="23"/>
        <v>120.82106880119602</v>
      </c>
      <c r="U100" s="2"/>
      <c r="V100" s="2">
        <f t="shared" si="24"/>
        <v>496.15139333560631</v>
      </c>
      <c r="X100" s="2">
        <f t="shared" si="25"/>
        <v>307.30964117424958</v>
      </c>
      <c r="Y100" s="2">
        <f t="shared" si="26"/>
        <v>78.196440050616218</v>
      </c>
      <c r="Z100" s="2"/>
      <c r="AA100" s="2">
        <f t="shared" si="27"/>
        <v>380.34829084623323</v>
      </c>
      <c r="AD100" s="28">
        <v>81</v>
      </c>
      <c r="AE100" s="119">
        <v>0</v>
      </c>
      <c r="AF100" s="119">
        <v>0</v>
      </c>
      <c r="AG100" s="119">
        <v>0</v>
      </c>
      <c r="AH100" s="127">
        <v>0</v>
      </c>
      <c r="AI100" s="28" t="s">
        <v>2</v>
      </c>
      <c r="AK100" s="52">
        <v>80</v>
      </c>
      <c r="AL100" s="119">
        <v>48.3</v>
      </c>
      <c r="AM100" s="54">
        <f t="shared" si="28"/>
        <v>49.653827936809215</v>
      </c>
      <c r="AN100" s="28" t="s">
        <v>67</v>
      </c>
    </row>
    <row r="101" spans="2:42" x14ac:dyDescent="0.2">
      <c r="B101" s="28">
        <v>82</v>
      </c>
      <c r="C101" s="119">
        <v>599.68884411277463</v>
      </c>
      <c r="D101" s="119">
        <v>573.56585984673814</v>
      </c>
      <c r="E101" s="119">
        <v>515.4201719680367</v>
      </c>
      <c r="F101" s="119">
        <v>397.66861995768551</v>
      </c>
      <c r="G101" s="28" t="s">
        <v>2</v>
      </c>
      <c r="I101" s="2">
        <f t="shared" si="29"/>
        <v>456.46758093016928</v>
      </c>
      <c r="J101" s="2">
        <f t="shared" si="31"/>
        <v>143.22126318260536</v>
      </c>
      <c r="K101" s="2"/>
      <c r="L101" s="2">
        <f t="shared" si="30"/>
        <v>580.19763174727416</v>
      </c>
      <c r="N101" s="2">
        <f t="shared" si="19"/>
        <v>419.5117951522426</v>
      </c>
      <c r="O101" s="2">
        <f t="shared" si="20"/>
        <v>154.05406469449554</v>
      </c>
      <c r="P101" s="2"/>
      <c r="Q101" s="2">
        <f t="shared" si="21"/>
        <v>556.07056512292513</v>
      </c>
      <c r="S101" s="2">
        <f t="shared" si="22"/>
        <v>383.14442752771731</v>
      </c>
      <c r="T101" s="2">
        <f t="shared" si="23"/>
        <v>132.27574444031939</v>
      </c>
      <c r="U101" s="2"/>
      <c r="V101" s="2">
        <f t="shared" si="24"/>
        <v>497.57271184285094</v>
      </c>
      <c r="X101" s="2">
        <f t="shared" si="25"/>
        <v>310.28591625157202</v>
      </c>
      <c r="Y101" s="2">
        <f t="shared" si="26"/>
        <v>87.382703706113489</v>
      </c>
      <c r="Z101" s="2"/>
      <c r="AA101" s="2">
        <f t="shared" si="27"/>
        <v>383.06824722529075</v>
      </c>
      <c r="AD101" s="28">
        <v>82</v>
      </c>
      <c r="AE101" s="119">
        <v>0</v>
      </c>
      <c r="AF101" s="119">
        <v>0</v>
      </c>
      <c r="AG101" s="119">
        <v>0</v>
      </c>
      <c r="AH101" s="127">
        <v>0</v>
      </c>
      <c r="AI101" s="28" t="s">
        <v>2</v>
      </c>
      <c r="AK101" s="52">
        <v>81</v>
      </c>
      <c r="AL101" s="119">
        <v>49</v>
      </c>
      <c r="AM101" s="54">
        <f t="shared" si="28"/>
        <v>50.381664241054338</v>
      </c>
      <c r="AN101" s="28" t="s">
        <v>67</v>
      </c>
    </row>
    <row r="102" spans="2:42" x14ac:dyDescent="0.2">
      <c r="B102" s="28">
        <v>83</v>
      </c>
      <c r="C102" s="119">
        <v>616.20448291316757</v>
      </c>
      <c r="D102" s="119">
        <v>587.29223064939913</v>
      </c>
      <c r="E102" s="119">
        <v>528.19228848121134</v>
      </c>
      <c r="F102" s="119">
        <v>409.9826578105716</v>
      </c>
      <c r="G102" s="28" t="s">
        <v>2</v>
      </c>
      <c r="I102" s="2">
        <f t="shared" si="29"/>
        <v>459.67354491015539</v>
      </c>
      <c r="J102" s="2">
        <f t="shared" si="31"/>
        <v>156.53093800301218</v>
      </c>
      <c r="K102" s="2"/>
      <c r="L102" s="2">
        <f t="shared" si="30"/>
        <v>580.74968665864787</v>
      </c>
      <c r="N102" s="2">
        <f t="shared" si="19"/>
        <v>422.76927965123957</v>
      </c>
      <c r="O102" s="2">
        <f t="shared" si="20"/>
        <v>164.52295099815956</v>
      </c>
      <c r="P102" s="2"/>
      <c r="Q102" s="2">
        <f t="shared" si="21"/>
        <v>557.17604380737066</v>
      </c>
      <c r="S102" s="2">
        <f t="shared" si="22"/>
        <v>386.4337543811867</v>
      </c>
      <c r="T102" s="2">
        <f t="shared" si="23"/>
        <v>141.75853410002463</v>
      </c>
      <c r="U102" s="2"/>
      <c r="V102" s="2">
        <f t="shared" si="24"/>
        <v>498.90881141290805</v>
      </c>
      <c r="X102" s="2">
        <f t="shared" si="25"/>
        <v>313.23122988189039</v>
      </c>
      <c r="Y102" s="2">
        <f t="shared" si="26"/>
        <v>96.75142792868121</v>
      </c>
      <c r="Z102" s="2"/>
      <c r="AA102" s="2">
        <f t="shared" si="27"/>
        <v>385.65798295963566</v>
      </c>
      <c r="AD102" s="28">
        <v>83</v>
      </c>
      <c r="AE102" s="119">
        <v>0</v>
      </c>
      <c r="AF102" s="119">
        <v>0</v>
      </c>
      <c r="AG102" s="119">
        <v>0</v>
      </c>
      <c r="AH102" s="127">
        <v>0</v>
      </c>
      <c r="AI102" s="28" t="s">
        <v>2</v>
      </c>
      <c r="AK102" s="52">
        <v>82</v>
      </c>
      <c r="AL102" s="119">
        <v>49.7</v>
      </c>
      <c r="AM102" s="54">
        <f t="shared" si="28"/>
        <v>51.112446951702054</v>
      </c>
      <c r="AN102" s="28" t="s">
        <v>67</v>
      </c>
      <c r="AP102" s="19"/>
    </row>
    <row r="103" spans="2:42" x14ac:dyDescent="0.2">
      <c r="B103" s="28">
        <v>84</v>
      </c>
      <c r="C103" s="119">
        <v>524.93616913642302</v>
      </c>
      <c r="D103" s="119">
        <v>504.29938452169432</v>
      </c>
      <c r="E103" s="119">
        <v>448.8411899166602</v>
      </c>
      <c r="F103" s="119">
        <v>346.36486325149593</v>
      </c>
      <c r="G103" s="28" t="s">
        <v>2</v>
      </c>
      <c r="I103" s="2">
        <f t="shared" si="29"/>
        <v>462.83787799297562</v>
      </c>
      <c r="J103" s="2">
        <f t="shared" si="31"/>
        <v>62.098291143447398</v>
      </c>
      <c r="K103" s="2"/>
      <c r="L103" s="2">
        <f t="shared" si="30"/>
        <v>581.26332198705643</v>
      </c>
      <c r="N103" s="2">
        <f t="shared" si="19"/>
        <v>425.98680822748088</v>
      </c>
      <c r="O103" s="2">
        <f t="shared" si="20"/>
        <v>78.312576294213443</v>
      </c>
      <c r="P103" s="2"/>
      <c r="Q103" s="2">
        <f t="shared" si="21"/>
        <v>558.21401223522753</v>
      </c>
      <c r="S103" s="2">
        <f t="shared" si="22"/>
        <v>389.68535257208993</v>
      </c>
      <c r="T103" s="2">
        <f t="shared" si="23"/>
        <v>59.155837344570273</v>
      </c>
      <c r="U103" s="2"/>
      <c r="V103" s="2">
        <f t="shared" si="24"/>
        <v>500.16458386329759</v>
      </c>
      <c r="X103" s="2">
        <f t="shared" si="25"/>
        <v>316.1453534550393</v>
      </c>
      <c r="Y103" s="2">
        <f t="shared" si="26"/>
        <v>30.219509796456634</v>
      </c>
      <c r="Z103" s="2"/>
      <c r="AA103" s="2">
        <f t="shared" si="27"/>
        <v>388.12280201903849</v>
      </c>
      <c r="AD103" s="28">
        <v>84</v>
      </c>
      <c r="AE103" s="119">
        <v>105.73714264033664</v>
      </c>
      <c r="AF103" s="119">
        <v>97.216174234481031</v>
      </c>
      <c r="AG103" s="119">
        <v>92.066521184712499</v>
      </c>
      <c r="AH103" s="127">
        <v>73.965657894351708</v>
      </c>
      <c r="AI103" s="28" t="s">
        <v>2</v>
      </c>
      <c r="AK103" s="52">
        <v>83</v>
      </c>
      <c r="AL103" s="119">
        <v>50.4</v>
      </c>
      <c r="AM103" s="54">
        <f t="shared" si="28"/>
        <v>51.846187996311649</v>
      </c>
      <c r="AN103" s="28" t="s">
        <v>67</v>
      </c>
    </row>
    <row r="104" spans="2:42" x14ac:dyDescent="0.2">
      <c r="B104" s="28">
        <v>85</v>
      </c>
      <c r="C104" s="119">
        <v>540.04364583230711</v>
      </c>
      <c r="D104" s="119">
        <v>518.4719429235314</v>
      </c>
      <c r="E104" s="119">
        <v>461.98254357920263</v>
      </c>
      <c r="F104" s="119">
        <v>358.53971128782109</v>
      </c>
      <c r="G104" s="28" t="s">
        <v>2</v>
      </c>
      <c r="I104" s="2">
        <f t="shared" si="29"/>
        <v>465.9606922586604</v>
      </c>
      <c r="J104" s="2">
        <f t="shared" si="31"/>
        <v>74.082953573646705</v>
      </c>
      <c r="K104" s="2"/>
      <c r="L104" s="2">
        <f t="shared" si="30"/>
        <v>581.74118060755484</v>
      </c>
      <c r="N104" s="2">
        <f t="shared" si="19"/>
        <v>429.16438908431479</v>
      </c>
      <c r="O104" s="2">
        <f t="shared" si="20"/>
        <v>89.30755383921661</v>
      </c>
      <c r="P104" s="2"/>
      <c r="Q104" s="2">
        <f t="shared" si="21"/>
        <v>559.18847531709218</v>
      </c>
      <c r="S104" s="2">
        <f t="shared" si="22"/>
        <v>392.89911620967206</v>
      </c>
      <c r="T104" s="2">
        <f t="shared" si="23"/>
        <v>69.083427369530568</v>
      </c>
      <c r="U104" s="2"/>
      <c r="V104" s="2">
        <f t="shared" si="24"/>
        <v>501.34466672021347</v>
      </c>
      <c r="X104" s="2">
        <f t="shared" si="25"/>
        <v>319.02808329100935</v>
      </c>
      <c r="Y104" s="2">
        <f t="shared" si="26"/>
        <v>39.51162799681174</v>
      </c>
      <c r="Z104" s="2"/>
      <c r="AA104" s="2">
        <f t="shared" si="27"/>
        <v>390.46789273140155</v>
      </c>
      <c r="AD104" s="28">
        <v>85</v>
      </c>
      <c r="AE104" s="119">
        <v>0</v>
      </c>
      <c r="AF104" s="119">
        <v>0</v>
      </c>
      <c r="AG104" s="119">
        <v>0</v>
      </c>
      <c r="AH104" s="127">
        <v>0</v>
      </c>
      <c r="AI104" s="28" t="s">
        <v>2</v>
      </c>
      <c r="AK104" s="52">
        <v>84</v>
      </c>
      <c r="AL104" s="119">
        <v>51</v>
      </c>
      <c r="AM104" s="54">
        <f t="shared" si="28"/>
        <v>52.582899350727288</v>
      </c>
      <c r="AN104" s="28" t="s">
        <v>67</v>
      </c>
    </row>
    <row r="105" spans="2:42" x14ac:dyDescent="0.2">
      <c r="B105" s="28">
        <v>86</v>
      </c>
      <c r="C105" s="119">
        <v>553.28517295218535</v>
      </c>
      <c r="D105" s="119">
        <v>532.43751714369398</v>
      </c>
      <c r="E105" s="119">
        <v>475.07011072786082</v>
      </c>
      <c r="F105" s="119">
        <v>370.64259724211468</v>
      </c>
      <c r="G105" s="28" t="s">
        <v>2</v>
      </c>
      <c r="I105" s="2">
        <f t="shared" si="29"/>
        <v>469.04211800681713</v>
      </c>
      <c r="J105" s="2">
        <f t="shared" si="31"/>
        <v>84.243054945368215</v>
      </c>
      <c r="K105" s="2"/>
      <c r="L105" s="2">
        <f t="shared" si="30"/>
        <v>582.18572779666874</v>
      </c>
      <c r="N105" s="2">
        <f t="shared" si="19"/>
        <v>432.30205178387507</v>
      </c>
      <c r="O105" s="2">
        <f t="shared" si="20"/>
        <v>100.13546535981891</v>
      </c>
      <c r="P105" s="2"/>
      <c r="Q105" s="2">
        <f t="shared" si="21"/>
        <v>560.10321477920786</v>
      </c>
      <c r="S105" s="2">
        <f t="shared" si="22"/>
        <v>396.07496378058443</v>
      </c>
      <c r="T105" s="2">
        <f t="shared" si="23"/>
        <v>78.995146947276396</v>
      </c>
      <c r="U105" s="2"/>
      <c r="V105" s="2">
        <f t="shared" si="24"/>
        <v>502.45345311977047</v>
      </c>
      <c r="X105" s="2">
        <f t="shared" si="25"/>
        <v>321.87923992578067</v>
      </c>
      <c r="Y105" s="2">
        <f t="shared" si="26"/>
        <v>48.763357316334009</v>
      </c>
      <c r="Z105" s="2"/>
      <c r="AA105" s="2">
        <f t="shared" si="27"/>
        <v>392.69831811027359</v>
      </c>
      <c r="AD105" s="28">
        <v>86</v>
      </c>
      <c r="AE105" s="119">
        <v>0</v>
      </c>
      <c r="AF105" s="119">
        <v>0</v>
      </c>
      <c r="AG105" s="119">
        <v>0</v>
      </c>
      <c r="AH105" s="127">
        <v>0</v>
      </c>
      <c r="AI105" s="28" t="s">
        <v>2</v>
      </c>
      <c r="AK105" s="52">
        <v>85</v>
      </c>
      <c r="AL105" s="119">
        <v>51.8</v>
      </c>
      <c r="AM105" s="54">
        <f t="shared" si="28"/>
        <v>53.322593039273322</v>
      </c>
      <c r="AN105" s="28" t="s">
        <v>67</v>
      </c>
    </row>
    <row r="106" spans="2:42" x14ac:dyDescent="0.2">
      <c r="B106" s="28">
        <v>87</v>
      </c>
      <c r="C106" s="119">
        <v>568.0701398448092</v>
      </c>
      <c r="D106" s="119">
        <v>546.33914106244276</v>
      </c>
      <c r="E106" s="119">
        <v>489.83329738113071</v>
      </c>
      <c r="F106" s="119">
        <v>381.20066560648269</v>
      </c>
      <c r="G106" s="28" t="s">
        <v>2</v>
      </c>
      <c r="I106" s="2">
        <f t="shared" si="29"/>
        <v>472.08230296503103</v>
      </c>
      <c r="J106" s="2">
        <f t="shared" si="31"/>
        <v>95.987836879778172</v>
      </c>
      <c r="K106" s="2"/>
      <c r="L106" s="2">
        <f t="shared" si="30"/>
        <v>582.59926259067583</v>
      </c>
      <c r="N106" s="2">
        <f t="shared" si="19"/>
        <v>435.39984642569993</v>
      </c>
      <c r="O106" s="2">
        <f t="shared" si="20"/>
        <v>110.93929463674283</v>
      </c>
      <c r="P106" s="2"/>
      <c r="Q106" s="2">
        <f t="shared" si="21"/>
        <v>560.96179981082503</v>
      </c>
      <c r="S106" s="2">
        <f t="shared" si="22"/>
        <v>399.2128373222954</v>
      </c>
      <c r="T106" s="2">
        <f t="shared" si="23"/>
        <v>90.620460058835306</v>
      </c>
      <c r="U106" s="2"/>
      <c r="V106" s="2">
        <f t="shared" si="24"/>
        <v>503.49510177241416</v>
      </c>
      <c r="X106" s="2">
        <f t="shared" si="25"/>
        <v>324.69866739637058</v>
      </c>
      <c r="Y106" s="2">
        <f t="shared" si="26"/>
        <v>56.501998210112106</v>
      </c>
      <c r="Z106" s="2"/>
      <c r="AA106" s="2">
        <f t="shared" si="27"/>
        <v>394.81900805628561</v>
      </c>
      <c r="AD106" s="28">
        <v>87</v>
      </c>
      <c r="AE106" s="119">
        <v>0</v>
      </c>
      <c r="AF106" s="119">
        <v>0</v>
      </c>
      <c r="AG106" s="119">
        <v>0</v>
      </c>
      <c r="AH106" s="127">
        <v>0</v>
      </c>
      <c r="AI106" s="28" t="s">
        <v>2</v>
      </c>
      <c r="AK106" s="52">
        <v>86</v>
      </c>
      <c r="AL106" s="119">
        <v>52.6</v>
      </c>
      <c r="AM106" s="54">
        <f t="shared" si="28"/>
        <v>54.065281134950673</v>
      </c>
      <c r="AN106" s="28" t="s">
        <v>67</v>
      </c>
    </row>
    <row r="107" spans="2:42" x14ac:dyDescent="0.2">
      <c r="B107" s="28">
        <v>88</v>
      </c>
      <c r="C107" s="119">
        <v>582.78795803979369</v>
      </c>
      <c r="D107" s="119">
        <v>560.17535016905856</v>
      </c>
      <c r="E107" s="119">
        <v>502.84866461475502</v>
      </c>
      <c r="F107" s="119">
        <v>393.33763886279127</v>
      </c>
      <c r="G107" s="28" t="s">
        <v>2</v>
      </c>
      <c r="I107" s="2">
        <f t="shared" si="29"/>
        <v>475.08141151277795</v>
      </c>
      <c r="J107" s="2">
        <f t="shared" si="31"/>
        <v>107.70654652701575</v>
      </c>
      <c r="K107" s="2"/>
      <c r="L107" s="2">
        <f t="shared" si="30"/>
        <v>582.9839284977503</v>
      </c>
      <c r="N107" s="2">
        <f t="shared" si="19"/>
        <v>438.45784283737902</v>
      </c>
      <c r="O107" s="2">
        <f t="shared" si="20"/>
        <v>121.71750733167954</v>
      </c>
      <c r="P107" s="2"/>
      <c r="Q107" s="2">
        <f t="shared" si="21"/>
        <v>561.76759743686716</v>
      </c>
      <c r="S107" s="2">
        <f t="shared" si="22"/>
        <v>402.31270160359895</v>
      </c>
      <c r="T107" s="2">
        <f t="shared" si="23"/>
        <v>100.53596301115607</v>
      </c>
      <c r="U107" s="2"/>
      <c r="V107" s="2">
        <f t="shared" si="24"/>
        <v>504.4735469116124</v>
      </c>
      <c r="X107" s="2">
        <f t="shared" si="25"/>
        <v>327.48623252642938</v>
      </c>
      <c r="Y107" s="2">
        <f t="shared" si="26"/>
        <v>65.85140633636189</v>
      </c>
      <c r="Z107" s="2"/>
      <c r="AA107" s="2">
        <f t="shared" si="27"/>
        <v>396.8347532366044</v>
      </c>
      <c r="AD107" s="28">
        <v>88</v>
      </c>
      <c r="AE107" s="119">
        <v>0</v>
      </c>
      <c r="AF107" s="119">
        <v>0</v>
      </c>
      <c r="AG107" s="119">
        <v>0</v>
      </c>
      <c r="AH107" s="127">
        <v>0</v>
      </c>
      <c r="AI107" s="28" t="s">
        <v>2</v>
      </c>
      <c r="AK107" s="52">
        <v>87</v>
      </c>
      <c r="AL107" s="119">
        <v>53.4</v>
      </c>
      <c r="AM107" s="54">
        <f t="shared" si="28"/>
        <v>54.810975759633891</v>
      </c>
      <c r="AN107" s="28" t="s">
        <v>67</v>
      </c>
      <c r="AP107" s="19"/>
    </row>
    <row r="108" spans="2:42" x14ac:dyDescent="0.2">
      <c r="B108" s="28">
        <v>89</v>
      </c>
      <c r="C108" s="119">
        <v>597.43715712770177</v>
      </c>
      <c r="D108" s="119">
        <v>573.94467995282196</v>
      </c>
      <c r="E108" s="119">
        <v>515.66729919399177</v>
      </c>
      <c r="F108" s="119">
        <v>403.85120436063977</v>
      </c>
      <c r="G108" s="28" t="s">
        <v>2</v>
      </c>
      <c r="I108" s="2">
        <f t="shared" si="29"/>
        <v>478.03962392123805</v>
      </c>
      <c r="J108" s="2">
        <f t="shared" si="31"/>
        <v>119.39753320646372</v>
      </c>
      <c r="K108" s="2"/>
      <c r="L108" s="2">
        <f t="shared" si="30"/>
        <v>583.34172358907961</v>
      </c>
      <c r="N108" s="2">
        <f t="shared" si="19"/>
        <v>441.47612977791522</v>
      </c>
      <c r="O108" s="2">
        <f t="shared" si="20"/>
        <v>132.46855017490674</v>
      </c>
      <c r="P108" s="2"/>
      <c r="Q108" s="2">
        <f t="shared" si="21"/>
        <v>562.52378258814269</v>
      </c>
      <c r="S108" s="2">
        <f t="shared" si="22"/>
        <v>405.3745433132479</v>
      </c>
      <c r="T108" s="2">
        <f t="shared" si="23"/>
        <v>110.29275588074387</v>
      </c>
      <c r="U108" s="2"/>
      <c r="V108" s="2">
        <f t="shared" si="24"/>
        <v>505.39250816063611</v>
      </c>
      <c r="X108" s="2">
        <f t="shared" si="25"/>
        <v>330.24182421363554</v>
      </c>
      <c r="Y108" s="2">
        <f t="shared" si="26"/>
        <v>73.609380147004231</v>
      </c>
      <c r="Z108" s="2"/>
      <c r="AA108" s="2">
        <f t="shared" si="27"/>
        <v>398.75020046040237</v>
      </c>
      <c r="AD108" s="28">
        <v>89</v>
      </c>
      <c r="AE108" s="119">
        <v>0</v>
      </c>
      <c r="AF108" s="119">
        <v>0</v>
      </c>
      <c r="AG108" s="119">
        <v>0</v>
      </c>
      <c r="AH108" s="127">
        <v>0</v>
      </c>
      <c r="AI108" s="28" t="s">
        <v>2</v>
      </c>
      <c r="AK108" s="52">
        <v>88</v>
      </c>
      <c r="AL108" s="119">
        <v>54.1</v>
      </c>
      <c r="AM108" s="54">
        <f t="shared" si="28"/>
        <v>55.559689084268911</v>
      </c>
      <c r="AN108" s="28" t="s">
        <v>67</v>
      </c>
    </row>
    <row r="109" spans="2:42" x14ac:dyDescent="0.2">
      <c r="B109" s="28">
        <v>90</v>
      </c>
      <c r="C109" s="119">
        <v>611.86383425408974</v>
      </c>
      <c r="D109" s="119">
        <v>587.49823849059419</v>
      </c>
      <c r="E109" s="119">
        <v>528.42487881152203</v>
      </c>
      <c r="F109" s="119">
        <v>416.01279622395913</v>
      </c>
      <c r="G109" s="28" t="s">
        <v>2</v>
      </c>
      <c r="I109" s="2">
        <f t="shared" si="29"/>
        <v>480.95713560934405</v>
      </c>
      <c r="J109" s="2">
        <f t="shared" si="31"/>
        <v>130.90669864474569</v>
      </c>
      <c r="K109" s="2"/>
      <c r="L109" s="2">
        <f t="shared" si="30"/>
        <v>583.67450999496998</v>
      </c>
      <c r="N109" s="2">
        <f t="shared" si="19"/>
        <v>444.45481415441458</v>
      </c>
      <c r="O109" s="2">
        <f t="shared" si="20"/>
        <v>143.04342433617961</v>
      </c>
      <c r="P109" s="2"/>
      <c r="Q109" s="2">
        <f t="shared" si="21"/>
        <v>563.23334784804501</v>
      </c>
      <c r="S109" s="2">
        <f t="shared" si="22"/>
        <v>408.39837025765439</v>
      </c>
      <c r="T109" s="2">
        <f t="shared" si="23"/>
        <v>120.02650855386764</v>
      </c>
      <c r="U109" s="2"/>
      <c r="V109" s="2">
        <f t="shared" si="24"/>
        <v>506.25550026241848</v>
      </c>
      <c r="X109" s="2">
        <f t="shared" si="25"/>
        <v>332.96535272006105</v>
      </c>
      <c r="Y109" s="2">
        <f t="shared" si="26"/>
        <v>83.04744350389808</v>
      </c>
      <c r="Z109" s="2"/>
      <c r="AA109" s="2">
        <f t="shared" si="27"/>
        <v>400.56984938202044</v>
      </c>
      <c r="AD109" s="28">
        <v>90</v>
      </c>
      <c r="AE109" s="119">
        <v>0</v>
      </c>
      <c r="AF109" s="119">
        <v>0</v>
      </c>
      <c r="AG109" s="119">
        <v>0</v>
      </c>
      <c r="AH109" s="127">
        <v>0</v>
      </c>
      <c r="AI109" s="28" t="s">
        <v>2</v>
      </c>
      <c r="AK109" s="52">
        <v>89</v>
      </c>
      <c r="AL109" s="119">
        <v>54.9</v>
      </c>
      <c r="AM109" s="54">
        <f t="shared" si="28"/>
        <v>56.311433329071733</v>
      </c>
      <c r="AN109" s="28" t="s">
        <v>67</v>
      </c>
    </row>
    <row r="110" spans="2:42" x14ac:dyDescent="0.2">
      <c r="B110" s="28">
        <v>91</v>
      </c>
      <c r="C110" s="119">
        <v>626.21797118156803</v>
      </c>
      <c r="D110" s="119">
        <v>600.98101234359581</v>
      </c>
      <c r="E110" s="119">
        <v>540.98088014278312</v>
      </c>
      <c r="F110" s="119">
        <v>426.3573455159837</v>
      </c>
      <c r="G110" s="28" t="s">
        <v>2</v>
      </c>
      <c r="I110" s="2">
        <f t="shared" si="29"/>
        <v>483.83415641634656</v>
      </c>
      <c r="J110" s="2">
        <f t="shared" si="31"/>
        <v>142.38381476522147</v>
      </c>
      <c r="K110" s="2"/>
      <c r="L110" s="2">
        <f t="shared" si="30"/>
        <v>583.98402283244729</v>
      </c>
      <c r="N110" s="2">
        <f t="shared" si="19"/>
        <v>447.39402025265633</v>
      </c>
      <c r="O110" s="2">
        <f t="shared" si="20"/>
        <v>153.58699209093948</v>
      </c>
      <c r="P110" s="2"/>
      <c r="Q110" s="2">
        <f t="shared" si="21"/>
        <v>563.89911286045299</v>
      </c>
      <c r="S110" s="2">
        <f t="shared" si="22"/>
        <v>411.38421056852627</v>
      </c>
      <c r="T110" s="2">
        <f t="shared" si="23"/>
        <v>129.59666957425685</v>
      </c>
      <c r="U110" s="2"/>
      <c r="V110" s="2">
        <f t="shared" si="24"/>
        <v>507.06584262729325</v>
      </c>
      <c r="X110" s="2">
        <f t="shared" si="25"/>
        <v>335.65674896659698</v>
      </c>
      <c r="Y110" s="2">
        <f t="shared" si="26"/>
        <v>90.700596549386717</v>
      </c>
      <c r="Z110" s="2"/>
      <c r="AA110" s="2">
        <f t="shared" si="27"/>
        <v>402.29805037680859</v>
      </c>
      <c r="AD110" s="28">
        <v>91</v>
      </c>
      <c r="AE110" s="119">
        <v>0</v>
      </c>
      <c r="AF110" s="119">
        <v>0</v>
      </c>
      <c r="AG110" s="119">
        <v>0</v>
      </c>
      <c r="AH110" s="127">
        <v>0</v>
      </c>
      <c r="AI110" s="28" t="s">
        <v>2</v>
      </c>
      <c r="AK110" s="52">
        <v>90</v>
      </c>
      <c r="AL110" s="119">
        <v>55.6</v>
      </c>
      <c r="AM110" s="54">
        <f t="shared" si="28"/>
        <v>57.06622076372792</v>
      </c>
      <c r="AN110" s="28" t="s">
        <v>67</v>
      </c>
    </row>
    <row r="111" spans="2:42" x14ac:dyDescent="0.2">
      <c r="B111" s="28">
        <v>92</v>
      </c>
      <c r="C111" s="119">
        <v>536.94451287483787</v>
      </c>
      <c r="D111" s="119">
        <v>517.9290976168752</v>
      </c>
      <c r="E111" s="119">
        <v>463.31993797848816</v>
      </c>
      <c r="F111" s="119">
        <v>363.97663595919914</v>
      </c>
      <c r="G111" s="28" t="s">
        <v>2</v>
      </c>
      <c r="I111" s="2">
        <f t="shared" si="29"/>
        <v>486.67090989112654</v>
      </c>
      <c r="J111" s="2">
        <f t="shared" si="31"/>
        <v>50.273602983711328</v>
      </c>
      <c r="K111" s="2"/>
      <c r="L111" s="2">
        <f t="shared" si="30"/>
        <v>584.27187859102401</v>
      </c>
      <c r="N111" s="2">
        <f t="shared" si="19"/>
        <v>450.29388898202956</v>
      </c>
      <c r="O111" s="2">
        <f t="shared" si="20"/>
        <v>67.63520863484564</v>
      </c>
      <c r="P111" s="2"/>
      <c r="Q111" s="2">
        <f t="shared" si="21"/>
        <v>564.52373338848429</v>
      </c>
      <c r="S111" s="2">
        <f t="shared" si="22"/>
        <v>414.33211192123059</v>
      </c>
      <c r="T111" s="2">
        <f t="shared" si="23"/>
        <v>48.987826057257564</v>
      </c>
      <c r="U111" s="2"/>
      <c r="V111" s="2">
        <f t="shared" si="24"/>
        <v>507.82666866199469</v>
      </c>
      <c r="X111" s="2">
        <f t="shared" si="25"/>
        <v>338.31596383245369</v>
      </c>
      <c r="Y111" s="2">
        <f t="shared" si="26"/>
        <v>25.660672126745453</v>
      </c>
      <c r="Z111" s="2"/>
      <c r="AA111" s="2">
        <f t="shared" si="27"/>
        <v>403.93900344744759</v>
      </c>
      <c r="AD111" s="28">
        <v>92</v>
      </c>
      <c r="AE111" s="119">
        <v>103.55358462586157</v>
      </c>
      <c r="AF111" s="119">
        <v>95.363568174444808</v>
      </c>
      <c r="AG111" s="119">
        <v>90.291566226530676</v>
      </c>
      <c r="AH111" s="127">
        <v>72.67791537378848</v>
      </c>
      <c r="AI111" s="28" t="s">
        <v>2</v>
      </c>
      <c r="AK111" s="52">
        <v>91</v>
      </c>
      <c r="AL111" s="119">
        <v>56.3</v>
      </c>
      <c r="AM111" s="54">
        <f t="shared" si="28"/>
        <v>57.824063707592828</v>
      </c>
      <c r="AN111" s="28" t="s">
        <v>67</v>
      </c>
    </row>
    <row r="112" spans="2:42" x14ac:dyDescent="0.2">
      <c r="B112" s="28">
        <v>93</v>
      </c>
      <c r="C112" s="119">
        <v>551.74173317943973</v>
      </c>
      <c r="D112" s="119">
        <v>531.8419494511395</v>
      </c>
      <c r="E112" s="119">
        <v>476.27182743446514</v>
      </c>
      <c r="F112" s="119">
        <v>376.02555035196917</v>
      </c>
      <c r="G112" s="28" t="s">
        <v>2</v>
      </c>
      <c r="I112" s="2">
        <f t="shared" si="29"/>
        <v>489.46763259843897</v>
      </c>
      <c r="J112" s="2">
        <f t="shared" si="31"/>
        <v>62.274100581000766</v>
      </c>
      <c r="K112" s="2"/>
      <c r="L112" s="2">
        <f t="shared" si="30"/>
        <v>584.53958300318504</v>
      </c>
      <c r="N112" s="2">
        <f t="shared" si="19"/>
        <v>453.15457713526513</v>
      </c>
      <c r="O112" s="2">
        <f t="shared" si="20"/>
        <v>78.68737231587437</v>
      </c>
      <c r="P112" s="2"/>
      <c r="Q112" s="2">
        <f t="shared" si="21"/>
        <v>565.10971001795667</v>
      </c>
      <c r="S112" s="2">
        <f t="shared" si="22"/>
        <v>417.2421407646026</v>
      </c>
      <c r="T112" s="2">
        <f t="shared" si="23"/>
        <v>59.029686669862542</v>
      </c>
      <c r="U112" s="2"/>
      <c r="V112" s="2">
        <f t="shared" si="24"/>
        <v>508.54093485077948</v>
      </c>
      <c r="X112" s="2">
        <f t="shared" si="25"/>
        <v>340.9429674606771</v>
      </c>
      <c r="Y112" s="2">
        <f t="shared" si="26"/>
        <v>35.082582891292077</v>
      </c>
      <c r="Z112" s="2"/>
      <c r="AA112" s="2">
        <f t="shared" si="27"/>
        <v>405.49675803080856</v>
      </c>
      <c r="AD112" s="28">
        <v>93</v>
      </c>
      <c r="AE112" s="119">
        <v>0</v>
      </c>
      <c r="AF112" s="119">
        <v>0</v>
      </c>
      <c r="AG112" s="119">
        <v>0</v>
      </c>
      <c r="AH112" s="127">
        <v>0</v>
      </c>
      <c r="AI112" s="28" t="s">
        <v>2</v>
      </c>
      <c r="AK112" s="52">
        <v>92</v>
      </c>
      <c r="AL112" s="119">
        <v>57</v>
      </c>
      <c r="AM112" s="54">
        <f t="shared" si="28"/>
        <v>58.584974529892641</v>
      </c>
      <c r="AN112" s="28" t="s">
        <v>67</v>
      </c>
      <c r="AP112" s="19"/>
    </row>
    <row r="113" spans="2:42" x14ac:dyDescent="0.2">
      <c r="B113" s="28">
        <v>94</v>
      </c>
      <c r="C113" s="119">
        <v>566.6222766854919</v>
      </c>
      <c r="D113" s="119">
        <v>545.53610101797392</v>
      </c>
      <c r="E113" s="119">
        <v>489.16169280235943</v>
      </c>
      <c r="F113" s="119">
        <v>386.44206172602532</v>
      </c>
      <c r="G113" s="28" t="s">
        <v>2</v>
      </c>
      <c r="I113" s="2">
        <f t="shared" si="29"/>
        <v>492.22457344222926</v>
      </c>
      <c r="J113" s="2">
        <f t="shared" si="31"/>
        <v>74.39770324326264</v>
      </c>
      <c r="K113" s="2"/>
      <c r="L113" s="2">
        <f t="shared" si="30"/>
        <v>584.78853842581407</v>
      </c>
      <c r="N113" s="2">
        <f t="shared" si="19"/>
        <v>455.97625666333471</v>
      </c>
      <c r="O113" s="2">
        <f t="shared" si="20"/>
        <v>89.55984435463921</v>
      </c>
      <c r="P113" s="2"/>
      <c r="Q113" s="2">
        <f t="shared" si="21"/>
        <v>565.65939650297878</v>
      </c>
      <c r="S113" s="2">
        <f t="shared" si="22"/>
        <v>420.11438156285482</v>
      </c>
      <c r="T113" s="2">
        <f t="shared" si="23"/>
        <v>69.047311239504609</v>
      </c>
      <c r="U113" s="2"/>
      <c r="V113" s="2">
        <f t="shared" si="24"/>
        <v>509.21142956601869</v>
      </c>
      <c r="X113" s="2">
        <f t="shared" si="25"/>
        <v>343.53774857054907</v>
      </c>
      <c r="Y113" s="2">
        <f t="shared" si="26"/>
        <v>42.904313155476245</v>
      </c>
      <c r="Z113" s="2"/>
      <c r="AA113" s="2">
        <f t="shared" si="27"/>
        <v>406.9752135870267</v>
      </c>
      <c r="AD113" s="28">
        <v>94</v>
      </c>
      <c r="AE113" s="119">
        <v>0</v>
      </c>
      <c r="AF113" s="119">
        <v>0</v>
      </c>
      <c r="AG113" s="119">
        <v>0</v>
      </c>
      <c r="AH113" s="127">
        <v>0</v>
      </c>
      <c r="AI113" s="28" t="s">
        <v>2</v>
      </c>
      <c r="AK113" s="52">
        <v>93</v>
      </c>
      <c r="AL113" s="119">
        <v>57.9</v>
      </c>
      <c r="AM113" s="54">
        <f t="shared" si="28"/>
        <v>59.348965649926363</v>
      </c>
      <c r="AN113" s="28" t="s">
        <v>67</v>
      </c>
    </row>
    <row r="114" spans="2:42" x14ac:dyDescent="0.2">
      <c r="B114" s="28">
        <v>95</v>
      </c>
      <c r="C114" s="119">
        <v>581.27637713819104</v>
      </c>
      <c r="D114" s="119">
        <v>559.30835982317603</v>
      </c>
      <c r="E114" s="119">
        <v>501.98808039260649</v>
      </c>
      <c r="F114" s="119">
        <v>396.9295883126124</v>
      </c>
      <c r="G114" s="28" t="s">
        <v>2</v>
      </c>
      <c r="I114" s="2">
        <f t="shared" si="29"/>
        <v>494.94199300611996</v>
      </c>
      <c r="J114" s="2">
        <f t="shared" si="31"/>
        <v>86.334384132071079</v>
      </c>
      <c r="K114" s="2"/>
      <c r="L114" s="2">
        <f t="shared" si="30"/>
        <v>585.02005075826719</v>
      </c>
      <c r="N114" s="2">
        <f t="shared" si="19"/>
        <v>458.75911396583581</v>
      </c>
      <c r="O114" s="2">
        <f t="shared" si="20"/>
        <v>100.54924585734022</v>
      </c>
      <c r="P114" s="2"/>
      <c r="Q114" s="2">
        <f t="shared" si="21"/>
        <v>566.17500775407973</v>
      </c>
      <c r="S114" s="2">
        <f t="shared" si="22"/>
        <v>422.9489360501687</v>
      </c>
      <c r="T114" s="2">
        <f t="shared" si="23"/>
        <v>79.039144342437794</v>
      </c>
      <c r="U114" s="2"/>
      <c r="V114" s="2">
        <f t="shared" si="24"/>
        <v>509.84078159121299</v>
      </c>
      <c r="X114" s="2">
        <f t="shared" si="25"/>
        <v>346.10031377767319</v>
      </c>
      <c r="Y114" s="2">
        <f t="shared" si="26"/>
        <v>50.829274534939202</v>
      </c>
      <c r="Z114" s="2"/>
      <c r="AA114" s="2">
        <f t="shared" si="27"/>
        <v>408.37812086342592</v>
      </c>
      <c r="AD114" s="28">
        <v>95</v>
      </c>
      <c r="AE114" s="119">
        <v>0</v>
      </c>
      <c r="AF114" s="119">
        <v>0</v>
      </c>
      <c r="AG114" s="119">
        <v>0</v>
      </c>
      <c r="AH114" s="127">
        <v>0</v>
      </c>
      <c r="AI114" s="28" t="s">
        <v>2</v>
      </c>
      <c r="AK114" s="52">
        <v>94</v>
      </c>
      <c r="AL114" s="119">
        <v>58.7</v>
      </c>
      <c r="AM114" s="54">
        <f t="shared" si="28"/>
        <v>60.116049537268445</v>
      </c>
      <c r="AN114" s="28" t="s">
        <v>67</v>
      </c>
    </row>
    <row r="115" spans="2:42" x14ac:dyDescent="0.2">
      <c r="B115" s="28">
        <v>96</v>
      </c>
      <c r="C115" s="119">
        <v>595.70109371866249</v>
      </c>
      <c r="D115" s="119">
        <v>572.85801299903005</v>
      </c>
      <c r="E115" s="119">
        <v>514.74953651564181</v>
      </c>
      <c r="F115" s="119">
        <v>408.85825027882976</v>
      </c>
      <c r="G115" s="28" t="s">
        <v>2</v>
      </c>
      <c r="I115" s="2">
        <f t="shared" si="29"/>
        <v>497.62016291112684</v>
      </c>
      <c r="J115" s="2">
        <f t="shared" si="31"/>
        <v>98.080930807535651</v>
      </c>
      <c r="K115" s="2"/>
      <c r="L115" s="2">
        <f t="shared" si="30"/>
        <v>585.23533592215085</v>
      </c>
      <c r="N115" s="2">
        <f t="shared" si="19"/>
        <v>461.5033491971306</v>
      </c>
      <c r="O115" s="2">
        <f t="shared" si="20"/>
        <v>111.35466380189945</v>
      </c>
      <c r="P115" s="2"/>
      <c r="Q115" s="2">
        <f t="shared" si="21"/>
        <v>566.65862747178483</v>
      </c>
      <c r="S115" s="2">
        <f t="shared" si="22"/>
        <v>425.74592249849553</v>
      </c>
      <c r="T115" s="2">
        <f t="shared" si="23"/>
        <v>89.003614017146276</v>
      </c>
      <c r="U115" s="2"/>
      <c r="V115" s="2">
        <f t="shared" si="24"/>
        <v>510.43146834420889</v>
      </c>
      <c r="X115" s="2">
        <f t="shared" si="25"/>
        <v>348.63068692247987</v>
      </c>
      <c r="Y115" s="2">
        <f t="shared" si="26"/>
        <v>60.22756335634989</v>
      </c>
      <c r="Z115" s="2"/>
      <c r="AA115" s="2">
        <f t="shared" si="27"/>
        <v>409.7090837362029</v>
      </c>
      <c r="AD115" s="28">
        <v>96</v>
      </c>
      <c r="AE115" s="119">
        <v>0</v>
      </c>
      <c r="AF115" s="119">
        <v>0</v>
      </c>
      <c r="AG115" s="119">
        <v>0</v>
      </c>
      <c r="AH115" s="127">
        <v>0</v>
      </c>
      <c r="AI115" s="28" t="s">
        <v>2</v>
      </c>
      <c r="AK115" s="52">
        <v>95</v>
      </c>
      <c r="AL115" s="119">
        <v>59.5</v>
      </c>
      <c r="AM115" s="54">
        <f t="shared" si="28"/>
        <v>60.886238711972226</v>
      </c>
      <c r="AN115" s="28" t="s">
        <v>67</v>
      </c>
    </row>
    <row r="116" spans="2:42" x14ac:dyDescent="0.2">
      <c r="B116" s="28">
        <v>97</v>
      </c>
      <c r="C116" s="119">
        <v>608.28632809300029</v>
      </c>
      <c r="D116" s="119">
        <v>586.33297612819467</v>
      </c>
      <c r="E116" s="119">
        <v>527.4446074819009</v>
      </c>
      <c r="F116" s="119">
        <v>419.28091630463859</v>
      </c>
      <c r="G116" s="28" t="s">
        <v>2</v>
      </c>
      <c r="I116" s="2">
        <f t="shared" si="29"/>
        <v>500.25936519063026</v>
      </c>
      <c r="J116" s="2">
        <f t="shared" si="31"/>
        <v>108.02696290237003</v>
      </c>
      <c r="K116" s="2"/>
      <c r="L116" s="2">
        <f t="shared" si="30"/>
        <v>585.43552592710671</v>
      </c>
      <c r="N116" s="2">
        <f t="shared" si="19"/>
        <v>464.20917558845917</v>
      </c>
      <c r="O116" s="2">
        <f t="shared" si="20"/>
        <v>122.1238005397355</v>
      </c>
      <c r="P116" s="2"/>
      <c r="Q116" s="2">
        <f t="shared" si="21"/>
        <v>567.11221543060401</v>
      </c>
      <c r="S116" s="2">
        <f t="shared" si="22"/>
        <v>428.50547499902814</v>
      </c>
      <c r="T116" s="2">
        <f t="shared" si="23"/>
        <v>98.939132482872765</v>
      </c>
      <c r="U116" s="2"/>
      <c r="V116" s="2">
        <f t="shared" si="24"/>
        <v>510.98582379251854</v>
      </c>
      <c r="X116" s="2">
        <f t="shared" si="25"/>
        <v>351.12890840782251</v>
      </c>
      <c r="Y116" s="2">
        <f t="shared" si="26"/>
        <v>68.152007896816087</v>
      </c>
      <c r="Z116" s="2"/>
      <c r="AA116" s="2">
        <f t="shared" si="27"/>
        <v>410.97156154236723</v>
      </c>
      <c r="AD116" s="28">
        <v>97</v>
      </c>
      <c r="AE116" s="119">
        <v>0</v>
      </c>
      <c r="AF116" s="119">
        <v>0</v>
      </c>
      <c r="AG116" s="119">
        <v>0</v>
      </c>
      <c r="AH116" s="127">
        <v>0</v>
      </c>
      <c r="AI116" s="28" t="s">
        <v>2</v>
      </c>
      <c r="AK116" s="52">
        <v>96</v>
      </c>
      <c r="AL116" s="119">
        <v>60.3</v>
      </c>
      <c r="AM116" s="54">
        <f t="shared" si="28"/>
        <v>61.659545744774455</v>
      </c>
      <c r="AN116" s="28" t="s">
        <v>67</v>
      </c>
    </row>
    <row r="117" spans="2:42" x14ac:dyDescent="0.2">
      <c r="B117" s="28">
        <v>98</v>
      </c>
      <c r="C117" s="119">
        <v>622.51842103717809</v>
      </c>
      <c r="D117" s="119">
        <v>599.73178469995094</v>
      </c>
      <c r="E117" s="119">
        <v>539.92937802450433</v>
      </c>
      <c r="F117" s="119">
        <v>429.53030521187156</v>
      </c>
      <c r="G117" s="28" t="s">
        <v>2</v>
      </c>
      <c r="I117" s="2">
        <f t="shared" si="29"/>
        <v>502.8598916825884</v>
      </c>
      <c r="J117" s="2">
        <f t="shared" si="31"/>
        <v>119.65852935458969</v>
      </c>
      <c r="K117" s="2"/>
      <c r="L117" s="2">
        <f t="shared" si="30"/>
        <v>585.62167454606538</v>
      </c>
      <c r="N117" s="2">
        <f t="shared" si="19"/>
        <v>466.87681878620333</v>
      </c>
      <c r="O117" s="2">
        <f t="shared" si="20"/>
        <v>132.85496591374761</v>
      </c>
      <c r="P117" s="2"/>
      <c r="Q117" s="2">
        <f t="shared" si="21"/>
        <v>567.53761442008351</v>
      </c>
      <c r="S117" s="2">
        <f t="shared" si="22"/>
        <v>431.22774275775231</v>
      </c>
      <c r="T117" s="2">
        <f t="shared" si="23"/>
        <v>108.70163526675202</v>
      </c>
      <c r="U117" s="2"/>
      <c r="V117" s="2">
        <f t="shared" si="24"/>
        <v>511.50604605616076</v>
      </c>
      <c r="X117" s="2">
        <f t="shared" si="25"/>
        <v>353.59503454627338</v>
      </c>
      <c r="Y117" s="2">
        <f t="shared" si="26"/>
        <v>75.935270665598182</v>
      </c>
      <c r="Z117" s="2"/>
      <c r="AA117" s="2">
        <f t="shared" si="27"/>
        <v>412.16887182333096</v>
      </c>
      <c r="AD117" s="28">
        <v>98</v>
      </c>
      <c r="AE117" s="119">
        <v>0</v>
      </c>
      <c r="AF117" s="119">
        <v>0</v>
      </c>
      <c r="AG117" s="119">
        <v>0</v>
      </c>
      <c r="AH117" s="127">
        <v>0</v>
      </c>
      <c r="AI117" s="28" t="s">
        <v>2</v>
      </c>
      <c r="AK117" s="52">
        <v>97</v>
      </c>
      <c r="AL117" s="119">
        <v>61.1</v>
      </c>
      <c r="AM117" s="54">
        <f t="shared" si="28"/>
        <v>62.435983257300393</v>
      </c>
      <c r="AN117" s="28" t="s">
        <v>67</v>
      </c>
      <c r="AP117" s="19"/>
    </row>
    <row r="118" spans="2:42" x14ac:dyDescent="0.2">
      <c r="B118" s="28">
        <v>99</v>
      </c>
      <c r="C118" s="119">
        <v>636.67160200821763</v>
      </c>
      <c r="D118" s="119">
        <v>613.05297420357908</v>
      </c>
      <c r="E118" s="119">
        <v>552.48683304532983</v>
      </c>
      <c r="F118" s="119">
        <v>439.84692185363394</v>
      </c>
      <c r="G118" s="28" t="s">
        <v>2</v>
      </c>
      <c r="I118" s="2">
        <f t="shared" si="29"/>
        <v>505.42204343895321</v>
      </c>
      <c r="J118" s="2">
        <f t="shared" si="31"/>
        <v>131.24955856926442</v>
      </c>
      <c r="K118" s="2"/>
      <c r="L118" s="2">
        <f t="shared" si="30"/>
        <v>585.79476262254082</v>
      </c>
      <c r="N118" s="2">
        <f t="shared" si="19"/>
        <v>469.50651620643407</v>
      </c>
      <c r="O118" s="2">
        <f t="shared" si="20"/>
        <v>143.54645799714501</v>
      </c>
      <c r="P118" s="2"/>
      <c r="Q118" s="2">
        <f t="shared" si="21"/>
        <v>567.93655685092199</v>
      </c>
      <c r="S118" s="2">
        <f t="shared" si="22"/>
        <v>433.91288940543143</v>
      </c>
      <c r="T118" s="2">
        <f t="shared" si="23"/>
        <v>118.5739436398984</v>
      </c>
      <c r="U118" s="2"/>
      <c r="V118" s="2">
        <f t="shared" si="24"/>
        <v>511.99420469640955</v>
      </c>
      <c r="X118" s="2">
        <f t="shared" si="25"/>
        <v>356.02913691767355</v>
      </c>
      <c r="Y118" s="2">
        <f t="shared" si="26"/>
        <v>83.81778493596039</v>
      </c>
      <c r="Z118" s="2"/>
      <c r="AA118" s="2">
        <f t="shared" si="27"/>
        <v>413.30419340977932</v>
      </c>
      <c r="AD118" s="28">
        <v>99</v>
      </c>
      <c r="AE118" s="119">
        <v>0</v>
      </c>
      <c r="AF118" s="119">
        <v>0</v>
      </c>
      <c r="AG118" s="119">
        <v>0</v>
      </c>
      <c r="AH118" s="127">
        <v>0</v>
      </c>
      <c r="AI118" s="28" t="s">
        <v>2</v>
      </c>
      <c r="AK118" s="52">
        <v>98</v>
      </c>
      <c r="AL118" s="119">
        <v>61.9</v>
      </c>
      <c r="AM118" s="54">
        <f t="shared" si="28"/>
        <v>63.215563922269766</v>
      </c>
      <c r="AN118" s="28" t="s">
        <v>67</v>
      </c>
    </row>
    <row r="119" spans="2:42" x14ac:dyDescent="0.2">
      <c r="B119" s="28">
        <v>100</v>
      </c>
      <c r="C119" s="119">
        <v>548.95285661325283</v>
      </c>
      <c r="D119" s="119">
        <v>531.55881071205624</v>
      </c>
      <c r="E119" s="119">
        <v>476.18993625566833</v>
      </c>
      <c r="F119" s="119">
        <v>380.12076094126041</v>
      </c>
      <c r="G119" s="28" t="s">
        <v>2</v>
      </c>
      <c r="I119" s="2">
        <f t="shared" si="29"/>
        <v>507.94613015221626</v>
      </c>
      <c r="J119" s="2">
        <f t="shared" si="31"/>
        <v>41.006726461036578</v>
      </c>
      <c r="K119" s="2"/>
      <c r="L119" s="2">
        <f t="shared" si="30"/>
        <v>585.95570303160844</v>
      </c>
      <c r="N119" s="2">
        <f t="shared" si="19"/>
        <v>472.09851640583747</v>
      </c>
      <c r="O119" s="2">
        <f t="shared" si="20"/>
        <v>59.460294306218771</v>
      </c>
      <c r="P119" s="2"/>
      <c r="Q119" s="2">
        <f t="shared" si="21"/>
        <v>568.3106710352256</v>
      </c>
      <c r="S119" s="2">
        <f t="shared" si="22"/>
        <v>436.56109232232762</v>
      </c>
      <c r="T119" s="2">
        <f t="shared" si="23"/>
        <v>39.628843933340704</v>
      </c>
      <c r="U119" s="2"/>
      <c r="V119" s="2">
        <f t="shared" si="24"/>
        <v>512.45224769133461</v>
      </c>
      <c r="X119" s="2">
        <f t="shared" si="25"/>
        <v>358.43130173743111</v>
      </c>
      <c r="Y119" s="2">
        <f t="shared" si="26"/>
        <v>21.689459203829301</v>
      </c>
      <c r="Z119" s="2"/>
      <c r="AA119" s="2">
        <f t="shared" si="27"/>
        <v>414.38056978503465</v>
      </c>
      <c r="AD119" s="28">
        <v>100</v>
      </c>
      <c r="AE119" s="119">
        <v>101.79154398342889</v>
      </c>
      <c r="AF119" s="119">
        <v>93.371345425826149</v>
      </c>
      <c r="AG119" s="119">
        <v>88.640174881326189</v>
      </c>
      <c r="AH119" s="127">
        <v>71.609846577321306</v>
      </c>
      <c r="AI119" s="28" t="s">
        <v>2</v>
      </c>
      <c r="AK119" s="52">
        <v>99</v>
      </c>
      <c r="AL119" s="119">
        <v>62.7</v>
      </c>
      <c r="AM119" s="54">
        <f t="shared" si="28"/>
        <v>63.99830046370365</v>
      </c>
      <c r="AN119" s="28" t="s">
        <v>67</v>
      </c>
    </row>
    <row r="120" spans="2:42" x14ac:dyDescent="0.2">
      <c r="B120" s="28">
        <v>101</v>
      </c>
      <c r="C120" s="119">
        <v>563.56970669353893</v>
      </c>
      <c r="D120" s="119">
        <v>545.18071308340041</v>
      </c>
      <c r="E120" s="119">
        <v>489.02407685692549</v>
      </c>
      <c r="F120" s="119">
        <v>390.45110719077877</v>
      </c>
      <c r="G120" s="28" t="s">
        <v>2</v>
      </c>
      <c r="I120" s="2">
        <f t="shared" si="29"/>
        <v>510.43246959898761</v>
      </c>
      <c r="J120" s="2">
        <f t="shared" si="31"/>
        <v>53.137237094551324</v>
      </c>
      <c r="K120" s="2"/>
      <c r="L120" s="2">
        <f t="shared" si="30"/>
        <v>586.10534531525366</v>
      </c>
      <c r="N120" s="2">
        <f t="shared" si="19"/>
        <v>474.65307846907484</v>
      </c>
      <c r="O120" s="2">
        <f t="shared" si="20"/>
        <v>70.527634614325564</v>
      </c>
      <c r="P120" s="2"/>
      <c r="Q120" s="2">
        <f t="shared" si="21"/>
        <v>568.66148715079544</v>
      </c>
      <c r="S120" s="2">
        <f t="shared" si="22"/>
        <v>439.17254197791459</v>
      </c>
      <c r="T120" s="2">
        <f t="shared" si="23"/>
        <v>49.851534879010899</v>
      </c>
      <c r="U120" s="2"/>
      <c r="V120" s="2">
        <f t="shared" si="24"/>
        <v>512.88200810109515</v>
      </c>
      <c r="X120" s="2">
        <f t="shared" si="25"/>
        <v>360.80162923601318</v>
      </c>
      <c r="Y120" s="2">
        <f t="shared" si="26"/>
        <v>29.649477954765587</v>
      </c>
      <c r="Z120" s="2"/>
      <c r="AA120" s="2">
        <f t="shared" si="27"/>
        <v>415.40091267109369</v>
      </c>
      <c r="AD120" s="28">
        <v>101</v>
      </c>
      <c r="AE120" s="119">
        <v>0</v>
      </c>
      <c r="AF120" s="119">
        <v>0</v>
      </c>
      <c r="AG120" s="119">
        <v>0</v>
      </c>
      <c r="AH120" s="127">
        <v>0</v>
      </c>
      <c r="AI120" s="28" t="s">
        <v>2</v>
      </c>
      <c r="AK120" s="52">
        <v>100</v>
      </c>
      <c r="AL120" s="119">
        <v>63.5</v>
      </c>
      <c r="AM120" s="54">
        <f t="shared" si="28"/>
        <v>64.784205657132176</v>
      </c>
      <c r="AN120" s="28" t="s">
        <v>67</v>
      </c>
    </row>
    <row r="121" spans="2:42" x14ac:dyDescent="0.2">
      <c r="B121" s="28">
        <v>102</v>
      </c>
      <c r="C121" s="119">
        <v>576.31374528711137</v>
      </c>
      <c r="D121" s="119">
        <v>558.87877001215304</v>
      </c>
      <c r="E121" s="119">
        <v>501.64500965539833</v>
      </c>
      <c r="F121" s="119">
        <v>400.84962804432695</v>
      </c>
      <c r="G121" s="28" t="s">
        <v>2</v>
      </c>
      <c r="I121" s="2">
        <f t="shared" si="29"/>
        <v>512.88138710048315</v>
      </c>
      <c r="J121" s="2">
        <f t="shared" si="31"/>
        <v>63.432358186628221</v>
      </c>
      <c r="K121" s="2"/>
      <c r="L121" s="2">
        <f t="shared" si="30"/>
        <v>586.24448001182031</v>
      </c>
      <c r="N121" s="2">
        <f t="shared" si="19"/>
        <v>477.17047141260116</v>
      </c>
      <c r="O121" s="2">
        <f t="shared" si="20"/>
        <v>81.708298599551881</v>
      </c>
      <c r="P121" s="2"/>
      <c r="Q121" s="2">
        <f t="shared" si="21"/>
        <v>568.99044289996164</v>
      </c>
      <c r="S121" s="2">
        <f t="shared" si="22"/>
        <v>441.74744128579181</v>
      </c>
      <c r="T121" s="2">
        <f t="shared" si="23"/>
        <v>59.897568369606518</v>
      </c>
      <c r="U121" s="2"/>
      <c r="V121" s="2">
        <f t="shared" si="24"/>
        <v>513.28521042766147</v>
      </c>
      <c r="X121" s="2">
        <f t="shared" si="25"/>
        <v>363.14023305002388</v>
      </c>
      <c r="Y121" s="2">
        <f t="shared" si="26"/>
        <v>37.709394994303068</v>
      </c>
      <c r="Z121" s="2"/>
      <c r="AA121" s="2">
        <f t="shared" si="27"/>
        <v>416.3680057878874</v>
      </c>
      <c r="AD121" s="28">
        <v>102</v>
      </c>
      <c r="AE121" s="119">
        <v>0</v>
      </c>
      <c r="AF121" s="119">
        <v>0</v>
      </c>
      <c r="AG121" s="119">
        <v>0</v>
      </c>
      <c r="AH121" s="127">
        <v>0</v>
      </c>
      <c r="AI121" s="28" t="s">
        <v>2</v>
      </c>
      <c r="AK121" s="52">
        <v>101</v>
      </c>
      <c r="AL121" s="119">
        <v>64.400000000000006</v>
      </c>
      <c r="AM121" s="54">
        <f t="shared" si="28"/>
        <v>65.573292329802996</v>
      </c>
      <c r="AN121" s="28" t="s">
        <v>67</v>
      </c>
    </row>
    <row r="122" spans="2:42" x14ac:dyDescent="0.2">
      <c r="B122" s="28">
        <v>103</v>
      </c>
      <c r="C122" s="119">
        <v>590.8928548585053</v>
      </c>
      <c r="D122" s="119">
        <v>570.52846461471017</v>
      </c>
      <c r="E122" s="119">
        <v>514.33959605846928</v>
      </c>
      <c r="F122" s="119">
        <v>411.19228359735069</v>
      </c>
      <c r="G122" s="28" t="s">
        <v>2</v>
      </c>
      <c r="I122" s="2">
        <f t="shared" si="29"/>
        <v>515.29321499977641</v>
      </c>
      <c r="J122" s="2">
        <f t="shared" si="31"/>
        <v>75.599639858728892</v>
      </c>
      <c r="K122" s="2"/>
      <c r="L122" s="2">
        <f t="shared" si="30"/>
        <v>586.37384269832569</v>
      </c>
      <c r="N122" s="2">
        <f t="shared" si="19"/>
        <v>479.65097360493047</v>
      </c>
      <c r="O122" s="2">
        <f t="shared" si="20"/>
        <v>90.877491009779703</v>
      </c>
      <c r="P122" s="2"/>
      <c r="Q122" s="2">
        <f t="shared" si="21"/>
        <v>569.29888887390507</v>
      </c>
      <c r="S122" s="2">
        <f t="shared" si="22"/>
        <v>444.28600497396764</v>
      </c>
      <c r="T122" s="2">
        <f t="shared" si="23"/>
        <v>70.053591084501647</v>
      </c>
      <c r="U122" s="2"/>
      <c r="V122" s="2">
        <f t="shared" si="24"/>
        <v>513.66347667503885</v>
      </c>
      <c r="X122" s="2">
        <f t="shared" si="25"/>
        <v>365.4472396252138</v>
      </c>
      <c r="Y122" s="2">
        <f t="shared" si="26"/>
        <v>45.745043972136898</v>
      </c>
      <c r="Z122" s="2"/>
      <c r="AA122" s="2">
        <f t="shared" si="27"/>
        <v>417.2845087421278</v>
      </c>
      <c r="AD122" s="28">
        <v>103</v>
      </c>
      <c r="AE122" s="119">
        <v>0</v>
      </c>
      <c r="AF122" s="119">
        <v>0</v>
      </c>
      <c r="AG122" s="119">
        <v>0</v>
      </c>
      <c r="AH122" s="127">
        <v>0</v>
      </c>
      <c r="AI122" s="28" t="s">
        <v>2</v>
      </c>
      <c r="AK122" s="52">
        <v>102</v>
      </c>
      <c r="AL122" s="119">
        <v>65.3</v>
      </c>
      <c r="AM122" s="54">
        <f t="shared" si="28"/>
        <v>66.36557336089065</v>
      </c>
      <c r="AN122" s="28" t="s">
        <v>67</v>
      </c>
    </row>
    <row r="123" spans="2:42" x14ac:dyDescent="0.2">
      <c r="B123" s="28">
        <v>104</v>
      </c>
      <c r="C123" s="119">
        <v>605.07642429125019</v>
      </c>
      <c r="D123" s="119">
        <v>583.87845616248649</v>
      </c>
      <c r="E123" s="119">
        <v>526.96246710969467</v>
      </c>
      <c r="F123" s="119">
        <v>421.47765354559942</v>
      </c>
      <c r="G123" s="28" t="s">
        <v>2</v>
      </c>
      <c r="I123" s="2">
        <f t="shared" si="29"/>
        <v>517.66829215564519</v>
      </c>
      <c r="J123" s="2">
        <f t="shared" si="31"/>
        <v>87.408132135605001</v>
      </c>
      <c r="K123" s="2"/>
      <c r="L123" s="2">
        <f t="shared" si="30"/>
        <v>586.49411776346415</v>
      </c>
      <c r="N123" s="2">
        <f t="shared" si="19"/>
        <v>482.09487220330919</v>
      </c>
      <c r="O123" s="2">
        <f t="shared" si="20"/>
        <v>101.78358395917729</v>
      </c>
      <c r="P123" s="2"/>
      <c r="Q123" s="2">
        <f t="shared" si="21"/>
        <v>569.58809363369539</v>
      </c>
      <c r="S123" s="2">
        <f t="shared" si="22"/>
        <v>446.78845897063883</v>
      </c>
      <c r="T123" s="2">
        <f t="shared" si="23"/>
        <v>80.174008139055843</v>
      </c>
      <c r="U123" s="2"/>
      <c r="V123" s="2">
        <f t="shared" si="24"/>
        <v>514.01833211718485</v>
      </c>
      <c r="X123" s="2">
        <f t="shared" si="25"/>
        <v>367.72278763172159</v>
      </c>
      <c r="Y123" s="2">
        <f t="shared" si="26"/>
        <v>53.754865913877836</v>
      </c>
      <c r="Z123" s="2"/>
      <c r="AA123" s="2">
        <f t="shared" si="27"/>
        <v>418.15296100739164</v>
      </c>
      <c r="AD123" s="28">
        <v>104</v>
      </c>
      <c r="AE123" s="119">
        <v>0</v>
      </c>
      <c r="AF123" s="119">
        <v>0</v>
      </c>
      <c r="AG123" s="119">
        <v>0</v>
      </c>
      <c r="AH123" s="127">
        <v>0</v>
      </c>
      <c r="AI123" s="28" t="s">
        <v>2</v>
      </c>
      <c r="AK123" s="52">
        <v>103</v>
      </c>
      <c r="AL123" s="119">
        <v>66.099999999999994</v>
      </c>
      <c r="AM123" s="54">
        <f t="shared" si="28"/>
        <v>67.161061681706826</v>
      </c>
      <c r="AN123" s="28" t="s">
        <v>67</v>
      </c>
    </row>
    <row r="124" spans="2:42" x14ac:dyDescent="0.2">
      <c r="B124" s="28">
        <v>105</v>
      </c>
      <c r="C124" s="119">
        <v>619.33645501473768</v>
      </c>
      <c r="D124" s="119">
        <v>597.14741145045616</v>
      </c>
      <c r="E124" s="119">
        <v>537.57440093011064</v>
      </c>
      <c r="F124" s="119">
        <v>431.70431758482238</v>
      </c>
      <c r="G124" s="28" t="s">
        <v>2</v>
      </c>
      <c r="I124" s="2">
        <f t="shared" si="29"/>
        <v>520.00696345282984</v>
      </c>
      <c r="J124" s="2">
        <f t="shared" si="31"/>
        <v>99.329491561907844</v>
      </c>
      <c r="K124" s="2"/>
      <c r="L124" s="2">
        <f t="shared" si="30"/>
        <v>586.60594192818462</v>
      </c>
      <c r="N124" s="2">
        <f t="shared" si="19"/>
        <v>484.50246260672935</v>
      </c>
      <c r="O124" s="2">
        <f t="shared" si="20"/>
        <v>112.64494884372681</v>
      </c>
      <c r="P124" s="2"/>
      <c r="Q124" s="2">
        <f t="shared" si="21"/>
        <v>569.85924851942116</v>
      </c>
      <c r="S124" s="2">
        <f t="shared" si="22"/>
        <v>449.25503980555504</v>
      </c>
      <c r="T124" s="2">
        <f t="shared" si="23"/>
        <v>88.319361124555599</v>
      </c>
      <c r="U124" s="2"/>
      <c r="V124" s="2">
        <f t="shared" si="24"/>
        <v>514.35121078169959</v>
      </c>
      <c r="X124" s="2">
        <f t="shared" si="25"/>
        <v>369.96702739180307</v>
      </c>
      <c r="Y124" s="2">
        <f t="shared" si="26"/>
        <v>61.737290193019305</v>
      </c>
      <c r="Z124" s="2"/>
      <c r="AA124" s="2">
        <f t="shared" si="27"/>
        <v>418.97578596188373</v>
      </c>
      <c r="AD124" s="28">
        <v>105</v>
      </c>
      <c r="AE124" s="119">
        <v>0</v>
      </c>
      <c r="AF124" s="119">
        <v>0</v>
      </c>
      <c r="AG124" s="119">
        <v>0</v>
      </c>
      <c r="AH124" s="127">
        <v>0</v>
      </c>
      <c r="AI124" s="28" t="s">
        <v>2</v>
      </c>
      <c r="AK124" s="52">
        <v>104</v>
      </c>
      <c r="AL124" s="119">
        <v>67</v>
      </c>
      <c r="AM124" s="54">
        <f t="shared" si="28"/>
        <v>67.959770275911325</v>
      </c>
      <c r="AN124" s="28" t="s">
        <v>67</v>
      </c>
    </row>
    <row r="125" spans="2:42" x14ac:dyDescent="0.2">
      <c r="B125" s="28">
        <v>106</v>
      </c>
      <c r="C125" s="119">
        <v>631.56437989579797</v>
      </c>
      <c r="D125" s="119">
        <v>610.33386596789967</v>
      </c>
      <c r="E125" s="119">
        <v>550.01362253302841</v>
      </c>
      <c r="F125" s="119">
        <v>443.53829260099843</v>
      </c>
      <c r="G125" s="28" t="s">
        <v>2</v>
      </c>
      <c r="I125" s="2">
        <f t="shared" si="29"/>
        <v>522.30957932849537</v>
      </c>
      <c r="J125" s="2">
        <f t="shared" si="31"/>
        <v>109.2548005673026</v>
      </c>
      <c r="K125" s="2"/>
      <c r="L125" s="2">
        <f t="shared" si="30"/>
        <v>586.70990752982152</v>
      </c>
      <c r="N125" s="2">
        <f t="shared" si="19"/>
        <v>486.87404792518817</v>
      </c>
      <c r="O125" s="2">
        <f t="shared" si="20"/>
        <v>123.4598180427115</v>
      </c>
      <c r="P125" s="2"/>
      <c r="Q125" s="2">
        <f t="shared" si="21"/>
        <v>570.11347219883521</v>
      </c>
      <c r="S125" s="2">
        <f t="shared" si="22"/>
        <v>451.68599402702284</v>
      </c>
      <c r="T125" s="2">
        <f t="shared" si="23"/>
        <v>98.327628506005567</v>
      </c>
      <c r="U125" s="2"/>
      <c r="V125" s="2">
        <f t="shared" si="24"/>
        <v>514.66346065804169</v>
      </c>
      <c r="X125" s="2">
        <f t="shared" si="25"/>
        <v>372.18012032026661</v>
      </c>
      <c r="Y125" s="2">
        <f t="shared" si="26"/>
        <v>71.358172280731822</v>
      </c>
      <c r="Z125" s="2"/>
      <c r="AA125" s="2">
        <f t="shared" si="27"/>
        <v>419.75529495465946</v>
      </c>
      <c r="AD125" s="28">
        <v>106</v>
      </c>
      <c r="AE125" s="119">
        <v>0</v>
      </c>
      <c r="AF125" s="119">
        <v>0</v>
      </c>
      <c r="AG125" s="119">
        <v>0</v>
      </c>
      <c r="AH125" s="127">
        <v>0</v>
      </c>
      <c r="AI125" s="28" t="s">
        <v>2</v>
      </c>
      <c r="AK125" s="52">
        <v>105</v>
      </c>
      <c r="AL125" s="119">
        <v>67.900000000000006</v>
      </c>
      <c r="AM125" s="54">
        <f t="shared" si="28"/>
        <v>68.761712179724086</v>
      </c>
      <c r="AN125" s="28" t="s">
        <v>67</v>
      </c>
    </row>
    <row r="126" spans="2:42" x14ac:dyDescent="0.2">
      <c r="B126" s="28">
        <v>107</v>
      </c>
      <c r="C126" s="119">
        <v>645.46072935177915</v>
      </c>
      <c r="D126" s="119">
        <v>621.47586352106623</v>
      </c>
      <c r="E126" s="119">
        <v>562.37725227859517</v>
      </c>
      <c r="F126" s="119">
        <v>453.67500403768213</v>
      </c>
      <c r="G126" s="28" t="s">
        <v>2</v>
      </c>
      <c r="I126" s="2">
        <f t="shared" si="29"/>
        <v>524.5764953146811</v>
      </c>
      <c r="J126" s="2">
        <f t="shared" si="31"/>
        <v>120.88423403709805</v>
      </c>
      <c r="K126" s="2"/>
      <c r="L126" s="2">
        <f t="shared" si="30"/>
        <v>586.80656558487294</v>
      </c>
      <c r="N126" s="2">
        <f t="shared" si="19"/>
        <v>489.20993846507628</v>
      </c>
      <c r="O126" s="2">
        <f t="shared" si="20"/>
        <v>132.26592505598995</v>
      </c>
      <c r="P126" s="2"/>
      <c r="Q126" s="2">
        <f t="shared" si="21"/>
        <v>570.35181496688665</v>
      </c>
      <c r="S126" s="2">
        <f t="shared" si="22"/>
        <v>454.08157763457211</v>
      </c>
      <c r="T126" s="2">
        <f t="shared" si="23"/>
        <v>108.29567464402305</v>
      </c>
      <c r="U126" s="2"/>
      <c r="V126" s="2">
        <f t="shared" si="24"/>
        <v>514.95634863952478</v>
      </c>
      <c r="X126" s="2">
        <f t="shared" si="25"/>
        <v>374.36223837778965</v>
      </c>
      <c r="Y126" s="2">
        <f t="shared" si="26"/>
        <v>79.312765659892477</v>
      </c>
      <c r="Z126" s="2"/>
      <c r="AA126" s="2">
        <f t="shared" si="27"/>
        <v>420.49369137499423</v>
      </c>
      <c r="AD126" s="28">
        <v>107</v>
      </c>
      <c r="AE126" s="119">
        <v>0</v>
      </c>
      <c r="AF126" s="119">
        <v>0</v>
      </c>
      <c r="AG126" s="119">
        <v>0</v>
      </c>
      <c r="AH126" s="127">
        <v>0</v>
      </c>
      <c r="AI126" s="28" t="s">
        <v>2</v>
      </c>
      <c r="AK126" s="52">
        <v>106</v>
      </c>
      <c r="AL126" s="119">
        <v>68.7</v>
      </c>
      <c r="AM126" s="54">
        <f t="shared" si="28"/>
        <v>69.566900482137896</v>
      </c>
      <c r="AN126" s="28" t="s">
        <v>67</v>
      </c>
    </row>
    <row r="127" spans="2:42" x14ac:dyDescent="0.2">
      <c r="B127" s="28">
        <v>108</v>
      </c>
      <c r="C127" s="119">
        <v>559.24572267475139</v>
      </c>
      <c r="D127" s="119">
        <v>543.48480967033936</v>
      </c>
      <c r="E127" s="119">
        <v>487.451184748201</v>
      </c>
      <c r="F127" s="119">
        <v>393.32959047203781</v>
      </c>
      <c r="G127" s="28" t="s">
        <v>2</v>
      </c>
      <c r="I127" s="2">
        <f t="shared" si="29"/>
        <v>526.80807159650203</v>
      </c>
      <c r="J127" s="2">
        <f t="shared" si="31"/>
        <v>32.43765107824936</v>
      </c>
      <c r="K127" s="2"/>
      <c r="L127" s="2">
        <f t="shared" si="30"/>
        <v>586.89642864466953</v>
      </c>
      <c r="N127" s="2">
        <f t="shared" si="19"/>
        <v>491.51045123055593</v>
      </c>
      <c r="O127" s="2">
        <f t="shared" si="20"/>
        <v>51.97435843978343</v>
      </c>
      <c r="P127" s="2"/>
      <c r="Q127" s="2">
        <f t="shared" si="21"/>
        <v>570.57526280739228</v>
      </c>
      <c r="S127" s="2">
        <f t="shared" si="22"/>
        <v>456.44205552727254</v>
      </c>
      <c r="T127" s="2">
        <f t="shared" si="23"/>
        <v>31.009129220928457</v>
      </c>
      <c r="U127" s="2"/>
      <c r="V127" s="2">
        <f t="shared" si="24"/>
        <v>515.23106520870454</v>
      </c>
      <c r="X127" s="2">
        <f t="shared" si="25"/>
        <v>376.51356353726072</v>
      </c>
      <c r="Y127" s="2">
        <f t="shared" si="26"/>
        <v>16.816026934777085</v>
      </c>
      <c r="Z127" s="2"/>
      <c r="AA127" s="2">
        <f t="shared" si="27"/>
        <v>421.19307470310423</v>
      </c>
      <c r="AD127" s="28">
        <v>108</v>
      </c>
      <c r="AE127" s="119">
        <v>100.02509211268409</v>
      </c>
      <c r="AF127" s="119">
        <v>91.80285444535275</v>
      </c>
      <c r="AG127" s="119">
        <v>87.065829083037102</v>
      </c>
      <c r="AH127" s="127">
        <v>70.418684745800306</v>
      </c>
      <c r="AI127" s="28" t="s">
        <v>2</v>
      </c>
      <c r="AK127" s="52">
        <v>107</v>
      </c>
      <c r="AL127" s="119">
        <v>69.5</v>
      </c>
      <c r="AM127" s="54">
        <f t="shared" si="28"/>
        <v>70.375348325132009</v>
      </c>
      <c r="AN127" s="28" t="s">
        <v>67</v>
      </c>
    </row>
    <row r="128" spans="2:42" x14ac:dyDescent="0.2">
      <c r="B128" s="28">
        <v>109</v>
      </c>
      <c r="C128" s="119">
        <v>573.62289601674831</v>
      </c>
      <c r="D128" s="119">
        <v>556.90460956240679</v>
      </c>
      <c r="E128" s="119">
        <v>500.10797522259656</v>
      </c>
      <c r="F128" s="119">
        <v>403.58466059627318</v>
      </c>
      <c r="G128" s="28" t="s">
        <v>2</v>
      </c>
      <c r="I128" s="2">
        <f t="shared" si="29"/>
        <v>529.00467258585445</v>
      </c>
      <c r="J128" s="2">
        <f t="shared" si="31"/>
        <v>44.618223430893863</v>
      </c>
      <c r="K128" s="2"/>
      <c r="L128" s="2">
        <f t="shared" si="30"/>
        <v>586.97997345735359</v>
      </c>
      <c r="N128" s="2">
        <f t="shared" si="19"/>
        <v>493.77590944076928</v>
      </c>
      <c r="O128" s="2">
        <f t="shared" si="20"/>
        <v>63.128700121637507</v>
      </c>
      <c r="P128" s="2"/>
      <c r="Q128" s="2">
        <f t="shared" si="21"/>
        <v>570.78474122791317</v>
      </c>
      <c r="S128" s="2">
        <f t="shared" si="22"/>
        <v>458.76770096766518</v>
      </c>
      <c r="T128" s="2">
        <f t="shared" si="23"/>
        <v>41.340274254931387</v>
      </c>
      <c r="U128" s="2"/>
      <c r="V128" s="2">
        <f t="shared" si="24"/>
        <v>515.48872887598134</v>
      </c>
      <c r="X128" s="2">
        <f t="shared" si="25"/>
        <v>378.63428726325327</v>
      </c>
      <c r="Y128" s="2">
        <f t="shared" si="26"/>
        <v>24.950373333019911</v>
      </c>
      <c r="Z128" s="2"/>
      <c r="AA128" s="2">
        <f t="shared" si="27"/>
        <v>421.85544452357777</v>
      </c>
      <c r="AD128" s="28">
        <v>109</v>
      </c>
      <c r="AE128" s="119">
        <v>0</v>
      </c>
      <c r="AF128" s="119">
        <v>0</v>
      </c>
      <c r="AG128" s="119">
        <v>0</v>
      </c>
      <c r="AH128" s="127">
        <v>0</v>
      </c>
      <c r="AI128" s="28" t="s">
        <v>2</v>
      </c>
      <c r="AK128" s="52">
        <v>108</v>
      </c>
      <c r="AL128" s="119">
        <v>70.3</v>
      </c>
      <c r="AM128" s="54">
        <f t="shared" si="28"/>
        <v>71.187068903886725</v>
      </c>
      <c r="AN128" s="28" t="s">
        <v>67</v>
      </c>
    </row>
    <row r="129" spans="2:40" x14ac:dyDescent="0.2">
      <c r="B129" s="28">
        <v>110</v>
      </c>
      <c r="C129" s="119">
        <v>586.28459168182883</v>
      </c>
      <c r="D129" s="119">
        <v>568.62069531757663</v>
      </c>
      <c r="E129" s="119">
        <v>512.54186663044459</v>
      </c>
      <c r="F129" s="119">
        <v>413.77723733348125</v>
      </c>
      <c r="G129" s="28" t="s">
        <v>2</v>
      </c>
      <c r="I129" s="2">
        <f t="shared" si="29"/>
        <v>531.16666651036871</v>
      </c>
      <c r="J129" s="2">
        <f t="shared" si="31"/>
        <v>55.117925171460115</v>
      </c>
      <c r="K129" s="2"/>
      <c r="L129" s="2">
        <f t="shared" si="30"/>
        <v>587.05764344880254</v>
      </c>
      <c r="N129" s="2">
        <f t="shared" si="19"/>
        <v>496.0066420626992</v>
      </c>
      <c r="O129" s="2">
        <f t="shared" si="20"/>
        <v>72.614053254877433</v>
      </c>
      <c r="P129" s="2"/>
      <c r="Q129" s="2">
        <f t="shared" si="21"/>
        <v>570.98111887866924</v>
      </c>
      <c r="S129" s="2">
        <f t="shared" si="22"/>
        <v>461.05879506124245</v>
      </c>
      <c r="T129" s="2">
        <f t="shared" si="23"/>
        <v>51.483071569202139</v>
      </c>
      <c r="U129" s="2"/>
      <c r="V129" s="2">
        <f t="shared" si="24"/>
        <v>515.73039038136324</v>
      </c>
      <c r="X129" s="2">
        <f t="shared" si="25"/>
        <v>380.72461000470764</v>
      </c>
      <c r="Y129" s="2">
        <f t="shared" si="26"/>
        <v>33.05262732877361</v>
      </c>
      <c r="Z129" s="2"/>
      <c r="AA129" s="2">
        <f t="shared" si="27"/>
        <v>422.48270448569673</v>
      </c>
      <c r="AD129" s="28">
        <v>110</v>
      </c>
      <c r="AE129" s="119">
        <v>0</v>
      </c>
      <c r="AF129" s="119">
        <v>0</v>
      </c>
      <c r="AG129" s="119">
        <v>0</v>
      </c>
      <c r="AH129" s="127">
        <v>0</v>
      </c>
      <c r="AI129" s="28" t="s">
        <v>2</v>
      </c>
      <c r="AK129" s="52">
        <v>109</v>
      </c>
      <c r="AL129" s="119">
        <v>71.3</v>
      </c>
      <c r="AM129" s="54">
        <f t="shared" si="28"/>
        <v>72.002075466998605</v>
      </c>
      <c r="AN129" s="28" t="s">
        <v>67</v>
      </c>
    </row>
    <row r="130" spans="2:40" x14ac:dyDescent="0.2">
      <c r="B130" s="28">
        <v>111</v>
      </c>
      <c r="C130" s="119">
        <v>600.45639783907484</v>
      </c>
      <c r="D130" s="119">
        <v>581.83692821964814</v>
      </c>
      <c r="E130" s="119">
        <v>525.04650426376213</v>
      </c>
      <c r="F130" s="119">
        <v>424.03420119671762</v>
      </c>
      <c r="G130" s="28" t="s">
        <v>2</v>
      </c>
      <c r="I130" s="2">
        <f t="shared" si="29"/>
        <v>533.29442501733945</v>
      </c>
      <c r="J130" s="2">
        <f t="shared" si="31"/>
        <v>67.16197282173539</v>
      </c>
      <c r="K130" s="2"/>
      <c r="L130" s="2">
        <f t="shared" si="30"/>
        <v>587.1298510343745</v>
      </c>
      <c r="N130" s="2">
        <f t="shared" si="19"/>
        <v>498.20298335948786</v>
      </c>
      <c r="O130" s="2">
        <f t="shared" si="20"/>
        <v>83.633944860160284</v>
      </c>
      <c r="P130" s="2"/>
      <c r="Q130" s="2">
        <f t="shared" si="21"/>
        <v>571.16521096605334</v>
      </c>
      <c r="S130" s="2">
        <f t="shared" si="22"/>
        <v>463.31562625138872</v>
      </c>
      <c r="T130" s="2">
        <f t="shared" si="23"/>
        <v>61.73087801237341</v>
      </c>
      <c r="U130" s="2"/>
      <c r="V130" s="2">
        <f t="shared" si="24"/>
        <v>515.9570366693564</v>
      </c>
      <c r="X130" s="2">
        <f t="shared" si="25"/>
        <v>382.78474070086685</v>
      </c>
      <c r="Y130" s="2">
        <f t="shared" si="26"/>
        <v>41.249460495850769</v>
      </c>
      <c r="Z130" s="2"/>
      <c r="AA130" s="2">
        <f t="shared" si="27"/>
        <v>423.07666619734698</v>
      </c>
      <c r="AD130" s="28">
        <v>111</v>
      </c>
      <c r="AE130" s="119">
        <v>0</v>
      </c>
      <c r="AF130" s="119">
        <v>0</v>
      </c>
      <c r="AG130" s="119">
        <v>0</v>
      </c>
      <c r="AH130" s="127">
        <v>0</v>
      </c>
      <c r="AI130" s="28" t="s">
        <v>2</v>
      </c>
      <c r="AK130" s="52">
        <v>110</v>
      </c>
      <c r="AL130" s="119">
        <v>72.3</v>
      </c>
      <c r="AM130" s="54">
        <f t="shared" si="28"/>
        <v>72.820381316696924</v>
      </c>
      <c r="AN130" s="28" t="s">
        <v>67</v>
      </c>
    </row>
    <row r="131" spans="2:40" x14ac:dyDescent="0.2">
      <c r="B131" s="28">
        <v>112</v>
      </c>
      <c r="C131" s="119">
        <v>614.70368501410519</v>
      </c>
      <c r="D131" s="119">
        <v>595.12443397673007</v>
      </c>
      <c r="E131" s="119">
        <v>535.72240042501357</v>
      </c>
      <c r="F131" s="119">
        <v>434.09800368186944</v>
      </c>
      <c r="G131" s="28" t="s">
        <v>2</v>
      </c>
      <c r="I131" s="2">
        <f t="shared" ref="I131:I139" si="32" xml:space="preserve"> $J$4 * EXP(-EXP(-$J$5 * (B131 - $J$6)))</f>
        <v>535.38832279235646</v>
      </c>
      <c r="J131" s="2">
        <f t="shared" si="31"/>
        <v>79.315362221748728</v>
      </c>
      <c r="K131" s="2"/>
      <c r="L131" s="2">
        <f t="shared" ref="L131:L139" si="33" xml:space="preserve"> $L$4 * EXP(-EXP(-$L$5 * (B131 - $L$6)))</f>
        <v>587.19697977263888</v>
      </c>
      <c r="N131" s="2">
        <f t="shared" si="19"/>
        <v>500.36527245400356</v>
      </c>
      <c r="O131" s="2">
        <f t="shared" si="20"/>
        <v>94.759161522726515</v>
      </c>
      <c r="P131" s="2"/>
      <c r="Q131" s="2">
        <f t="shared" si="21"/>
        <v>571.33778247099758</v>
      </c>
      <c r="S131" s="2">
        <f t="shared" si="22"/>
        <v>465.53848982966934</v>
      </c>
      <c r="T131" s="2">
        <f t="shared" si="23"/>
        <v>70.18391059534423</v>
      </c>
      <c r="U131" s="2"/>
      <c r="V131" s="2">
        <f t="shared" si="24"/>
        <v>516.16959464689489</v>
      </c>
      <c r="X131" s="2">
        <f t="shared" si="25"/>
        <v>384.8148963004848</v>
      </c>
      <c r="Y131" s="2">
        <f t="shared" si="26"/>
        <v>49.283107381384639</v>
      </c>
      <c r="Z131" s="2"/>
      <c r="AA131" s="2">
        <f t="shared" si="27"/>
        <v>423.6390530414551</v>
      </c>
      <c r="AD131" s="28">
        <v>112</v>
      </c>
      <c r="AE131" s="119">
        <v>0</v>
      </c>
      <c r="AF131" s="119">
        <v>0</v>
      </c>
      <c r="AG131" s="119">
        <v>0</v>
      </c>
      <c r="AH131" s="127">
        <v>0</v>
      </c>
      <c r="AI131" s="28" t="s">
        <v>2</v>
      </c>
      <c r="AK131" s="52">
        <v>111</v>
      </c>
      <c r="AL131" s="119">
        <v>73.2</v>
      </c>
      <c r="AM131" s="54">
        <f t="shared" si="28"/>
        <v>73.64199980906055</v>
      </c>
      <c r="AN131" s="28" t="s">
        <v>67</v>
      </c>
    </row>
    <row r="132" spans="2:40" x14ac:dyDescent="0.2">
      <c r="B132" s="28">
        <v>113</v>
      </c>
      <c r="C132" s="119">
        <v>626.79780263636587</v>
      </c>
      <c r="D132" s="119">
        <v>606.44217281622412</v>
      </c>
      <c r="E132" s="119">
        <v>548.03515103582481</v>
      </c>
      <c r="F132" s="119">
        <v>444.22429955404857</v>
      </c>
      <c r="G132" s="28" t="s">
        <v>2</v>
      </c>
      <c r="I132" s="2">
        <f t="shared" si="32"/>
        <v>537.4487371923509</v>
      </c>
      <c r="J132" s="2">
        <f t="shared" si="31"/>
        <v>89.349065444014968</v>
      </c>
      <c r="K132" s="2"/>
      <c r="L132" s="2">
        <f t="shared" si="33"/>
        <v>587.2593863715673</v>
      </c>
      <c r="N132" s="2">
        <f t="shared" si="19"/>
        <v>502.49385290743277</v>
      </c>
      <c r="O132" s="2">
        <f t="shared" si="20"/>
        <v>103.94831990879135</v>
      </c>
      <c r="P132" s="2"/>
      <c r="Q132" s="2">
        <f t="shared" si="21"/>
        <v>571.49955118212301</v>
      </c>
      <c r="S132" s="2">
        <f t="shared" si="22"/>
        <v>467.72768746133545</v>
      </c>
      <c r="T132" s="2">
        <f t="shared" si="23"/>
        <v>80.307463574489361</v>
      </c>
      <c r="U132" s="2"/>
      <c r="V132" s="2">
        <f t="shared" si="24"/>
        <v>516.36893473410703</v>
      </c>
      <c r="X132" s="2">
        <f t="shared" si="25"/>
        <v>386.81530129429876</v>
      </c>
      <c r="Y132" s="2">
        <f t="shared" si="26"/>
        <v>57.408998259749808</v>
      </c>
      <c r="Z132" s="2"/>
      <c r="AA132" s="2">
        <f t="shared" si="27"/>
        <v>424.17150390587619</v>
      </c>
      <c r="AD132" s="28">
        <v>113</v>
      </c>
      <c r="AE132" s="119">
        <v>0</v>
      </c>
      <c r="AF132" s="119">
        <v>0</v>
      </c>
      <c r="AG132" s="119">
        <v>0</v>
      </c>
      <c r="AH132" s="127">
        <v>0</v>
      </c>
      <c r="AI132" s="28" t="s">
        <v>2</v>
      </c>
      <c r="AK132" s="52">
        <v>112</v>
      </c>
      <c r="AL132" s="119">
        <v>74.099999999999994</v>
      </c>
      <c r="AM132" s="54">
        <f t="shared" si="28"/>
        <v>74.466944354236134</v>
      </c>
      <c r="AN132" s="28" t="s">
        <v>67</v>
      </c>
    </row>
    <row r="133" spans="2:40" x14ac:dyDescent="0.2">
      <c r="B133" s="28">
        <v>114</v>
      </c>
      <c r="C133" s="119">
        <v>640.6720959507868</v>
      </c>
      <c r="D133" s="119">
        <v>619.36306272321724</v>
      </c>
      <c r="E133" s="119">
        <v>560.26746415740365</v>
      </c>
      <c r="F133" s="119">
        <v>454.41308881325511</v>
      </c>
      <c r="G133" s="28" t="s">
        <v>2</v>
      </c>
      <c r="I133" s="2">
        <f t="shared" si="32"/>
        <v>539.47604789276397</v>
      </c>
      <c r="J133" s="2">
        <f t="shared" si="31"/>
        <v>101.19604805802282</v>
      </c>
      <c r="K133" s="2"/>
      <c r="L133" s="2">
        <f t="shared" si="33"/>
        <v>587.31740255701163</v>
      </c>
      <c r="N133" s="2">
        <f t="shared" si="19"/>
        <v>504.58907231266119</v>
      </c>
      <c r="O133" s="2">
        <f t="shared" si="20"/>
        <v>114.77399041055605</v>
      </c>
      <c r="P133" s="2"/>
      <c r="Q133" s="2">
        <f t="shared" si="21"/>
        <v>571.65119055325408</v>
      </c>
      <c r="S133" s="2">
        <f t="shared" si="22"/>
        <v>469.88352672589338</v>
      </c>
      <c r="T133" s="2">
        <f t="shared" si="23"/>
        <v>90.383937431510276</v>
      </c>
      <c r="U133" s="2"/>
      <c r="V133" s="2">
        <f t="shared" si="24"/>
        <v>516.55587421755024</v>
      </c>
      <c r="X133" s="2">
        <f t="shared" si="25"/>
        <v>388.78618726073324</v>
      </c>
      <c r="Y133" s="2">
        <f t="shared" si="26"/>
        <v>65.626901552521872</v>
      </c>
      <c r="Z133" s="2"/>
      <c r="AA133" s="2">
        <f t="shared" si="27"/>
        <v>424.67557681941656</v>
      </c>
      <c r="AD133" s="28">
        <v>114</v>
      </c>
      <c r="AE133" s="119">
        <v>0</v>
      </c>
      <c r="AF133" s="119">
        <v>0</v>
      </c>
      <c r="AG133" s="119">
        <v>0</v>
      </c>
      <c r="AH133" s="127">
        <v>0</v>
      </c>
      <c r="AI133" s="28" t="s">
        <v>2</v>
      </c>
      <c r="AK133" s="52">
        <v>113</v>
      </c>
      <c r="AL133" s="119">
        <v>75.099999999999994</v>
      </c>
      <c r="AM133" s="54">
        <f t="shared" si="28"/>
        <v>75.295228416656897</v>
      </c>
      <c r="AN133" s="28" t="s">
        <v>67</v>
      </c>
    </row>
    <row r="134" spans="2:40" x14ac:dyDescent="0.2">
      <c r="B134" s="28">
        <v>115</v>
      </c>
      <c r="C134" s="119">
        <v>654.6189294641174</v>
      </c>
      <c r="D134" s="119">
        <v>632.35229646378218</v>
      </c>
      <c r="E134" s="119">
        <v>572.56761612532318</v>
      </c>
      <c r="F134" s="119">
        <v>464.40398234687501</v>
      </c>
      <c r="G134" s="28" t="s">
        <v>2</v>
      </c>
      <c r="I134" s="2">
        <f t="shared" si="32"/>
        <v>541.47063654854344</v>
      </c>
      <c r="J134" s="2">
        <f t="shared" si="31"/>
        <v>113.14829291557396</v>
      </c>
      <c r="K134" s="2"/>
      <c r="L134" s="2">
        <f t="shared" si="33"/>
        <v>587.37133681268222</v>
      </c>
      <c r="N134" s="2">
        <f t="shared" si="19"/>
        <v>506.65128190219792</v>
      </c>
      <c r="O134" s="2">
        <f t="shared" si="20"/>
        <v>125.70101456158426</v>
      </c>
      <c r="P134" s="2"/>
      <c r="Q134" s="2">
        <f t="shared" si="21"/>
        <v>571.7933323945274</v>
      </c>
      <c r="S134" s="2">
        <f t="shared" si="22"/>
        <v>472.00632067256862</v>
      </c>
      <c r="T134" s="2">
        <f t="shared" si="23"/>
        <v>100.56129545275456</v>
      </c>
      <c r="U134" s="2"/>
      <c r="V134" s="2">
        <f t="shared" si="24"/>
        <v>516.73118041533496</v>
      </c>
      <c r="X134" s="2">
        <f t="shared" si="25"/>
        <v>390.72779242478174</v>
      </c>
      <c r="Y134" s="2">
        <f t="shared" si="26"/>
        <v>73.676189922093272</v>
      </c>
      <c r="Z134" s="2"/>
      <c r="AA134" s="2">
        <f t="shared" si="27"/>
        <v>425.15275248822138</v>
      </c>
      <c r="AD134" s="28">
        <v>115</v>
      </c>
      <c r="AE134" s="119">
        <v>0</v>
      </c>
      <c r="AF134" s="119">
        <v>0</v>
      </c>
      <c r="AG134" s="119">
        <v>0</v>
      </c>
      <c r="AH134" s="127">
        <v>0</v>
      </c>
      <c r="AI134" s="28" t="s">
        <v>2</v>
      </c>
      <c r="AK134" s="52">
        <v>114</v>
      </c>
      <c r="AL134" s="119">
        <v>76</v>
      </c>
      <c r="AM134" s="54">
        <f t="shared" si="28"/>
        <v>76.126865515262338</v>
      </c>
      <c r="AN134" s="28" t="s">
        <v>67</v>
      </c>
    </row>
    <row r="135" spans="2:40" x14ac:dyDescent="0.2">
      <c r="B135" s="28">
        <v>116</v>
      </c>
      <c r="C135" s="119">
        <v>567.82311105933354</v>
      </c>
      <c r="D135" s="119">
        <v>553.707094491725</v>
      </c>
      <c r="E135" s="119">
        <v>497.103683456086</v>
      </c>
      <c r="F135" s="119">
        <v>405.07077227717332</v>
      </c>
      <c r="G135" s="28" t="s">
        <v>2</v>
      </c>
      <c r="I135" s="2">
        <f t="shared" si="32"/>
        <v>543.43288646866233</v>
      </c>
      <c r="J135" s="2">
        <f t="shared" si="31"/>
        <v>24.39022459067121</v>
      </c>
      <c r="K135" s="2"/>
      <c r="L135" s="2">
        <f t="shared" si="33"/>
        <v>587.42147600025373</v>
      </c>
      <c r="N135" s="2">
        <f t="shared" si="19"/>
        <v>508.68083617038536</v>
      </c>
      <c r="O135" s="2">
        <f t="shared" si="20"/>
        <v>45.02625832133964</v>
      </c>
      <c r="P135" s="2"/>
      <c r="Q135" s="2">
        <f t="shared" si="21"/>
        <v>571.92656940595816</v>
      </c>
      <c r="S135" s="2">
        <f t="shared" si="22"/>
        <v>474.0963873904804</v>
      </c>
      <c r="T135" s="2">
        <f t="shared" si="23"/>
        <v>23.007296065605601</v>
      </c>
      <c r="U135" s="2"/>
      <c r="V135" s="2">
        <f t="shared" si="24"/>
        <v>516.89557366331758</v>
      </c>
      <c r="X135" s="2">
        <f t="shared" si="25"/>
        <v>392.64036122999045</v>
      </c>
      <c r="Y135" s="2">
        <f t="shared" si="26"/>
        <v>12.430411047182872</v>
      </c>
      <c r="Z135" s="2"/>
      <c r="AA135" s="2">
        <f t="shared" si="27"/>
        <v>425.60443772812386</v>
      </c>
      <c r="AD135" s="28">
        <v>116</v>
      </c>
      <c r="AE135" s="119">
        <v>98.476750975147283</v>
      </c>
      <c r="AF135" s="119">
        <v>90.260724657828504</v>
      </c>
      <c r="AG135" s="119">
        <v>85.645574378578672</v>
      </c>
      <c r="AH135" s="127">
        <v>69.384703251348071</v>
      </c>
      <c r="AI135" s="28" t="s">
        <v>2</v>
      </c>
      <c r="AK135" s="52">
        <v>115</v>
      </c>
      <c r="AL135" s="119">
        <v>76.8</v>
      </c>
      <c r="AM135" s="54">
        <f t="shared" si="28"/>
        <v>76.96186922371902</v>
      </c>
      <c r="AN135" s="28" t="s">
        <v>67</v>
      </c>
    </row>
    <row r="136" spans="2:40" x14ac:dyDescent="0.2">
      <c r="B136" s="28">
        <v>117</v>
      </c>
      <c r="C136" s="119">
        <v>582.06843768844749</v>
      </c>
      <c r="D136" s="119">
        <v>567.02828399535326</v>
      </c>
      <c r="E136" s="119">
        <v>509.52788360017109</v>
      </c>
      <c r="F136" s="119">
        <v>415.19375410610098</v>
      </c>
      <c r="G136" s="28" t="s">
        <v>2</v>
      </c>
      <c r="I136" s="2">
        <f t="shared" si="32"/>
        <v>545.36318230385837</v>
      </c>
      <c r="J136" s="2">
        <f t="shared" si="31"/>
        <v>36.705255384589123</v>
      </c>
      <c r="K136" s="2"/>
      <c r="L136" s="2">
        <f t="shared" si="33"/>
        <v>587.46808686767724</v>
      </c>
      <c r="N136" s="2">
        <f t="shared" si="19"/>
        <v>510.67809250963234</v>
      </c>
      <c r="O136" s="2">
        <f t="shared" si="20"/>
        <v>56.350191485720927</v>
      </c>
      <c r="P136" s="2"/>
      <c r="Q136" s="2">
        <f t="shared" si="21"/>
        <v>572.05145756196578</v>
      </c>
      <c r="S136" s="2">
        <f t="shared" si="22"/>
        <v>476.15404959332596</v>
      </c>
      <c r="T136" s="2">
        <f t="shared" si="23"/>
        <v>33.373834006845129</v>
      </c>
      <c r="U136" s="2"/>
      <c r="V136" s="2">
        <f t="shared" si="24"/>
        <v>517.04973013127608</v>
      </c>
      <c r="X136" s="2">
        <f t="shared" si="25"/>
        <v>394.52414392344861</v>
      </c>
      <c r="Y136" s="2">
        <f t="shared" si="26"/>
        <v>20.669610182652377</v>
      </c>
      <c r="Z136" s="2"/>
      <c r="AA136" s="2">
        <f t="shared" si="27"/>
        <v>426.0319687897404</v>
      </c>
      <c r="AD136" s="28">
        <v>117</v>
      </c>
      <c r="AE136" s="119">
        <v>0</v>
      </c>
      <c r="AF136" s="119">
        <v>0</v>
      </c>
      <c r="AG136" s="119">
        <v>0</v>
      </c>
      <c r="AH136" s="127">
        <v>0</v>
      </c>
      <c r="AI136" s="28" t="s">
        <v>2</v>
      </c>
      <c r="AK136" s="52">
        <v>116</v>
      </c>
      <c r="AL136" s="119">
        <v>77.7</v>
      </c>
      <c r="AM136" s="54">
        <f t="shared" si="28"/>
        <v>77.800253170641966</v>
      </c>
      <c r="AN136" s="28" t="s">
        <v>67</v>
      </c>
    </row>
    <row r="137" spans="2:40" x14ac:dyDescent="0.2">
      <c r="B137" s="28">
        <v>118</v>
      </c>
      <c r="C137" s="119">
        <v>596.22602988779897</v>
      </c>
      <c r="D137" s="119">
        <v>578.48661586390926</v>
      </c>
      <c r="E137" s="119">
        <v>521.87116169183582</v>
      </c>
      <c r="F137" s="119">
        <v>423.71794678357941</v>
      </c>
      <c r="G137" s="28" t="s">
        <v>2</v>
      </c>
      <c r="I137" s="2">
        <f t="shared" si="32"/>
        <v>547.26190974728138</v>
      </c>
      <c r="J137" s="2">
        <f t="shared" si="31"/>
        <v>48.964120140517593</v>
      </c>
      <c r="K137" s="2"/>
      <c r="L137" s="2">
        <f t="shared" si="33"/>
        <v>587.51141745325708</v>
      </c>
      <c r="N137" s="2">
        <f t="shared" si="19"/>
        <v>512.64341086039622</v>
      </c>
      <c r="O137" s="2">
        <f t="shared" si="20"/>
        <v>65.843205003513049</v>
      </c>
      <c r="P137" s="2"/>
      <c r="Q137" s="2">
        <f t="shared" si="21"/>
        <v>572.16851835499006</v>
      </c>
      <c r="S137" s="2">
        <f t="shared" si="22"/>
        <v>478.17963421836345</v>
      </c>
      <c r="T137" s="2">
        <f t="shared" si="23"/>
        <v>43.691527473472377</v>
      </c>
      <c r="U137" s="2"/>
      <c r="V137" s="2">
        <f t="shared" si="24"/>
        <v>517.19428447769371</v>
      </c>
      <c r="X137" s="2">
        <f t="shared" si="25"/>
        <v>396.37939615367412</v>
      </c>
      <c r="Y137" s="2">
        <f t="shared" si="26"/>
        <v>27.338550629905285</v>
      </c>
      <c r="Z137" s="2"/>
      <c r="AA137" s="2">
        <f t="shared" si="27"/>
        <v>426.43661457413901</v>
      </c>
      <c r="AD137" s="28">
        <v>118</v>
      </c>
      <c r="AE137" s="119">
        <v>0</v>
      </c>
      <c r="AF137" s="119">
        <v>0</v>
      </c>
      <c r="AG137" s="119">
        <v>0</v>
      </c>
      <c r="AH137" s="127">
        <v>0</v>
      </c>
      <c r="AI137" s="28" t="s">
        <v>2</v>
      </c>
      <c r="AK137" s="52">
        <v>117</v>
      </c>
      <c r="AL137" s="119">
        <v>78.7</v>
      </c>
      <c r="AM137" s="54">
        <f t="shared" si="28"/>
        <v>78.642031039817269</v>
      </c>
      <c r="AN137" s="28" t="s">
        <v>67</v>
      </c>
    </row>
    <row r="138" spans="2:40" x14ac:dyDescent="0.2">
      <c r="B138" s="28">
        <v>119</v>
      </c>
      <c r="C138" s="119">
        <v>608.46718845379542</v>
      </c>
      <c r="D138" s="119">
        <v>591.59496314298519</v>
      </c>
      <c r="E138" s="119">
        <v>534.28324775621729</v>
      </c>
      <c r="F138" s="119">
        <v>433.80258039774026</v>
      </c>
      <c r="G138" s="28" t="s">
        <v>2</v>
      </c>
      <c r="I138" s="2">
        <f t="shared" si="32"/>
        <v>549.12945524774295</v>
      </c>
      <c r="J138" s="2">
        <f t="shared" si="31"/>
        <v>59.337733206052462</v>
      </c>
      <c r="K138" s="2"/>
      <c r="L138" s="2">
        <f t="shared" si="33"/>
        <v>587.55169839256223</v>
      </c>
      <c r="N138" s="2">
        <f t="shared" si="19"/>
        <v>514.5771533746364</v>
      </c>
      <c r="O138" s="2">
        <f t="shared" si="20"/>
        <v>77.017809768348798</v>
      </c>
      <c r="P138" s="2"/>
      <c r="Q138" s="2">
        <f t="shared" si="21"/>
        <v>572.27824090597051</v>
      </c>
      <c r="S138" s="2">
        <f t="shared" si="22"/>
        <v>480.17347203946792</v>
      </c>
      <c r="T138" s="2">
        <f t="shared" si="23"/>
        <v>54.109775716749368</v>
      </c>
      <c r="U138" s="2"/>
      <c r="V138" s="2">
        <f t="shared" si="24"/>
        <v>517.32983235147742</v>
      </c>
      <c r="X138" s="2">
        <f t="shared" si="25"/>
        <v>398.20637858126554</v>
      </c>
      <c r="Y138" s="2">
        <f t="shared" si="26"/>
        <v>35.596201816474718</v>
      </c>
      <c r="Z138" s="2"/>
      <c r="AA138" s="2">
        <f t="shared" si="27"/>
        <v>426.81957973781056</v>
      </c>
      <c r="AD138" s="28">
        <v>119</v>
      </c>
      <c r="AE138" s="119">
        <v>0</v>
      </c>
      <c r="AF138" s="119">
        <v>0</v>
      </c>
      <c r="AG138" s="119">
        <v>0</v>
      </c>
      <c r="AH138" s="127">
        <v>0</v>
      </c>
      <c r="AI138" s="28" t="s">
        <v>2</v>
      </c>
      <c r="AK138" s="52">
        <v>118</v>
      </c>
      <c r="AL138" s="119">
        <v>79.8</v>
      </c>
      <c r="AM138" s="54">
        <f t="shared" si="28"/>
        <v>79.487216570425261</v>
      </c>
      <c r="AN138" s="28" t="s">
        <v>67</v>
      </c>
    </row>
    <row r="139" spans="2:40" x14ac:dyDescent="0.2">
      <c r="B139" s="29">
        <v>120</v>
      </c>
      <c r="C139" s="119">
        <v>622.40863046585559</v>
      </c>
      <c r="D139" s="119">
        <v>604.61251075745838</v>
      </c>
      <c r="E139" s="119">
        <v>544.7149240706425</v>
      </c>
      <c r="F139" s="119">
        <v>443.81667223412035</v>
      </c>
      <c r="G139" s="29" t="s">
        <v>2</v>
      </c>
      <c r="I139" s="2">
        <f t="shared" si="32"/>
        <v>550.96620573525263</v>
      </c>
      <c r="J139" s="2">
        <f t="shared" si="31"/>
        <v>71.442424730602966</v>
      </c>
      <c r="K139" s="2"/>
      <c r="L139" s="2">
        <f t="shared" si="33"/>
        <v>587.58914413477896</v>
      </c>
      <c r="N139" s="2">
        <f t="shared" si="19"/>
        <v>516.47968409245675</v>
      </c>
      <c r="O139" s="2">
        <f t="shared" si="20"/>
        <v>88.13282666500163</v>
      </c>
      <c r="P139" s="2"/>
      <c r="Q139" s="2">
        <f t="shared" si="21"/>
        <v>572.38108394910148</v>
      </c>
      <c r="S139" s="2">
        <f t="shared" si="22"/>
        <v>482.13589729402702</v>
      </c>
      <c r="T139" s="2">
        <f t="shared" si="23"/>
        <v>62.579026776615478</v>
      </c>
      <c r="U139" s="2"/>
      <c r="V139" s="2">
        <f t="shared" si="24"/>
        <v>517.45693274862481</v>
      </c>
      <c r="X139" s="2">
        <f t="shared" si="25"/>
        <v>400.00535650217677</v>
      </c>
      <c r="Y139" s="2">
        <f t="shared" si="26"/>
        <v>43.81131573194358</v>
      </c>
      <c r="Z139" s="2"/>
      <c r="AA139" s="2">
        <f t="shared" si="27"/>
        <v>427.18200768645181</v>
      </c>
      <c r="AD139" s="29">
        <v>120</v>
      </c>
      <c r="AE139" s="119">
        <v>0</v>
      </c>
      <c r="AF139" s="119">
        <v>0</v>
      </c>
      <c r="AG139" s="119">
        <v>0</v>
      </c>
      <c r="AH139" s="127">
        <v>0</v>
      </c>
      <c r="AI139" s="29" t="s">
        <v>2</v>
      </c>
      <c r="AK139" s="52">
        <v>119</v>
      </c>
      <c r="AL139" s="119">
        <v>80.8</v>
      </c>
      <c r="AM139" s="54">
        <f t="shared" si="28"/>
        <v>80.335823557264874</v>
      </c>
      <c r="AN139" s="28" t="s">
        <v>67</v>
      </c>
    </row>
    <row r="140" spans="2:40" x14ac:dyDescent="0.2">
      <c r="B140"/>
      <c r="C140"/>
      <c r="D140"/>
      <c r="E140"/>
      <c r="F140"/>
      <c r="AC140" s="48" t="s">
        <v>62</v>
      </c>
      <c r="AD140" s="49"/>
      <c r="AE140" s="2">
        <f>SUM(AE20:AE139)</f>
        <v>1323.6201533661706</v>
      </c>
      <c r="AF140" s="2">
        <f>SUM(AF20:AF139)</f>
        <v>1152.1385680851656</v>
      </c>
      <c r="AG140" s="2">
        <f>SUM(AG20:AG139)</f>
        <v>1001.0622372354777</v>
      </c>
      <c r="AH140" s="50">
        <f>SUM(AH20:AH139)</f>
        <v>707.57531272669098</v>
      </c>
      <c r="AI140" s="28" t="s">
        <v>2</v>
      </c>
      <c r="AK140" s="53">
        <v>120</v>
      </c>
      <c r="AL140" s="119">
        <v>81.8</v>
      </c>
      <c r="AM140" s="54">
        <f t="shared" si="28"/>
        <v>81.187865850978696</v>
      </c>
      <c r="AN140" s="29" t="s">
        <v>67</v>
      </c>
    </row>
    <row r="141" spans="2:40" x14ac:dyDescent="0.2">
      <c r="B141"/>
      <c r="C141"/>
      <c r="D141"/>
      <c r="E141"/>
      <c r="F141"/>
      <c r="AC141" s="47" t="s">
        <v>63</v>
      </c>
      <c r="AD141" s="49"/>
      <c r="AE141" s="2">
        <f>AE140+C139</f>
        <v>1946.0287838320262</v>
      </c>
      <c r="AF141" s="2">
        <f>AF140+D139</f>
        <v>1756.7510788426239</v>
      </c>
      <c r="AG141" s="2">
        <f>AG140+E139</f>
        <v>1545.7771613061202</v>
      </c>
      <c r="AH141" s="50">
        <f>AH140+F139</f>
        <v>1151.3919849608114</v>
      </c>
      <c r="AI141" s="28" t="s">
        <v>2</v>
      </c>
    </row>
    <row r="142" spans="2:40" x14ac:dyDescent="0.2">
      <c r="B142"/>
      <c r="C142"/>
      <c r="D142"/>
      <c r="E142"/>
      <c r="F142"/>
      <c r="AC142" s="87" t="s">
        <v>64</v>
      </c>
      <c r="AD142" s="88"/>
      <c r="AE142" s="2">
        <f>AE140/AE141</f>
        <v>0.68016473567249169</v>
      </c>
      <c r="AF142" s="2">
        <f t="shared" ref="AF142:AH142" si="34">AF140/AF141</f>
        <v>0.65583484305825113</v>
      </c>
      <c r="AG142" s="2">
        <f t="shared" si="34"/>
        <v>0.64761096378835092</v>
      </c>
      <c r="AH142" s="50">
        <f t="shared" si="34"/>
        <v>0.61453902925229575</v>
      </c>
      <c r="AI142" s="29" t="s">
        <v>2</v>
      </c>
    </row>
    <row r="143" spans="2:40" x14ac:dyDescent="0.2">
      <c r="B143"/>
      <c r="C143"/>
      <c r="D143"/>
      <c r="E143"/>
      <c r="F143"/>
    </row>
    <row r="144" spans="2:40" x14ac:dyDescent="0.2">
      <c r="B144"/>
      <c r="C144"/>
      <c r="D144"/>
      <c r="E144"/>
      <c r="F144"/>
    </row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spans="2:6" x14ac:dyDescent="0.2">
      <c r="B209"/>
      <c r="C209"/>
      <c r="D209"/>
      <c r="E209"/>
      <c r="F209"/>
    </row>
    <row r="210" spans="2:6" x14ac:dyDescent="0.2">
      <c r="B210"/>
      <c r="C210"/>
      <c r="D210"/>
      <c r="E210"/>
      <c r="F210"/>
    </row>
    <row r="211" spans="2:6" x14ac:dyDescent="0.2">
      <c r="B211"/>
      <c r="C211"/>
      <c r="D211"/>
      <c r="E211"/>
      <c r="F211"/>
    </row>
    <row r="212" spans="2:6" x14ac:dyDescent="0.2">
      <c r="B212"/>
      <c r="C212"/>
      <c r="D212"/>
      <c r="E212"/>
      <c r="F212"/>
    </row>
    <row r="213" spans="2:6" x14ac:dyDescent="0.2">
      <c r="B213"/>
      <c r="C213"/>
      <c r="D213"/>
      <c r="E213"/>
      <c r="F213"/>
    </row>
    <row r="214" spans="2:6" x14ac:dyDescent="0.2">
      <c r="B214"/>
      <c r="C214"/>
      <c r="D214"/>
      <c r="E214"/>
      <c r="F214"/>
    </row>
    <row r="215" spans="2:6" x14ac:dyDescent="0.2">
      <c r="B215"/>
      <c r="C215"/>
      <c r="D215"/>
      <c r="E215"/>
      <c r="F215"/>
    </row>
    <row r="216" spans="2:6" x14ac:dyDescent="0.2">
      <c r="B216"/>
      <c r="C216"/>
      <c r="D216"/>
      <c r="E216"/>
      <c r="F216"/>
    </row>
    <row r="217" spans="2:6" x14ac:dyDescent="0.2">
      <c r="B217"/>
      <c r="C217"/>
      <c r="D217"/>
      <c r="E217"/>
      <c r="F217"/>
    </row>
    <row r="218" spans="2:6" x14ac:dyDescent="0.2">
      <c r="B218"/>
      <c r="C218"/>
      <c r="D218"/>
      <c r="E218"/>
      <c r="F218"/>
    </row>
    <row r="219" spans="2:6" x14ac:dyDescent="0.2">
      <c r="B219"/>
      <c r="C219"/>
      <c r="D219"/>
      <c r="E219"/>
      <c r="F219"/>
    </row>
    <row r="220" spans="2:6" x14ac:dyDescent="0.2">
      <c r="C220"/>
      <c r="D220"/>
      <c r="E220"/>
      <c r="F220"/>
    </row>
    <row r="221" spans="2:6" x14ac:dyDescent="0.2">
      <c r="C221"/>
      <c r="D221"/>
      <c r="E221"/>
      <c r="F221"/>
    </row>
    <row r="222" spans="2:6" x14ac:dyDescent="0.2">
      <c r="C222"/>
      <c r="D222"/>
      <c r="E222"/>
      <c r="F222"/>
    </row>
    <row r="223" spans="2:6" x14ac:dyDescent="0.2">
      <c r="C223"/>
      <c r="D223"/>
      <c r="E223"/>
      <c r="F223"/>
    </row>
    <row r="224" spans="2:6" x14ac:dyDescent="0.2">
      <c r="C224"/>
      <c r="D224"/>
      <c r="E224"/>
      <c r="F224"/>
    </row>
    <row r="225" spans="3:6" x14ac:dyDescent="0.2">
      <c r="C225"/>
      <c r="D225"/>
      <c r="E225"/>
      <c r="F225"/>
    </row>
    <row r="226" spans="3:6" x14ac:dyDescent="0.2">
      <c r="C226"/>
      <c r="D226"/>
      <c r="E226"/>
      <c r="F226"/>
    </row>
    <row r="227" spans="3:6" x14ac:dyDescent="0.2">
      <c r="C227"/>
      <c r="D227"/>
      <c r="E227"/>
      <c r="F227"/>
    </row>
    <row r="228" spans="3:6" x14ac:dyDescent="0.2">
      <c r="C228"/>
      <c r="D228"/>
      <c r="E228"/>
      <c r="F228"/>
    </row>
    <row r="229" spans="3:6" x14ac:dyDescent="0.2">
      <c r="C229"/>
      <c r="D229"/>
      <c r="E229"/>
      <c r="F229"/>
    </row>
    <row r="230" spans="3:6" x14ac:dyDescent="0.2">
      <c r="C230"/>
      <c r="D230"/>
      <c r="E230"/>
      <c r="F230"/>
    </row>
    <row r="231" spans="3:6" x14ac:dyDescent="0.2">
      <c r="C231"/>
      <c r="D231"/>
      <c r="E231"/>
      <c r="F231"/>
    </row>
    <row r="232" spans="3:6" x14ac:dyDescent="0.2">
      <c r="C232"/>
      <c r="D232"/>
      <c r="E232"/>
      <c r="F232"/>
    </row>
    <row r="233" spans="3:6" x14ac:dyDescent="0.2">
      <c r="C233"/>
      <c r="D233"/>
      <c r="E233"/>
      <c r="F233"/>
    </row>
    <row r="234" spans="3:6" x14ac:dyDescent="0.2">
      <c r="C234"/>
      <c r="D234"/>
      <c r="E234"/>
      <c r="F234"/>
    </row>
    <row r="235" spans="3:6" x14ac:dyDescent="0.2">
      <c r="C235"/>
      <c r="D235"/>
      <c r="E235"/>
      <c r="F235"/>
    </row>
    <row r="236" spans="3:6" x14ac:dyDescent="0.2">
      <c r="C236"/>
      <c r="D236"/>
      <c r="E236"/>
      <c r="F236"/>
    </row>
    <row r="237" spans="3:6" x14ac:dyDescent="0.2">
      <c r="C237"/>
      <c r="D237"/>
      <c r="E237"/>
      <c r="F237"/>
    </row>
    <row r="238" spans="3:6" x14ac:dyDescent="0.2">
      <c r="C238"/>
      <c r="D238"/>
      <c r="E238"/>
      <c r="F238"/>
    </row>
    <row r="239" spans="3:6" x14ac:dyDescent="0.2">
      <c r="C239"/>
      <c r="D239"/>
      <c r="E239"/>
      <c r="F239"/>
    </row>
    <row r="240" spans="3:6" x14ac:dyDescent="0.2">
      <c r="C240"/>
      <c r="D240"/>
      <c r="E240"/>
      <c r="F240"/>
    </row>
    <row r="241" spans="3:6" x14ac:dyDescent="0.2">
      <c r="C241"/>
      <c r="D241"/>
      <c r="E241"/>
      <c r="F241"/>
    </row>
    <row r="242" spans="3:6" x14ac:dyDescent="0.2">
      <c r="C242"/>
      <c r="D242"/>
      <c r="E242"/>
      <c r="F242"/>
    </row>
    <row r="243" spans="3:6" x14ac:dyDescent="0.2">
      <c r="C243"/>
      <c r="D243"/>
      <c r="E243"/>
      <c r="F243"/>
    </row>
    <row r="244" spans="3:6" x14ac:dyDescent="0.2">
      <c r="C244"/>
      <c r="D244"/>
      <c r="E244"/>
      <c r="F244"/>
    </row>
    <row r="245" spans="3:6" x14ac:dyDescent="0.2">
      <c r="C245"/>
      <c r="D245"/>
      <c r="E245"/>
      <c r="F245"/>
    </row>
    <row r="246" spans="3:6" x14ac:dyDescent="0.2">
      <c r="C246"/>
      <c r="D246"/>
      <c r="E246"/>
      <c r="F246"/>
    </row>
    <row r="247" spans="3:6" x14ac:dyDescent="0.2">
      <c r="C247"/>
      <c r="D247"/>
      <c r="E247"/>
      <c r="F247"/>
    </row>
    <row r="248" spans="3:6" x14ac:dyDescent="0.2">
      <c r="C248"/>
      <c r="D248"/>
      <c r="E248"/>
      <c r="F248"/>
    </row>
    <row r="249" spans="3:6" x14ac:dyDescent="0.2">
      <c r="C249"/>
      <c r="D249"/>
      <c r="E249"/>
      <c r="F249"/>
    </row>
    <row r="250" spans="3:6" x14ac:dyDescent="0.2">
      <c r="C250"/>
      <c r="D250"/>
      <c r="E250"/>
      <c r="F250"/>
    </row>
    <row r="251" spans="3:6" x14ac:dyDescent="0.2">
      <c r="C251"/>
      <c r="D251"/>
      <c r="E251"/>
      <c r="F251"/>
    </row>
    <row r="252" spans="3:6" x14ac:dyDescent="0.2">
      <c r="C252"/>
      <c r="D252"/>
      <c r="E252"/>
      <c r="F252"/>
    </row>
    <row r="253" spans="3:6" x14ac:dyDescent="0.2">
      <c r="C253"/>
      <c r="D253"/>
      <c r="E253"/>
      <c r="F253"/>
    </row>
    <row r="254" spans="3:6" x14ac:dyDescent="0.2">
      <c r="C254"/>
      <c r="D254"/>
      <c r="E254"/>
      <c r="F254"/>
    </row>
    <row r="255" spans="3:6" x14ac:dyDescent="0.2">
      <c r="C255"/>
      <c r="D255"/>
      <c r="E255"/>
      <c r="F255"/>
    </row>
    <row r="256" spans="3:6" x14ac:dyDescent="0.2">
      <c r="C256"/>
      <c r="D256"/>
      <c r="E256"/>
      <c r="F256"/>
    </row>
    <row r="257" spans="3:6" x14ac:dyDescent="0.2">
      <c r="C257"/>
      <c r="D257"/>
      <c r="E257"/>
      <c r="F257"/>
    </row>
    <row r="258" spans="3:6" x14ac:dyDescent="0.2">
      <c r="C258"/>
      <c r="D258"/>
      <c r="E258"/>
      <c r="F258"/>
    </row>
    <row r="259" spans="3:6" x14ac:dyDescent="0.2">
      <c r="C259"/>
      <c r="D259"/>
      <c r="E259"/>
      <c r="F259"/>
    </row>
    <row r="260" spans="3:6" x14ac:dyDescent="0.2">
      <c r="C260"/>
      <c r="D260"/>
      <c r="E260"/>
      <c r="F260"/>
    </row>
    <row r="261" spans="3:6" x14ac:dyDescent="0.2">
      <c r="C261"/>
      <c r="D261"/>
      <c r="E261"/>
      <c r="F261"/>
    </row>
    <row r="262" spans="3:6" x14ac:dyDescent="0.2">
      <c r="C262"/>
      <c r="D262"/>
      <c r="E262"/>
      <c r="F262"/>
    </row>
    <row r="263" spans="3:6" x14ac:dyDescent="0.2">
      <c r="C263"/>
      <c r="D263"/>
      <c r="E263"/>
      <c r="F263"/>
    </row>
    <row r="264" spans="3:6" x14ac:dyDescent="0.2">
      <c r="C264"/>
      <c r="D264"/>
      <c r="E264"/>
      <c r="F264"/>
    </row>
    <row r="265" spans="3:6" x14ac:dyDescent="0.2">
      <c r="C265"/>
      <c r="D265"/>
      <c r="E265"/>
      <c r="F265"/>
    </row>
    <row r="266" spans="3:6" x14ac:dyDescent="0.2">
      <c r="C266"/>
      <c r="D266"/>
      <c r="E266"/>
      <c r="F266"/>
    </row>
    <row r="267" spans="3:6" x14ac:dyDescent="0.2">
      <c r="C267"/>
      <c r="D267"/>
      <c r="E267"/>
      <c r="F267"/>
    </row>
    <row r="268" spans="3:6" x14ac:dyDescent="0.2">
      <c r="C268"/>
      <c r="D268"/>
      <c r="E268"/>
      <c r="F268"/>
    </row>
    <row r="269" spans="3:6" x14ac:dyDescent="0.2">
      <c r="C269"/>
      <c r="D269"/>
      <c r="E269"/>
      <c r="F269"/>
    </row>
    <row r="270" spans="3:6" x14ac:dyDescent="0.2">
      <c r="C270"/>
      <c r="D270"/>
      <c r="E270"/>
      <c r="F270"/>
    </row>
    <row r="271" spans="3:6" x14ac:dyDescent="0.2">
      <c r="C271"/>
      <c r="D271"/>
      <c r="E271"/>
      <c r="F271"/>
    </row>
    <row r="272" spans="3:6" x14ac:dyDescent="0.2">
      <c r="C272"/>
      <c r="D272"/>
      <c r="E272"/>
      <c r="F272"/>
    </row>
    <row r="273" spans="3:6" x14ac:dyDescent="0.2">
      <c r="C273"/>
      <c r="D273"/>
      <c r="E273"/>
      <c r="F273"/>
    </row>
    <row r="274" spans="3:6" x14ac:dyDescent="0.2">
      <c r="C274"/>
      <c r="D274"/>
      <c r="E274"/>
      <c r="F274"/>
    </row>
    <row r="275" spans="3:6" x14ac:dyDescent="0.2">
      <c r="C275"/>
      <c r="D275"/>
      <c r="E275"/>
      <c r="F275"/>
    </row>
    <row r="276" spans="3:6" x14ac:dyDescent="0.2">
      <c r="C276"/>
      <c r="D276"/>
      <c r="E276"/>
      <c r="F276"/>
    </row>
    <row r="277" spans="3:6" x14ac:dyDescent="0.2">
      <c r="C277"/>
      <c r="D277"/>
      <c r="E277"/>
      <c r="F277"/>
    </row>
    <row r="278" spans="3:6" x14ac:dyDescent="0.2">
      <c r="C278"/>
      <c r="D278"/>
      <c r="E278"/>
      <c r="F278"/>
    </row>
    <row r="279" spans="3:6" x14ac:dyDescent="0.2">
      <c r="C279"/>
      <c r="D279"/>
      <c r="E279"/>
      <c r="F279"/>
    </row>
    <row r="280" spans="3:6" x14ac:dyDescent="0.2">
      <c r="C280"/>
      <c r="D280"/>
      <c r="E280"/>
      <c r="F280"/>
    </row>
    <row r="281" spans="3:6" x14ac:dyDescent="0.2">
      <c r="C281"/>
      <c r="D281"/>
      <c r="E281"/>
      <c r="F281"/>
    </row>
    <row r="282" spans="3:6" x14ac:dyDescent="0.2">
      <c r="C282"/>
      <c r="D282"/>
      <c r="E282"/>
      <c r="F282"/>
    </row>
    <row r="283" spans="3:6" x14ac:dyDescent="0.2">
      <c r="C283"/>
      <c r="D283"/>
      <c r="E283"/>
      <c r="F283"/>
    </row>
    <row r="284" spans="3:6" x14ac:dyDescent="0.2">
      <c r="C284"/>
      <c r="D284"/>
      <c r="E284"/>
      <c r="F284"/>
    </row>
    <row r="285" spans="3:6" x14ac:dyDescent="0.2">
      <c r="C285"/>
      <c r="D285"/>
      <c r="E285"/>
      <c r="F285"/>
    </row>
    <row r="286" spans="3:6" x14ac:dyDescent="0.2">
      <c r="C286"/>
      <c r="D286"/>
      <c r="E286"/>
      <c r="F286"/>
    </row>
    <row r="287" spans="3:6" x14ac:dyDescent="0.2">
      <c r="C287"/>
      <c r="D287"/>
      <c r="E287"/>
      <c r="F287"/>
    </row>
    <row r="288" spans="3:6" x14ac:dyDescent="0.2">
      <c r="C288"/>
      <c r="D288"/>
      <c r="E288"/>
      <c r="F288"/>
    </row>
    <row r="289" spans="3:6" x14ac:dyDescent="0.2">
      <c r="C289"/>
      <c r="D289"/>
      <c r="E289"/>
      <c r="F289"/>
    </row>
  </sheetData>
  <sheetProtection algorithmName="SHA-512" hashValue="ciwsEtyEuiPZ8mbKSNHhGZRv9ss6/gVMUJEO1IS6j6ckGIijWg9FaMTZe9Pc6fL7VnT1o7ZvzJ4Hix8KcbQMPQ==" saltValue="9U8l7tIOTZYfREvRriElfA==" spinCount="100000" sheet="1" objects="1" scenarios="1" selectLockedCells="1"/>
  <mergeCells count="35">
    <mergeCell ref="AD4:AE4"/>
    <mergeCell ref="AD5:AE5"/>
    <mergeCell ref="AD6:AE6"/>
    <mergeCell ref="AC142:AD142"/>
    <mergeCell ref="AK14:AS14"/>
    <mergeCell ref="AK15:AS15"/>
    <mergeCell ref="AK18:AN18"/>
    <mergeCell ref="AP18:AS18"/>
    <mergeCell ref="AD18:AI18"/>
    <mergeCell ref="I1:Q1"/>
    <mergeCell ref="S1:AA1"/>
    <mergeCell ref="AE17:AH17"/>
    <mergeCell ref="Z3:AA3"/>
    <mergeCell ref="I3:J3"/>
    <mergeCell ref="K3:L3"/>
    <mergeCell ref="N3:O3"/>
    <mergeCell ref="P3:Q3"/>
    <mergeCell ref="S3:T3"/>
    <mergeCell ref="U3:V3"/>
    <mergeCell ref="X3:Y3"/>
    <mergeCell ref="AD14:AI14"/>
    <mergeCell ref="AD15:AI15"/>
    <mergeCell ref="AD2:AI2"/>
    <mergeCell ref="AC3:AC6"/>
    <mergeCell ref="AD3:AI3"/>
    <mergeCell ref="B2:G2"/>
    <mergeCell ref="B3:G3"/>
    <mergeCell ref="B4:G4"/>
    <mergeCell ref="S18:V18"/>
    <mergeCell ref="X18:AA18"/>
    <mergeCell ref="B17:G17"/>
    <mergeCell ref="B18:G18"/>
    <mergeCell ref="I18:L18"/>
    <mergeCell ref="N18:Q18"/>
    <mergeCell ref="B6:G6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2157-1680-4A9B-953C-AD79C31A5BA1}">
  <dimension ref="B1:R26"/>
  <sheetViews>
    <sheetView zoomScale="125" workbookViewId="0">
      <selection activeCell="D21" sqref="D21"/>
    </sheetView>
  </sheetViews>
  <sheetFormatPr baseColWidth="10" defaultColWidth="8.83203125" defaultRowHeight="15" x14ac:dyDescent="0.2"/>
  <cols>
    <col min="17" max="17" width="10.83203125" customWidth="1"/>
  </cols>
  <sheetData>
    <row r="1" spans="2:18" ht="16" thickBot="1" x14ac:dyDescent="0.25"/>
    <row r="2" spans="2:18" ht="16" thickBot="1" x14ac:dyDescent="0.25">
      <c r="B2" s="97" t="s">
        <v>72</v>
      </c>
      <c r="C2" s="98"/>
      <c r="D2" s="98"/>
      <c r="E2" s="98"/>
      <c r="F2" s="98"/>
      <c r="G2" s="99"/>
    </row>
    <row r="3" spans="2:18" x14ac:dyDescent="0.2">
      <c r="B3" s="116" t="s">
        <v>19</v>
      </c>
      <c r="C3" s="117"/>
      <c r="D3" s="117"/>
      <c r="E3" s="117"/>
      <c r="F3" s="117"/>
      <c r="G3" s="15" t="s">
        <v>17</v>
      </c>
      <c r="H3" t="s">
        <v>18</v>
      </c>
    </row>
    <row r="4" spans="2:18" x14ac:dyDescent="0.2">
      <c r="B4" s="114" t="s">
        <v>20</v>
      </c>
      <c r="C4" s="115"/>
      <c r="D4" s="115"/>
      <c r="E4" s="115"/>
      <c r="F4" s="115"/>
      <c r="G4" s="23" t="s">
        <v>21</v>
      </c>
      <c r="H4" t="s">
        <v>18</v>
      </c>
    </row>
    <row r="5" spans="2:18" x14ac:dyDescent="0.2">
      <c r="B5" s="114" t="s">
        <v>22</v>
      </c>
      <c r="C5" s="115"/>
      <c r="D5" s="115"/>
      <c r="E5" s="115"/>
      <c r="F5" s="115"/>
      <c r="G5" s="16" t="s">
        <v>23</v>
      </c>
      <c r="H5" t="s">
        <v>18</v>
      </c>
    </row>
    <row r="6" spans="2:18" x14ac:dyDescent="0.2">
      <c r="B6" s="114" t="s">
        <v>36</v>
      </c>
      <c r="C6" s="115"/>
      <c r="D6" s="115"/>
      <c r="E6" s="115"/>
      <c r="F6" s="115"/>
      <c r="G6" s="16" t="s">
        <v>37</v>
      </c>
      <c r="H6" t="s">
        <v>18</v>
      </c>
    </row>
    <row r="7" spans="2:18" x14ac:dyDescent="0.2">
      <c r="B7" s="114" t="s">
        <v>38</v>
      </c>
      <c r="C7" s="115"/>
      <c r="D7" s="115"/>
      <c r="E7" s="115"/>
      <c r="F7" s="115"/>
      <c r="G7" s="16" t="s">
        <v>40</v>
      </c>
      <c r="H7" t="s">
        <v>18</v>
      </c>
    </row>
    <row r="8" spans="2:18" ht="16" thickBot="1" x14ac:dyDescent="0.25">
      <c r="B8" s="114" t="s">
        <v>38</v>
      </c>
      <c r="C8" s="115"/>
      <c r="D8" s="115"/>
      <c r="E8" s="115"/>
      <c r="F8" s="115"/>
      <c r="G8" s="16" t="s">
        <v>39</v>
      </c>
      <c r="H8" t="s">
        <v>18</v>
      </c>
    </row>
    <row r="9" spans="2:18" ht="16" thickBot="1" x14ac:dyDescent="0.25">
      <c r="B9" s="100">
        <v>500</v>
      </c>
      <c r="C9" s="101"/>
      <c r="D9" s="101"/>
      <c r="E9" s="101"/>
      <c r="F9" s="101"/>
      <c r="G9" s="102"/>
    </row>
    <row r="10" spans="2:18" ht="16" thickBot="1" x14ac:dyDescent="0.25"/>
    <row r="11" spans="2:18" ht="16" thickBot="1" x14ac:dyDescent="0.25">
      <c r="B11" s="97" t="s">
        <v>76</v>
      </c>
      <c r="C11" s="98"/>
      <c r="D11" s="98"/>
      <c r="E11" s="98"/>
      <c r="F11" s="98"/>
      <c r="G11" s="99"/>
      <c r="R11" s="112"/>
    </row>
    <row r="12" spans="2:18" x14ac:dyDescent="0.2">
      <c r="B12" s="106">
        <v>0.05</v>
      </c>
      <c r="C12" s="107"/>
      <c r="D12" s="107"/>
      <c r="E12" s="107"/>
      <c r="F12" s="107"/>
      <c r="G12" s="73" t="s">
        <v>80</v>
      </c>
      <c r="H12" t="s">
        <v>18</v>
      </c>
      <c r="R12" s="113"/>
    </row>
    <row r="13" spans="2:18" x14ac:dyDescent="0.2">
      <c r="B13" s="108">
        <v>2.5000000000000001E-2</v>
      </c>
      <c r="C13" s="109"/>
      <c r="D13" s="109"/>
      <c r="E13" s="109"/>
      <c r="F13" s="109"/>
      <c r="G13" s="74" t="s">
        <v>81</v>
      </c>
      <c r="H13" t="s">
        <v>18</v>
      </c>
      <c r="N13" s="20"/>
    </row>
    <row r="14" spans="2:18" x14ac:dyDescent="0.2">
      <c r="B14" s="108">
        <v>0.03</v>
      </c>
      <c r="C14" s="109"/>
      <c r="D14" s="109"/>
      <c r="E14" s="109"/>
      <c r="F14" s="109"/>
      <c r="G14" s="74" t="s">
        <v>82</v>
      </c>
      <c r="H14" t="s">
        <v>18</v>
      </c>
    </row>
    <row r="15" spans="2:18" ht="16" thickBot="1" x14ac:dyDescent="0.25">
      <c r="B15" s="110" t="s">
        <v>83</v>
      </c>
      <c r="C15" s="111"/>
      <c r="D15" s="111"/>
      <c r="E15" s="111"/>
      <c r="F15" s="111"/>
      <c r="G15" s="75" t="s">
        <v>84</v>
      </c>
      <c r="H15" t="s">
        <v>18</v>
      </c>
    </row>
    <row r="16" spans="2:18" ht="16" thickBot="1" x14ac:dyDescent="0.25">
      <c r="B16" s="103">
        <v>2.5000000000000001E-2</v>
      </c>
      <c r="C16" s="104"/>
      <c r="D16" s="104"/>
      <c r="E16" s="104"/>
      <c r="F16" s="104"/>
      <c r="G16" s="105"/>
    </row>
    <row r="17" spans="2:7" ht="16" thickBot="1" x14ac:dyDescent="0.25"/>
    <row r="18" spans="2:7" ht="16" thickBot="1" x14ac:dyDescent="0.25">
      <c r="B18" s="76" t="s">
        <v>75</v>
      </c>
      <c r="C18" s="77"/>
      <c r="D18" s="77"/>
      <c r="E18" s="77"/>
      <c r="F18" s="77"/>
      <c r="G18" s="78"/>
    </row>
    <row r="19" spans="2:7" ht="16" thickBot="1" x14ac:dyDescent="0.25">
      <c r="B19" s="100">
        <v>75500</v>
      </c>
      <c r="C19" s="101"/>
      <c r="D19" s="101"/>
      <c r="E19" s="101"/>
      <c r="F19" s="101"/>
      <c r="G19" s="102"/>
    </row>
    <row r="25" spans="2:7" x14ac:dyDescent="0.2">
      <c r="B25" s="25"/>
      <c r="C25" s="25"/>
      <c r="D25" s="25"/>
      <c r="G25" s="72"/>
    </row>
    <row r="26" spans="2:7" x14ac:dyDescent="0.2">
      <c r="B26" s="24"/>
      <c r="C26" s="24"/>
      <c r="D26" s="24"/>
    </row>
  </sheetData>
  <mergeCells count="17">
    <mergeCell ref="B2:G2"/>
    <mergeCell ref="B11:G11"/>
    <mergeCell ref="B3:F3"/>
    <mergeCell ref="B4:F4"/>
    <mergeCell ref="B5:F5"/>
    <mergeCell ref="B9:G9"/>
    <mergeCell ref="R11:R12"/>
    <mergeCell ref="B13:F13"/>
    <mergeCell ref="B6:F6"/>
    <mergeCell ref="B8:F8"/>
    <mergeCell ref="B7:F7"/>
    <mergeCell ref="B18:G18"/>
    <mergeCell ref="B19:G19"/>
    <mergeCell ref="B16:G16"/>
    <mergeCell ref="B12:F12"/>
    <mergeCell ref="B14:F14"/>
    <mergeCell ref="B15:F15"/>
  </mergeCells>
  <phoneticPr fontId="7" type="noConversion"/>
  <hyperlinks>
    <hyperlink ref="G4" r:id="rId1" xr:uid="{5F219B66-3D4E-DD43-BDAA-8C94966A92FF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Scenario_1</vt:lpstr>
      <vt:lpstr>Scenario_2</vt:lpstr>
      <vt:lpstr>Beech</vt:lpstr>
      <vt:lpstr>N. Spruce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Florian Hasler</dc:creator>
  <cp:lastModifiedBy>Lukas Florian Hasler</cp:lastModifiedBy>
  <dcterms:created xsi:type="dcterms:W3CDTF">2025-03-18T07:47:36Z</dcterms:created>
  <dcterms:modified xsi:type="dcterms:W3CDTF">2025-05-23T13:57:44Z</dcterms:modified>
</cp:coreProperties>
</file>