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acion\Recursos\Cursos\CFGS_ASIR\1º\04.Administracion_de_Redes(PAR)\Teoria\"/>
    </mc:Choice>
  </mc:AlternateContent>
  <xr:revisionPtr revIDLastSave="0" documentId="13_ncr:1_{94439A4D-3F11-4294-85AB-B568B7C5EA6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_Iniciales" sheetId="6" r:id="rId1"/>
    <sheet name="Subred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6" l="1" a="1"/>
  <c r="H14" i="6" s="1"/>
  <c r="K3" i="7" s="1"/>
  <c r="A3" i="7"/>
  <c r="B3" i="7"/>
  <c r="D3" i="7"/>
  <c r="E3" i="7"/>
  <c r="C3" i="7"/>
  <c r="H16" i="6" a="1"/>
  <c r="H16" i="6" s="1"/>
  <c r="T38" i="6"/>
  <c r="T37" i="6"/>
  <c r="T36" i="6"/>
  <c r="T35" i="6"/>
  <c r="T34" i="6"/>
  <c r="T33" i="6"/>
  <c r="T32" i="6"/>
  <c r="T39" i="6"/>
  <c r="G15" i="6"/>
  <c r="D15" i="6"/>
  <c r="D16" i="6"/>
  <c r="F20" i="6"/>
  <c r="D14" i="6"/>
  <c r="E14" i="6"/>
  <c r="F14" i="6"/>
  <c r="G14" i="6"/>
  <c r="V32" i="6" l="1"/>
  <c r="G16" i="6" s="1"/>
  <c r="J3" i="7" s="1"/>
  <c r="F16" i="6"/>
  <c r="F15" i="6" s="1"/>
  <c r="E16" i="6"/>
  <c r="E15" i="6" s="1"/>
  <c r="E25" i="6" l="1"/>
  <c r="F25" i="6" s="1"/>
  <c r="F3" i="7" l="1"/>
  <c r="G3" i="7" s="1"/>
  <c r="I3" i="7"/>
  <c r="H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<sst xmlns="http://schemas.openxmlformats.org/spreadsheetml/2006/main" count="51" uniqueCount="34">
  <si>
    <t>NETWORK</t>
  </si>
  <si>
    <t>1º IP DISPONIBLE</t>
  </si>
  <si>
    <t>ULTIMA IP DISPONIBLE</t>
  </si>
  <si>
    <t>BRODCAST</t>
  </si>
  <si>
    <t>BITS</t>
  </si>
  <si>
    <t>MASCARA</t>
  </si>
  <si>
    <t>11111111</t>
  </si>
  <si>
    <t>00000000</t>
  </si>
  <si>
    <t>SUBREDES a configurar</t>
  </si>
  <si>
    <t>CLASE A</t>
  </si>
  <si>
    <t>CLASE B</t>
  </si>
  <si>
    <t>CLASE C</t>
  </si>
  <si>
    <t>bits</t>
  </si>
  <si>
    <t>Dirección IP facilitada</t>
  </si>
  <si>
    <t>Tipos Máscaras Subnet</t>
  </si>
  <si>
    <t>16 bits</t>
  </si>
  <si>
    <t>24 bits</t>
  </si>
  <si>
    <t>8 bits</t>
  </si>
  <si>
    <t>1º octeto</t>
  </si>
  <si>
    <t>2º octeto</t>
  </si>
  <si>
    <t>3º octeto</t>
  </si>
  <si>
    <t>TABLA BINARIA SUBNET</t>
  </si>
  <si>
    <t>IP</t>
  </si>
  <si>
    <t>Máscara</t>
  </si>
  <si>
    <t>On/Off</t>
  </si>
  <si>
    <t>Conversión IP - Máscara Subnet</t>
  </si>
  <si>
    <t>Cálculo numero subredes</t>
  </si>
  <si>
    <t>(dependiendo de los límites del primer octeto de la IP)</t>
  </si>
  <si>
    <t>(resultado debe ser igual o mayor a las subredes solicitadas)</t>
  </si>
  <si>
    <t>4º octeto</t>
  </si>
  <si>
    <t>CLASE</t>
  </si>
  <si>
    <t>Cálculo salto de red</t>
  </si>
  <si>
    <t>Constante</t>
  </si>
  <si>
    <t>Salto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</si>
</sst>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left" vertical="top"/>
    </xf>
    <xf numFmtId="0" fontId="2" fillId="0" borderId="0" xfId="0" applyFont="1" applyAlignment="1" applyProtection="1">
      <alignment vertical="top"/>
    </xf>
    <xf numFmtId="0" fontId="1" fillId="0" borderId="2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center"/>
    </xf>
    <xf numFmtId="0" fontId="0" fillId="0" borderId="10" xfId="0" applyBorder="1" applyProtection="1"/>
    <xf numFmtId="0" fontId="0" fillId="0" borderId="5" xfId="0" applyBorder="1" applyProtection="1"/>
    <xf numFmtId="0" fontId="1" fillId="0" borderId="0" xfId="0" applyFont="1" applyAlignment="1" applyProtection="1">
      <alignment horizontal="center"/>
    </xf>
    <xf numFmtId="0" fontId="1" fillId="0" borderId="10" xfId="0" applyFont="1" applyBorder="1" applyAlignment="1" applyProtection="1">
      <alignment horizontal="center"/>
    </xf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164" fontId="1" fillId="0" borderId="10" xfId="0" applyNumberFormat="1" applyFont="1" applyBorder="1" applyAlignment="1" applyProtection="1">
      <alignment horizontal="center"/>
    </xf>
    <xf numFmtId="164" fontId="1" fillId="0" borderId="0" xfId="0" applyNumberFormat="1" applyFont="1" applyAlignment="1" applyProtection="1">
      <alignment horizontal="center"/>
    </xf>
    <xf numFmtId="0" fontId="5" fillId="0" borderId="0" xfId="0" applyFont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</xf>
    <xf numFmtId="164" fontId="0" fillId="0" borderId="8" xfId="1" applyNumberFormat="1" applyFont="1" applyBorder="1" applyProtection="1"/>
    <xf numFmtId="49" fontId="3" fillId="0" borderId="7" xfId="1" applyNumberFormat="1" applyFont="1" applyBorder="1" applyAlignment="1" applyProtection="1">
      <alignment horizontal="center" textRotation="255"/>
    </xf>
    <xf numFmtId="164" fontId="0" fillId="0" borderId="7" xfId="1" applyNumberFormat="1" applyFont="1" applyBorder="1" applyAlignment="1" applyProtection="1">
      <alignment horizontal="center" vertical="center" textRotation="135" wrapText="1"/>
    </xf>
    <xf numFmtId="164" fontId="0" fillId="0" borderId="9" xfId="1" applyNumberFormat="1" applyFont="1" applyBorder="1" applyAlignment="1" applyProtection="1">
      <alignment horizontal="center" vertical="center" wrapText="1"/>
    </xf>
    <xf numFmtId="164" fontId="0" fillId="0" borderId="0" xfId="1" applyNumberFormat="1" applyFont="1" applyBorder="1" applyAlignment="1" applyProtection="1">
      <alignment horizontal="center" vertical="center" wrapText="1"/>
    </xf>
    <xf numFmtId="164" fontId="0" fillId="0" borderId="10" xfId="1" applyNumberFormat="1" applyFont="1" applyBorder="1" applyProtection="1"/>
    <xf numFmtId="49" fontId="3" fillId="0" borderId="0" xfId="1" applyNumberFormat="1" applyFont="1" applyBorder="1" applyAlignment="1" applyProtection="1">
      <alignment horizontal="center" textRotation="255"/>
    </xf>
    <xf numFmtId="164" fontId="0" fillId="0" borderId="0" xfId="1" applyNumberFormat="1" applyFont="1" applyBorder="1" applyAlignment="1" applyProtection="1">
      <alignment horizontal="center" vertical="center" textRotation="135" wrapText="1"/>
    </xf>
    <xf numFmtId="164" fontId="0" fillId="0" borderId="5" xfId="1" applyNumberFormat="1" applyFont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vertical="center"/>
    </xf>
    <xf numFmtId="0" fontId="1" fillId="0" borderId="2" xfId="0" applyFont="1" applyBorder="1" applyProtection="1"/>
    <xf numFmtId="0" fontId="0" fillId="0" borderId="1" xfId="0" applyBorder="1" applyProtection="1"/>
    <xf numFmtId="164" fontId="0" fillId="0" borderId="11" xfId="1" applyNumberFormat="1" applyFont="1" applyBorder="1" applyProtection="1"/>
    <xf numFmtId="49" fontId="3" fillId="0" borderId="6" xfId="1" applyNumberFormat="1" applyFont="1" applyBorder="1" applyAlignment="1" applyProtection="1">
      <alignment horizontal="center" textRotation="255"/>
    </xf>
    <xf numFmtId="164" fontId="0" fillId="0" borderId="6" xfId="1" applyNumberFormat="1" applyFont="1" applyBorder="1" applyAlignment="1" applyProtection="1">
      <alignment horizontal="center" vertical="center" textRotation="135" wrapText="1"/>
    </xf>
    <xf numFmtId="164" fontId="0" fillId="0" borderId="12" xfId="1" applyNumberFormat="1" applyFont="1" applyBorder="1" applyAlignment="1" applyProtection="1">
      <alignment horizontal="center" vertical="center" wrapText="1"/>
    </xf>
    <xf numFmtId="1" fontId="0" fillId="3" borderId="3" xfId="1" applyNumberFormat="1" applyFont="1" applyFill="1" applyBorder="1" applyProtection="1"/>
    <xf numFmtId="1" fontId="0" fillId="3" borderId="4" xfId="1" applyNumberFormat="1" applyFont="1" applyFill="1" applyBorder="1" applyProtection="1"/>
    <xf numFmtId="49" fontId="0" fillId="0" borderId="5" xfId="1" applyNumberFormat="1" applyFont="1" applyBorder="1" applyAlignment="1" applyProtection="1">
      <alignment horizontal="right" vertical="center" wrapText="1"/>
    </xf>
    <xf numFmtId="164" fontId="0" fillId="0" borderId="0" xfId="1" applyNumberFormat="1" applyFont="1" applyBorder="1" applyProtection="1"/>
    <xf numFmtId="164" fontId="0" fillId="0" borderId="4" xfId="0" applyNumberFormat="1" applyBorder="1" applyProtection="1"/>
    <xf numFmtId="0" fontId="0" fillId="0" borderId="1" xfId="0" applyBorder="1" applyAlignment="1" applyProtection="1">
      <alignment horizontal="right"/>
    </xf>
    <xf numFmtId="49" fontId="0" fillId="0" borderId="12" xfId="1" applyNumberFormat="1" applyFont="1" applyBorder="1" applyAlignment="1" applyProtection="1">
      <alignment horizontal="right" vertical="center" wrapText="1"/>
    </xf>
    <xf numFmtId="164" fontId="0" fillId="0" borderId="3" xfId="0" applyNumberFormat="1" applyBorder="1" applyProtection="1"/>
    <xf numFmtId="0" fontId="0" fillId="0" borderId="11" xfId="0" applyBorder="1" applyProtection="1"/>
    <xf numFmtId="0" fontId="0" fillId="0" borderId="6" xfId="0" applyBorder="1" applyProtection="1"/>
    <xf numFmtId="0" fontId="0" fillId="0" borderId="7" xfId="0" applyBorder="1" applyProtection="1"/>
    <xf numFmtId="164" fontId="0" fillId="0" borderId="0" xfId="1" applyNumberFormat="1" applyFont="1" applyBorder="1" applyAlignment="1" applyProtection="1">
      <alignment horizontal="right"/>
    </xf>
    <xf numFmtId="164" fontId="0" fillId="0" borderId="6" xfId="1" applyNumberFormat="1" applyFont="1" applyBorder="1" applyAlignment="1" applyProtection="1">
      <alignment horizontal="right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2" fillId="2" borderId="3" xfId="1" applyNumberFormat="1" applyFont="1" applyFill="1" applyBorder="1" applyAlignment="1" applyProtection="1">
      <alignment vertical="top"/>
      <protection locked="0"/>
    </xf>
    <xf numFmtId="164" fontId="0" fillId="0" borderId="0" xfId="0" applyNumberFormat="1" applyProtection="1"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right"/>
    </xf>
    <xf numFmtId="0" fontId="0" fillId="0" borderId="0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right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78D0-D982-4096-AF14-30DA6BF590BF}">
  <sheetPr>
    <tabColor theme="4" tint="0.79998168889431442"/>
  </sheetPr>
  <dimension ref="A2:AA41"/>
  <sheetViews>
    <sheetView workbookViewId="0">
      <selection activeCell="M14" sqref="M14"/>
    </sheetView>
  </sheetViews>
  <sheetFormatPr baseColWidth="10" defaultRowHeight="15" x14ac:dyDescent="0.25"/>
  <cols>
    <col min="1" max="1" width="8.7109375" style="54" customWidth="1"/>
    <col min="2" max="2" width="11.42578125" style="54"/>
    <col min="3" max="3" width="12.28515625" style="54" customWidth="1"/>
    <col min="4" max="4" width="10" style="54" bestFit="1" customWidth="1"/>
    <col min="5" max="5" width="9" style="54" bestFit="1" customWidth="1"/>
    <col min="6" max="6" width="9" style="54" customWidth="1"/>
    <col min="7" max="7" width="9" style="54" bestFit="1" customWidth="1"/>
    <col min="8" max="8" width="4.140625" style="54" customWidth="1"/>
    <col min="9" max="9" width="6.7109375" style="54" customWidth="1"/>
    <col min="10" max="10" width="9.42578125" style="54" customWidth="1"/>
    <col min="11" max="11" width="6.7109375" style="54" customWidth="1"/>
    <col min="12" max="12" width="6.42578125" style="54" customWidth="1"/>
    <col min="13" max="13" width="11.42578125" style="54"/>
    <col min="14" max="14" width="6.28515625" style="54" customWidth="1"/>
    <col min="15" max="15" width="5.140625" style="54" customWidth="1"/>
    <col min="16" max="16" width="7.7109375" style="54" customWidth="1"/>
    <col min="17" max="18" width="4.7109375" style="54" customWidth="1"/>
    <col min="19" max="19" width="6.28515625" style="54" customWidth="1"/>
    <col min="20" max="20" width="5.140625" style="54" customWidth="1"/>
    <col min="21" max="21" width="7.7109375" style="54" customWidth="1"/>
    <col min="22" max="22" width="11.85546875" style="54" bestFit="1" customWidth="1"/>
    <col min="23" max="23" width="4.7109375" style="54" customWidth="1"/>
    <col min="24" max="24" width="6.28515625" style="54" customWidth="1"/>
    <col min="25" max="25" width="5.140625" style="54" customWidth="1"/>
    <col min="26" max="26" width="7.7109375" style="54" customWidth="1"/>
    <col min="27" max="27" width="4.7109375" style="54" customWidth="1"/>
    <col min="28" max="16384" width="11.42578125" style="54"/>
  </cols>
  <sheetData>
    <row r="2" spans="1:27" ht="15" customHeight="1" x14ac:dyDescent="0.25">
      <c r="A2" s="2"/>
      <c r="B2" s="1" t="s">
        <v>8</v>
      </c>
      <c r="C2" s="2"/>
      <c r="D2" s="55">
        <v>1</v>
      </c>
      <c r="E2" s="2"/>
      <c r="F2" s="1"/>
      <c r="G2" s="3"/>
      <c r="H2" s="4"/>
      <c r="I2" s="2"/>
      <c r="J2" s="2"/>
      <c r="K2" s="2"/>
      <c r="L2" s="2"/>
      <c r="M2" s="2"/>
      <c r="N2" s="5" t="s">
        <v>21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1"/>
      <c r="L3" s="2"/>
      <c r="M3" s="2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9"/>
    </row>
    <row r="4" spans="1:27" x14ac:dyDescent="0.25">
      <c r="A4" s="2"/>
      <c r="B4" s="1" t="s">
        <v>13</v>
      </c>
      <c r="C4" s="2"/>
      <c r="D4" s="56">
        <v>192</v>
      </c>
      <c r="E4" s="57">
        <v>168</v>
      </c>
      <c r="F4" s="57">
        <v>1</v>
      </c>
      <c r="G4" s="58">
        <v>0</v>
      </c>
      <c r="H4" s="2"/>
      <c r="I4" s="2"/>
      <c r="J4" s="2"/>
      <c r="K4" s="2"/>
      <c r="L4" s="2"/>
      <c r="M4" s="2"/>
      <c r="N4" s="5" t="s">
        <v>17</v>
      </c>
      <c r="O4" s="6"/>
      <c r="P4" s="6"/>
      <c r="Q4" s="7"/>
      <c r="R4" s="10"/>
      <c r="S4" s="5" t="s">
        <v>15</v>
      </c>
      <c r="T4" s="6"/>
      <c r="U4" s="6"/>
      <c r="V4" s="7"/>
      <c r="W4" s="10"/>
      <c r="X4" s="5" t="s">
        <v>16</v>
      </c>
      <c r="Y4" s="6"/>
      <c r="Z4" s="6"/>
      <c r="AA4" s="7"/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1"/>
      <c r="O5" s="10"/>
      <c r="P5" s="10"/>
      <c r="Q5" s="10"/>
      <c r="R5" s="10"/>
      <c r="S5" s="10"/>
      <c r="T5" s="10"/>
      <c r="U5" s="10"/>
      <c r="V5" s="10"/>
      <c r="W5" s="10"/>
      <c r="X5" s="10"/>
      <c r="Y5" s="2"/>
      <c r="Z5" s="2"/>
      <c r="AA5" s="9"/>
    </row>
    <row r="6" spans="1:27" x14ac:dyDescent="0.25">
      <c r="A6" s="2"/>
      <c r="B6" s="1" t="s">
        <v>14</v>
      </c>
      <c r="C6" s="2"/>
      <c r="D6" s="12">
        <v>255</v>
      </c>
      <c r="E6" s="13">
        <v>0</v>
      </c>
      <c r="F6" s="13">
        <v>0</v>
      </c>
      <c r="G6" s="14">
        <v>0</v>
      </c>
      <c r="H6" s="2">
        <v>8</v>
      </c>
      <c r="I6" s="2" t="s">
        <v>12</v>
      </c>
      <c r="J6" s="2" t="s">
        <v>9</v>
      </c>
      <c r="K6" s="2">
        <v>0</v>
      </c>
      <c r="L6" s="2">
        <v>127</v>
      </c>
      <c r="M6" s="2"/>
      <c r="N6" s="15"/>
      <c r="O6" s="16"/>
      <c r="P6" s="16"/>
      <c r="Q6" s="16"/>
      <c r="R6" s="16"/>
      <c r="S6" s="16"/>
      <c r="T6" s="10"/>
      <c r="U6" s="10"/>
      <c r="V6" s="10"/>
      <c r="W6" s="10"/>
      <c r="X6" s="10"/>
      <c r="Y6" s="2"/>
      <c r="Z6" s="2"/>
      <c r="AA6" s="9"/>
    </row>
    <row r="7" spans="1:27" x14ac:dyDescent="0.25">
      <c r="A7" s="2"/>
      <c r="B7" s="17" t="s">
        <v>27</v>
      </c>
      <c r="C7" s="18"/>
      <c r="D7" s="12">
        <v>255</v>
      </c>
      <c r="E7" s="13">
        <v>255</v>
      </c>
      <c r="F7" s="13">
        <v>0</v>
      </c>
      <c r="G7" s="14">
        <v>0</v>
      </c>
      <c r="H7" s="2">
        <v>16</v>
      </c>
      <c r="I7" s="2" t="s">
        <v>12</v>
      </c>
      <c r="J7" s="2" t="s">
        <v>10</v>
      </c>
      <c r="K7" s="2">
        <v>128</v>
      </c>
      <c r="L7" s="2">
        <v>191</v>
      </c>
      <c r="M7" s="2"/>
      <c r="N7" s="19">
        <v>128</v>
      </c>
      <c r="O7" s="20" t="s">
        <v>6</v>
      </c>
      <c r="P7" s="21" t="s">
        <v>18</v>
      </c>
      <c r="Q7" s="22">
        <v>255</v>
      </c>
      <c r="R7" s="23"/>
      <c r="S7" s="19">
        <v>128</v>
      </c>
      <c r="T7" s="20" t="s">
        <v>6</v>
      </c>
      <c r="U7" s="21" t="s">
        <v>18</v>
      </c>
      <c r="V7" s="22">
        <v>255</v>
      </c>
      <c r="W7" s="23"/>
      <c r="X7" s="19">
        <v>128</v>
      </c>
      <c r="Y7" s="20" t="s">
        <v>6</v>
      </c>
      <c r="Z7" s="21" t="s">
        <v>18</v>
      </c>
      <c r="AA7" s="22">
        <v>255</v>
      </c>
    </row>
    <row r="8" spans="1:27" x14ac:dyDescent="0.25">
      <c r="A8" s="2"/>
      <c r="B8" s="17"/>
      <c r="C8" s="18"/>
      <c r="D8" s="12">
        <v>255</v>
      </c>
      <c r="E8" s="13">
        <v>255</v>
      </c>
      <c r="F8" s="13">
        <v>255</v>
      </c>
      <c r="G8" s="14">
        <v>0</v>
      </c>
      <c r="H8" s="2">
        <v>24</v>
      </c>
      <c r="I8" s="2" t="s">
        <v>12</v>
      </c>
      <c r="J8" s="2" t="s">
        <v>11</v>
      </c>
      <c r="K8" s="2">
        <v>192</v>
      </c>
      <c r="L8" s="2">
        <v>224</v>
      </c>
      <c r="M8" s="2"/>
      <c r="N8" s="24">
        <v>64</v>
      </c>
      <c r="O8" s="25"/>
      <c r="P8" s="26"/>
      <c r="Q8" s="27"/>
      <c r="R8" s="23"/>
      <c r="S8" s="24">
        <v>64</v>
      </c>
      <c r="T8" s="25"/>
      <c r="U8" s="26"/>
      <c r="V8" s="27"/>
      <c r="W8" s="23"/>
      <c r="X8" s="24">
        <v>64</v>
      </c>
      <c r="Y8" s="25"/>
      <c r="Z8" s="26"/>
      <c r="AA8" s="27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4">
        <v>32</v>
      </c>
      <c r="O9" s="25"/>
      <c r="P9" s="26"/>
      <c r="Q9" s="27"/>
      <c r="R9" s="23"/>
      <c r="S9" s="24">
        <v>32</v>
      </c>
      <c r="T9" s="25"/>
      <c r="U9" s="26"/>
      <c r="V9" s="27"/>
      <c r="W9" s="23"/>
      <c r="X9" s="24">
        <v>32</v>
      </c>
      <c r="Y9" s="25"/>
      <c r="Z9" s="26"/>
      <c r="AA9" s="27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4">
        <v>16</v>
      </c>
      <c r="O10" s="25"/>
      <c r="P10" s="26"/>
      <c r="Q10" s="27"/>
      <c r="R10" s="23"/>
      <c r="S10" s="24">
        <v>16</v>
      </c>
      <c r="T10" s="25"/>
      <c r="U10" s="26"/>
      <c r="V10" s="27"/>
      <c r="W10" s="23"/>
      <c r="X10" s="24">
        <v>16</v>
      </c>
      <c r="Y10" s="25"/>
      <c r="Z10" s="26"/>
      <c r="AA10" s="27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4">
        <v>8</v>
      </c>
      <c r="O11" s="25"/>
      <c r="P11" s="26"/>
      <c r="Q11" s="27"/>
      <c r="R11" s="23"/>
      <c r="S11" s="24">
        <v>8</v>
      </c>
      <c r="T11" s="25"/>
      <c r="U11" s="26"/>
      <c r="V11" s="27"/>
      <c r="W11" s="23"/>
      <c r="X11" s="24">
        <v>8</v>
      </c>
      <c r="Y11" s="25"/>
      <c r="Z11" s="26"/>
      <c r="AA11" s="27"/>
    </row>
    <row r="12" spans="1:27" x14ac:dyDescent="0.25">
      <c r="A12" s="2"/>
      <c r="B12" s="2"/>
      <c r="C12" s="28" t="s">
        <v>25</v>
      </c>
      <c r="D12" s="29"/>
      <c r="E12" s="29"/>
      <c r="F12" s="29"/>
      <c r="G12" s="30"/>
      <c r="H12" s="2"/>
      <c r="I12" s="2"/>
      <c r="J12" s="2"/>
      <c r="K12" s="2"/>
      <c r="L12" s="2"/>
      <c r="M12" s="2"/>
      <c r="N12" s="24">
        <v>4</v>
      </c>
      <c r="O12" s="25"/>
      <c r="P12" s="26"/>
      <c r="Q12" s="27"/>
      <c r="R12" s="23"/>
      <c r="S12" s="24">
        <v>4</v>
      </c>
      <c r="T12" s="25"/>
      <c r="U12" s="26"/>
      <c r="V12" s="27"/>
      <c r="W12" s="23"/>
      <c r="X12" s="24">
        <v>4</v>
      </c>
      <c r="Y12" s="25"/>
      <c r="Z12" s="26"/>
      <c r="AA12" s="27"/>
    </row>
    <row r="13" spans="1:27" x14ac:dyDescent="0.25">
      <c r="A13" s="2"/>
      <c r="B13" s="2"/>
      <c r="C13" s="31"/>
      <c r="D13" s="32"/>
      <c r="E13" s="32"/>
      <c r="F13" s="32"/>
      <c r="G13" s="33"/>
      <c r="H13" s="2"/>
      <c r="I13" s="2"/>
      <c r="J13" s="2"/>
      <c r="K13" s="2"/>
      <c r="L13" s="2"/>
      <c r="M13" s="2"/>
      <c r="N13" s="24">
        <v>2</v>
      </c>
      <c r="O13" s="25"/>
      <c r="P13" s="26"/>
      <c r="Q13" s="27"/>
      <c r="R13" s="23"/>
      <c r="S13" s="24">
        <v>2</v>
      </c>
      <c r="T13" s="25"/>
      <c r="U13" s="26"/>
      <c r="V13" s="27"/>
      <c r="W13" s="23"/>
      <c r="X13" s="24">
        <v>2</v>
      </c>
      <c r="Y13" s="25"/>
      <c r="Z13" s="26"/>
      <c r="AA13" s="27"/>
    </row>
    <row r="14" spans="1:27" x14ac:dyDescent="0.25">
      <c r="A14" s="2"/>
      <c r="B14" s="34"/>
      <c r="C14" s="35" t="s">
        <v>22</v>
      </c>
      <c r="D14" s="13">
        <f>D4</f>
        <v>192</v>
      </c>
      <c r="E14" s="13">
        <f t="shared" ref="E14:G14" si="0">E4</f>
        <v>168</v>
      </c>
      <c r="F14" s="13">
        <f t="shared" si="0"/>
        <v>1</v>
      </c>
      <c r="G14" s="14">
        <f t="shared" si="0"/>
        <v>0</v>
      </c>
      <c r="H14" s="36" cm="1">
        <f t="array" ref="H14">_xlfn.IFS(H16="A",(H6+SUM(T32:T39)),H16="B",(H7+SUM(T32:T39)),H16="C",(H8+SUM(T32:T39)))</f>
        <v>24</v>
      </c>
      <c r="I14" s="2" t="s">
        <v>12</v>
      </c>
      <c r="J14" s="2"/>
      <c r="K14" s="2"/>
      <c r="L14" s="2"/>
      <c r="M14" s="2"/>
      <c r="N14" s="37">
        <v>1</v>
      </c>
      <c r="O14" s="38"/>
      <c r="P14" s="39"/>
      <c r="Q14" s="40"/>
      <c r="R14" s="23"/>
      <c r="S14" s="37">
        <v>1</v>
      </c>
      <c r="T14" s="38"/>
      <c r="U14" s="39"/>
      <c r="V14" s="27"/>
      <c r="W14" s="23"/>
      <c r="X14" s="37">
        <v>1</v>
      </c>
      <c r="Y14" s="38"/>
      <c r="Z14" s="39"/>
      <c r="AA14" s="40"/>
    </row>
    <row r="15" spans="1:27" ht="15" customHeight="1" x14ac:dyDescent="0.25">
      <c r="A15" s="2"/>
      <c r="B15" s="34"/>
      <c r="C15" s="35" t="s">
        <v>24</v>
      </c>
      <c r="D15" s="41" t="str">
        <f>IF(D16=255,O7,0)</f>
        <v>11111111</v>
      </c>
      <c r="E15" s="41" t="str">
        <f>IF(E16=255,T15,"00000000")</f>
        <v>11111111</v>
      </c>
      <c r="F15" s="41" t="str">
        <f>IF(F16=255,Y23,"00000000")</f>
        <v>11111111</v>
      </c>
      <c r="G15" s="42" t="str">
        <f>IF(E20&lt;=8,REPT(1,E20),"VALOR NO VALIDO")</f>
        <v/>
      </c>
      <c r="H15" s="2"/>
      <c r="I15" s="2"/>
      <c r="J15" s="2"/>
      <c r="K15" s="2"/>
      <c r="L15" s="2"/>
      <c r="M15" s="2"/>
      <c r="N15" s="24">
        <v>128</v>
      </c>
      <c r="O15" s="20" t="s">
        <v>7</v>
      </c>
      <c r="P15" s="26" t="s">
        <v>19</v>
      </c>
      <c r="Q15" s="43">
        <v>0</v>
      </c>
      <c r="R15" s="44"/>
      <c r="S15" s="24">
        <v>128</v>
      </c>
      <c r="T15" s="20" t="s">
        <v>6</v>
      </c>
      <c r="U15" s="26" t="s">
        <v>19</v>
      </c>
      <c r="V15" s="22">
        <v>255</v>
      </c>
      <c r="W15" s="23"/>
      <c r="X15" s="24">
        <v>128</v>
      </c>
      <c r="Y15" s="20" t="s">
        <v>6</v>
      </c>
      <c r="Z15" s="26" t="s">
        <v>19</v>
      </c>
      <c r="AA15" s="22">
        <v>255</v>
      </c>
    </row>
    <row r="16" spans="1:27" x14ac:dyDescent="0.25">
      <c r="A16" s="2"/>
      <c r="B16" s="2"/>
      <c r="C16" s="35" t="s">
        <v>23</v>
      </c>
      <c r="D16" s="13">
        <f>D6</f>
        <v>255</v>
      </c>
      <c r="E16" s="13">
        <f>IF(D14&gt;=K7,E7,0)</f>
        <v>255</v>
      </c>
      <c r="F16" s="13">
        <f>IF(D14&gt;=K8,F8,0)</f>
        <v>255</v>
      </c>
      <c r="G16" s="45">
        <f>V32</f>
        <v>0</v>
      </c>
      <c r="H16" s="46" t="str" cm="1">
        <f t="array" ref="H16">_xlfn.IFS((SUM(D16:F16)=255),"A",(SUM(D16:F16)=510),"B",(SUM(D16:F16)=765),"C")</f>
        <v>C</v>
      </c>
      <c r="I16" s="2" t="s">
        <v>30</v>
      </c>
      <c r="J16" s="2"/>
      <c r="K16" s="2"/>
      <c r="L16" s="2"/>
      <c r="M16" s="2"/>
      <c r="N16" s="24">
        <v>64</v>
      </c>
      <c r="O16" s="25"/>
      <c r="P16" s="26"/>
      <c r="Q16" s="43"/>
      <c r="R16" s="44"/>
      <c r="S16" s="24">
        <v>64</v>
      </c>
      <c r="T16" s="25"/>
      <c r="U16" s="26"/>
      <c r="V16" s="27"/>
      <c r="W16" s="23"/>
      <c r="X16" s="24">
        <v>64</v>
      </c>
      <c r="Y16" s="25"/>
      <c r="Z16" s="26"/>
      <c r="AA16" s="27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4">
        <v>32</v>
      </c>
      <c r="O17" s="25"/>
      <c r="P17" s="26"/>
      <c r="Q17" s="43"/>
      <c r="R17" s="44"/>
      <c r="S17" s="24">
        <v>32</v>
      </c>
      <c r="T17" s="25"/>
      <c r="U17" s="26"/>
      <c r="V17" s="27"/>
      <c r="W17" s="23"/>
      <c r="X17" s="24">
        <v>32</v>
      </c>
      <c r="Y17" s="25"/>
      <c r="Z17" s="26"/>
      <c r="AA17" s="27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4">
        <v>16</v>
      </c>
      <c r="O18" s="25"/>
      <c r="P18" s="26"/>
      <c r="Q18" s="43"/>
      <c r="R18" s="44"/>
      <c r="S18" s="24">
        <v>16</v>
      </c>
      <c r="T18" s="25"/>
      <c r="U18" s="26"/>
      <c r="V18" s="27"/>
      <c r="W18" s="23"/>
      <c r="X18" s="24">
        <v>16</v>
      </c>
      <c r="Y18" s="25"/>
      <c r="Z18" s="26"/>
      <c r="AA18" s="27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4">
        <v>8</v>
      </c>
      <c r="O19" s="25"/>
      <c r="P19" s="26"/>
      <c r="Q19" s="43"/>
      <c r="R19" s="44"/>
      <c r="S19" s="24">
        <v>8</v>
      </c>
      <c r="T19" s="25"/>
      <c r="U19" s="26"/>
      <c r="V19" s="27"/>
      <c r="W19" s="23"/>
      <c r="X19" s="24">
        <v>8</v>
      </c>
      <c r="Y19" s="25"/>
      <c r="Z19" s="26"/>
      <c r="AA19" s="27"/>
    </row>
    <row r="20" spans="1:27" ht="15" customHeight="1" x14ac:dyDescent="0.25">
      <c r="A20" s="2"/>
      <c r="B20" s="1" t="s">
        <v>26</v>
      </c>
      <c r="C20" s="2"/>
      <c r="D20" s="35">
        <v>2</v>
      </c>
      <c r="E20" s="59">
        <v>0</v>
      </c>
      <c r="F20" s="14">
        <f>POWER(D20,E20)</f>
        <v>1</v>
      </c>
      <c r="G20" s="2"/>
      <c r="H20" s="2"/>
      <c r="I20" s="2"/>
      <c r="J20" s="2"/>
      <c r="K20" s="2"/>
      <c r="L20" s="2"/>
      <c r="M20" s="2"/>
      <c r="N20" s="24">
        <v>4</v>
      </c>
      <c r="O20" s="25"/>
      <c r="P20" s="26"/>
      <c r="Q20" s="43"/>
      <c r="R20" s="44"/>
      <c r="S20" s="24">
        <v>4</v>
      </c>
      <c r="T20" s="25"/>
      <c r="U20" s="26"/>
      <c r="V20" s="27"/>
      <c r="W20" s="23"/>
      <c r="X20" s="24">
        <v>4</v>
      </c>
      <c r="Y20" s="25"/>
      <c r="Z20" s="26"/>
      <c r="AA20" s="27"/>
    </row>
    <row r="21" spans="1:27" x14ac:dyDescent="0.25">
      <c r="A21" s="2"/>
      <c r="B21" s="17" t="s">
        <v>28</v>
      </c>
      <c r="C21" s="17"/>
      <c r="D21" s="2"/>
      <c r="E21" s="2"/>
      <c r="F21" s="2"/>
      <c r="G21" s="2"/>
      <c r="H21" s="2"/>
      <c r="I21" s="2"/>
      <c r="J21" s="2"/>
      <c r="K21" s="2"/>
      <c r="L21" s="2"/>
      <c r="M21" s="2"/>
      <c r="N21" s="24">
        <v>2</v>
      </c>
      <c r="O21" s="25"/>
      <c r="P21" s="26"/>
      <c r="Q21" s="43"/>
      <c r="R21" s="44"/>
      <c r="S21" s="24">
        <v>2</v>
      </c>
      <c r="T21" s="25"/>
      <c r="U21" s="26"/>
      <c r="V21" s="27"/>
      <c r="W21" s="23"/>
      <c r="X21" s="24">
        <v>2</v>
      </c>
      <c r="Y21" s="25"/>
      <c r="Z21" s="26"/>
      <c r="AA21" s="27"/>
    </row>
    <row r="22" spans="1:27" x14ac:dyDescent="0.25">
      <c r="A22" s="2"/>
      <c r="B22" s="17"/>
      <c r="C22" s="17"/>
      <c r="D22" s="2"/>
      <c r="E22" s="2"/>
      <c r="F22" s="2"/>
      <c r="G22" s="2"/>
      <c r="H22" s="2"/>
      <c r="I22" s="2"/>
      <c r="J22" s="2"/>
      <c r="K22" s="2"/>
      <c r="L22" s="2"/>
      <c r="M22" s="2"/>
      <c r="N22" s="37">
        <v>1</v>
      </c>
      <c r="O22" s="38"/>
      <c r="P22" s="39"/>
      <c r="Q22" s="47"/>
      <c r="R22" s="44"/>
      <c r="S22" s="37">
        <v>1</v>
      </c>
      <c r="T22" s="38"/>
      <c r="U22" s="39"/>
      <c r="V22" s="40"/>
      <c r="W22" s="23"/>
      <c r="X22" s="37">
        <v>1</v>
      </c>
      <c r="Y22" s="38"/>
      <c r="Z22" s="39"/>
      <c r="AA22" s="40"/>
    </row>
    <row r="23" spans="1:27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9">
        <v>128</v>
      </c>
      <c r="O23" s="20" t="s">
        <v>7</v>
      </c>
      <c r="P23" s="26" t="s">
        <v>20</v>
      </c>
      <c r="Q23" s="43">
        <v>0</v>
      </c>
      <c r="R23" s="44"/>
      <c r="S23" s="19">
        <v>128</v>
      </c>
      <c r="T23" s="20" t="s">
        <v>7</v>
      </c>
      <c r="U23" s="26" t="s">
        <v>20</v>
      </c>
      <c r="V23" s="43">
        <v>0</v>
      </c>
      <c r="W23" s="44"/>
      <c r="X23" s="19">
        <v>128</v>
      </c>
      <c r="Y23" s="20" t="s">
        <v>6</v>
      </c>
      <c r="Z23" s="26" t="s">
        <v>20</v>
      </c>
      <c r="AA23" s="27">
        <v>255</v>
      </c>
    </row>
    <row r="24" spans="1:27" x14ac:dyDescent="0.25">
      <c r="A24" s="2"/>
      <c r="B24" s="2"/>
      <c r="C24" s="2"/>
      <c r="D24" s="2" t="s">
        <v>32</v>
      </c>
      <c r="E24" s="2" t="s">
        <v>23</v>
      </c>
      <c r="F24" s="2" t="s">
        <v>33</v>
      </c>
      <c r="G24" s="2"/>
      <c r="H24" s="2"/>
      <c r="I24" s="2"/>
      <c r="J24" s="2"/>
      <c r="K24" s="2"/>
      <c r="L24" s="2"/>
      <c r="M24" s="2"/>
      <c r="N24" s="24">
        <v>64</v>
      </c>
      <c r="O24" s="25"/>
      <c r="P24" s="26"/>
      <c r="Q24" s="43"/>
      <c r="R24" s="44"/>
      <c r="S24" s="24">
        <v>64</v>
      </c>
      <c r="T24" s="25"/>
      <c r="U24" s="26"/>
      <c r="V24" s="43"/>
      <c r="W24" s="44"/>
      <c r="X24" s="24">
        <v>64</v>
      </c>
      <c r="Y24" s="25"/>
      <c r="Z24" s="26"/>
      <c r="AA24" s="27"/>
    </row>
    <row r="25" spans="1:27" x14ac:dyDescent="0.25">
      <c r="A25" s="2"/>
      <c r="B25" s="1" t="s">
        <v>31</v>
      </c>
      <c r="C25" s="2"/>
      <c r="D25" s="12">
        <v>256</v>
      </c>
      <c r="E25" s="48">
        <f>G16</f>
        <v>0</v>
      </c>
      <c r="F25" s="45">
        <f>(D25-E25)</f>
        <v>256</v>
      </c>
      <c r="G25" s="2"/>
      <c r="H25" s="2"/>
      <c r="I25" s="2"/>
      <c r="J25" s="2"/>
      <c r="K25" s="2"/>
      <c r="L25" s="2"/>
      <c r="M25" s="2"/>
      <c r="N25" s="24">
        <v>32</v>
      </c>
      <c r="O25" s="25"/>
      <c r="P25" s="26"/>
      <c r="Q25" s="43"/>
      <c r="R25" s="44"/>
      <c r="S25" s="24">
        <v>32</v>
      </c>
      <c r="T25" s="25"/>
      <c r="U25" s="26"/>
      <c r="V25" s="43"/>
      <c r="W25" s="44"/>
      <c r="X25" s="24">
        <v>32</v>
      </c>
      <c r="Y25" s="25"/>
      <c r="Z25" s="26"/>
      <c r="AA25" s="27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4">
        <v>16</v>
      </c>
      <c r="O26" s="25"/>
      <c r="P26" s="26"/>
      <c r="Q26" s="43"/>
      <c r="R26" s="44"/>
      <c r="S26" s="24">
        <v>16</v>
      </c>
      <c r="T26" s="25"/>
      <c r="U26" s="26"/>
      <c r="V26" s="43"/>
      <c r="W26" s="44"/>
      <c r="X26" s="24">
        <v>16</v>
      </c>
      <c r="Y26" s="25"/>
      <c r="Z26" s="26"/>
      <c r="AA26" s="27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4">
        <v>8</v>
      </c>
      <c r="O27" s="25"/>
      <c r="P27" s="26"/>
      <c r="Q27" s="43"/>
      <c r="R27" s="44"/>
      <c r="S27" s="24">
        <v>8</v>
      </c>
      <c r="T27" s="25"/>
      <c r="U27" s="26"/>
      <c r="V27" s="43"/>
      <c r="W27" s="44"/>
      <c r="X27" s="24">
        <v>8</v>
      </c>
      <c r="Y27" s="25"/>
      <c r="Z27" s="26"/>
      <c r="AA27" s="27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4">
        <v>4</v>
      </c>
      <c r="O28" s="25"/>
      <c r="P28" s="26"/>
      <c r="Q28" s="43"/>
      <c r="R28" s="44"/>
      <c r="S28" s="24">
        <v>4</v>
      </c>
      <c r="T28" s="25"/>
      <c r="U28" s="26"/>
      <c r="V28" s="43"/>
      <c r="W28" s="44"/>
      <c r="X28" s="24">
        <v>4</v>
      </c>
      <c r="Y28" s="25"/>
      <c r="Z28" s="26"/>
      <c r="AA28" s="27"/>
    </row>
    <row r="29" spans="1:27" x14ac:dyDescent="0.25">
      <c r="N29" s="24">
        <v>2</v>
      </c>
      <c r="O29" s="25"/>
      <c r="P29" s="26"/>
      <c r="Q29" s="43"/>
      <c r="R29" s="44"/>
      <c r="S29" s="24">
        <v>2</v>
      </c>
      <c r="T29" s="25"/>
      <c r="U29" s="26"/>
      <c r="V29" s="43"/>
      <c r="W29" s="44"/>
      <c r="X29" s="24">
        <v>2</v>
      </c>
      <c r="Y29" s="25"/>
      <c r="Z29" s="26"/>
      <c r="AA29" s="27"/>
    </row>
    <row r="30" spans="1:27" x14ac:dyDescent="0.25">
      <c r="N30" s="37">
        <v>1</v>
      </c>
      <c r="O30" s="38"/>
      <c r="P30" s="39"/>
      <c r="Q30" s="47"/>
      <c r="R30" s="44"/>
      <c r="S30" s="37">
        <v>1</v>
      </c>
      <c r="T30" s="38"/>
      <c r="U30" s="39"/>
      <c r="V30" s="47"/>
      <c r="W30" s="44"/>
      <c r="X30" s="37">
        <v>1</v>
      </c>
      <c r="Y30" s="38"/>
      <c r="Z30" s="39"/>
      <c r="AA30" s="40"/>
    </row>
    <row r="31" spans="1:27" x14ac:dyDescent="0.25">
      <c r="N31" s="49"/>
      <c r="O31" s="50"/>
      <c r="P31" s="50"/>
      <c r="Q31" s="2"/>
      <c r="R31" s="50"/>
      <c r="S31" s="2"/>
      <c r="T31" s="2"/>
      <c r="U31" s="2"/>
      <c r="V31" s="2"/>
      <c r="W31" s="50"/>
      <c r="X31" s="13"/>
      <c r="Y31" s="2"/>
      <c r="Z31" s="2"/>
      <c r="AA31" s="14"/>
    </row>
    <row r="32" spans="1:27" x14ac:dyDescent="0.25">
      <c r="N32" s="51"/>
      <c r="O32" s="2"/>
      <c r="P32" s="2"/>
      <c r="Q32" s="51"/>
      <c r="R32" s="2"/>
      <c r="S32" s="24">
        <v>128</v>
      </c>
      <c r="T32" s="52" t="str">
        <f>IF($E$20&gt;=1,1,"0")</f>
        <v>0</v>
      </c>
      <c r="U32" s="26" t="s">
        <v>29</v>
      </c>
      <c r="V32" s="27">
        <f>(IF(T32=1,S32,0)+IF(T33=1,S33,0)+IF(T34=1,S34,0)+IF(T35=1,S35,0)+IF(T36=1,S36,0)+IF(T37=1,S37,0)+IF(T38=1,S38,0)+IF(T39=1,S39,0))</f>
        <v>0</v>
      </c>
      <c r="W32" s="2"/>
      <c r="X32" s="2"/>
      <c r="Y32" s="51"/>
      <c r="Z32" s="51"/>
      <c r="AA32" s="2"/>
    </row>
    <row r="33" spans="14:27" x14ac:dyDescent="0.25">
      <c r="N33" s="2"/>
      <c r="O33" s="2"/>
      <c r="P33" s="2"/>
      <c r="Q33" s="2"/>
      <c r="R33" s="2"/>
      <c r="S33" s="24">
        <v>64</v>
      </c>
      <c r="T33" s="52" t="str">
        <f>IF($E$20&gt;=2,1,"0")</f>
        <v>0</v>
      </c>
      <c r="U33" s="26"/>
      <c r="V33" s="27"/>
      <c r="W33" s="2"/>
      <c r="X33" s="2"/>
      <c r="Y33" s="2"/>
      <c r="Z33" s="2"/>
      <c r="AA33" s="2"/>
    </row>
    <row r="34" spans="14:27" x14ac:dyDescent="0.25">
      <c r="N34" s="2"/>
      <c r="O34" s="2"/>
      <c r="P34" s="2"/>
      <c r="Q34" s="2"/>
      <c r="R34" s="2"/>
      <c r="S34" s="24">
        <v>32</v>
      </c>
      <c r="T34" s="52" t="str">
        <f>IF($E$20&gt;=3,1,"0")</f>
        <v>0</v>
      </c>
      <c r="U34" s="26"/>
      <c r="V34" s="27"/>
      <c r="W34" s="2"/>
      <c r="X34" s="2"/>
      <c r="Y34" s="2"/>
      <c r="Z34" s="2"/>
      <c r="AA34" s="2"/>
    </row>
    <row r="35" spans="14:27" x14ac:dyDescent="0.25">
      <c r="N35" s="2"/>
      <c r="O35" s="2"/>
      <c r="P35" s="2"/>
      <c r="Q35" s="2"/>
      <c r="R35" s="2"/>
      <c r="S35" s="24">
        <v>16</v>
      </c>
      <c r="T35" s="52" t="str">
        <f>IF($E$20&gt;=4,1,"0")</f>
        <v>0</v>
      </c>
      <c r="U35" s="26"/>
      <c r="V35" s="27"/>
      <c r="W35" s="2"/>
      <c r="X35" s="2"/>
      <c r="Y35" s="2"/>
      <c r="Z35" s="2"/>
      <c r="AA35" s="2"/>
    </row>
    <row r="36" spans="14:27" x14ac:dyDescent="0.25">
      <c r="N36" s="2"/>
      <c r="O36" s="2"/>
      <c r="P36" s="2"/>
      <c r="Q36" s="2"/>
      <c r="R36" s="2"/>
      <c r="S36" s="24">
        <v>8</v>
      </c>
      <c r="T36" s="52" t="str">
        <f>IF($E$20&gt;=5,1,"0")</f>
        <v>0</v>
      </c>
      <c r="U36" s="26"/>
      <c r="V36" s="27"/>
      <c r="W36" s="2"/>
      <c r="X36" s="2"/>
      <c r="Y36" s="2"/>
      <c r="Z36" s="2"/>
      <c r="AA36" s="2"/>
    </row>
    <row r="37" spans="14:27" x14ac:dyDescent="0.25">
      <c r="N37" s="2"/>
      <c r="O37" s="2"/>
      <c r="P37" s="2"/>
      <c r="Q37" s="2"/>
      <c r="R37" s="2"/>
      <c r="S37" s="24">
        <v>4</v>
      </c>
      <c r="T37" s="52" t="str">
        <f>IF($E$20&gt;=6,1,"0")</f>
        <v>0</v>
      </c>
      <c r="U37" s="26"/>
      <c r="V37" s="27"/>
      <c r="W37" s="2"/>
      <c r="X37" s="2"/>
      <c r="Y37" s="2"/>
      <c r="Z37" s="2"/>
      <c r="AA37" s="2"/>
    </row>
    <row r="38" spans="14:27" x14ac:dyDescent="0.25">
      <c r="N38" s="2"/>
      <c r="O38" s="2"/>
      <c r="P38" s="2"/>
      <c r="Q38" s="2"/>
      <c r="R38" s="2"/>
      <c r="S38" s="24">
        <v>2</v>
      </c>
      <c r="T38" s="52" t="str">
        <f>IF($E$20&gt;=7,1,"0")</f>
        <v>0</v>
      </c>
      <c r="U38" s="26"/>
      <c r="V38" s="27"/>
      <c r="W38" s="2"/>
      <c r="X38" s="2"/>
      <c r="Y38" s="2"/>
      <c r="Z38" s="2"/>
      <c r="AA38" s="2"/>
    </row>
    <row r="39" spans="14:27" x14ac:dyDescent="0.25">
      <c r="N39" s="2"/>
      <c r="O39" s="2"/>
      <c r="P39" s="2"/>
      <c r="Q39" s="2"/>
      <c r="R39" s="2"/>
      <c r="S39" s="37">
        <v>1</v>
      </c>
      <c r="T39" s="53" t="str">
        <f>IF($E$20&gt;=8,1,"0")</f>
        <v>0</v>
      </c>
      <c r="U39" s="39"/>
      <c r="V39" s="40"/>
      <c r="W39" s="2"/>
      <c r="X39" s="2"/>
      <c r="Y39" s="2"/>
      <c r="Z39" s="2"/>
      <c r="AA39" s="2"/>
    </row>
    <row r="41" spans="14:27" x14ac:dyDescent="0.25">
      <c r="S41" s="60"/>
      <c r="T41" s="60"/>
    </row>
  </sheetData>
  <sheetProtection algorithmName="SHA-512" hashValue="1JzCMDajkFqePWjF1FEbYk3X0LRUNqZNq4vYe5A424i/XLqJlcsBxvGNx1r920TMxZATFXxiA79xf3meaMoCyQ==" saltValue="Y9eM3Tdv6zG74SWDYWdhBA==" spinCount="100000" sheet="1" objects="1" scenarios="1"/>
  <mergeCells count="36">
    <mergeCell ref="AA23:AA30"/>
    <mergeCell ref="S4:V4"/>
    <mergeCell ref="X4:AA4"/>
    <mergeCell ref="Z23:Z30"/>
    <mergeCell ref="Q7:Q14"/>
    <mergeCell ref="N4:Q4"/>
    <mergeCell ref="V7:V14"/>
    <mergeCell ref="V15:V22"/>
    <mergeCell ref="Y7:Y14"/>
    <mergeCell ref="Y15:Y22"/>
    <mergeCell ref="Y23:Y30"/>
    <mergeCell ref="P7:P14"/>
    <mergeCell ref="U7:U14"/>
    <mergeCell ref="U15:U22"/>
    <mergeCell ref="C12:G13"/>
    <mergeCell ref="N2:AA2"/>
    <mergeCell ref="Z7:Z14"/>
    <mergeCell ref="Z15:Z22"/>
    <mergeCell ref="AA7:AA14"/>
    <mergeCell ref="AA15:AA22"/>
    <mergeCell ref="B21:C22"/>
    <mergeCell ref="U32:U39"/>
    <mergeCell ref="V32:V39"/>
    <mergeCell ref="O7:O14"/>
    <mergeCell ref="T7:T14"/>
    <mergeCell ref="T15:T22"/>
    <mergeCell ref="T23:T30"/>
    <mergeCell ref="U23:U30"/>
    <mergeCell ref="V23:V30"/>
    <mergeCell ref="O15:O22"/>
    <mergeCell ref="P15:P22"/>
    <mergeCell ref="Q15:Q22"/>
    <mergeCell ref="O23:O30"/>
    <mergeCell ref="P23:P30"/>
    <mergeCell ref="Q23:Q30"/>
    <mergeCell ref="B7:C8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BEF0-E7B6-4AD3-B3E1-232A1AE01EB2}">
  <sheetPr>
    <tabColor theme="7" tint="0.79998168889431442"/>
  </sheetPr>
  <dimension ref="A1:K10"/>
  <sheetViews>
    <sheetView tabSelected="1" workbookViewId="0">
      <selection activeCell="K24" sqref="K24"/>
    </sheetView>
  </sheetViews>
  <sheetFormatPr baseColWidth="10" defaultRowHeight="15" x14ac:dyDescent="0.25"/>
  <cols>
    <col min="1" max="1" width="11.42578125" style="62"/>
    <col min="2" max="2" width="7.140625" style="62" customWidth="1"/>
    <col min="3" max="6" width="4.28515625" style="54" customWidth="1"/>
    <col min="7" max="7" width="15.85546875" style="64" bestFit="1" customWidth="1"/>
    <col min="8" max="8" width="20.85546875" style="64" bestFit="1" customWidth="1"/>
    <col min="9" max="9" width="12.140625" style="64" customWidth="1"/>
    <col min="10" max="10" width="18.5703125" style="64" customWidth="1"/>
    <col min="11" max="11" width="9" style="64" customWidth="1"/>
    <col min="12" max="16384" width="11.42578125" style="54"/>
  </cols>
  <sheetData>
    <row r="1" spans="1:11" x14ac:dyDescent="0.25">
      <c r="A1" s="67"/>
      <c r="B1" s="68"/>
      <c r="C1" s="70" t="s">
        <v>0</v>
      </c>
      <c r="D1" s="70"/>
      <c r="E1" s="70"/>
      <c r="F1" s="70"/>
      <c r="G1" s="71" t="s">
        <v>1</v>
      </c>
      <c r="H1" s="71" t="s">
        <v>2</v>
      </c>
      <c r="I1" s="71" t="s">
        <v>3</v>
      </c>
      <c r="J1" s="71" t="s">
        <v>5</v>
      </c>
      <c r="K1" s="71" t="s">
        <v>4</v>
      </c>
    </row>
    <row r="2" spans="1:11" x14ac:dyDescent="0.25">
      <c r="B2" s="67"/>
      <c r="C2" s="61"/>
      <c r="D2" s="61"/>
      <c r="E2" s="61"/>
      <c r="F2" s="61"/>
      <c r="G2" s="69"/>
      <c r="H2" s="69"/>
      <c r="I2" s="69"/>
      <c r="J2" s="69"/>
      <c r="K2" s="69"/>
    </row>
    <row r="3" spans="1:11" x14ac:dyDescent="0.25">
      <c r="A3" s="65" t="str">
        <f>("Subnet")</f>
        <v>Subnet</v>
      </c>
      <c r="B3" s="65">
        <f>(B2+1)</f>
        <v>1</v>
      </c>
      <c r="C3" s="72">
        <f>Datos_Iniciales!$D$14</f>
        <v>192</v>
      </c>
      <c r="D3" s="73">
        <f>Datos_Iniciales!$E$14</f>
        <v>168</v>
      </c>
      <c r="E3" s="73">
        <f>Datos_Iniciales!$F$14</f>
        <v>1</v>
      </c>
      <c r="F3" s="73">
        <f>(Datos_Iniciales!$F$25*B2)</f>
        <v>0</v>
      </c>
      <c r="G3" s="66">
        <f>(F3+1)</f>
        <v>1</v>
      </c>
      <c r="H3" s="66">
        <f>(I3-1)</f>
        <v>254</v>
      </c>
      <c r="I3" s="66">
        <f>(Datos_Iniciales!$F$25*B3-1)</f>
        <v>255</v>
      </c>
      <c r="J3" s="66" t="str">
        <f>(_xlfn.CONCAT(TEXT(Datos_Iniciales!$D$16,0),".",TEXT(Datos_Iniciales!$E$16,0),".",TEXT(Datos_Iniciales!$F$16,0),".",TEXT(Datos_Iniciales!$G$16,0)))</f>
        <v>255.255.255.0</v>
      </c>
      <c r="K3" s="66">
        <f>Datos_Iniciales!$H$14</f>
        <v>24</v>
      </c>
    </row>
    <row r="4" spans="1:11" x14ac:dyDescent="0.25">
      <c r="C4" s="63"/>
    </row>
    <row r="5" spans="1:11" x14ac:dyDescent="0.25">
      <c r="C5" s="63"/>
    </row>
    <row r="6" spans="1:11" x14ac:dyDescent="0.25">
      <c r="C6" s="63"/>
    </row>
    <row r="7" spans="1:11" x14ac:dyDescent="0.25">
      <c r="C7" s="63"/>
    </row>
    <row r="8" spans="1:11" x14ac:dyDescent="0.25">
      <c r="C8" s="63"/>
    </row>
    <row r="9" spans="1:11" x14ac:dyDescent="0.25">
      <c r="C9" s="63"/>
    </row>
    <row r="10" spans="1:11" x14ac:dyDescent="0.25">
      <c r="C10" s="63"/>
    </row>
  </sheetData>
  <sheetProtection algorithmName="SHA-512" hashValue="MpaubOAlMlqRAFSELHI5PrKJNe3P16YK8bdkdxfhCNYngi4Au54pm6xoCiVXZWIQvNFp/2u1NTxtrH0TDpWr4w==" saltValue="F75WgFngLozTN2rHBtH/8w==" spinCount="100000" sheet="1" objects="1" scenarios="1" insertRows="0" deleteRows="0"/>
  <mergeCells count="1">
    <mergeCell ref="C1:F1"/>
  </mergeCells>
  <pageMargins left="0.7" right="0.7" top="0.75" bottom="0.75" header="0.3" footer="0.3"/>
  <ignoredErrors>
    <ignoredError sqref="A3:G3 I3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Datos_Iniciales</vt:lpstr>
      <vt:lpstr>Subredes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QUINTANA NAVARRO</dc:creator>
  <cp:lastModifiedBy>Jose MGL</cp:lastModifiedBy>
  <dcterms:created xsi:type="dcterms:W3CDTF">2023-10-28T09:51:14Z</dcterms:created>
  <dcterms:modified xsi:type="dcterms:W3CDTF">2023-11-26T12:56:15Z</dcterms:modified>
</cp:coreProperties>
</file>