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DC0F01AB-AF2B-4EA8-9238-D53D8A9537A4}" xr6:coauthVersionLast="44" xr6:coauthVersionMax="44" xr10:uidLastSave="{00000000-0000-0000-0000-000000000000}"/>
  <bookViews>
    <workbookView xWindow="-120" yWindow="-120" windowWidth="29040" windowHeight="15840" activeTab="4" xr2:uid="{00000000-000D-0000-FFFF-FFFF00000000}"/>
  </bookViews>
  <sheets>
    <sheet name="kri" sheetId="1" r:id="rId1"/>
    <sheet name="kri-nn" sheetId="3" r:id="rId2"/>
    <sheet name="kri-nn-postpr" sheetId="5" r:id="rId3"/>
    <sheet name="raw" sheetId="4" r:id="rId4"/>
    <sheet name="etc" sheetId="2" r:id="rId5"/>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 i="5" l="1"/>
  <c r="G78" i="5" l="1"/>
  <c r="G10" i="5"/>
  <c r="G13" i="5"/>
  <c r="G15" i="5"/>
  <c r="G16" i="5"/>
  <c r="G17" i="5"/>
  <c r="G18" i="5"/>
  <c r="G19" i="5"/>
  <c r="G20" i="5"/>
  <c r="G25" i="5"/>
  <c r="G28" i="5"/>
  <c r="G30" i="5"/>
  <c r="G32" i="5"/>
  <c r="G33" i="5"/>
  <c r="G34" i="5"/>
  <c r="G36" i="5"/>
  <c r="G39" i="5"/>
  <c r="G44" i="5"/>
  <c r="G46" i="5"/>
  <c r="G48" i="5"/>
  <c r="G49" i="5"/>
  <c r="G52" i="5"/>
  <c r="G53" i="5"/>
  <c r="G54" i="5"/>
  <c r="G55" i="5"/>
  <c r="G58" i="5"/>
  <c r="G59" i="5"/>
  <c r="G60" i="5"/>
  <c r="G61" i="5"/>
  <c r="G62" i="5"/>
  <c r="G64" i="5"/>
  <c r="G65" i="5"/>
  <c r="G66" i="5"/>
  <c r="G69" i="5"/>
  <c r="G73" i="5"/>
  <c r="G74" i="5"/>
  <c r="G77" i="5"/>
  <c r="G85" i="5"/>
  <c r="G88" i="5"/>
  <c r="G90" i="5"/>
  <c r="G102" i="5"/>
  <c r="G2" i="5"/>
  <c r="O61" i="5" l="1"/>
  <c r="O25" i="5"/>
  <c r="O26" i="5"/>
  <c r="O27" i="5"/>
  <c r="O28" i="5"/>
  <c r="O3" i="5"/>
  <c r="O4" i="5"/>
  <c r="D104" i="5" l="1"/>
  <c r="C104" i="5"/>
  <c r="B104" i="5"/>
  <c r="A104" i="5"/>
  <c r="D103" i="5"/>
  <c r="C103" i="5"/>
  <c r="O103" i="5" s="1"/>
  <c r="B103" i="5"/>
  <c r="A103" i="5"/>
  <c r="D102" i="5"/>
  <c r="C102" i="5"/>
  <c r="B102" i="5"/>
  <c r="A102" i="5"/>
  <c r="D101" i="5"/>
  <c r="C101" i="5"/>
  <c r="B101" i="5"/>
  <c r="A101" i="5"/>
  <c r="D100" i="5"/>
  <c r="C100" i="5"/>
  <c r="O100" i="5" s="1"/>
  <c r="B100" i="5"/>
  <c r="A100" i="5"/>
  <c r="D99" i="5"/>
  <c r="C99" i="5"/>
  <c r="O99" i="5" s="1"/>
  <c r="B99" i="5"/>
  <c r="A99" i="5"/>
  <c r="D98" i="5"/>
  <c r="C98" i="5"/>
  <c r="B98" i="5"/>
  <c r="A98" i="5"/>
  <c r="D97" i="5"/>
  <c r="C97" i="5"/>
  <c r="B97" i="5"/>
  <c r="A97" i="5"/>
  <c r="D96" i="5"/>
  <c r="C96" i="5"/>
  <c r="O96" i="5" s="1"/>
  <c r="B96" i="5"/>
  <c r="A96" i="5"/>
  <c r="D95" i="5"/>
  <c r="C95" i="5"/>
  <c r="B95" i="5"/>
  <c r="A95" i="5"/>
  <c r="D94" i="5"/>
  <c r="C94" i="5"/>
  <c r="B94" i="5"/>
  <c r="A94" i="5"/>
  <c r="D93" i="5"/>
  <c r="C93" i="5"/>
  <c r="B93" i="5"/>
  <c r="A93" i="5"/>
  <c r="D92" i="5"/>
  <c r="C92" i="5"/>
  <c r="O92" i="5" s="1"/>
  <c r="B92" i="5"/>
  <c r="A92" i="5"/>
  <c r="D91" i="5"/>
  <c r="C91" i="5"/>
  <c r="B91" i="5"/>
  <c r="A91" i="5"/>
  <c r="D90" i="5"/>
  <c r="C90" i="5"/>
  <c r="B90" i="5"/>
  <c r="A90" i="5"/>
  <c r="D89" i="5"/>
  <c r="C89" i="5"/>
  <c r="B89" i="5"/>
  <c r="A89" i="5"/>
  <c r="D88" i="5"/>
  <c r="C88" i="5"/>
  <c r="B88" i="5"/>
  <c r="A88" i="5"/>
  <c r="D87" i="5"/>
  <c r="C87" i="5"/>
  <c r="B87" i="5"/>
  <c r="A87" i="5"/>
  <c r="C86" i="5"/>
  <c r="B86" i="5"/>
  <c r="A86" i="5"/>
  <c r="D85" i="5"/>
  <c r="C85" i="5"/>
  <c r="O85" i="5" s="1"/>
  <c r="B85" i="5"/>
  <c r="A85" i="5"/>
  <c r="D84" i="5"/>
  <c r="C84" i="5"/>
  <c r="B84" i="5"/>
  <c r="A84" i="5"/>
  <c r="D83" i="5"/>
  <c r="C83" i="5"/>
  <c r="O83" i="5" s="1"/>
  <c r="B83" i="5"/>
  <c r="A83" i="5"/>
  <c r="D82" i="5"/>
  <c r="C82" i="5"/>
  <c r="B82" i="5"/>
  <c r="A82" i="5"/>
  <c r="D81" i="5"/>
  <c r="C81" i="5"/>
  <c r="B81" i="5"/>
  <c r="A81" i="5"/>
  <c r="D80" i="5"/>
  <c r="C80" i="5"/>
  <c r="B80" i="5"/>
  <c r="A80" i="5"/>
  <c r="D79" i="5"/>
  <c r="C79" i="5"/>
  <c r="O79" i="5" s="1"/>
  <c r="B79" i="5"/>
  <c r="A79" i="5"/>
  <c r="D78" i="5"/>
  <c r="C78" i="5"/>
  <c r="B78" i="5"/>
  <c r="A78" i="5"/>
  <c r="D77" i="5"/>
  <c r="C77" i="5"/>
  <c r="B77" i="5"/>
  <c r="A77" i="5"/>
  <c r="D76" i="5"/>
  <c r="C76" i="5"/>
  <c r="O76" i="5" s="1"/>
  <c r="B76" i="5"/>
  <c r="A76" i="5"/>
  <c r="D75" i="5"/>
  <c r="C75" i="5"/>
  <c r="B75" i="5"/>
  <c r="A75" i="5"/>
  <c r="D74" i="5"/>
  <c r="C74" i="5"/>
  <c r="B74" i="5"/>
  <c r="A74" i="5"/>
  <c r="D73" i="5"/>
  <c r="C73" i="5"/>
  <c r="B73" i="5"/>
  <c r="A73" i="5"/>
  <c r="D72" i="5"/>
  <c r="C72" i="5"/>
  <c r="B72" i="5"/>
  <c r="A72" i="5"/>
  <c r="D71" i="5"/>
  <c r="C71" i="5"/>
  <c r="B71" i="5"/>
  <c r="A71" i="5"/>
  <c r="D70" i="5"/>
  <c r="C70" i="5"/>
  <c r="B70" i="5"/>
  <c r="A70" i="5"/>
  <c r="D69" i="5"/>
  <c r="C69" i="5"/>
  <c r="B69" i="5"/>
  <c r="A69" i="5"/>
  <c r="D68" i="5"/>
  <c r="C68" i="5"/>
  <c r="B68" i="5"/>
  <c r="A68" i="5"/>
  <c r="D67" i="5"/>
  <c r="C67" i="5"/>
  <c r="B67" i="5"/>
  <c r="A67" i="5"/>
  <c r="D66" i="5"/>
  <c r="C66" i="5"/>
  <c r="B66" i="5"/>
  <c r="A66" i="5"/>
  <c r="D65" i="5"/>
  <c r="C65" i="5"/>
  <c r="B65" i="5"/>
  <c r="A65" i="5"/>
  <c r="D64" i="5"/>
  <c r="C64" i="5"/>
  <c r="B64" i="5"/>
  <c r="A64" i="5"/>
  <c r="D63" i="5"/>
  <c r="C63" i="5"/>
  <c r="B63" i="5"/>
  <c r="A63" i="5"/>
  <c r="D62" i="5"/>
  <c r="C62" i="5"/>
  <c r="B62" i="5"/>
  <c r="A62" i="5"/>
  <c r="D61" i="5"/>
  <c r="C61" i="5"/>
  <c r="B61" i="5"/>
  <c r="A61" i="5"/>
  <c r="D60" i="5"/>
  <c r="C60" i="5"/>
  <c r="O60" i="5" s="1"/>
  <c r="B60" i="5"/>
  <c r="A60" i="5"/>
  <c r="D59" i="5"/>
  <c r="C59" i="5"/>
  <c r="B59" i="5"/>
  <c r="A59" i="5"/>
  <c r="D58" i="5"/>
  <c r="C58" i="5"/>
  <c r="B58" i="5"/>
  <c r="A58" i="5"/>
  <c r="D57" i="5"/>
  <c r="C57" i="5"/>
  <c r="O57" i="5" s="1"/>
  <c r="B57" i="5"/>
  <c r="A57" i="5"/>
  <c r="D56" i="5"/>
  <c r="C56" i="5"/>
  <c r="B56" i="5"/>
  <c r="A56" i="5"/>
  <c r="D55" i="5"/>
  <c r="C55" i="5"/>
  <c r="B55" i="5"/>
  <c r="A55" i="5"/>
  <c r="D54" i="5"/>
  <c r="C54" i="5"/>
  <c r="B54" i="5"/>
  <c r="A54" i="5"/>
  <c r="D53" i="5"/>
  <c r="C53" i="5"/>
  <c r="B53" i="5"/>
  <c r="A53" i="5"/>
  <c r="D52" i="5"/>
  <c r="C52" i="5"/>
  <c r="B52" i="5"/>
  <c r="A52" i="5"/>
  <c r="D51" i="5"/>
  <c r="C51" i="5"/>
  <c r="O51" i="5" s="1"/>
  <c r="B51" i="5"/>
  <c r="A51" i="5"/>
  <c r="D50" i="5"/>
  <c r="C50" i="5"/>
  <c r="B50" i="5"/>
  <c r="A50" i="5"/>
  <c r="D49" i="5"/>
  <c r="C49" i="5"/>
  <c r="B49" i="5"/>
  <c r="A49" i="5"/>
  <c r="D48" i="5"/>
  <c r="C48" i="5"/>
  <c r="B48" i="5"/>
  <c r="A48" i="5"/>
  <c r="D47" i="5"/>
  <c r="C47" i="5"/>
  <c r="B47" i="5"/>
  <c r="A47" i="5"/>
  <c r="D46" i="5"/>
  <c r="C46" i="5"/>
  <c r="B46" i="5"/>
  <c r="A46" i="5"/>
  <c r="D45" i="5"/>
  <c r="C45" i="5"/>
  <c r="B45" i="5"/>
  <c r="A45" i="5"/>
  <c r="D44" i="5"/>
  <c r="C44" i="5"/>
  <c r="O44" i="5" s="1"/>
  <c r="B44" i="5"/>
  <c r="A44" i="5"/>
  <c r="D43" i="5"/>
  <c r="C43" i="5"/>
  <c r="O43" i="5" s="1"/>
  <c r="B43" i="5"/>
  <c r="A43" i="5"/>
  <c r="D42" i="5"/>
  <c r="C42" i="5"/>
  <c r="B42" i="5"/>
  <c r="A42" i="5"/>
  <c r="D41" i="5"/>
  <c r="C41" i="5"/>
  <c r="B41" i="5"/>
  <c r="A41" i="5"/>
  <c r="D40" i="5"/>
  <c r="C40" i="5"/>
  <c r="B40" i="5"/>
  <c r="A40" i="5"/>
  <c r="D39" i="5"/>
  <c r="C39" i="5"/>
  <c r="B39" i="5"/>
  <c r="A39" i="5"/>
  <c r="D38" i="5"/>
  <c r="C38" i="5"/>
  <c r="B38" i="5"/>
  <c r="A38" i="5"/>
  <c r="D37" i="5"/>
  <c r="C37" i="5"/>
  <c r="B37" i="5"/>
  <c r="A37" i="5"/>
  <c r="D36" i="5"/>
  <c r="C36" i="5"/>
  <c r="B36" i="5"/>
  <c r="A36" i="5"/>
  <c r="D35" i="5"/>
  <c r="C35" i="5"/>
  <c r="B35" i="5"/>
  <c r="A35" i="5"/>
  <c r="D34" i="5"/>
  <c r="C34" i="5"/>
  <c r="B34" i="5"/>
  <c r="A34" i="5"/>
  <c r="D33" i="5"/>
  <c r="C33" i="5"/>
  <c r="B33" i="5"/>
  <c r="A33" i="5"/>
  <c r="D32" i="5"/>
  <c r="C32" i="5"/>
  <c r="B32" i="5"/>
  <c r="A32" i="5"/>
  <c r="D31" i="5"/>
  <c r="C31" i="5"/>
  <c r="B31" i="5"/>
  <c r="A31" i="5"/>
  <c r="D30" i="5"/>
  <c r="C30" i="5"/>
  <c r="B30" i="5"/>
  <c r="A30" i="5"/>
  <c r="D29" i="5"/>
  <c r="C29" i="5"/>
  <c r="B29" i="5"/>
  <c r="A29" i="5"/>
  <c r="D28" i="5"/>
  <c r="C28" i="5"/>
  <c r="B28" i="5"/>
  <c r="A28" i="5"/>
  <c r="D27" i="5"/>
  <c r="C27" i="5"/>
  <c r="B27" i="5"/>
  <c r="A27" i="5"/>
  <c r="D26" i="5"/>
  <c r="C26" i="5"/>
  <c r="B26" i="5"/>
  <c r="A26" i="5"/>
  <c r="D25" i="5"/>
  <c r="C25" i="5"/>
  <c r="B25" i="5"/>
  <c r="A25" i="5"/>
  <c r="D24" i="5"/>
  <c r="C24" i="5"/>
  <c r="B24" i="5"/>
  <c r="A24" i="5"/>
  <c r="D23" i="5"/>
  <c r="C23" i="5"/>
  <c r="B23" i="5"/>
  <c r="A23" i="5"/>
  <c r="D22" i="5"/>
  <c r="C22" i="5"/>
  <c r="B22" i="5"/>
  <c r="A22" i="5"/>
  <c r="D21" i="5"/>
  <c r="C21" i="5"/>
  <c r="B21" i="5"/>
  <c r="A21" i="5"/>
  <c r="D20" i="5"/>
  <c r="C20" i="5"/>
  <c r="B20" i="5"/>
  <c r="A20" i="5"/>
  <c r="D19" i="5"/>
  <c r="C19" i="5"/>
  <c r="B19" i="5"/>
  <c r="A19" i="5"/>
  <c r="D18" i="5"/>
  <c r="C18" i="5"/>
  <c r="B18" i="5"/>
  <c r="A18" i="5"/>
  <c r="D17" i="5"/>
  <c r="C17" i="5"/>
  <c r="B17" i="5"/>
  <c r="A17" i="5"/>
  <c r="D16" i="5"/>
  <c r="C16" i="5"/>
  <c r="B16" i="5"/>
  <c r="A16" i="5"/>
  <c r="D15" i="5"/>
  <c r="C15" i="5"/>
  <c r="B15" i="5"/>
  <c r="A15" i="5"/>
  <c r="D14" i="5"/>
  <c r="C14" i="5"/>
  <c r="B14" i="5"/>
  <c r="A14" i="5"/>
  <c r="D13" i="5"/>
  <c r="C13" i="5"/>
  <c r="B13" i="5"/>
  <c r="A13" i="5"/>
  <c r="S12" i="5"/>
  <c r="D12" i="5"/>
  <c r="C12" i="5"/>
  <c r="B12" i="5"/>
  <c r="A12" i="5"/>
  <c r="D11" i="5"/>
  <c r="C11" i="5"/>
  <c r="B11" i="5"/>
  <c r="A11" i="5"/>
  <c r="D10" i="5"/>
  <c r="C10" i="5"/>
  <c r="B10" i="5"/>
  <c r="A10" i="5"/>
  <c r="D9" i="5"/>
  <c r="C9" i="5"/>
  <c r="B9" i="5"/>
  <c r="A9" i="5"/>
  <c r="D8" i="5"/>
  <c r="C8" i="5"/>
  <c r="B8" i="5"/>
  <c r="A8" i="5"/>
  <c r="S7" i="5"/>
  <c r="D7" i="5"/>
  <c r="C7" i="5"/>
  <c r="B7" i="5"/>
  <c r="A7" i="5"/>
  <c r="D6" i="5"/>
  <c r="C6" i="5"/>
  <c r="B6" i="5"/>
  <c r="A6" i="5"/>
  <c r="D5" i="5"/>
  <c r="C5" i="5"/>
  <c r="B5" i="5"/>
  <c r="A5" i="5"/>
  <c r="D4" i="5"/>
  <c r="C4" i="5"/>
  <c r="B4" i="5"/>
  <c r="A4" i="5"/>
  <c r="D3" i="5"/>
  <c r="C3" i="5"/>
  <c r="G3" i="5" s="1"/>
  <c r="B3" i="5"/>
  <c r="A3" i="5"/>
  <c r="D2" i="5"/>
  <c r="C2" i="5"/>
  <c r="B2" i="5"/>
  <c r="A2" i="5"/>
  <c r="O12" i="5" l="1"/>
  <c r="O18" i="5"/>
  <c r="O30" i="5"/>
  <c r="O87" i="5"/>
  <c r="O36" i="5"/>
  <c r="O39" i="5"/>
  <c r="O42" i="5"/>
  <c r="O45" i="5"/>
  <c r="O48" i="5"/>
  <c r="O54" i="5"/>
  <c r="O63" i="5"/>
  <c r="O66" i="5"/>
  <c r="O69" i="5"/>
  <c r="O72" i="5"/>
  <c r="O75" i="5"/>
  <c r="O78" i="5"/>
  <c r="O81" i="5"/>
  <c r="O84" i="5"/>
  <c r="O6" i="5"/>
  <c r="O9" i="5"/>
  <c r="O24" i="5"/>
  <c r="O93" i="5"/>
  <c r="O33" i="5"/>
  <c r="O7" i="5"/>
  <c r="O10" i="5"/>
  <c r="O13" i="5"/>
  <c r="O16" i="5"/>
  <c r="O19" i="5"/>
  <c r="O22" i="5"/>
  <c r="O31" i="5"/>
  <c r="O88" i="5"/>
  <c r="O91" i="5"/>
  <c r="O94" i="5"/>
  <c r="O97" i="5"/>
  <c r="O34" i="5"/>
  <c r="O37" i="5"/>
  <c r="O46" i="5"/>
  <c r="O49" i="5"/>
  <c r="O52" i="5"/>
  <c r="O55" i="5"/>
  <c r="O58" i="5"/>
  <c r="O64" i="5"/>
  <c r="O67" i="5"/>
  <c r="O70" i="5"/>
  <c r="O73" i="5"/>
  <c r="O82" i="5"/>
  <c r="O90" i="5"/>
  <c r="K31" i="5"/>
  <c r="O8" i="5"/>
  <c r="O11" i="5"/>
  <c r="O15" i="5"/>
  <c r="O5" i="5"/>
  <c r="O14" i="5"/>
  <c r="O17" i="5"/>
  <c r="O20" i="5"/>
  <c r="O23" i="5"/>
  <c r="O29" i="5"/>
  <c r="O89" i="5"/>
  <c r="O95" i="5"/>
  <c r="O98" i="5"/>
  <c r="O101" i="5"/>
  <c r="O104" i="5"/>
  <c r="O21" i="5"/>
  <c r="O102" i="5"/>
  <c r="O2" i="5"/>
  <c r="O32" i="5"/>
  <c r="O35" i="5"/>
  <c r="O38" i="5"/>
  <c r="O41" i="5"/>
  <c r="O47" i="5"/>
  <c r="O50" i="5"/>
  <c r="O53" i="5"/>
  <c r="O56" i="5"/>
  <c r="O59" i="5"/>
  <c r="O62" i="5"/>
  <c r="O65" i="5"/>
  <c r="O68" i="5"/>
  <c r="O71" i="5"/>
  <c r="O74" i="5"/>
  <c r="O77" i="5"/>
  <c r="O80" i="5"/>
  <c r="K27" i="5"/>
  <c r="K51" i="5"/>
  <c r="K57" i="5"/>
  <c r="K99" i="5"/>
  <c r="K92" i="5"/>
  <c r="K96" i="5"/>
  <c r="K81" i="5"/>
  <c r="K43" i="5"/>
  <c r="K76" i="5"/>
  <c r="K79" i="5"/>
  <c r="K100" i="5"/>
  <c r="K103" i="5"/>
  <c r="K83" i="5"/>
  <c r="G5" i="5"/>
  <c r="G6" i="5"/>
  <c r="G4" i="5"/>
  <c r="K24" i="5"/>
  <c r="K42" i="5"/>
  <c r="K91" i="5"/>
  <c r="K98" i="5"/>
  <c r="K26" i="5"/>
  <c r="K75" i="5"/>
  <c r="K95" i="5"/>
  <c r="K37" i="5"/>
  <c r="K71" i="5"/>
  <c r="K7" i="5"/>
  <c r="D108" i="5"/>
  <c r="K63" i="5"/>
  <c r="K12" i="5"/>
  <c r="K22" i="5"/>
  <c r="K35" i="5"/>
  <c r="K72" i="5"/>
  <c r="K82" i="5"/>
  <c r="K87" i="5"/>
  <c r="K21" i="5"/>
  <c r="K89" i="5"/>
  <c r="K94" i="5"/>
  <c r="K29" i="5"/>
  <c r="K8" i="5"/>
  <c r="K23" i="5"/>
  <c r="K41" i="5"/>
  <c r="K68" i="5"/>
  <c r="K104" i="5"/>
  <c r="K11" i="5"/>
  <c r="K38" i="5"/>
  <c r="K47" i="5"/>
  <c r="K50" i="5"/>
  <c r="K56" i="5"/>
  <c r="K70" i="5"/>
  <c r="K80" i="5"/>
  <c r="K84" i="5"/>
  <c r="K93" i="5"/>
  <c r="K97" i="5"/>
  <c r="K101" i="5"/>
  <c r="K14" i="5"/>
  <c r="K9" i="5"/>
  <c r="D107" i="5"/>
  <c r="S12" i="3"/>
  <c r="S7" i="3"/>
  <c r="B40" i="3"/>
  <c r="C40" i="3"/>
  <c r="D40"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7" i="3"/>
  <c r="D88" i="3"/>
  <c r="D89" i="3"/>
  <c r="D90" i="3"/>
  <c r="D91" i="3"/>
  <c r="D92" i="3"/>
  <c r="D93" i="3"/>
  <c r="D94" i="3"/>
  <c r="D95" i="3"/>
  <c r="D96" i="3"/>
  <c r="D97" i="3"/>
  <c r="D98" i="3"/>
  <c r="D99" i="3"/>
  <c r="D100" i="3"/>
  <c r="D101" i="3"/>
  <c r="D102" i="3"/>
  <c r="D103" i="3"/>
  <c r="D104" i="3"/>
  <c r="D2" i="3"/>
  <c r="B3" i="3"/>
  <c r="C3" i="3"/>
  <c r="B4" i="3"/>
  <c r="C4" i="3"/>
  <c r="B5" i="3"/>
  <c r="C5" i="3"/>
  <c r="B6" i="3"/>
  <c r="C6" i="3"/>
  <c r="O6" i="3" s="1"/>
  <c r="B7" i="3"/>
  <c r="C7" i="3"/>
  <c r="O7" i="3" s="1"/>
  <c r="B8" i="3"/>
  <c r="C8" i="3"/>
  <c r="O8" i="3" s="1"/>
  <c r="B9" i="3"/>
  <c r="C9" i="3"/>
  <c r="O9" i="3" s="1"/>
  <c r="B10" i="3"/>
  <c r="C10" i="3"/>
  <c r="O10" i="3" s="1"/>
  <c r="B11" i="3"/>
  <c r="C11" i="3"/>
  <c r="O11" i="3" s="1"/>
  <c r="B12" i="3"/>
  <c r="C12" i="3"/>
  <c r="O12" i="3" s="1"/>
  <c r="B13" i="3"/>
  <c r="C13" i="3"/>
  <c r="O13" i="3" s="1"/>
  <c r="B14" i="3"/>
  <c r="C14" i="3"/>
  <c r="O14" i="3" s="1"/>
  <c r="B15" i="3"/>
  <c r="C15" i="3"/>
  <c r="O15" i="3" s="1"/>
  <c r="B16" i="3"/>
  <c r="C16" i="3"/>
  <c r="O16" i="3" s="1"/>
  <c r="B17" i="3"/>
  <c r="C17" i="3"/>
  <c r="O17" i="3" s="1"/>
  <c r="B18" i="3"/>
  <c r="C18" i="3"/>
  <c r="O18" i="3" s="1"/>
  <c r="B19" i="3"/>
  <c r="C19" i="3"/>
  <c r="O19" i="3" s="1"/>
  <c r="B20" i="3"/>
  <c r="C20" i="3"/>
  <c r="O20" i="3" s="1"/>
  <c r="B21" i="3"/>
  <c r="C21" i="3"/>
  <c r="O21" i="3" s="1"/>
  <c r="B22" i="3"/>
  <c r="C22" i="3"/>
  <c r="O22" i="3" s="1"/>
  <c r="B23" i="3"/>
  <c r="C23" i="3"/>
  <c r="O23" i="3" s="1"/>
  <c r="B24" i="3"/>
  <c r="C24" i="3"/>
  <c r="O24" i="3" s="1"/>
  <c r="B25" i="3"/>
  <c r="C25" i="3"/>
  <c r="O25" i="3" s="1"/>
  <c r="B26" i="3"/>
  <c r="C26" i="3"/>
  <c r="O26" i="3" s="1"/>
  <c r="B27" i="3"/>
  <c r="C27" i="3"/>
  <c r="O27" i="3" s="1"/>
  <c r="B28" i="3"/>
  <c r="C28" i="3"/>
  <c r="O28" i="3" s="1"/>
  <c r="B29" i="3"/>
  <c r="C29" i="3"/>
  <c r="O29" i="3" s="1"/>
  <c r="B30" i="3"/>
  <c r="C30" i="3"/>
  <c r="O30" i="3" s="1"/>
  <c r="B31" i="3"/>
  <c r="C31" i="3"/>
  <c r="O31" i="3" s="1"/>
  <c r="B32" i="3"/>
  <c r="C32" i="3"/>
  <c r="O32" i="3" s="1"/>
  <c r="B33" i="3"/>
  <c r="C33" i="3"/>
  <c r="O33" i="3" s="1"/>
  <c r="B34" i="3"/>
  <c r="C34" i="3"/>
  <c r="O34" i="3" s="1"/>
  <c r="B35" i="3"/>
  <c r="C35" i="3"/>
  <c r="O35" i="3" s="1"/>
  <c r="B36" i="3"/>
  <c r="C36" i="3"/>
  <c r="O36" i="3" s="1"/>
  <c r="B37" i="3"/>
  <c r="C37" i="3"/>
  <c r="O37" i="3" s="1"/>
  <c r="B38" i="3"/>
  <c r="C38" i="3"/>
  <c r="O38" i="3" s="1"/>
  <c r="B39" i="3"/>
  <c r="C39" i="3"/>
  <c r="O39" i="3" s="1"/>
  <c r="B41" i="3"/>
  <c r="C41" i="3"/>
  <c r="O41" i="3" s="1"/>
  <c r="B42" i="3"/>
  <c r="C42" i="3"/>
  <c r="O42" i="3" s="1"/>
  <c r="B43" i="3"/>
  <c r="C43" i="3"/>
  <c r="O43" i="3" s="1"/>
  <c r="B44" i="3"/>
  <c r="C44" i="3"/>
  <c r="B45" i="3"/>
  <c r="C45" i="3"/>
  <c r="O45" i="3" s="1"/>
  <c r="B46" i="3"/>
  <c r="C46" i="3"/>
  <c r="O46" i="3" s="1"/>
  <c r="B47" i="3"/>
  <c r="C47" i="3"/>
  <c r="O47" i="3" s="1"/>
  <c r="B48" i="3"/>
  <c r="C48" i="3"/>
  <c r="O48" i="3" s="1"/>
  <c r="B49" i="3"/>
  <c r="C49" i="3"/>
  <c r="O49" i="3" s="1"/>
  <c r="B50" i="3"/>
  <c r="C50" i="3"/>
  <c r="O50" i="3" s="1"/>
  <c r="B51" i="3"/>
  <c r="C51" i="3"/>
  <c r="O51" i="3" s="1"/>
  <c r="B52" i="3"/>
  <c r="C52" i="3"/>
  <c r="O52" i="3" s="1"/>
  <c r="B53" i="3"/>
  <c r="C53" i="3"/>
  <c r="O53" i="3" s="1"/>
  <c r="B54" i="3"/>
  <c r="C54" i="3"/>
  <c r="O54" i="3" s="1"/>
  <c r="B55" i="3"/>
  <c r="C55" i="3"/>
  <c r="O55" i="3" s="1"/>
  <c r="B56" i="3"/>
  <c r="C56" i="3"/>
  <c r="O56" i="3" s="1"/>
  <c r="B57" i="3"/>
  <c r="C57" i="3"/>
  <c r="O57" i="3" s="1"/>
  <c r="B58" i="3"/>
  <c r="C58" i="3"/>
  <c r="O58" i="3" s="1"/>
  <c r="B59" i="3"/>
  <c r="C59" i="3"/>
  <c r="O59" i="3" s="1"/>
  <c r="B60" i="3"/>
  <c r="C60" i="3"/>
  <c r="O60" i="3" s="1"/>
  <c r="B61" i="3"/>
  <c r="C61" i="3"/>
  <c r="B62" i="3"/>
  <c r="C62" i="3"/>
  <c r="O62" i="3" s="1"/>
  <c r="B63" i="3"/>
  <c r="C63" i="3"/>
  <c r="O63" i="3" s="1"/>
  <c r="B64" i="3"/>
  <c r="C64" i="3"/>
  <c r="O64" i="3" s="1"/>
  <c r="B65" i="3"/>
  <c r="C65" i="3"/>
  <c r="O65" i="3" s="1"/>
  <c r="B66" i="3"/>
  <c r="C66" i="3"/>
  <c r="O66" i="3" s="1"/>
  <c r="B67" i="3"/>
  <c r="C67" i="3"/>
  <c r="O67" i="3" s="1"/>
  <c r="B68" i="3"/>
  <c r="C68" i="3"/>
  <c r="O68" i="3" s="1"/>
  <c r="B69" i="3"/>
  <c r="C69" i="3"/>
  <c r="O69" i="3" s="1"/>
  <c r="B70" i="3"/>
  <c r="C70" i="3"/>
  <c r="O70" i="3" s="1"/>
  <c r="B71" i="3"/>
  <c r="C71" i="3"/>
  <c r="O71" i="3" s="1"/>
  <c r="B72" i="3"/>
  <c r="C72" i="3"/>
  <c r="O72" i="3" s="1"/>
  <c r="B73" i="3"/>
  <c r="C73" i="3"/>
  <c r="O73" i="3" s="1"/>
  <c r="B74" i="3"/>
  <c r="C74" i="3"/>
  <c r="O74" i="3" s="1"/>
  <c r="B75" i="3"/>
  <c r="C75" i="3"/>
  <c r="O75" i="3" s="1"/>
  <c r="B76" i="3"/>
  <c r="C76" i="3"/>
  <c r="O76" i="3" s="1"/>
  <c r="B77" i="3"/>
  <c r="C77" i="3"/>
  <c r="O77" i="3" s="1"/>
  <c r="B78" i="3"/>
  <c r="C78" i="3"/>
  <c r="O78" i="3" s="1"/>
  <c r="B79" i="3"/>
  <c r="C79" i="3"/>
  <c r="O79" i="3" s="1"/>
  <c r="B80" i="3"/>
  <c r="C80" i="3"/>
  <c r="O80" i="3" s="1"/>
  <c r="B81" i="3"/>
  <c r="C81" i="3"/>
  <c r="O81" i="3" s="1"/>
  <c r="B82" i="3"/>
  <c r="C82" i="3"/>
  <c r="O82" i="3" s="1"/>
  <c r="B83" i="3"/>
  <c r="C83" i="3"/>
  <c r="O83" i="3" s="1"/>
  <c r="B84" i="3"/>
  <c r="C84" i="3"/>
  <c r="O84" i="3" s="1"/>
  <c r="B85" i="3"/>
  <c r="C85" i="3"/>
  <c r="B86" i="3"/>
  <c r="C86" i="3"/>
  <c r="B87" i="3"/>
  <c r="C87" i="3"/>
  <c r="O87" i="3" s="1"/>
  <c r="B88" i="3"/>
  <c r="C88" i="3"/>
  <c r="O88" i="3" s="1"/>
  <c r="B89" i="3"/>
  <c r="C89" i="3"/>
  <c r="O89" i="3" s="1"/>
  <c r="B90" i="3"/>
  <c r="C90" i="3"/>
  <c r="O90" i="3" s="1"/>
  <c r="B91" i="3"/>
  <c r="C91" i="3"/>
  <c r="O91" i="3" s="1"/>
  <c r="B92" i="3"/>
  <c r="C92" i="3"/>
  <c r="O92" i="3" s="1"/>
  <c r="B93" i="3"/>
  <c r="C93" i="3"/>
  <c r="O93" i="3" s="1"/>
  <c r="B94" i="3"/>
  <c r="C94" i="3"/>
  <c r="O94" i="3" s="1"/>
  <c r="B95" i="3"/>
  <c r="C95" i="3"/>
  <c r="O95" i="3" s="1"/>
  <c r="B96" i="3"/>
  <c r="C96" i="3"/>
  <c r="O96" i="3" s="1"/>
  <c r="B97" i="3"/>
  <c r="C97" i="3"/>
  <c r="O97" i="3" s="1"/>
  <c r="B98" i="3"/>
  <c r="C98" i="3"/>
  <c r="O98" i="3" s="1"/>
  <c r="B99" i="3"/>
  <c r="C99" i="3"/>
  <c r="O99" i="3" s="1"/>
  <c r="B100" i="3"/>
  <c r="C100" i="3"/>
  <c r="O100" i="3" s="1"/>
  <c r="B101" i="3"/>
  <c r="C101" i="3"/>
  <c r="O101" i="3" s="1"/>
  <c r="B102" i="3"/>
  <c r="C102" i="3"/>
  <c r="O102" i="3" s="1"/>
  <c r="B103" i="3"/>
  <c r="C103" i="3"/>
  <c r="O103" i="3" s="1"/>
  <c r="B104" i="3"/>
  <c r="C104" i="3"/>
  <c r="O104" i="3" s="1"/>
  <c r="C2" i="3"/>
  <c r="O2" i="3" s="1"/>
  <c r="B2" i="3"/>
  <c r="A104"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 r="S15" i="5" l="1"/>
  <c r="S6" i="5"/>
  <c r="S10" i="5"/>
  <c r="S16" i="5"/>
  <c r="S11" i="5"/>
  <c r="D107" i="3"/>
  <c r="D108" i="3"/>
  <c r="K98" i="3"/>
  <c r="K89" i="3"/>
  <c r="K83" i="3"/>
  <c r="O5" i="3"/>
  <c r="S16" i="3" s="1"/>
  <c r="K38" i="3"/>
  <c r="K37" i="3"/>
  <c r="K75" i="3"/>
  <c r="K22" i="3"/>
  <c r="K97" i="3"/>
  <c r="K71" i="3"/>
  <c r="K79" i="3"/>
  <c r="K95" i="3"/>
  <c r="K57" i="3"/>
  <c r="K91" i="3"/>
  <c r="K51" i="3"/>
  <c r="K45" i="3"/>
  <c r="K87" i="3"/>
  <c r="K43" i="3"/>
  <c r="K14" i="3"/>
  <c r="K12" i="3"/>
  <c r="K103" i="3"/>
  <c r="K94" i="3"/>
  <c r="K82" i="3"/>
  <c r="K70" i="3"/>
  <c r="K27" i="3"/>
  <c r="K101" i="3"/>
  <c r="K93" i="3"/>
  <c r="K81" i="3"/>
  <c r="K68" i="3"/>
  <c r="K42" i="3"/>
  <c r="K26" i="3"/>
  <c r="K11" i="3"/>
  <c r="K100" i="3"/>
  <c r="K92" i="3"/>
  <c r="K80" i="3"/>
  <c r="K63" i="3"/>
  <c r="K41" i="3"/>
  <c r="K24" i="3"/>
  <c r="K9" i="3"/>
  <c r="K99" i="3"/>
  <c r="K23" i="3"/>
  <c r="K8" i="3"/>
  <c r="K7" i="3"/>
  <c r="K35" i="3"/>
  <c r="K21" i="3"/>
  <c r="K47" i="3"/>
  <c r="K56" i="3"/>
  <c r="K96" i="3"/>
  <c r="S10" i="3" s="1"/>
  <c r="K84" i="3"/>
  <c r="K72" i="3"/>
  <c r="K50" i="3"/>
  <c r="K31" i="3"/>
  <c r="K76" i="3"/>
  <c r="K104" i="3"/>
  <c r="K29" i="3"/>
  <c r="S15" i="3"/>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6" i="3" l="1"/>
  <c r="S5" i="3"/>
  <c r="S11" i="3"/>
  <c r="S109" i="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<sst xmlns="http://schemas.openxmlformats.org/spreadsheetml/2006/main" count="380" uniqueCount="68">
  <si>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</si>
  <si>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</si>
  <si>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</si>
  <si>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</si>
  <si>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</si>
  <si>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</si>
  <si>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</si>
  <si>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</si>
  <si>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</si>
  <si>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</si>
  <si>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</si>
  <si>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</si>
  <si>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</si>
  <si>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</si>
  <si>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</si>
  <si>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</si>
  <si>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</si>
  <si>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</si>
  <si>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</si>
  <si>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</si>
  <si>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</si>
  <si>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</si>
  <si>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</si>
  <si>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</si>
  <si>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</si>
  <si>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</si>
  <si>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</si>
  <si>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</si>
  <si>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</si>
  <si>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</si>
  <si>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no lowdose</t>
  </si>
  <si>
    <t>Every lowdose volume evaluation, it´s meant to be similar to the diagnostic one (in ml)</t>
  </si>
  <si>
    <t>bad lowdose</t>
  </si>
  <si>
    <t>bad pat. Positioning</t>
  </si>
  <si>
    <t>Is repeated from other</t>
  </si>
  <si>
    <t>NN (CT)</t>
  </si>
  <si>
    <t>Comments</t>
  </si>
  <si>
    <t>Dr. Mustafa's calculation</t>
  </si>
  <si>
    <t>Teddy's calculation</t>
  </si>
  <si>
    <t>broken volume</t>
  </si>
  <si>
    <t>Error</t>
  </si>
  <si>
    <t>!!!</t>
  </si>
  <si>
    <t>NN LowDose</t>
  </si>
  <si>
    <t>Average Volume Error</t>
  </si>
  <si>
    <t>Liver in other side</t>
  </si>
  <si>
    <t>NN Low Dose</t>
  </si>
  <si>
    <t>Dice</t>
  </si>
  <si>
    <t>NN MRI</t>
  </si>
  <si>
    <t>Volume Error Dev</t>
  </si>
  <si>
    <t>Volume Error Mean</t>
  </si>
  <si>
    <t>Dice Error Mean</t>
  </si>
  <si>
    <t>NN CT</t>
  </si>
  <si>
    <t>NN MR</t>
  </si>
  <si>
    <t>MR</t>
  </si>
  <si>
    <t>CT</t>
  </si>
  <si>
    <t>!50.9%</t>
  </si>
  <si>
    <t>Dice Score Mean</t>
  </si>
  <si>
    <t>NN (MRI)</t>
  </si>
  <si>
    <t>Computed on every MR data partient, missing dice scores are due to missing anotations</t>
  </si>
  <si>
    <t>broken CT</t>
  </si>
  <si>
    <t>Multiple volumes are broken, fragmented. Some preprocessing must be done</t>
  </si>
  <si>
    <t>[SIRT]</t>
  </si>
  <si>
    <t>Automatically computed lowdose</t>
  </si>
  <si>
    <t>Automatically computed mri</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</si>
  <si>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</si>
  <si>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</si>
  <si>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</si>
  <si>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This is the volumetry computed by the nn without supervision removing all islands in the generated prediction, with morphological operations conect islands tat aver very close.
Missing dice scores are due to corrupted stored meshes.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</si>
</sst>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name val="Calibri"/>
      <family val="2"/>
    </font>
    <font>
      <b/>
      <sz val="11"/>
      <color rgb="FF000000"/>
      <name val="Calibri"/>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109">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10" fillId="0" borderId="15" xfId="0" applyFont="1" applyBorder="1" applyAlignment="1">
      <alignment horizontal="center" wrapText="1"/>
    </xf>
    <xf numFmtId="164" fontId="12" fillId="0" borderId="16" xfId="1" applyNumberFormat="1" applyFont="1" applyBorder="1" applyAlignment="1">
      <alignment horizontal="center" wrapText="1"/>
    </xf>
    <xf numFmtId="0" fontId="0" fillId="0" borderId="17" xfId="0" applyBorder="1" applyAlignment="1">
      <alignment horizontal="center"/>
    </xf>
    <xf numFmtId="164" fontId="1" fillId="0" borderId="18" xfId="1" applyNumberFormat="1" applyBorder="1" applyAlignment="1">
      <alignment horizontal="center"/>
    </xf>
    <xf numFmtId="0" fontId="11" fillId="0" borderId="15" xfId="0" applyFont="1" applyBorder="1" applyAlignment="1">
      <alignment horizontal="center" wrapText="1"/>
    </xf>
    <xf numFmtId="0" fontId="11" fillId="0" borderId="19" xfId="0" applyFont="1" applyBorder="1" applyAlignment="1">
      <alignment horizontal="center" wrapText="1"/>
    </xf>
    <xf numFmtId="0" fontId="11" fillId="0" borderId="16" xfId="0" applyFont="1" applyBorder="1" applyAlignment="1">
      <alignment horizontal="center" wrapText="1"/>
    </xf>
    <xf numFmtId="0" fontId="0" fillId="0" borderId="17" xfId="0" applyBorder="1" applyAlignment="1">
      <alignment horizontal="center" wrapText="1"/>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9" fontId="1" fillId="0" borderId="18" xfId="1" applyBorder="1" applyAlignment="1">
      <alignment horizontal="center"/>
    </xf>
    <xf numFmtId="164" fontId="1" fillId="0" borderId="18" xfId="1" applyNumberFormat="1" applyBorder="1" applyAlignment="1">
      <alignment horizontal="center" wrapText="1"/>
    </xf>
    <xf numFmtId="0" fontId="11" fillId="0" borderId="0" xfId="0" applyFont="1" applyAlignment="1">
      <alignment horizontal="center" vertical="center"/>
    </xf>
    <xf numFmtId="0" fontId="0" fillId="0" borderId="0" xfId="0" applyAlignment="1">
      <alignment horizontal="center" vertical="center"/>
    </xf>
    <xf numFmtId="0" fontId="7" fillId="5" borderId="1" xfId="2"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0" fontId="3" fillId="0" borderId="16" xfId="0" applyFont="1" applyBorder="1" applyAlignment="1">
      <alignment horizontal="center"/>
    </xf>
    <xf numFmtId="0" fontId="3" fillId="0" borderId="24" xfId="0" applyFont="1" applyBorder="1" applyAlignment="1">
      <alignment horizont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7" fillId="5" borderId="1" xfId="2" applyAlignment="1">
      <alignment horizontal="center" vertical="center"/>
    </xf>
    <xf numFmtId="0" fontId="8" fillId="0" borderId="15" xfId="0" applyFont="1" applyBorder="1" applyAlignment="1">
      <alignment horizontal="center" wrapText="1"/>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10" fontId="12" fillId="0" borderId="16" xfId="1" applyNumberFormat="1" applyFont="1" applyBorder="1" applyAlignment="1">
      <alignment horizontal="center" wrapText="1"/>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0" fillId="2" borderId="17" xfId="0" applyFill="1" applyBorder="1" applyAlignment="1">
      <alignment horizontal="center"/>
    </xf>
    <xf numFmtId="164" fontId="1" fillId="2" borderId="0" xfId="1" applyNumberFormat="1" applyFill="1" applyBorder="1" applyAlignment="1">
      <alignment horizontal="center" wrapText="1"/>
    </xf>
    <xf numFmtId="10" fontId="1" fillId="2" borderId="18" xfId="1" applyNumberFormat="1" applyFill="1" applyBorder="1" applyAlignment="1">
      <alignment horizontal="center"/>
    </xf>
    <xf numFmtId="9" fontId="1" fillId="2" borderId="0" xfId="1" applyFill="1" applyBorder="1" applyAlignment="1">
      <alignment horizontal="center"/>
    </xf>
    <xf numFmtId="0" fontId="0" fillId="0" borderId="17" xfId="0" applyFill="1" applyBorder="1" applyAlignment="1">
      <alignment horizontal="center" vertical="center"/>
    </xf>
    <xf numFmtId="0" fontId="11" fillId="0" borderId="15" xfId="0" applyFont="1" applyFill="1" applyBorder="1" applyAlignment="1">
      <alignment horizontal="center" wrapText="1"/>
    </xf>
    <xf numFmtId="0" fontId="11" fillId="0" borderId="19" xfId="0" applyFont="1" applyFill="1" applyBorder="1" applyAlignment="1">
      <alignment horizontal="center" wrapText="1"/>
    </xf>
    <xf numFmtId="0" fontId="11" fillId="0" borderId="16" xfId="0" applyFont="1" applyFill="1" applyBorder="1" applyAlignment="1">
      <alignment horizontal="center" wrapText="1"/>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11" fillId="0" borderId="15" xfId="0" applyFont="1" applyBorder="1" applyAlignment="1">
      <alignment horizontal="center"/>
    </xf>
    <xf numFmtId="0" fontId="11" fillId="0" borderId="19"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xf>
    <xf numFmtId="0" fontId="7" fillId="5" borderId="1" xfId="2" applyAlignment="1">
      <alignment horizontal="center" vertical="center"/>
    </xf>
    <xf numFmtId="0" fontId="7" fillId="5" borderId="20" xfId="2" applyBorder="1" applyAlignment="1">
      <alignment horizontal="center" vertical="center"/>
    </xf>
    <xf numFmtId="0" fontId="7" fillId="5" borderId="21" xfId="2" applyBorder="1" applyAlignment="1">
      <alignment horizontal="center" vertic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2" xfId="3" applyFont="1" applyBorder="1" applyAlignment="1">
      <alignment horizontal="center" vertical="center" wrapText="1"/>
    </xf>
    <xf numFmtId="0" fontId="9" fillId="6" borderId="24"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8" xfId="3" applyFont="1" applyBorder="1" applyAlignment="1">
      <alignment horizontal="left" vertical="top" wrapText="1"/>
    </xf>
    <xf numFmtId="0" fontId="0" fillId="6" borderId="29" xfId="3" applyFont="1" applyBorder="1" applyAlignment="1">
      <alignment horizontal="left" vertical="top" wrapText="1"/>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cellXfs>
  <cellStyles count="4">
    <cellStyle name="Normal" xfId="0" builtinId="0"/>
    <cellStyle name="Note" xfId="3" builtinId="10"/>
    <cellStyle name="Output" xfId="2" builtinId="21"/>
    <cellStyle name="Percent" xfId="1" builtinId="5"/>
  </cellStyles>
  <dxfs count="27">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1</xdr:row>
      <xdr:rowOff>180975</xdr:rowOff>
    </xdr:from>
    <xdr:to>
      <xdr:col>11</xdr:col>
      <xdr:colOff>29450</xdr:colOff>
      <xdr:row>12</xdr:row>
      <xdr:rowOff>143162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466725" y="37147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6" dataDxfId="25">
  <autoFilter ref="A1:G104" xr:uid="{00000000-0009-0000-0100-000001000000}"/>
  <sortState xmlns:xlrd2="http://schemas.microsoft.com/office/spreadsheetml/2017/richdata2" ref="A2:G104">
    <sortCondition ref="A1:A104"/>
  </sortState>
  <tableColumns count="7">
    <tableColumn id="1" xr3:uid="{00000000-0010-0000-0000-000001000000}" name="ID" dataDxfId="24"/>
    <tableColumn id="2" xr3:uid="{00000000-0010-0000-0000-000002000000}" name="Volume A" dataDxfId="23"/>
    <tableColumn id="3" xr3:uid="{00000000-0010-0000-0000-000003000000}" name="Volume P" dataDxfId="22"/>
    <tableColumn id="5" xr3:uid="{00000000-0010-0000-0000-000005000000}" name="Modality" dataDxfId="21"/>
    <tableColumn id="6" xr3:uid="{00000000-0010-0000-0000-000006000000}" name="Spalte3" dataDxfId="20"/>
    <tableColumn id="7" xr3:uid="{00000000-0010-0000-0000-000007000000}" name="Spalte4" dataDxfId="19"/>
    <tableColumn id="8" xr3:uid="{00000000-0010-0000-0000-000008000000}" name="Läsionen gut segmentierbar" dataDxfId="18"/>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workbookViewId="0"/>
  </sheetViews>
  <sheetFormatPr defaultColWidth="9.140625" defaultRowHeight="15" x14ac:dyDescent="0.2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2"/>
  <sheetViews>
    <sheetView workbookViewId="0">
      <selection activeCell="N2" sqref="N2"/>
    </sheetView>
  </sheetViews>
  <sheetFormatPr defaultColWidth="9.140625" defaultRowHeight="15.75" x14ac:dyDescent="0.25"/>
  <cols>
    <col min="1" max="1" width="9.140625" style="24" customWidth="1"/>
    <col min="2" max="2" width="9.7109375" style="21" bestFit="1" customWidth="1"/>
    <col min="3" max="3" width="9.5703125" style="21" bestFit="1" customWidth="1"/>
    <col min="4" max="4" width="9" style="21" bestFit="1" customWidth="1"/>
    <col min="5" max="5" width="6.140625" style="21" customWidth="1"/>
    <col min="6" max="6" width="12.85546875" style="31" customWidth="1"/>
    <col min="7" max="7" width="8.7109375" style="37" customWidth="1"/>
    <col min="8" max="8" width="10" style="38" customWidth="1"/>
    <col min="9" max="9" width="4.7109375" style="21" customWidth="1"/>
    <col min="10" max="10" width="12.5703125" style="31" customWidth="1"/>
    <col min="11" max="11" width="8.7109375" style="37" customWidth="1"/>
    <col min="12" max="12" width="8.42578125" style="38" customWidth="1"/>
    <col min="13" max="13" width="4.85546875" style="21" customWidth="1"/>
    <col min="14" max="14" width="12.7109375" style="31" bestFit="1" customWidth="1"/>
    <col min="15" max="15" width="9.28515625" style="32"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18" t="s">
        <v>0</v>
      </c>
      <c r="B1" s="22" t="s">
        <v>1</v>
      </c>
      <c r="C1" s="22" t="s">
        <v>2</v>
      </c>
      <c r="D1" s="22" t="s">
        <v>4</v>
      </c>
      <c r="E1" s="22"/>
      <c r="F1" s="33" t="s">
        <v>51</v>
      </c>
      <c r="G1" s="34" t="s">
        <v>40</v>
      </c>
      <c r="H1" s="35" t="s">
        <v>46</v>
      </c>
      <c r="I1" s="22"/>
      <c r="J1" s="33" t="s">
        <v>52</v>
      </c>
      <c r="K1" s="34" t="s">
        <v>40</v>
      </c>
      <c r="L1" s="35" t="s">
        <v>46</v>
      </c>
      <c r="M1" s="22"/>
      <c r="N1" s="29" t="s">
        <v>45</v>
      </c>
      <c r="O1" s="30" t="s">
        <v>40</v>
      </c>
      <c r="P1" s="23" t="s">
        <v>36</v>
      </c>
      <c r="R1" s="42"/>
      <c r="S1" s="42"/>
    </row>
    <row r="2" spans="1:22" ht="16.5" thickBot="1" x14ac:dyDescent="0.3">
      <c r="A2" s="24">
        <f>+kri!A2</f>
        <v>1</v>
      </c>
      <c r="B2" s="21">
        <f>+Table1[[#This Row],[Volume A]]</f>
        <v>1801.8</v>
      </c>
      <c r="C2" s="21">
        <f>+Table1[[#This Row],[Volume P]]</f>
        <v>1665.6</v>
      </c>
      <c r="D2" s="3" t="str">
        <f>+Table1[[#This Row],[Modality]]</f>
        <v>ct</v>
      </c>
      <c r="E2" s="3"/>
      <c r="F2" s="36"/>
      <c r="G2" s="49"/>
      <c r="H2" s="41"/>
      <c r="I2" s="3"/>
      <c r="J2" s="36"/>
      <c r="K2" s="49"/>
      <c r="L2" s="41"/>
      <c r="M2" s="3"/>
      <c r="N2" s="31">
        <v>1466.39</v>
      </c>
      <c r="O2" s="32">
        <f>+ABS((N2-C2)/C2)</f>
        <v>0.11960254562920258</v>
      </c>
      <c r="P2" s="21" t="s">
        <v>59</v>
      </c>
    </row>
    <row r="3" spans="1:22" x14ac:dyDescent="0.25">
      <c r="A3" s="24">
        <f>+kri!A3</f>
        <v>2</v>
      </c>
      <c r="B3" s="21">
        <f>+Table1[[#This Row],[Volume A]]</f>
        <v>1714.7</v>
      </c>
      <c r="C3" s="21">
        <f>+Table1[[#This Row],[Volume P]]</f>
        <v>1172.5999999999999</v>
      </c>
      <c r="D3" s="3" t="str">
        <f>+Table1[[#This Row],[Modality]]</f>
        <v>ct</v>
      </c>
      <c r="E3" s="3"/>
      <c r="G3" s="50"/>
      <c r="H3" s="32"/>
      <c r="K3" s="49"/>
      <c r="L3" s="32"/>
      <c r="P3" s="21" t="s">
        <v>30</v>
      </c>
      <c r="U3" s="25" t="s">
        <v>1</v>
      </c>
      <c r="V3" s="26" t="s">
        <v>38</v>
      </c>
    </row>
    <row r="4" spans="1:22" x14ac:dyDescent="0.25">
      <c r="A4" s="24">
        <f>+kri!A4</f>
        <v>3</v>
      </c>
      <c r="B4" s="21">
        <f>+Table1[[#This Row],[Volume A]]</f>
        <v>2263.6</v>
      </c>
      <c r="C4" s="21">
        <f>+Table1[[#This Row],[Volume P]]</f>
        <v>2073</v>
      </c>
      <c r="D4" s="3" t="str">
        <f>+Table1[[#This Row],[Modality]]</f>
        <v>ct</v>
      </c>
      <c r="E4" s="3"/>
      <c r="G4" s="50"/>
      <c r="H4" s="32"/>
      <c r="K4" s="49"/>
      <c r="L4" s="32"/>
      <c r="P4" s="21" t="s">
        <v>30</v>
      </c>
      <c r="R4" s="83" t="s">
        <v>51</v>
      </c>
      <c r="S4" s="83"/>
      <c r="U4" s="27" t="s">
        <v>2</v>
      </c>
      <c r="V4" s="28" t="s">
        <v>37</v>
      </c>
    </row>
    <row r="5" spans="1:22" x14ac:dyDescent="0.25">
      <c r="A5" s="24">
        <f>+kri!A5</f>
        <v>4</v>
      </c>
      <c r="B5" s="21">
        <f>+Table1[[#This Row],[Volume A]]</f>
        <v>1739.5</v>
      </c>
      <c r="C5" s="21">
        <f>+Table1[[#This Row],[Volume P]]</f>
        <v>1798</v>
      </c>
      <c r="D5" s="3" t="str">
        <f>+Table1[[#This Row],[Modality]]</f>
        <v>ct</v>
      </c>
      <c r="E5" s="3"/>
      <c r="G5" s="50"/>
      <c r="H5" s="32"/>
      <c r="K5" s="49"/>
      <c r="L5" s="32"/>
      <c r="N5" s="31">
        <v>1732.34</v>
      </c>
      <c r="O5" s="32">
        <f t="shared" ref="O5:O66" si="0">+ABS((N5-C5)/C5)</f>
        <v>3.6518353726362668E-2</v>
      </c>
      <c r="R5" s="44" t="s">
        <v>49</v>
      </c>
      <c r="S5" s="45" t="e">
        <f>AVERAGEIFS(G2:G104,G2:G104,"&lt;&gt;0",G2:G104,"&lt;50%")</f>
        <v>#DIV/0!</v>
      </c>
      <c r="U5" s="89" t="s">
        <v>35</v>
      </c>
      <c r="V5" s="86" t="s">
        <v>60</v>
      </c>
    </row>
    <row r="6" spans="1:22" x14ac:dyDescent="0.25">
      <c r="A6" s="24">
        <f>+kri!A6</f>
        <v>5</v>
      </c>
      <c r="B6" s="21">
        <f>+Table1[[#This Row],[Volume A]]</f>
        <v>1941.7</v>
      </c>
      <c r="C6" s="21">
        <f>+Table1[[#This Row],[Volume P]]</f>
        <v>1775.9</v>
      </c>
      <c r="D6" s="3" t="str">
        <f>+Table1[[#This Row],[Modality]]</f>
        <v>ct</v>
      </c>
      <c r="E6" s="3"/>
      <c r="G6" s="50"/>
      <c r="H6" s="32"/>
      <c r="K6" s="49"/>
      <c r="L6" s="32"/>
      <c r="N6" s="31">
        <v>2188.71</v>
      </c>
      <c r="O6" s="32">
        <f t="shared" si="0"/>
        <v>0.23245115152880225</v>
      </c>
      <c r="R6" s="44" t="s">
        <v>48</v>
      </c>
      <c r="S6" s="45" t="e">
        <f>STDEV(G2:G104)</f>
        <v>#DIV/0!</v>
      </c>
      <c r="U6" s="90"/>
      <c r="V6" s="87"/>
    </row>
    <row r="7" spans="1:22" x14ac:dyDescent="0.25">
      <c r="A7" s="24">
        <f>+kri!A7</f>
        <v>6</v>
      </c>
      <c r="B7" s="21">
        <f>+Table1[[#This Row],[Volume A]]</f>
        <v>1526.8</v>
      </c>
      <c r="C7" s="21">
        <f>+Table1[[#This Row],[Volume P]]</f>
        <v>1515.4</v>
      </c>
      <c r="D7" s="3" t="str">
        <f>+Table1[[#This Row],[Modality]]</f>
        <v>mr</v>
      </c>
      <c r="E7" s="3"/>
      <c r="G7" s="50"/>
      <c r="H7" s="32"/>
      <c r="J7" s="31">
        <v>1564.39</v>
      </c>
      <c r="K7" s="49">
        <f t="shared" ref="K7:K63" si="1">+ABS((C7-J7)/C7)</f>
        <v>3.2328098191896533E-2</v>
      </c>
      <c r="L7" s="32">
        <v>0.94199999999999995</v>
      </c>
      <c r="N7" s="31">
        <v>1383.32</v>
      </c>
      <c r="O7" s="32">
        <f t="shared" si="0"/>
        <v>8.7158506005015277E-2</v>
      </c>
      <c r="R7" s="44" t="s">
        <v>50</v>
      </c>
      <c r="S7" s="45" t="e">
        <f>AVERAGEIF(H4:H106,"&lt;&gt;0")</f>
        <v>#DIV/0!</v>
      </c>
      <c r="U7" s="90"/>
      <c r="V7" s="87"/>
    </row>
    <row r="8" spans="1:22" x14ac:dyDescent="0.25">
      <c r="A8" s="24">
        <f>+kri!A8</f>
        <v>7</v>
      </c>
      <c r="B8" s="21">
        <f>+Table1[[#This Row],[Volume A]]</f>
        <v>1313.8</v>
      </c>
      <c r="C8" s="21">
        <f>+Table1[[#This Row],[Volume P]]</f>
        <v>1328.6</v>
      </c>
      <c r="D8" s="3" t="str">
        <f>+Table1[[#This Row],[Modality]]</f>
        <v>mr</v>
      </c>
      <c r="E8" s="3"/>
      <c r="G8" s="50"/>
      <c r="H8" s="32"/>
      <c r="J8" s="31">
        <v>1615.39</v>
      </c>
      <c r="K8" s="49">
        <f t="shared" si="1"/>
        <v>0.21585879873551123</v>
      </c>
      <c r="L8" s="32">
        <v>0.85140000000000005</v>
      </c>
      <c r="N8" s="31">
        <v>660.87099999999998</v>
      </c>
      <c r="O8" s="32">
        <f t="shared" si="0"/>
        <v>0.50258091223844648</v>
      </c>
      <c r="P8" s="21" t="s">
        <v>44</v>
      </c>
      <c r="U8" s="90"/>
      <c r="V8" s="87"/>
    </row>
    <row r="9" spans="1:22" x14ac:dyDescent="0.25">
      <c r="A9" s="24">
        <f>+kri!A9</f>
        <v>8</v>
      </c>
      <c r="B9" s="21">
        <f>+Table1[[#This Row],[Volume A]]</f>
        <v>1304.0999999999999</v>
      </c>
      <c r="C9" s="21">
        <f>+Table1[[#This Row],[Volume P]]</f>
        <v>1243</v>
      </c>
      <c r="D9" s="3" t="str">
        <f>+Table1[[#This Row],[Modality]]</f>
        <v>mr</v>
      </c>
      <c r="E9" s="3"/>
      <c r="G9" s="50"/>
      <c r="H9" s="32"/>
      <c r="J9" s="31">
        <v>1295.53</v>
      </c>
      <c r="K9" s="49">
        <f t="shared" si="1"/>
        <v>4.2260659694287994E-2</v>
      </c>
      <c r="L9" s="32">
        <v>0.88329999999999997</v>
      </c>
      <c r="N9" s="31">
        <v>1337.11</v>
      </c>
      <c r="O9" s="32">
        <f t="shared" si="0"/>
        <v>7.5711987127916255E-2</v>
      </c>
      <c r="R9" s="83" t="s">
        <v>47</v>
      </c>
      <c r="S9" s="83"/>
      <c r="U9" s="92"/>
      <c r="V9" s="93"/>
    </row>
    <row r="10" spans="1:22" x14ac:dyDescent="0.25">
      <c r="A10" s="24">
        <f>+kri!A10</f>
        <v>9</v>
      </c>
      <c r="B10" s="21">
        <f>+Table1[[#This Row],[Volume A]]</f>
        <v>1620.4</v>
      </c>
      <c r="C10" s="21">
        <f>+Table1[[#This Row],[Volume P]]</f>
        <v>1516.3</v>
      </c>
      <c r="D10" s="3" t="str">
        <f>+Table1[[#This Row],[Modality]]</f>
        <v>ct</v>
      </c>
      <c r="E10" s="3"/>
      <c r="G10" s="50"/>
      <c r="H10" s="32"/>
      <c r="K10" s="49"/>
      <c r="L10" s="32"/>
      <c r="N10" s="31">
        <v>1466.4</v>
      </c>
      <c r="O10" s="32">
        <f t="shared" si="0"/>
        <v>3.2909054936358151E-2</v>
      </c>
      <c r="R10" s="44" t="s">
        <v>49</v>
      </c>
      <c r="S10" s="45">
        <f>AVERAGEIFS(K2:K104,K2:K104,"&lt;&gt;0",K2:K104,"&lt;30%")</f>
        <v>6.3609986190155884E-2</v>
      </c>
      <c r="U10" s="89" t="s">
        <v>57</v>
      </c>
      <c r="V10" s="86" t="s">
        <v>58</v>
      </c>
    </row>
    <row r="11" spans="1:22" x14ac:dyDescent="0.25">
      <c r="A11" s="24">
        <f>+kri!A11</f>
        <v>10</v>
      </c>
      <c r="B11" s="21">
        <f>+Table1[[#This Row],[Volume A]]</f>
        <v>1357.2</v>
      </c>
      <c r="C11" s="21">
        <f>+Table1[[#This Row],[Volume P]]</f>
        <v>1330</v>
      </c>
      <c r="D11" s="3" t="str">
        <f>+Table1[[#This Row],[Modality]]</f>
        <v>mr</v>
      </c>
      <c r="E11" s="3"/>
      <c r="G11" s="50"/>
      <c r="H11" s="32"/>
      <c r="J11" s="31">
        <v>1389.44</v>
      </c>
      <c r="K11" s="49">
        <f t="shared" si="1"/>
        <v>4.469172932330831E-2</v>
      </c>
      <c r="L11" s="32">
        <v>0.92700000000000005</v>
      </c>
      <c r="N11" s="31">
        <v>1312.44</v>
      </c>
      <c r="O11" s="32">
        <f t="shared" si="0"/>
        <v>1.3203007518796951E-2</v>
      </c>
      <c r="R11" s="44" t="s">
        <v>48</v>
      </c>
      <c r="S11" s="45">
        <f>STDEV(K2:K104)</f>
        <v>0.21826631915929956</v>
      </c>
      <c r="U11" s="90"/>
      <c r="V11" s="87"/>
    </row>
    <row r="12" spans="1:22" x14ac:dyDescent="0.25">
      <c r="A12" s="24">
        <f>+kri!A12</f>
        <v>11</v>
      </c>
      <c r="B12" s="21">
        <f>+Table1[[#This Row],[Volume A]]</f>
        <v>1566.9</v>
      </c>
      <c r="C12" s="21">
        <f>+Table1[[#This Row],[Volume P]]</f>
        <v>1549.1</v>
      </c>
      <c r="D12" s="3" t="str">
        <f>+Table1[[#This Row],[Modality]]</f>
        <v>mr</v>
      </c>
      <c r="E12" s="3"/>
      <c r="G12" s="50"/>
      <c r="H12" s="32"/>
      <c r="J12" s="31">
        <v>1497.36</v>
      </c>
      <c r="K12" s="49">
        <f t="shared" si="1"/>
        <v>3.340003873216707E-2</v>
      </c>
      <c r="L12" s="32">
        <v>0.92110000000000003</v>
      </c>
      <c r="N12" s="31">
        <v>1334.49</v>
      </c>
      <c r="O12" s="32">
        <f t="shared" si="0"/>
        <v>0.13853850622942349</v>
      </c>
      <c r="R12" s="44" t="s">
        <v>56</v>
      </c>
      <c r="S12" s="45">
        <f>AVERAGEIF(L4:L106,"&lt;&gt;0")</f>
        <v>0.90393372549019602</v>
      </c>
      <c r="U12" s="90"/>
      <c r="V12" s="87"/>
    </row>
    <row r="13" spans="1:22" x14ac:dyDescent="0.25">
      <c r="A13" s="24">
        <f>+kri!A13</f>
        <v>12</v>
      </c>
      <c r="B13" s="21">
        <f>+Table1[[#This Row],[Volume A]]</f>
        <v>1460.6</v>
      </c>
      <c r="C13" s="21">
        <f>+Table1[[#This Row],[Volume P]]</f>
        <v>1466.1</v>
      </c>
      <c r="D13" s="3" t="str">
        <f>+Table1[[#This Row],[Modality]]</f>
        <v>ct</v>
      </c>
      <c r="E13" s="3"/>
      <c r="G13" s="50"/>
      <c r="H13" s="32"/>
      <c r="K13" s="49"/>
      <c r="L13" s="32"/>
      <c r="N13" s="31">
        <v>1640</v>
      </c>
      <c r="O13" s="32">
        <f t="shared" si="0"/>
        <v>0.11861400995839308</v>
      </c>
      <c r="R13"/>
      <c r="S13"/>
      <c r="U13" s="90"/>
      <c r="V13" s="87"/>
    </row>
    <row r="14" spans="1:22" ht="15" customHeight="1" x14ac:dyDescent="0.25">
      <c r="A14" s="24">
        <f>+kri!A14</f>
        <v>13</v>
      </c>
      <c r="B14" s="21">
        <f>+Table1[[#This Row],[Volume A]]</f>
        <v>1633.4</v>
      </c>
      <c r="C14" s="21">
        <f>+Table1[[#This Row],[Volume P]]</f>
        <v>1557.7</v>
      </c>
      <c r="D14" s="3" t="str">
        <f>+Table1[[#This Row],[Modality]]</f>
        <v>mr</v>
      </c>
      <c r="E14" s="3"/>
      <c r="G14" s="50"/>
      <c r="H14" s="32"/>
      <c r="J14" s="31">
        <v>1724.16</v>
      </c>
      <c r="K14" s="49">
        <f t="shared" si="1"/>
        <v>0.1068626821595943</v>
      </c>
      <c r="L14" s="32">
        <v>0.87860000000000005</v>
      </c>
      <c r="N14" s="31">
        <v>1485.88</v>
      </c>
      <c r="O14" s="32">
        <f t="shared" si="0"/>
        <v>4.6106438980548205E-2</v>
      </c>
      <c r="R14" s="84" t="s">
        <v>42</v>
      </c>
      <c r="S14" s="85"/>
      <c r="U14" s="92"/>
      <c r="V14" s="93"/>
    </row>
    <row r="15" spans="1:22" x14ac:dyDescent="0.25">
      <c r="A15" s="24">
        <f>+kri!A15</f>
        <v>14</v>
      </c>
      <c r="B15" s="21">
        <f>+Table1[[#This Row],[Volume A]]</f>
        <v>1737.8</v>
      </c>
      <c r="C15" s="21">
        <f>+Table1[[#This Row],[Volume P]]</f>
        <v>1781.4</v>
      </c>
      <c r="D15" s="3" t="str">
        <f>+Table1[[#This Row],[Modality]]</f>
        <v>ct</v>
      </c>
      <c r="E15" s="3"/>
      <c r="G15" s="50"/>
      <c r="H15" s="32"/>
      <c r="K15" s="49"/>
      <c r="L15" s="32"/>
      <c r="N15" s="31">
        <v>1583.3</v>
      </c>
      <c r="O15" s="32">
        <f t="shared" si="0"/>
        <v>0.11120467048388914</v>
      </c>
      <c r="R15" s="44" t="s">
        <v>43</v>
      </c>
      <c r="S15" s="45">
        <f>AVERAGEIFS(O2:O104,O2:O104,"&lt;&gt;0",O2:O104,"&lt;50%")</f>
        <v>0.12434032373984207</v>
      </c>
      <c r="U15" s="89" t="s">
        <v>23</v>
      </c>
      <c r="V15" s="86" t="s">
        <v>31</v>
      </c>
    </row>
    <row r="16" spans="1:22" x14ac:dyDescent="0.25">
      <c r="A16" s="24">
        <f>+kri!A16</f>
        <v>15</v>
      </c>
      <c r="B16" s="21">
        <f>+Table1[[#This Row],[Volume A]]</f>
        <v>2186.1</v>
      </c>
      <c r="C16" s="21">
        <f>+Table1[[#This Row],[Volume P]]</f>
        <v>2274</v>
      </c>
      <c r="D16" s="3" t="str">
        <f>+Table1[[#This Row],[Modality]]</f>
        <v>ct</v>
      </c>
      <c r="E16" s="3"/>
      <c r="G16" s="50"/>
      <c r="H16" s="32"/>
      <c r="K16" s="49"/>
      <c r="L16" s="32"/>
      <c r="N16" s="31">
        <v>2405.56</v>
      </c>
      <c r="O16" s="32">
        <f t="shared" si="0"/>
        <v>5.7854001759014929E-2</v>
      </c>
      <c r="R16" s="44" t="s">
        <v>48</v>
      </c>
      <c r="S16" s="46">
        <f>STDEV(O2:O104)</f>
        <v>0.14978376778042762</v>
      </c>
      <c r="U16" s="90"/>
      <c r="V16" s="87"/>
    </row>
    <row r="17" spans="1:22" x14ac:dyDescent="0.25">
      <c r="A17" s="24">
        <f>+kri!A17</f>
        <v>16</v>
      </c>
      <c r="B17" s="21">
        <f>+Table1[[#This Row],[Volume A]]</f>
        <v>1714.3</v>
      </c>
      <c r="C17" s="21">
        <f>+Table1[[#This Row],[Volume P]]</f>
        <v>1807.1</v>
      </c>
      <c r="D17" s="3" t="str">
        <f>+Table1[[#This Row],[Modality]]</f>
        <v>ct</v>
      </c>
      <c r="E17" s="3"/>
      <c r="G17" s="50"/>
      <c r="H17" s="32"/>
      <c r="K17" s="49"/>
      <c r="L17" s="32"/>
      <c r="N17" s="31">
        <v>1725.11</v>
      </c>
      <c r="O17" s="32">
        <f t="shared" si="0"/>
        <v>4.5371036467268006E-2</v>
      </c>
      <c r="U17" s="90"/>
      <c r="V17" s="87"/>
    </row>
    <row r="18" spans="1:22" x14ac:dyDescent="0.25">
      <c r="A18" s="24">
        <f>+kri!A18</f>
        <v>17</v>
      </c>
      <c r="B18" s="21">
        <f>+Table1[[#This Row],[Volume A]]</f>
        <v>1512.3</v>
      </c>
      <c r="C18" s="21">
        <f>+Table1[[#This Row],[Volume P]]</f>
        <v>1506.5</v>
      </c>
      <c r="D18" s="3" t="str">
        <f>+Table1[[#This Row],[Modality]]</f>
        <v>ct</v>
      </c>
      <c r="E18" s="3"/>
      <c r="G18" s="50"/>
      <c r="H18" s="32"/>
      <c r="K18" s="49"/>
      <c r="L18" s="32"/>
      <c r="N18" s="31">
        <v>1155.5</v>
      </c>
      <c r="O18" s="32">
        <f t="shared" si="0"/>
        <v>0.2329903750414869</v>
      </c>
      <c r="U18" s="90"/>
      <c r="V18" s="87"/>
    </row>
    <row r="19" spans="1:22" ht="16.5" thickBot="1" x14ac:dyDescent="0.3">
      <c r="A19" s="24">
        <f>+kri!A19</f>
        <v>18</v>
      </c>
      <c r="B19" s="21">
        <f>+Table1[[#This Row],[Volume A]]</f>
        <v>1967.4</v>
      </c>
      <c r="C19" s="21">
        <f>+Table1[[#This Row],[Volume P]]</f>
        <v>2019.5</v>
      </c>
      <c r="D19" s="3" t="str">
        <f>+Table1[[#This Row],[Modality]]</f>
        <v>ct</v>
      </c>
      <c r="E19" s="3"/>
      <c r="G19" s="50"/>
      <c r="H19" s="32"/>
      <c r="K19" s="49"/>
      <c r="L19" s="32"/>
      <c r="N19" s="31">
        <v>1487.53</v>
      </c>
      <c r="O19" s="32">
        <f t="shared" si="0"/>
        <v>0.26341668729883638</v>
      </c>
      <c r="U19" s="91"/>
      <c r="V19" s="88"/>
    </row>
    <row r="20" spans="1:22" x14ac:dyDescent="0.25">
      <c r="A20" s="24">
        <f>+kri!A20</f>
        <v>19</v>
      </c>
      <c r="B20" s="21">
        <f>+Table1[[#This Row],[Volume A]]</f>
        <v>1742.9</v>
      </c>
      <c r="C20" s="21">
        <f>+Table1[[#This Row],[Volume P]]</f>
        <v>1613</v>
      </c>
      <c r="D20" s="3" t="str">
        <f>+Table1[[#This Row],[Modality]]</f>
        <v>ct</v>
      </c>
      <c r="E20" s="3"/>
      <c r="G20" s="50"/>
      <c r="H20" s="32"/>
      <c r="K20" s="49"/>
      <c r="L20" s="32"/>
      <c r="N20" s="31">
        <v>1278.6300000000001</v>
      </c>
      <c r="O20" s="32">
        <f t="shared" si="0"/>
        <v>0.20729696218226901</v>
      </c>
    </row>
    <row r="21" spans="1:22" x14ac:dyDescent="0.25">
      <c r="A21" s="24">
        <f>+kri!A21</f>
        <v>20</v>
      </c>
      <c r="B21" s="21">
        <f>+Table1[[#This Row],[Volume A]]</f>
        <v>1771.8</v>
      </c>
      <c r="C21" s="21">
        <f>+Table1[[#This Row],[Volume P]]</f>
        <v>1668.2</v>
      </c>
      <c r="D21" s="3" t="str">
        <f>+Table1[[#This Row],[Modality]]</f>
        <v>mr</v>
      </c>
      <c r="E21" s="3"/>
      <c r="G21" s="50"/>
      <c r="H21" s="32"/>
      <c r="J21" s="31">
        <v>1681.62</v>
      </c>
      <c r="K21" s="49">
        <f t="shared" si="1"/>
        <v>8.0445989689484736E-3</v>
      </c>
      <c r="L21" s="32">
        <v>0.92710000000000004</v>
      </c>
      <c r="N21" s="31">
        <v>1486.89</v>
      </c>
      <c r="O21" s="32">
        <f t="shared" si="0"/>
        <v>0.10868600887183788</v>
      </c>
    </row>
    <row r="22" spans="1:22" x14ac:dyDescent="0.25">
      <c r="A22" s="24">
        <f>+kri!A22</f>
        <v>21</v>
      </c>
      <c r="B22" s="21">
        <f>+Table1[[#This Row],[Volume A]]</f>
        <v>1885.8</v>
      </c>
      <c r="C22" s="21">
        <f>+Table1[[#This Row],[Volume P]]</f>
        <v>1799</v>
      </c>
      <c r="D22" s="3" t="str">
        <f>+Table1[[#This Row],[Modality]]</f>
        <v>mr</v>
      </c>
      <c r="E22" s="3"/>
      <c r="G22" s="50"/>
      <c r="H22" s="32"/>
      <c r="J22" s="31">
        <v>1944.44</v>
      </c>
      <c r="K22" s="49">
        <f t="shared" si="1"/>
        <v>8.0844913841022825E-2</v>
      </c>
      <c r="L22" s="32">
        <v>0.9083</v>
      </c>
      <c r="N22" s="31">
        <v>2705.85</v>
      </c>
      <c r="O22" s="32">
        <f t="shared" si="0"/>
        <v>0.50408560311284045</v>
      </c>
    </row>
    <row r="23" spans="1:22" x14ac:dyDescent="0.25">
      <c r="A23" s="24">
        <f>+kri!A23</f>
        <v>22</v>
      </c>
      <c r="B23" s="21">
        <f>+Table1[[#This Row],[Volume A]]</f>
        <v>1415.2</v>
      </c>
      <c r="C23" s="21">
        <f>+Table1[[#This Row],[Volume P]]</f>
        <v>1394.5</v>
      </c>
      <c r="D23" s="3" t="str">
        <f>+Table1[[#This Row],[Modality]]</f>
        <v>mr</v>
      </c>
      <c r="E23" s="3"/>
      <c r="G23" s="50"/>
      <c r="H23" s="32"/>
      <c r="J23" s="31">
        <v>1279.6300000000001</v>
      </c>
      <c r="K23" s="49">
        <f t="shared" si="1"/>
        <v>8.23736106131229E-2</v>
      </c>
      <c r="L23" s="32">
        <v>0.90900000000000003</v>
      </c>
      <c r="N23" s="31">
        <v>1269.93</v>
      </c>
      <c r="O23" s="32">
        <f t="shared" si="0"/>
        <v>8.9329508784510528E-2</v>
      </c>
    </row>
    <row r="24" spans="1:22" x14ac:dyDescent="0.25">
      <c r="A24" s="24">
        <f>+kri!A24</f>
        <v>23</v>
      </c>
      <c r="B24" s="21">
        <f>+Table1[[#This Row],[Volume A]]</f>
        <v>1057.5</v>
      </c>
      <c r="C24" s="21">
        <f>+Table1[[#This Row],[Volume P]]</f>
        <v>1033.5</v>
      </c>
      <c r="D24" s="3" t="str">
        <f>+Table1[[#This Row],[Modality]]</f>
        <v>mr</v>
      </c>
      <c r="E24" s="3"/>
      <c r="G24" s="50"/>
      <c r="H24" s="32"/>
      <c r="J24" s="31">
        <v>1012.37</v>
      </c>
      <c r="K24" s="49">
        <f t="shared" si="1"/>
        <v>2.044508950169327E-2</v>
      </c>
      <c r="L24" s="32"/>
      <c r="N24" s="31">
        <v>859.33</v>
      </c>
      <c r="O24" s="32">
        <f t="shared" si="0"/>
        <v>0.16852443154329944</v>
      </c>
    </row>
    <row r="25" spans="1:22" x14ac:dyDescent="0.25">
      <c r="A25" s="24">
        <f>+kri!A25</f>
        <v>24</v>
      </c>
      <c r="B25" s="21">
        <f>+Table1[[#This Row],[Volume A]]</f>
        <v>2002.2</v>
      </c>
      <c r="C25" s="21">
        <f>+Table1[[#This Row],[Volume P]]</f>
        <v>1941.2</v>
      </c>
      <c r="D25" s="3" t="str">
        <f>+Table1[[#This Row],[Modality]]</f>
        <v>ct</v>
      </c>
      <c r="E25" s="3"/>
      <c r="G25" s="50"/>
      <c r="H25" s="32"/>
      <c r="K25" s="49"/>
      <c r="L25" s="32"/>
      <c r="N25" s="31">
        <v>2362.75</v>
      </c>
      <c r="O25" s="32">
        <f t="shared" si="0"/>
        <v>0.21715948897589119</v>
      </c>
    </row>
    <row r="26" spans="1:22" x14ac:dyDescent="0.25">
      <c r="A26" s="24">
        <f>+kri!A26</f>
        <v>25</v>
      </c>
      <c r="B26" s="21">
        <f>+Table1[[#This Row],[Volume A]]</f>
        <v>1246.4000000000001</v>
      </c>
      <c r="C26" s="21">
        <f>+Table1[[#This Row],[Volume P]]</f>
        <v>1140.9000000000001</v>
      </c>
      <c r="D26" s="3" t="str">
        <f>+Table1[[#This Row],[Modality]]</f>
        <v>mr</v>
      </c>
      <c r="E26" s="3"/>
      <c r="G26" s="50"/>
      <c r="H26" s="32"/>
      <c r="J26" s="31">
        <v>1254.3499999999999</v>
      </c>
      <c r="K26" s="49">
        <f t="shared" si="1"/>
        <v>9.9439039354895092E-2</v>
      </c>
      <c r="L26" s="32">
        <v>0.89019999999999999</v>
      </c>
      <c r="N26" s="31">
        <v>1323.38</v>
      </c>
      <c r="O26" s="32">
        <f t="shared" si="0"/>
        <v>0.15994390393548952</v>
      </c>
    </row>
    <row r="27" spans="1:22" x14ac:dyDescent="0.25">
      <c r="A27" s="24">
        <f>+kri!A27</f>
        <v>26</v>
      </c>
      <c r="B27" s="21">
        <f>+Table1[[#This Row],[Volume A]]</f>
        <v>1578.2</v>
      </c>
      <c r="C27" s="21">
        <f>+Table1[[#This Row],[Volume P]]</f>
        <v>1481.1</v>
      </c>
      <c r="D27" s="3" t="str">
        <f>+Table1[[#This Row],[Modality]]</f>
        <v>mr</v>
      </c>
      <c r="E27" s="3"/>
      <c r="G27" s="50"/>
      <c r="H27" s="32"/>
      <c r="J27" s="31">
        <v>1537.02</v>
      </c>
      <c r="K27" s="49">
        <f t="shared" si="1"/>
        <v>3.77557220984404E-2</v>
      </c>
      <c r="L27" s="32">
        <v>0.93700000000000006</v>
      </c>
      <c r="N27" s="31">
        <v>1600</v>
      </c>
      <c r="O27" s="32">
        <f t="shared" si="0"/>
        <v>8.0278171629194581E-2</v>
      </c>
    </row>
    <row r="28" spans="1:22" x14ac:dyDescent="0.25">
      <c r="A28" s="24">
        <f>+kri!A28</f>
        <v>27</v>
      </c>
      <c r="B28" s="21">
        <f>+Table1[[#This Row],[Volume A]]</f>
        <v>1167.8</v>
      </c>
      <c r="C28" s="21">
        <f>+Table1[[#This Row],[Volume P]]</f>
        <v>1186.5</v>
      </c>
      <c r="D28" s="3" t="str">
        <f>+Table1[[#This Row],[Modality]]</f>
        <v>ct</v>
      </c>
      <c r="E28" s="3"/>
      <c r="G28" s="50"/>
      <c r="H28" s="32"/>
      <c r="K28" s="49"/>
      <c r="L28" s="32"/>
      <c r="N28" s="31">
        <v>1179.56</v>
      </c>
      <c r="O28" s="32">
        <f t="shared" si="0"/>
        <v>5.8491361146228863E-3</v>
      </c>
    </row>
    <row r="29" spans="1:22" x14ac:dyDescent="0.25">
      <c r="A29" s="24">
        <f>+kri!A29</f>
        <v>28</v>
      </c>
      <c r="B29" s="21">
        <f>+Table1[[#This Row],[Volume A]]</f>
        <v>2079.8000000000002</v>
      </c>
      <c r="C29" s="21">
        <f>+Table1[[#This Row],[Volume P]]</f>
        <v>1888.9</v>
      </c>
      <c r="D29" s="3" t="str">
        <f>+Table1[[#This Row],[Modality]]</f>
        <v>mr</v>
      </c>
      <c r="E29" s="3"/>
      <c r="G29" s="50"/>
      <c r="H29" s="32"/>
      <c r="J29" s="31">
        <v>2006.6</v>
      </c>
      <c r="K29" s="49">
        <f t="shared" si="1"/>
        <v>6.231139816824597E-2</v>
      </c>
      <c r="L29" s="32"/>
      <c r="N29" s="31">
        <v>1977.03</v>
      </c>
      <c r="O29" s="32">
        <f t="shared" si="0"/>
        <v>4.6656784371856573E-2</v>
      </c>
    </row>
    <row r="30" spans="1:22" x14ac:dyDescent="0.25">
      <c r="A30" s="24">
        <f>+kri!A30</f>
        <v>29</v>
      </c>
      <c r="B30" s="21">
        <f>+Table1[[#This Row],[Volume A]]</f>
        <v>1309.4000000000001</v>
      </c>
      <c r="C30" s="21">
        <f>+Table1[[#This Row],[Volume P]]</f>
        <v>1317.3</v>
      </c>
      <c r="D30" s="3" t="str">
        <f>+Table1[[#This Row],[Modality]]</f>
        <v>ct</v>
      </c>
      <c r="E30" s="3"/>
      <c r="G30" s="50"/>
      <c r="H30" s="32"/>
      <c r="K30" s="49"/>
      <c r="L30" s="32"/>
      <c r="N30" s="31">
        <v>928.03</v>
      </c>
      <c r="O30" s="32">
        <f t="shared" si="0"/>
        <v>0.29550595915888561</v>
      </c>
    </row>
    <row r="31" spans="1:22" x14ac:dyDescent="0.25">
      <c r="A31" s="24">
        <f>+kri!A31</f>
        <v>30</v>
      </c>
      <c r="B31" s="21">
        <f>+Table1[[#This Row],[Volume A]]</f>
        <v>1994.1</v>
      </c>
      <c r="C31" s="21">
        <f>+Table1[[#This Row],[Volume P]]</f>
        <v>1989.8</v>
      </c>
      <c r="D31" s="3" t="str">
        <f>+Table1[[#This Row],[Modality]]</f>
        <v>mr</v>
      </c>
      <c r="E31" s="3"/>
      <c r="G31" s="50"/>
      <c r="H31" s="32"/>
      <c r="J31" s="31">
        <v>2053.41</v>
      </c>
      <c r="K31" s="49">
        <f t="shared" si="1"/>
        <v>3.1968036988642028E-2</v>
      </c>
      <c r="L31" s="32">
        <v>0.94850000000000001</v>
      </c>
      <c r="N31" s="31">
        <v>2582.12</v>
      </c>
      <c r="O31" s="32">
        <f t="shared" si="0"/>
        <v>0.2976781586089054</v>
      </c>
    </row>
    <row r="32" spans="1:22" x14ac:dyDescent="0.25">
      <c r="A32" s="24">
        <f>+kri!A32</f>
        <v>31</v>
      </c>
      <c r="B32" s="21">
        <f>+Table1[[#This Row],[Volume A]]</f>
        <v>1453.5</v>
      </c>
      <c r="C32" s="21">
        <f>+Table1[[#This Row],[Volume P]]</f>
        <v>1511.3</v>
      </c>
      <c r="D32" s="3" t="str">
        <f>+Table1[[#This Row],[Modality]]</f>
        <v>ct</v>
      </c>
      <c r="E32" s="3"/>
      <c r="G32" s="39"/>
      <c r="H32" s="40"/>
      <c r="K32" s="49"/>
      <c r="L32" s="32"/>
      <c r="N32" s="31">
        <v>1615.39</v>
      </c>
      <c r="O32" s="32">
        <f t="shared" si="0"/>
        <v>6.8874478925428542E-2</v>
      </c>
    </row>
    <row r="33" spans="1:16" x14ac:dyDescent="0.25">
      <c r="A33" s="24">
        <f>+kri!A33</f>
        <v>32</v>
      </c>
      <c r="B33" s="21">
        <f>+Table1[[#This Row],[Volume A]]</f>
        <v>1174.7</v>
      </c>
      <c r="C33" s="21">
        <f>+Table1[[#This Row],[Volume P]]</f>
        <v>1205.5</v>
      </c>
      <c r="D33" s="3" t="str">
        <f>+Table1[[#This Row],[Modality]]</f>
        <v>ct</v>
      </c>
      <c r="E33" s="3"/>
      <c r="G33" s="39"/>
      <c r="H33" s="40"/>
      <c r="K33" s="49"/>
      <c r="L33" s="32"/>
      <c r="N33" s="31">
        <v>1137.1300000000001</v>
      </c>
      <c r="O33" s="32">
        <f t="shared" si="0"/>
        <v>5.6715055993363656E-2</v>
      </c>
    </row>
    <row r="34" spans="1:16" x14ac:dyDescent="0.25">
      <c r="A34" s="24">
        <f>+kri!A34</f>
        <v>33</v>
      </c>
      <c r="B34" s="21">
        <f>+Table1[[#This Row],[Volume A]]</f>
        <v>1499.6</v>
      </c>
      <c r="C34" s="21">
        <f>+Table1[[#This Row],[Volume P]]</f>
        <v>1556.7</v>
      </c>
      <c r="D34" s="3" t="str">
        <f>+Table1[[#This Row],[Modality]]</f>
        <v>ct</v>
      </c>
      <c r="E34" s="3"/>
      <c r="G34" s="39"/>
      <c r="H34" s="40"/>
      <c r="K34" s="49"/>
      <c r="L34" s="32"/>
      <c r="N34" s="31">
        <v>1163.93</v>
      </c>
      <c r="O34" s="32">
        <f t="shared" si="0"/>
        <v>0.25230937239031281</v>
      </c>
    </row>
    <row r="35" spans="1:16" x14ac:dyDescent="0.25">
      <c r="A35" s="24">
        <f>+kri!A35</f>
        <v>34</v>
      </c>
      <c r="B35" s="21">
        <f>+Table1[[#This Row],[Volume A]]</f>
        <v>1339</v>
      </c>
      <c r="C35" s="21">
        <f>+Table1[[#This Row],[Volume P]]</f>
        <v>1294.5999999999999</v>
      </c>
      <c r="D35" s="3" t="str">
        <f>+Table1[[#This Row],[Modality]]</f>
        <v>mr</v>
      </c>
      <c r="E35" s="3"/>
      <c r="G35" s="39"/>
      <c r="H35" s="40"/>
      <c r="J35" s="31">
        <v>1337.12</v>
      </c>
      <c r="K35" s="49">
        <f t="shared" si="1"/>
        <v>3.2844121736443681E-2</v>
      </c>
      <c r="L35" s="32">
        <v>0.94130000000000003</v>
      </c>
      <c r="N35" s="31">
        <v>1020.51</v>
      </c>
      <c r="O35" s="32">
        <f t="shared" si="0"/>
        <v>0.21171790514444611</v>
      </c>
      <c r="P35" s="21" t="s">
        <v>33</v>
      </c>
    </row>
    <row r="36" spans="1:16" x14ac:dyDescent="0.25">
      <c r="A36" s="24">
        <f>+kri!A36</f>
        <v>35</v>
      </c>
      <c r="B36" s="21">
        <f>+Table1[[#This Row],[Volume A]]</f>
        <v>1049</v>
      </c>
      <c r="C36" s="21">
        <f>+Table1[[#This Row],[Volume P]]</f>
        <v>1109.0999999999999</v>
      </c>
      <c r="D36" s="3" t="str">
        <f>+Table1[[#This Row],[Modality]]</f>
        <v>ct</v>
      </c>
      <c r="E36" s="3"/>
      <c r="G36" s="39"/>
      <c r="H36" s="40"/>
      <c r="K36" s="49"/>
      <c r="L36" s="32"/>
      <c r="N36" s="31">
        <v>1459.57</v>
      </c>
      <c r="O36" s="32">
        <f t="shared" si="0"/>
        <v>0.31599495086105855</v>
      </c>
      <c r="P36" s="21" t="s">
        <v>33</v>
      </c>
    </row>
    <row r="37" spans="1:16" x14ac:dyDescent="0.25">
      <c r="A37" s="24">
        <f>+kri!A37</f>
        <v>36</v>
      </c>
      <c r="B37" s="21">
        <f>+Table1[[#This Row],[Volume A]]</f>
        <v>1069</v>
      </c>
      <c r="C37" s="21">
        <f>+Table1[[#This Row],[Volume P]]</f>
        <v>1062.8</v>
      </c>
      <c r="D37" s="3" t="str">
        <f>+Table1[[#This Row],[Modality]]</f>
        <v>mr</v>
      </c>
      <c r="E37" s="3"/>
      <c r="G37" s="39"/>
      <c r="H37" s="40"/>
      <c r="J37" s="31">
        <v>1110.52</v>
      </c>
      <c r="K37" s="49">
        <f t="shared" si="1"/>
        <v>4.4900263455024493E-2</v>
      </c>
      <c r="L37" s="32">
        <v>0.94789999999999996</v>
      </c>
      <c r="N37" s="31">
        <v>1117.17</v>
      </c>
      <c r="O37" s="32">
        <f t="shared" si="0"/>
        <v>5.1157320286036999E-2</v>
      </c>
    </row>
    <row r="38" spans="1:16" x14ac:dyDescent="0.25">
      <c r="A38" s="24">
        <f>+kri!A38</f>
        <v>37</v>
      </c>
      <c r="B38" s="21">
        <f>+Table1[[#This Row],[Volume A]]</f>
        <v>1717.5</v>
      </c>
      <c r="C38" s="21">
        <f>+Table1[[#This Row],[Volume P]]</f>
        <v>1624.4</v>
      </c>
      <c r="D38" s="3" t="str">
        <f>+Table1[[#This Row],[Modality]]</f>
        <v>mr</v>
      </c>
      <c r="E38" s="3"/>
      <c r="G38" s="39"/>
      <c r="H38" s="40"/>
      <c r="J38" s="31">
        <v>1690.87</v>
      </c>
      <c r="K38" s="49">
        <f t="shared" si="1"/>
        <v>4.09197242058605E-2</v>
      </c>
      <c r="L38" s="32">
        <v>0.91420000000000001</v>
      </c>
      <c r="N38" s="31">
        <v>1668.83</v>
      </c>
      <c r="O38" s="32">
        <f t="shared" si="0"/>
        <v>2.7351637527702435E-2</v>
      </c>
    </row>
    <row r="39" spans="1:16" x14ac:dyDescent="0.25">
      <c r="A39" s="24">
        <f>+kri!A39</f>
        <v>38</v>
      </c>
      <c r="B39" s="21">
        <f>+Table1[[#This Row],[Volume A]]</f>
        <v>3371.7</v>
      </c>
      <c r="C39" s="21">
        <f>+Table1[[#This Row],[Volume P]]</f>
        <v>3489.7</v>
      </c>
      <c r="D39" s="3" t="str">
        <f>+Table1[[#This Row],[Modality]]</f>
        <v>ct</v>
      </c>
      <c r="E39" s="3"/>
      <c r="G39" s="39"/>
      <c r="H39" s="40"/>
      <c r="K39" s="49"/>
      <c r="L39" s="32"/>
      <c r="N39" s="31">
        <v>3385.22</v>
      </c>
      <c r="O39" s="32">
        <f t="shared" si="0"/>
        <v>2.9939536349829505E-2</v>
      </c>
    </row>
    <row r="40" spans="1:16" x14ac:dyDescent="0.25">
      <c r="A40" s="24">
        <f>+kri!A40</f>
        <v>39</v>
      </c>
      <c r="B40" s="21">
        <f>+Table1[[#This Row],[Volume A]]</f>
        <v>0</v>
      </c>
      <c r="C40" s="21">
        <f>+Table1[[#This Row],[Volume P]]</f>
        <v>0</v>
      </c>
      <c r="D40" s="21">
        <f>+Table1[[#This Row],[Modality]]</f>
        <v>0</v>
      </c>
      <c r="G40" s="39"/>
      <c r="H40" s="40"/>
      <c r="K40" s="49"/>
      <c r="L40" s="32"/>
      <c r="P40" s="21" t="s">
        <v>34</v>
      </c>
    </row>
    <row r="41" spans="1:16" x14ac:dyDescent="0.25">
      <c r="A41" s="24">
        <f>+kri!A41</f>
        <v>40</v>
      </c>
      <c r="B41" s="21">
        <f>+Table1[[#This Row],[Volume A]]</f>
        <v>1266</v>
      </c>
      <c r="C41" s="21">
        <f>+Table1[[#This Row],[Volume P]]</f>
        <v>1176.0999999999999</v>
      </c>
      <c r="D41" s="3" t="str">
        <f>+Table1[[#This Row],[Modality]]</f>
        <v>mr</v>
      </c>
      <c r="E41" s="3"/>
      <c r="G41" s="39"/>
      <c r="H41" s="40"/>
      <c r="J41" s="31">
        <v>1217.55</v>
      </c>
      <c r="K41" s="49">
        <f t="shared" si="1"/>
        <v>3.5243601734546423E-2</v>
      </c>
      <c r="L41" s="32">
        <v>0.93759999999999999</v>
      </c>
      <c r="N41" s="31">
        <v>1144.8900000000001</v>
      </c>
      <c r="O41" s="32">
        <f t="shared" si="0"/>
        <v>2.6536859110619686E-2</v>
      </c>
    </row>
    <row r="42" spans="1:16" x14ac:dyDescent="0.25">
      <c r="A42" s="24">
        <f>+kri!A42</f>
        <v>41</v>
      </c>
      <c r="B42" s="21">
        <f>+Table1[[#This Row],[Volume A]]</f>
        <v>2609.6999999999998</v>
      </c>
      <c r="C42" s="21">
        <f>+Table1[[#This Row],[Volume P]]</f>
        <v>2513.1</v>
      </c>
      <c r="D42" s="3" t="str">
        <f>+Table1[[#This Row],[Modality]]</f>
        <v>mr</v>
      </c>
      <c r="E42" s="3"/>
      <c r="G42" s="39"/>
      <c r="H42" s="40"/>
      <c r="J42" s="31">
        <v>2675.63</v>
      </c>
      <c r="K42" s="49">
        <f t="shared" si="1"/>
        <v>6.4673112888464529E-2</v>
      </c>
      <c r="L42" s="32">
        <v>0.89939999999999998</v>
      </c>
      <c r="N42" s="31">
        <v>3089.17</v>
      </c>
      <c r="O42" s="32">
        <f t="shared" si="0"/>
        <v>0.22922685129919232</v>
      </c>
    </row>
    <row r="43" spans="1:16" x14ac:dyDescent="0.25">
      <c r="A43" s="24">
        <f>+kri!A43</f>
        <v>42</v>
      </c>
      <c r="B43" s="21">
        <f>+Table1[[#This Row],[Volume A]]</f>
        <v>2962.4</v>
      </c>
      <c r="C43" s="21">
        <f>+Table1[[#This Row],[Volume P]]</f>
        <v>2818.8</v>
      </c>
      <c r="D43" s="3" t="str">
        <f>+Table1[[#This Row],[Modality]]</f>
        <v>mr</v>
      </c>
      <c r="E43" s="3"/>
      <c r="G43" s="39"/>
      <c r="H43" s="40"/>
      <c r="J43" s="31">
        <v>2863.67</v>
      </c>
      <c r="K43" s="49">
        <f t="shared" si="1"/>
        <v>1.591812118632038E-2</v>
      </c>
      <c r="L43" s="32">
        <v>0.89380000000000004</v>
      </c>
      <c r="N43" s="31">
        <v>3076.35</v>
      </c>
      <c r="O43" s="32">
        <f t="shared" si="0"/>
        <v>9.1368667518092708E-2</v>
      </c>
    </row>
    <row r="44" spans="1:16" x14ac:dyDescent="0.25">
      <c r="A44" s="24">
        <f>+kri!A44</f>
        <v>43</v>
      </c>
      <c r="B44" s="21">
        <f>+Table1[[#This Row],[Volume A]]</f>
        <v>3499.1</v>
      </c>
      <c r="C44" s="21">
        <f>+Table1[[#This Row],[Volume P]]</f>
        <v>3648.8</v>
      </c>
      <c r="D44" s="3" t="str">
        <f>+Table1[[#This Row],[Modality]]</f>
        <v>ct</v>
      </c>
      <c r="E44" s="3"/>
      <c r="G44" s="39"/>
      <c r="H44" s="40"/>
      <c r="K44" s="49"/>
      <c r="L44" s="32"/>
      <c r="P44" s="21" t="s">
        <v>32</v>
      </c>
    </row>
    <row r="45" spans="1:16" x14ac:dyDescent="0.25">
      <c r="A45" s="24">
        <f>+kri!A45</f>
        <v>44</v>
      </c>
      <c r="B45" s="21">
        <f>+Table1[[#This Row],[Volume A]]</f>
        <v>2536</v>
      </c>
      <c r="C45" s="21">
        <f>+Table1[[#This Row],[Volume P]]</f>
        <v>2262.6999999999998</v>
      </c>
      <c r="D45" s="3" t="str">
        <f>+Table1[[#This Row],[Modality]]</f>
        <v>mr</v>
      </c>
      <c r="E45" s="3"/>
      <c r="G45" s="39"/>
      <c r="H45" s="40"/>
      <c r="J45" s="31">
        <v>5847.21</v>
      </c>
      <c r="K45" s="49">
        <f t="shared" si="1"/>
        <v>1.5841737746939499</v>
      </c>
      <c r="L45" s="32" t="s">
        <v>55</v>
      </c>
      <c r="N45" s="31">
        <v>2271.4299999999998</v>
      </c>
      <c r="O45" s="32">
        <f t="shared" si="0"/>
        <v>3.8582224775710518E-3</v>
      </c>
    </row>
    <row r="46" spans="1:16" x14ac:dyDescent="0.25">
      <c r="A46" s="24">
        <f>+kri!A46</f>
        <v>45</v>
      </c>
      <c r="B46" s="21">
        <f>+Table1[[#This Row],[Volume A]]</f>
        <v>1298.8</v>
      </c>
      <c r="C46" s="21">
        <f>+Table1[[#This Row],[Volume P]]</f>
        <v>1299.3</v>
      </c>
      <c r="D46" s="3" t="str">
        <f>+Table1[[#This Row],[Modality]]</f>
        <v>ct</v>
      </c>
      <c r="E46" s="3"/>
      <c r="G46" s="39"/>
      <c r="H46" s="40"/>
      <c r="K46" s="49"/>
      <c r="L46" s="32"/>
      <c r="N46" s="31">
        <v>1050.06</v>
      </c>
      <c r="O46" s="32">
        <f t="shared" si="0"/>
        <v>0.19182636804433156</v>
      </c>
    </row>
    <row r="47" spans="1:16" x14ac:dyDescent="0.25">
      <c r="A47" s="24">
        <f>+kri!A47</f>
        <v>46</v>
      </c>
      <c r="B47" s="21">
        <f>+Table1[[#This Row],[Volume A]]</f>
        <v>1318.9</v>
      </c>
      <c r="C47" s="21">
        <f>+Table1[[#This Row],[Volume P]]</f>
        <v>1182.5999999999999</v>
      </c>
      <c r="D47" s="3" t="str">
        <f>+Table1[[#This Row],[Modality]]</f>
        <v>mr</v>
      </c>
      <c r="E47" s="3"/>
      <c r="G47" s="39"/>
      <c r="H47" s="40"/>
      <c r="J47" s="31">
        <v>1227.1199999999999</v>
      </c>
      <c r="K47" s="49">
        <f t="shared" si="1"/>
        <v>3.7645865043125303E-2</v>
      </c>
      <c r="L47" s="32">
        <v>0.90380000000000005</v>
      </c>
      <c r="N47" s="31">
        <v>1190.45</v>
      </c>
      <c r="O47" s="32">
        <f t="shared" si="0"/>
        <v>6.6379164552681693E-3</v>
      </c>
    </row>
    <row r="48" spans="1:16" x14ac:dyDescent="0.25">
      <c r="A48" s="24">
        <f>+kri!A48</f>
        <v>47</v>
      </c>
      <c r="B48" s="21">
        <f>+Table1[[#This Row],[Volume A]]</f>
        <v>1316.5</v>
      </c>
      <c r="C48" s="21">
        <f>+Table1[[#This Row],[Volume P]]</f>
        <v>1298.4000000000001</v>
      </c>
      <c r="D48" s="3" t="str">
        <f>+Table1[[#This Row],[Modality]]</f>
        <v>ct</v>
      </c>
      <c r="E48" s="3"/>
      <c r="G48" s="39"/>
      <c r="H48" s="40"/>
      <c r="K48" s="49"/>
      <c r="L48" s="32"/>
      <c r="N48" s="31">
        <v>1546.51</v>
      </c>
      <c r="O48" s="32">
        <f t="shared" si="0"/>
        <v>0.191089032655576</v>
      </c>
    </row>
    <row r="49" spans="1:16" x14ac:dyDescent="0.25">
      <c r="A49" s="24">
        <f>+kri!A49</f>
        <v>48</v>
      </c>
      <c r="B49" s="21">
        <f>+Table1[[#This Row],[Volume A]]</f>
        <v>1340.9</v>
      </c>
      <c r="C49" s="21">
        <f>+Table1[[#This Row],[Volume P]]</f>
        <v>1361.1</v>
      </c>
      <c r="D49" s="3" t="str">
        <f>+Table1[[#This Row],[Modality]]</f>
        <v>ct</v>
      </c>
      <c r="E49" s="3"/>
      <c r="G49" s="39"/>
      <c r="H49" s="40"/>
      <c r="K49" s="49"/>
      <c r="L49" s="32"/>
      <c r="N49" s="31">
        <v>1415.26</v>
      </c>
      <c r="O49" s="32">
        <f t="shared" si="0"/>
        <v>3.979134523547137E-2</v>
      </c>
    </row>
    <row r="50" spans="1:16" x14ac:dyDescent="0.25">
      <c r="A50" s="24">
        <f>+kri!A50</f>
        <v>49</v>
      </c>
      <c r="B50" s="21">
        <f>+Table1[[#This Row],[Volume A]]</f>
        <v>1291.5999999999999</v>
      </c>
      <c r="C50" s="21">
        <f>+Table1[[#This Row],[Volume P]]</f>
        <v>1260.3</v>
      </c>
      <c r="D50" s="3" t="str">
        <f>+Table1[[#This Row],[Modality]]</f>
        <v>mr</v>
      </c>
      <c r="E50" s="3"/>
      <c r="G50" s="39"/>
      <c r="H50" s="40"/>
      <c r="J50" s="31">
        <v>1219.45</v>
      </c>
      <c r="K50" s="49">
        <f t="shared" si="1"/>
        <v>3.2412917559311201E-2</v>
      </c>
      <c r="L50" s="32">
        <v>0.91410000000000002</v>
      </c>
      <c r="N50" s="31">
        <v>965.82</v>
      </c>
      <c r="O50" s="32">
        <f t="shared" si="0"/>
        <v>0.23365865270173761</v>
      </c>
    </row>
    <row r="51" spans="1:16" x14ac:dyDescent="0.25">
      <c r="A51" s="24">
        <f>+kri!A51</f>
        <v>50</v>
      </c>
      <c r="B51" s="21">
        <f>+Table1[[#This Row],[Volume A]]</f>
        <v>1526</v>
      </c>
      <c r="C51" s="21">
        <f>+Table1[[#This Row],[Volume P]]</f>
        <v>1461.1</v>
      </c>
      <c r="D51" s="3" t="str">
        <f>+Table1[[#This Row],[Modality]]</f>
        <v>mr</v>
      </c>
      <c r="E51" s="3"/>
      <c r="G51" s="39"/>
      <c r="H51" s="40"/>
      <c r="J51" s="31">
        <v>1443.65</v>
      </c>
      <c r="K51" s="49">
        <f t="shared" si="1"/>
        <v>1.1943056601190759E-2</v>
      </c>
      <c r="L51" s="32">
        <v>0.92449999999999999</v>
      </c>
      <c r="N51" s="31">
        <v>1346.03</v>
      </c>
      <c r="O51" s="32">
        <f t="shared" si="0"/>
        <v>7.875573198275268E-2</v>
      </c>
    </row>
    <row r="52" spans="1:16" x14ac:dyDescent="0.25">
      <c r="A52" s="24">
        <f>+kri!A52</f>
        <v>51</v>
      </c>
      <c r="B52" s="21">
        <f>+Table1[[#This Row],[Volume A]]</f>
        <v>1494.2</v>
      </c>
      <c r="C52" s="21">
        <f>+Table1[[#This Row],[Volume P]]</f>
        <v>1521</v>
      </c>
      <c r="D52" s="3" t="str">
        <f>+Table1[[#This Row],[Modality]]</f>
        <v>ct</v>
      </c>
      <c r="E52" s="3"/>
      <c r="G52" s="39"/>
      <c r="H52" s="40"/>
      <c r="K52" s="49"/>
      <c r="L52" s="32"/>
      <c r="N52" s="31">
        <v>1158.6400000000001</v>
      </c>
      <c r="O52" s="32">
        <f t="shared" si="0"/>
        <v>0.23823800131492431</v>
      </c>
    </row>
    <row r="53" spans="1:16" x14ac:dyDescent="0.25">
      <c r="A53" s="24">
        <f>+kri!A53</f>
        <v>52</v>
      </c>
      <c r="B53" s="21">
        <f>+Table1[[#This Row],[Volume A]]</f>
        <v>2111.6999999999998</v>
      </c>
      <c r="C53" s="21">
        <f>+Table1[[#This Row],[Volume P]]</f>
        <v>1361.1</v>
      </c>
      <c r="D53" s="3" t="str">
        <f>+Table1[[#This Row],[Modality]]</f>
        <v>ct</v>
      </c>
      <c r="E53" s="3"/>
      <c r="G53" s="39"/>
      <c r="H53" s="40"/>
      <c r="K53" s="49"/>
      <c r="L53" s="32"/>
      <c r="N53" s="31">
        <v>2064.83</v>
      </c>
      <c r="O53" s="32">
        <f t="shared" si="0"/>
        <v>0.51703034310484175</v>
      </c>
    </row>
    <row r="54" spans="1:16" x14ac:dyDescent="0.25">
      <c r="A54" s="24">
        <f>+kri!A54</f>
        <v>53</v>
      </c>
      <c r="B54" s="21">
        <f>+Table1[[#This Row],[Volume A]]</f>
        <v>2898.1</v>
      </c>
      <c r="C54" s="21">
        <f>+Table1[[#This Row],[Volume P]]</f>
        <v>3021.9</v>
      </c>
      <c r="D54" s="3" t="str">
        <f>+Table1[[#This Row],[Modality]]</f>
        <v>ct</v>
      </c>
      <c r="E54" s="3"/>
      <c r="G54" s="39"/>
      <c r="H54" s="40"/>
      <c r="K54" s="49"/>
      <c r="L54" s="32"/>
      <c r="N54" s="31">
        <v>2603.62</v>
      </c>
      <c r="O54" s="32">
        <f t="shared" si="0"/>
        <v>0.13841622820080088</v>
      </c>
    </row>
    <row r="55" spans="1:16" x14ac:dyDescent="0.25">
      <c r="A55" s="24">
        <f>+kri!A55</f>
        <v>54</v>
      </c>
      <c r="B55" s="21">
        <f>+Table1[[#This Row],[Volume A]]</f>
        <v>2171.6999999999998</v>
      </c>
      <c r="C55" s="21">
        <f>+Table1[[#This Row],[Volume P]]</f>
        <v>2208.3000000000002</v>
      </c>
      <c r="D55" s="3" t="str">
        <f>+Table1[[#This Row],[Modality]]</f>
        <v>ct</v>
      </c>
      <c r="E55" s="3"/>
      <c r="G55" s="39"/>
      <c r="H55" s="40"/>
      <c r="K55" s="49"/>
      <c r="L55" s="32"/>
      <c r="N55" s="31">
        <v>2576.33</v>
      </c>
      <c r="O55" s="32">
        <f t="shared" si="0"/>
        <v>0.16665760992618744</v>
      </c>
    </row>
    <row r="56" spans="1:16" x14ac:dyDescent="0.25">
      <c r="A56" s="24">
        <f>+kri!A56</f>
        <v>55</v>
      </c>
      <c r="B56" s="21">
        <f>+Table1[[#This Row],[Volume A]]</f>
        <v>2052.6999999999998</v>
      </c>
      <c r="C56" s="21">
        <f>+Table1[[#This Row],[Volume P]]</f>
        <v>2070.5</v>
      </c>
      <c r="D56" s="3" t="str">
        <f>+Table1[[#This Row],[Modality]]</f>
        <v>mr</v>
      </c>
      <c r="E56" s="3"/>
      <c r="G56" s="39"/>
      <c r="H56" s="40"/>
      <c r="J56" s="31">
        <v>2018.13</v>
      </c>
      <c r="K56" s="49">
        <f t="shared" si="1"/>
        <v>2.5293407389519386E-2</v>
      </c>
      <c r="L56" s="32">
        <v>0.92330000000000001</v>
      </c>
      <c r="N56" s="31">
        <v>2001.19</v>
      </c>
      <c r="O56" s="32">
        <f t="shared" si="0"/>
        <v>3.3475006037189059E-2</v>
      </c>
    </row>
    <row r="57" spans="1:16" x14ac:dyDescent="0.25">
      <c r="A57" s="24">
        <f>+kri!A57</f>
        <v>56</v>
      </c>
      <c r="B57" s="21">
        <f>+Table1[[#This Row],[Volume A]]</f>
        <v>1983.6</v>
      </c>
      <c r="C57" s="21">
        <f>+Table1[[#This Row],[Volume P]]</f>
        <v>1946.3</v>
      </c>
      <c r="D57" s="3" t="str">
        <f>+Table1[[#This Row],[Modality]]</f>
        <v>mr</v>
      </c>
      <c r="E57" s="3"/>
      <c r="G57" s="39"/>
      <c r="H57" s="40"/>
      <c r="J57" s="31">
        <v>2448.7199999999998</v>
      </c>
      <c r="K57" s="49">
        <f t="shared" si="1"/>
        <v>0.25814108821867127</v>
      </c>
      <c r="L57" s="32">
        <v>0.78110000000000002</v>
      </c>
      <c r="N57" s="31">
        <v>1743.45</v>
      </c>
      <c r="O57" s="32">
        <f t="shared" si="0"/>
        <v>0.10422339824281966</v>
      </c>
    </row>
    <row r="58" spans="1:16" x14ac:dyDescent="0.25">
      <c r="A58" s="24">
        <f>+kri!A58</f>
        <v>57</v>
      </c>
      <c r="B58" s="21">
        <f>+Table1[[#This Row],[Volume A]]</f>
        <v>1606</v>
      </c>
      <c r="C58" s="21">
        <f>+Table1[[#This Row],[Volume P]]</f>
        <v>1566.8</v>
      </c>
      <c r="D58" s="3" t="str">
        <f>+Table1[[#This Row],[Modality]]</f>
        <v>ct</v>
      </c>
      <c r="E58" s="3"/>
      <c r="G58" s="39"/>
      <c r="H58" s="40"/>
      <c r="K58" s="49"/>
      <c r="L58" s="32"/>
      <c r="N58" s="31">
        <v>1794.16</v>
      </c>
      <c r="O58" s="32">
        <f t="shared" si="0"/>
        <v>0.14511105437835087</v>
      </c>
    </row>
    <row r="59" spans="1:16" x14ac:dyDescent="0.25">
      <c r="A59" s="24">
        <f>+kri!A59</f>
        <v>58</v>
      </c>
      <c r="B59" s="21">
        <f>+Table1[[#This Row],[Volume A]]</f>
        <v>1708.3</v>
      </c>
      <c r="C59" s="21">
        <f>+Table1[[#This Row],[Volume P]]</f>
        <v>1748.6</v>
      </c>
      <c r="D59" s="3" t="str">
        <f>+Table1[[#This Row],[Modality]]</f>
        <v>ct</v>
      </c>
      <c r="E59" s="3"/>
      <c r="G59" s="39"/>
      <c r="H59" s="40"/>
      <c r="K59" s="49"/>
      <c r="L59" s="32"/>
      <c r="N59" s="31">
        <v>2069.4699999999998</v>
      </c>
      <c r="O59" s="32">
        <f t="shared" si="0"/>
        <v>0.18350108658355249</v>
      </c>
    </row>
    <row r="60" spans="1:16" x14ac:dyDescent="0.25">
      <c r="A60" s="24">
        <f>+kri!A60</f>
        <v>59</v>
      </c>
      <c r="B60" s="21">
        <f>+Table1[[#This Row],[Volume A]]</f>
        <v>1474.3</v>
      </c>
      <c r="C60" s="21">
        <f>+Table1[[#This Row],[Volume P]]</f>
        <v>1504.3</v>
      </c>
      <c r="D60" s="3" t="str">
        <f>+Table1[[#This Row],[Modality]]</f>
        <v>ct</v>
      </c>
      <c r="E60" s="3"/>
      <c r="G60" s="39"/>
      <c r="H60" s="40"/>
      <c r="K60" s="49"/>
      <c r="L60" s="32"/>
      <c r="N60" s="31">
        <v>1479.58</v>
      </c>
      <c r="O60" s="32">
        <f t="shared" si="0"/>
        <v>1.6432892375191136E-2</v>
      </c>
    </row>
    <row r="61" spans="1:16" x14ac:dyDescent="0.25">
      <c r="A61" s="24">
        <f>+kri!A61</f>
        <v>60</v>
      </c>
      <c r="B61" s="21">
        <f>+Table1[[#This Row],[Volume A]]</f>
        <v>6568.9</v>
      </c>
      <c r="C61" s="21">
        <f>+Table1[[#This Row],[Volume P]]</f>
        <v>6702.5</v>
      </c>
      <c r="D61" s="3" t="str">
        <f>+Table1[[#This Row],[Modality]]</f>
        <v>ct</v>
      </c>
      <c r="E61" s="3"/>
      <c r="G61" s="39"/>
      <c r="H61" s="40"/>
      <c r="K61" s="49"/>
      <c r="L61" s="32"/>
      <c r="P61" s="21" t="s">
        <v>39</v>
      </c>
    </row>
    <row r="62" spans="1:16" x14ac:dyDescent="0.25">
      <c r="A62" s="24">
        <f>+kri!A62</f>
        <v>61</v>
      </c>
      <c r="B62" s="21">
        <f>+Table1[[#This Row],[Volume A]]</f>
        <v>1663.3</v>
      </c>
      <c r="C62" s="21">
        <f>+Table1[[#This Row],[Volume P]]</f>
        <v>1557.1</v>
      </c>
      <c r="D62" s="3" t="str">
        <f>+Table1[[#This Row],[Modality]]</f>
        <v>ct</v>
      </c>
      <c r="E62" s="3"/>
      <c r="G62" s="39"/>
      <c r="H62" s="40"/>
      <c r="K62" s="49"/>
      <c r="L62" s="32"/>
      <c r="N62" s="31">
        <v>1826.81</v>
      </c>
      <c r="O62" s="32">
        <f t="shared" si="0"/>
        <v>0.17321302421167559</v>
      </c>
    </row>
    <row r="63" spans="1:16" x14ac:dyDescent="0.25">
      <c r="A63" s="24">
        <f>+kri!A63</f>
        <v>62</v>
      </c>
      <c r="B63" s="21">
        <f>+Table1[[#This Row],[Volume A]]</f>
        <v>1768.6</v>
      </c>
      <c r="C63" s="21">
        <f>+Table1[[#This Row],[Volume P]]</f>
        <v>1662.8</v>
      </c>
      <c r="D63" s="3" t="str">
        <f>+Table1[[#This Row],[Modality]]</f>
        <v>mr</v>
      </c>
      <c r="E63" s="3"/>
      <c r="G63" s="39"/>
      <c r="H63" s="40"/>
      <c r="J63" s="31">
        <v>1591.76</v>
      </c>
      <c r="K63" s="49">
        <f t="shared" si="1"/>
        <v>4.2723117632908328E-2</v>
      </c>
      <c r="L63" s="32">
        <v>0.90659999999999996</v>
      </c>
      <c r="N63" s="31">
        <v>1330.56</v>
      </c>
      <c r="O63" s="32">
        <f t="shared" si="0"/>
        <v>0.19980755352417609</v>
      </c>
    </row>
    <row r="64" spans="1:16" x14ac:dyDescent="0.25">
      <c r="A64" s="24">
        <f>+kri!A64</f>
        <v>63</v>
      </c>
      <c r="B64" s="21">
        <f>+Table1[[#This Row],[Volume A]]</f>
        <v>1697.4</v>
      </c>
      <c r="C64" s="21">
        <f>+Table1[[#This Row],[Volume P]]</f>
        <v>1639.9</v>
      </c>
      <c r="D64" s="3" t="str">
        <f>+Table1[[#This Row],[Modality]]</f>
        <v>ct</v>
      </c>
      <c r="E64" s="3"/>
      <c r="G64" s="39"/>
      <c r="H64" s="40"/>
      <c r="K64" s="49"/>
      <c r="L64" s="32"/>
      <c r="N64" s="31">
        <v>1453.52</v>
      </c>
      <c r="O64" s="32">
        <f t="shared" si="0"/>
        <v>0.11365327154094768</v>
      </c>
    </row>
    <row r="65" spans="1:16" x14ac:dyDescent="0.25">
      <c r="A65" s="24">
        <f>+kri!A65</f>
        <v>64</v>
      </c>
      <c r="B65" s="21">
        <f>+Table1[[#This Row],[Volume A]]</f>
        <v>2427.6999999999998</v>
      </c>
      <c r="C65" s="21">
        <f>+Table1[[#This Row],[Volume P]]</f>
        <v>2413.9</v>
      </c>
      <c r="D65" s="3" t="str">
        <f>+Table1[[#This Row],[Modality]]</f>
        <v>ct</v>
      </c>
      <c r="E65" s="3"/>
      <c r="G65" s="39"/>
      <c r="H65" s="40"/>
      <c r="K65" s="49"/>
      <c r="L65" s="32"/>
      <c r="N65" s="31">
        <v>2788.91</v>
      </c>
      <c r="O65" s="32">
        <f t="shared" si="0"/>
        <v>0.15535440573346027</v>
      </c>
    </row>
    <row r="66" spans="1:16" x14ac:dyDescent="0.25">
      <c r="A66" s="24">
        <f>+kri!A66</f>
        <v>65</v>
      </c>
      <c r="B66" s="21">
        <f>+Table1[[#This Row],[Volume A]]</f>
        <v>1426.1</v>
      </c>
      <c r="C66" s="21">
        <f>+Table1[[#This Row],[Volume P]]</f>
        <v>1520.4</v>
      </c>
      <c r="D66" s="3" t="str">
        <f>+Table1[[#This Row],[Modality]]</f>
        <v>ct</v>
      </c>
      <c r="E66" s="3"/>
      <c r="G66" s="39"/>
      <c r="H66" s="40"/>
      <c r="K66" s="49"/>
      <c r="L66" s="32"/>
      <c r="N66" s="31">
        <v>1912.14</v>
      </c>
      <c r="O66" s="32">
        <f t="shared" si="0"/>
        <v>0.25765588003157064</v>
      </c>
      <c r="P66" s="21" t="s">
        <v>41</v>
      </c>
    </row>
    <row r="67" spans="1:16" x14ac:dyDescent="0.25">
      <c r="A67" s="24">
        <f>+kri!A67</f>
        <v>66</v>
      </c>
      <c r="B67" s="21">
        <f>+Table1[[#This Row],[Volume A]]</f>
        <v>2647.4</v>
      </c>
      <c r="C67" s="21">
        <f>+Table1[[#This Row],[Volume P]]</f>
        <v>2494.6</v>
      </c>
      <c r="D67" s="3" t="str">
        <f>+Table1[[#This Row],[Modality]]</f>
        <v>mr</v>
      </c>
      <c r="E67" s="3"/>
      <c r="G67" s="39"/>
      <c r="H67" s="40"/>
      <c r="K67" s="49"/>
      <c r="L67" s="32"/>
      <c r="N67" s="31">
        <v>2348.69</v>
      </c>
      <c r="O67" s="32">
        <f t="shared" ref="O67:O84" si="2">+ABS((N67-C67)/C67)</f>
        <v>5.8490339132526201E-2</v>
      </c>
    </row>
    <row r="68" spans="1:16" x14ac:dyDescent="0.25">
      <c r="A68" s="24">
        <f>+kri!A68</f>
        <v>67</v>
      </c>
      <c r="B68" s="21">
        <f>+Table1[[#This Row],[Volume A]]</f>
        <v>1233.7</v>
      </c>
      <c r="C68" s="21">
        <f>+Table1[[#This Row],[Volume P]]</f>
        <v>1174.3</v>
      </c>
      <c r="D68" s="3" t="str">
        <f>+Table1[[#This Row],[Modality]]</f>
        <v>mr</v>
      </c>
      <c r="E68" s="3"/>
      <c r="G68" s="39"/>
      <c r="H68" s="40"/>
      <c r="J68" s="31">
        <v>1386.41</v>
      </c>
      <c r="K68" s="49">
        <f t="shared" ref="K68:K104" si="3">+ABS((C68-J68)/C68)</f>
        <v>0.18062675636549444</v>
      </c>
      <c r="L68" s="32">
        <v>0.80732000000000004</v>
      </c>
      <c r="N68" s="31">
        <v>1074.01</v>
      </c>
      <c r="O68" s="32">
        <f t="shared" si="2"/>
        <v>8.5404070510091093E-2</v>
      </c>
    </row>
    <row r="69" spans="1:16" x14ac:dyDescent="0.25">
      <c r="A69" s="24">
        <f>+kri!A69</f>
        <v>68</v>
      </c>
      <c r="B69" s="21">
        <f>+Table1[[#This Row],[Volume A]]</f>
        <v>2397.4</v>
      </c>
      <c r="C69" s="21">
        <f>+Table1[[#This Row],[Volume P]]</f>
        <v>2448.1999999999998</v>
      </c>
      <c r="D69" s="3" t="str">
        <f>+Table1[[#This Row],[Modality]]</f>
        <v>ct</v>
      </c>
      <c r="E69" s="3"/>
      <c r="G69" s="39"/>
      <c r="H69" s="40"/>
      <c r="K69" s="49"/>
      <c r="L69" s="32"/>
      <c r="N69" s="31">
        <v>2634.93</v>
      </c>
      <c r="O69" s="32">
        <f t="shared" si="2"/>
        <v>7.6272363369005808E-2</v>
      </c>
    </row>
    <row r="70" spans="1:16" x14ac:dyDescent="0.25">
      <c r="A70" s="24">
        <f>+kri!A70</f>
        <v>69</v>
      </c>
      <c r="B70" s="21">
        <f>+Table1[[#This Row],[Volume A]]</f>
        <v>1954.2</v>
      </c>
      <c r="C70" s="21">
        <f>+Table1[[#This Row],[Volume P]]</f>
        <v>1835.2</v>
      </c>
      <c r="D70" s="3" t="str">
        <f>+Table1[[#This Row],[Modality]]</f>
        <v>mr</v>
      </c>
      <c r="E70" s="3"/>
      <c r="G70" s="39"/>
      <c r="H70" s="40"/>
      <c r="J70" s="31">
        <v>1998.92</v>
      </c>
      <c r="K70" s="49">
        <f t="shared" si="3"/>
        <v>8.9210985178727123E-2</v>
      </c>
      <c r="L70" s="32">
        <v>0.86839999999999995</v>
      </c>
      <c r="N70" s="31">
        <v>1655.25</v>
      </c>
      <c r="O70" s="32">
        <f t="shared" si="2"/>
        <v>9.8054707933740215E-2</v>
      </c>
    </row>
    <row r="71" spans="1:16" x14ac:dyDescent="0.25">
      <c r="A71" s="24">
        <f>+kri!A71</f>
        <v>70</v>
      </c>
      <c r="B71" s="21">
        <f>+Table1[[#This Row],[Volume A]]</f>
        <v>2792.5</v>
      </c>
      <c r="C71" s="21">
        <f>+Table1[[#This Row],[Volume P]]</f>
        <v>2720.7</v>
      </c>
      <c r="D71" s="3" t="str">
        <f>+Table1[[#This Row],[Modality]]</f>
        <v>mr</v>
      </c>
      <c r="E71" s="3"/>
      <c r="G71" s="39"/>
      <c r="H71" s="40"/>
      <c r="J71" s="31">
        <v>2739.01</v>
      </c>
      <c r="K71" s="49">
        <f t="shared" si="3"/>
        <v>6.729885691182564E-3</v>
      </c>
      <c r="L71" s="32">
        <v>0.95169999999999999</v>
      </c>
      <c r="N71" s="31">
        <v>2747.87</v>
      </c>
      <c r="O71" s="32">
        <f t="shared" si="2"/>
        <v>9.986400558679779E-3</v>
      </c>
    </row>
    <row r="72" spans="1:16" x14ac:dyDescent="0.25">
      <c r="A72" s="24">
        <f>+kri!A72</f>
        <v>71</v>
      </c>
      <c r="B72" s="21">
        <f>+Table1[[#This Row],[Volume A]]</f>
        <v>2313.1999999999998</v>
      </c>
      <c r="C72" s="21">
        <f>+Table1[[#This Row],[Volume P]]</f>
        <v>2720.7</v>
      </c>
      <c r="D72" s="3" t="str">
        <f>+Table1[[#This Row],[Modality]]</f>
        <v>mr</v>
      </c>
      <c r="E72" s="3"/>
      <c r="G72" s="39"/>
      <c r="H72" s="40"/>
      <c r="J72" s="31">
        <v>2437.64</v>
      </c>
      <c r="K72" s="49">
        <f t="shared" si="3"/>
        <v>0.10403940162458189</v>
      </c>
      <c r="L72" s="32">
        <v>0.83109999999999995</v>
      </c>
      <c r="N72" s="31">
        <v>1872.97</v>
      </c>
      <c r="O72" s="32">
        <f t="shared" si="2"/>
        <v>0.3115852537949792</v>
      </c>
    </row>
    <row r="73" spans="1:16" x14ac:dyDescent="0.25">
      <c r="A73" s="24">
        <f>+kri!A73</f>
        <v>72</v>
      </c>
      <c r="B73" s="21">
        <f>+Table1[[#This Row],[Volume A]]</f>
        <v>1887.8</v>
      </c>
      <c r="C73" s="21">
        <f>+Table1[[#This Row],[Volume P]]</f>
        <v>1944</v>
      </c>
      <c r="D73" s="3" t="str">
        <f>+Table1[[#This Row],[Modality]]</f>
        <v>ct</v>
      </c>
      <c r="E73" s="3"/>
      <c r="G73" s="39"/>
      <c r="H73" s="40"/>
      <c r="K73" s="49"/>
      <c r="L73" s="32"/>
      <c r="N73" s="31">
        <v>2400.89</v>
      </c>
      <c r="O73" s="32">
        <f t="shared" si="2"/>
        <v>0.23502572016460899</v>
      </c>
      <c r="P73" s="21" t="s">
        <v>41</v>
      </c>
    </row>
    <row r="74" spans="1:16" x14ac:dyDescent="0.25">
      <c r="A74" s="24">
        <f>+kri!A74</f>
        <v>73</v>
      </c>
      <c r="B74" s="21">
        <f>+Table1[[#This Row],[Volume A]]</f>
        <v>1541.2</v>
      </c>
      <c r="C74" s="21">
        <f>+Table1[[#This Row],[Volume P]]</f>
        <v>1532.7</v>
      </c>
      <c r="D74" s="3" t="str">
        <f>+Table1[[#This Row],[Modality]]</f>
        <v>ct</v>
      </c>
      <c r="E74" s="3"/>
      <c r="G74" s="39"/>
      <c r="H74" s="40"/>
      <c r="K74" s="49"/>
      <c r="L74" s="32"/>
      <c r="N74" s="31">
        <v>1295.58</v>
      </c>
      <c r="O74" s="32">
        <f t="shared" si="2"/>
        <v>0.15470737913486013</v>
      </c>
    </row>
    <row r="75" spans="1:16" x14ac:dyDescent="0.25">
      <c r="A75" s="24">
        <f>+kri!A75</f>
        <v>74</v>
      </c>
      <c r="B75" s="21">
        <f>+Table1[[#This Row],[Volume A]]</f>
        <v>1431.2</v>
      </c>
      <c r="C75" s="21">
        <f>+Table1[[#This Row],[Volume P]]</f>
        <v>1141.8</v>
      </c>
      <c r="D75" s="3" t="str">
        <f>+Table1[[#This Row],[Modality]]</f>
        <v>mr</v>
      </c>
      <c r="E75" s="3"/>
      <c r="G75" s="39"/>
      <c r="H75" s="40"/>
      <c r="J75" s="31">
        <v>1029.83</v>
      </c>
      <c r="K75" s="49">
        <f t="shared" si="3"/>
        <v>9.8064459625153297E-2</v>
      </c>
      <c r="L75" s="32">
        <v>0.89190000000000003</v>
      </c>
      <c r="N75" s="31">
        <v>943.976</v>
      </c>
      <c r="O75" s="32">
        <f t="shared" si="2"/>
        <v>0.17325626204238917</v>
      </c>
    </row>
    <row r="76" spans="1:16" x14ac:dyDescent="0.25">
      <c r="A76" s="24">
        <f>+kri!A76</f>
        <v>75</v>
      </c>
      <c r="B76" s="21">
        <f>+Table1[[#This Row],[Volume A]]</f>
        <v>1582.6</v>
      </c>
      <c r="C76" s="21">
        <f>+Table1[[#This Row],[Volume P]]</f>
        <v>1485.8</v>
      </c>
      <c r="D76" s="3" t="str">
        <f>+Table1[[#This Row],[Modality]]</f>
        <v>mr</v>
      </c>
      <c r="E76" s="3"/>
      <c r="G76" s="39"/>
      <c r="H76" s="40"/>
      <c r="J76" s="31">
        <v>1474.94</v>
      </c>
      <c r="K76" s="49">
        <f t="shared" si="3"/>
        <v>7.3091937003633735E-3</v>
      </c>
      <c r="L76" s="32">
        <v>0.93969999999999998</v>
      </c>
      <c r="N76" s="31">
        <v>1689.2</v>
      </c>
      <c r="O76" s="32">
        <f t="shared" si="2"/>
        <v>0.13689594831067445</v>
      </c>
    </row>
    <row r="77" spans="1:16" x14ac:dyDescent="0.25">
      <c r="A77" s="24">
        <f>+kri!A77</f>
        <v>76</v>
      </c>
      <c r="B77" s="21">
        <f>+Table1[[#This Row],[Volume A]]</f>
        <v>1685.2</v>
      </c>
      <c r="C77" s="21">
        <f>+Table1[[#This Row],[Volume P]]</f>
        <v>1593.1</v>
      </c>
      <c r="D77" s="3" t="str">
        <f>+Table1[[#This Row],[Modality]]</f>
        <v>ct</v>
      </c>
      <c r="E77" s="3"/>
      <c r="G77" s="39"/>
      <c r="H77" s="40"/>
      <c r="K77" s="49"/>
      <c r="L77" s="32"/>
      <c r="N77" s="31">
        <v>1454.2</v>
      </c>
      <c r="O77" s="32">
        <f t="shared" si="2"/>
        <v>8.7188500408009462E-2</v>
      </c>
    </row>
    <row r="78" spans="1:16" x14ac:dyDescent="0.25">
      <c r="A78" s="24">
        <f>+kri!A78</f>
        <v>77</v>
      </c>
      <c r="B78" s="21">
        <f>+Table1[[#This Row],[Volume A]]</f>
        <v>2114.9</v>
      </c>
      <c r="C78" s="21">
        <f>+Table1[[#This Row],[Volume P]]</f>
        <v>2074.1</v>
      </c>
      <c r="D78" s="3" t="str">
        <f>+Table1[[#This Row],[Modality]]</f>
        <v>ct</v>
      </c>
      <c r="E78" s="3"/>
      <c r="G78" s="39"/>
      <c r="H78" s="40"/>
      <c r="K78" s="49"/>
      <c r="L78" s="32"/>
      <c r="N78" s="31">
        <v>2012.39</v>
      </c>
      <c r="O78" s="32">
        <f t="shared" si="2"/>
        <v>2.9752663805988049E-2</v>
      </c>
    </row>
    <row r="79" spans="1:16" x14ac:dyDescent="0.25">
      <c r="A79" s="24">
        <f>+kri!A79</f>
        <v>78</v>
      </c>
      <c r="B79" s="21">
        <f>+Table1[[#This Row],[Volume A]]</f>
        <v>2091.1</v>
      </c>
      <c r="C79" s="21">
        <f>+Table1[[#This Row],[Volume P]]</f>
        <v>1951.7</v>
      </c>
      <c r="D79" s="3" t="str">
        <f>+Table1[[#This Row],[Modality]]</f>
        <v>mr</v>
      </c>
      <c r="E79" s="3"/>
      <c r="G79" s="39"/>
      <c r="H79" s="40"/>
      <c r="J79" s="31">
        <v>1948.13</v>
      </c>
      <c r="K79" s="49">
        <f t="shared" si="3"/>
        <v>1.8291745657631482E-3</v>
      </c>
      <c r="L79" s="32">
        <v>0.8891</v>
      </c>
      <c r="N79" s="31">
        <v>2288.3200000000002</v>
      </c>
      <c r="O79" s="32">
        <f t="shared" si="2"/>
        <v>0.17247527796280171</v>
      </c>
    </row>
    <row r="80" spans="1:16" x14ac:dyDescent="0.25">
      <c r="A80" s="24">
        <f>+kri!A80</f>
        <v>79</v>
      </c>
      <c r="B80" s="21">
        <f>+Table1[[#This Row],[Volume A]]</f>
        <v>2330.1</v>
      </c>
      <c r="C80" s="21">
        <f>+Table1[[#This Row],[Volume P]]</f>
        <v>2142.6999999999998</v>
      </c>
      <c r="D80" s="3" t="str">
        <f>+Table1[[#This Row],[Modality]]</f>
        <v>mr</v>
      </c>
      <c r="E80" s="3"/>
      <c r="G80" s="39"/>
      <c r="H80" s="40"/>
      <c r="J80" s="31">
        <v>2266.23</v>
      </c>
      <c r="K80" s="49">
        <f t="shared" si="3"/>
        <v>5.7651561114481824E-2</v>
      </c>
      <c r="L80" s="32">
        <v>0.89970000000000006</v>
      </c>
      <c r="N80" s="31">
        <v>2301.31</v>
      </c>
      <c r="O80" s="32">
        <f t="shared" si="2"/>
        <v>7.4023428384748277E-2</v>
      </c>
    </row>
    <row r="81" spans="1:16" x14ac:dyDescent="0.25">
      <c r="A81" s="24">
        <f>+kri!A81</f>
        <v>80</v>
      </c>
      <c r="B81" s="21">
        <f>+Table1[[#This Row],[Volume A]]</f>
        <v>1821.3</v>
      </c>
      <c r="C81" s="21">
        <f>+Table1[[#This Row],[Volume P]]</f>
        <v>1644.7</v>
      </c>
      <c r="D81" s="3" t="str">
        <f>+Table1[[#This Row],[Modality]]</f>
        <v>mr</v>
      </c>
      <c r="E81" s="3"/>
      <c r="G81" s="39"/>
      <c r="H81" s="40"/>
      <c r="J81" s="31">
        <v>1467.56</v>
      </c>
      <c r="K81" s="49">
        <f t="shared" si="3"/>
        <v>0.10770353255912939</v>
      </c>
      <c r="L81" s="32">
        <v>0.83309999999999995</v>
      </c>
      <c r="N81" s="31">
        <v>1212.18</v>
      </c>
      <c r="O81" s="32">
        <f t="shared" si="2"/>
        <v>0.26297805070833585</v>
      </c>
    </row>
    <row r="82" spans="1:16" x14ac:dyDescent="0.25">
      <c r="A82" s="24">
        <f>+kri!A82</f>
        <v>81</v>
      </c>
      <c r="B82" s="21">
        <f>+Table1[[#This Row],[Volume A]]</f>
        <v>1446.8</v>
      </c>
      <c r="C82" s="21">
        <f>+Table1[[#This Row],[Volume P]]</f>
        <v>1284.0999999999999</v>
      </c>
      <c r="D82" s="3" t="str">
        <f>+Table1[[#This Row],[Modality]]</f>
        <v>mr</v>
      </c>
      <c r="E82" s="3"/>
      <c r="G82" s="39"/>
      <c r="H82" s="40"/>
      <c r="J82" s="31">
        <v>1462.11</v>
      </c>
      <c r="K82" s="49">
        <f t="shared" si="3"/>
        <v>0.13862627521221088</v>
      </c>
      <c r="L82" s="32">
        <v>0.9012</v>
      </c>
      <c r="N82" s="31">
        <v>1271.74</v>
      </c>
      <c r="O82" s="32">
        <f t="shared" si="2"/>
        <v>9.6254185811073135E-3</v>
      </c>
    </row>
    <row r="83" spans="1:16" x14ac:dyDescent="0.25">
      <c r="A83" s="24">
        <f>+kri!A83</f>
        <v>82</v>
      </c>
      <c r="B83" s="21">
        <f>+Table1[[#This Row],[Volume A]]</f>
        <v>1431.1</v>
      </c>
      <c r="C83" s="21">
        <f>+Table1[[#This Row],[Volume P]]</f>
        <v>1268.3</v>
      </c>
      <c r="D83" s="3" t="str">
        <f>+Table1[[#This Row],[Modality]]</f>
        <v>mr</v>
      </c>
      <c r="E83" s="3"/>
      <c r="G83" s="39"/>
      <c r="H83" s="40"/>
      <c r="J83" s="31">
        <v>1449.08</v>
      </c>
      <c r="K83" s="49">
        <f t="shared" si="3"/>
        <v>0.14253725459276195</v>
      </c>
      <c r="L83" s="32">
        <v>0.87760000000000005</v>
      </c>
      <c r="N83" s="31">
        <v>1396.89</v>
      </c>
      <c r="O83" s="32">
        <f t="shared" si="2"/>
        <v>0.10138768430182145</v>
      </c>
    </row>
    <row r="84" spans="1:16" x14ac:dyDescent="0.25">
      <c r="A84" s="24">
        <f>+kri!A84</f>
        <v>83</v>
      </c>
      <c r="B84" s="21">
        <f>+Table1[[#This Row],[Volume A]]</f>
        <v>1990.3</v>
      </c>
      <c r="C84" s="21">
        <f>+Table1[[#This Row],[Volume P]]</f>
        <v>1954.3</v>
      </c>
      <c r="D84" s="3" t="str">
        <f>+Table1[[#This Row],[Modality]]</f>
        <v>mr</v>
      </c>
      <c r="E84" s="3"/>
      <c r="G84" s="39"/>
      <c r="H84" s="40"/>
      <c r="J84" s="31">
        <v>2087.0100000000002</v>
      </c>
      <c r="K84" s="49">
        <f t="shared" si="3"/>
        <v>6.7906667348923019E-2</v>
      </c>
      <c r="L84" s="32">
        <v>0.90249999999999997</v>
      </c>
      <c r="N84" s="31">
        <v>2077.29</v>
      </c>
      <c r="O84" s="32">
        <f t="shared" si="2"/>
        <v>6.2933019495471532E-2</v>
      </c>
    </row>
    <row r="85" spans="1:16" x14ac:dyDescent="0.25">
      <c r="A85" s="24">
        <f>+kri!A85</f>
        <v>84</v>
      </c>
      <c r="B85" s="21">
        <f>+Table1[[#This Row],[Volume A]]</f>
        <v>2076.1</v>
      </c>
      <c r="C85" s="21">
        <f>+Table1[[#This Row],[Volume P]]</f>
        <v>2063.5</v>
      </c>
      <c r="D85" s="3" t="str">
        <f>+Table1[[#This Row],[Modality]]</f>
        <v>ct</v>
      </c>
      <c r="E85" s="3"/>
      <c r="G85" s="39"/>
      <c r="H85" s="40"/>
      <c r="K85" s="49"/>
      <c r="L85" s="32"/>
      <c r="P85" s="21" t="s">
        <v>39</v>
      </c>
    </row>
    <row r="86" spans="1:16" x14ac:dyDescent="0.25">
      <c r="A86" s="24">
        <f>+kri!A86</f>
        <v>85</v>
      </c>
      <c r="B86" s="21">
        <f>+Table1[[#This Row],[Volume A]]</f>
        <v>0</v>
      </c>
      <c r="C86" s="21">
        <f>+Table1[[#This Row],[Volume P]]</f>
        <v>0</v>
      </c>
      <c r="D86" s="3"/>
      <c r="E86" s="3"/>
      <c r="G86" s="39"/>
      <c r="H86" s="40"/>
      <c r="K86" s="49"/>
      <c r="L86" s="32"/>
    </row>
    <row r="87" spans="1:16" x14ac:dyDescent="0.25">
      <c r="A87" s="24">
        <f>+kri!A87</f>
        <v>86</v>
      </c>
      <c r="B87" s="21">
        <f>+Table1[[#This Row],[Volume A]]</f>
        <v>2489.8000000000002</v>
      </c>
      <c r="C87" s="21">
        <f>+Table1[[#This Row],[Volume P]]</f>
        <v>2330.6</v>
      </c>
      <c r="D87" s="3" t="str">
        <f>+Table1[[#This Row],[Modality]]</f>
        <v>mr</v>
      </c>
      <c r="E87" s="3"/>
      <c r="G87" s="39"/>
      <c r="H87" s="40"/>
      <c r="J87" s="31">
        <v>2697.05</v>
      </c>
      <c r="K87" s="49">
        <f t="shared" si="3"/>
        <v>0.15723418862095609</v>
      </c>
      <c r="L87" s="32">
        <v>0.8861</v>
      </c>
      <c r="N87" s="31">
        <v>2924.71</v>
      </c>
      <c r="O87" s="32">
        <f t="shared" ref="O87:O104" si="4">+ABS((N87-C87)/C87)</f>
        <v>0.25491718870677088</v>
      </c>
    </row>
    <row r="88" spans="1:16" x14ac:dyDescent="0.25">
      <c r="A88" s="24">
        <f>+kri!A88</f>
        <v>87</v>
      </c>
      <c r="B88" s="21">
        <f>+Table1[[#This Row],[Volume A]]</f>
        <v>882.2</v>
      </c>
      <c r="C88" s="21">
        <f>+Table1[[#This Row],[Volume P]]</f>
        <v>852</v>
      </c>
      <c r="D88" s="3" t="str">
        <f>+Table1[[#This Row],[Modality]]</f>
        <v>ct</v>
      </c>
      <c r="E88" s="3"/>
      <c r="G88" s="39"/>
      <c r="H88" s="40"/>
      <c r="K88" s="49"/>
      <c r="L88" s="32"/>
      <c r="N88" s="31">
        <v>982.23</v>
      </c>
      <c r="O88" s="32">
        <f t="shared" si="4"/>
        <v>0.15285211267605636</v>
      </c>
    </row>
    <row r="89" spans="1:16" x14ac:dyDescent="0.25">
      <c r="A89" s="24">
        <f>+kri!A89</f>
        <v>88</v>
      </c>
      <c r="B89" s="21">
        <f>+Table1[[#This Row],[Volume A]]</f>
        <v>3200.9</v>
      </c>
      <c r="C89" s="21">
        <f>+Table1[[#This Row],[Volume P]]</f>
        <v>2785.2</v>
      </c>
      <c r="D89" s="3" t="str">
        <f>+Table1[[#This Row],[Modality]]</f>
        <v>mr</v>
      </c>
      <c r="E89" s="3"/>
      <c r="G89" s="39"/>
      <c r="H89" s="40"/>
      <c r="J89" s="31">
        <v>2921.21</v>
      </c>
      <c r="K89" s="49">
        <f t="shared" si="3"/>
        <v>4.8833117908947371E-2</v>
      </c>
      <c r="L89" s="32">
        <v>0.91720000000000002</v>
      </c>
      <c r="N89" s="31">
        <v>2811.85</v>
      </c>
      <c r="O89" s="32">
        <f t="shared" si="4"/>
        <v>9.5684331466322319E-3</v>
      </c>
    </row>
    <row r="90" spans="1:16" x14ac:dyDescent="0.25">
      <c r="A90" s="24">
        <f>+kri!A90</f>
        <v>89</v>
      </c>
      <c r="B90" s="21">
        <f>+Table1[[#This Row],[Volume A]]</f>
        <v>1116.3</v>
      </c>
      <c r="C90" s="21">
        <f>+Table1[[#This Row],[Volume P]]</f>
        <v>2785.3</v>
      </c>
      <c r="D90" s="3" t="str">
        <f>+Table1[[#This Row],[Modality]]</f>
        <v>ct</v>
      </c>
      <c r="E90" s="3"/>
      <c r="G90" s="39"/>
      <c r="H90" s="40"/>
      <c r="K90" s="49"/>
      <c r="L90" s="32"/>
      <c r="N90" s="31">
        <v>303.13400000000001</v>
      </c>
      <c r="O90" s="32">
        <f t="shared" si="4"/>
        <v>0.89116648116899433</v>
      </c>
      <c r="P90" s="21" t="s">
        <v>44</v>
      </c>
    </row>
    <row r="91" spans="1:16" x14ac:dyDescent="0.25">
      <c r="A91" s="24">
        <f>+kri!A91</f>
        <v>90</v>
      </c>
      <c r="B91" s="21">
        <f>+Table1[[#This Row],[Volume A]]</f>
        <v>4059.3</v>
      </c>
      <c r="C91" s="21">
        <f>+Table1[[#This Row],[Volume P]]</f>
        <v>3808.3</v>
      </c>
      <c r="D91" s="3" t="str">
        <f>+Table1[[#This Row],[Modality]]</f>
        <v>mr</v>
      </c>
      <c r="E91" s="3"/>
      <c r="G91" s="39"/>
      <c r="H91" s="40"/>
      <c r="J91" s="31">
        <v>3769.52</v>
      </c>
      <c r="K91" s="49">
        <f t="shared" si="3"/>
        <v>1.018302129559126E-2</v>
      </c>
      <c r="L91" s="32">
        <v>0.94679999999999997</v>
      </c>
      <c r="N91" s="31">
        <v>3886.7</v>
      </c>
      <c r="O91" s="32">
        <f t="shared" si="4"/>
        <v>2.0586613449570579E-2</v>
      </c>
    </row>
    <row r="92" spans="1:16" x14ac:dyDescent="0.25">
      <c r="A92" s="24">
        <f>+kri!A92</f>
        <v>91</v>
      </c>
      <c r="B92" s="21">
        <f>+Table1[[#This Row],[Volume A]]</f>
        <v>2365</v>
      </c>
      <c r="C92" s="21">
        <f>+Table1[[#This Row],[Volume P]]</f>
        <v>2383.3000000000002</v>
      </c>
      <c r="D92" s="3" t="str">
        <f>+Table1[[#This Row],[Modality]]</f>
        <v>mr</v>
      </c>
      <c r="E92" s="3"/>
      <c r="G92" s="39"/>
      <c r="H92" s="40"/>
      <c r="J92" s="31">
        <v>2325.85</v>
      </c>
      <c r="K92" s="49">
        <f t="shared" si="3"/>
        <v>2.4105232241010476E-2</v>
      </c>
      <c r="L92" s="32">
        <v>0.95499999999999996</v>
      </c>
      <c r="N92" s="31">
        <v>2130.7600000000002</v>
      </c>
      <c r="O92" s="32">
        <f t="shared" si="4"/>
        <v>0.10596232115134475</v>
      </c>
    </row>
    <row r="93" spans="1:16" x14ac:dyDescent="0.25">
      <c r="A93" s="24">
        <f>+kri!A93</f>
        <v>92</v>
      </c>
      <c r="B93" s="21">
        <f>+Table1[[#This Row],[Volume A]]</f>
        <v>2052.1999999999998</v>
      </c>
      <c r="C93" s="21">
        <f>+Table1[[#This Row],[Volume P]]</f>
        <v>1903.7</v>
      </c>
      <c r="D93" s="3" t="str">
        <f>+Table1[[#This Row],[Modality]]</f>
        <v>mr</v>
      </c>
      <c r="E93" s="3"/>
      <c r="G93" s="39"/>
      <c r="H93" s="40"/>
      <c r="J93" s="31">
        <v>1827.11</v>
      </c>
      <c r="K93" s="49">
        <f t="shared" si="3"/>
        <v>4.0232179440037895E-2</v>
      </c>
      <c r="L93" s="32">
        <v>0.91710000000000003</v>
      </c>
      <c r="N93" s="31">
        <v>1948.47</v>
      </c>
      <c r="O93" s="32">
        <f t="shared" si="4"/>
        <v>2.351736092871775E-2</v>
      </c>
    </row>
    <row r="94" spans="1:16" x14ac:dyDescent="0.25">
      <c r="A94" s="24">
        <f>+kri!A94</f>
        <v>93</v>
      </c>
      <c r="B94" s="21">
        <f>+Table1[[#This Row],[Volume A]]</f>
        <v>1525</v>
      </c>
      <c r="C94" s="21">
        <f>+Table1[[#This Row],[Volume P]]</f>
        <v>1343.9</v>
      </c>
      <c r="D94" s="3" t="str">
        <f>+Table1[[#This Row],[Modality]]</f>
        <v>mr</v>
      </c>
      <c r="E94" s="3"/>
      <c r="G94" s="39"/>
      <c r="H94" s="40"/>
      <c r="J94" s="31">
        <v>1400.11</v>
      </c>
      <c r="K94" s="49">
        <f t="shared" si="3"/>
        <v>4.1826028722375029E-2</v>
      </c>
      <c r="L94" s="32">
        <v>0.8931</v>
      </c>
      <c r="N94" s="31">
        <v>1357.15</v>
      </c>
      <c r="O94" s="32">
        <f t="shared" si="4"/>
        <v>9.8593645360517887E-3</v>
      </c>
    </row>
    <row r="95" spans="1:16" x14ac:dyDescent="0.25">
      <c r="A95" s="24">
        <f>+kri!A95</f>
        <v>94</v>
      </c>
      <c r="B95" s="21">
        <f>+Table1[[#This Row],[Volume A]]</f>
        <v>2403.6999999999998</v>
      </c>
      <c r="C95" s="21">
        <f>+Table1[[#This Row],[Volume P]]</f>
        <v>2247.1</v>
      </c>
      <c r="D95" s="3" t="str">
        <f>+Table1[[#This Row],[Modality]]</f>
        <v>mr</v>
      </c>
      <c r="E95" s="3"/>
      <c r="G95" s="39"/>
      <c r="H95" s="40"/>
      <c r="J95" s="31">
        <v>2254.65</v>
      </c>
      <c r="K95" s="49">
        <f t="shared" si="3"/>
        <v>3.3598860753861343E-3</v>
      </c>
      <c r="L95" s="32">
        <v>0.95850000000000002</v>
      </c>
      <c r="N95" s="31">
        <v>2399.7199999999998</v>
      </c>
      <c r="O95" s="32">
        <f t="shared" si="4"/>
        <v>6.7918650705353523E-2</v>
      </c>
    </row>
    <row r="96" spans="1:16" x14ac:dyDescent="0.25">
      <c r="A96" s="24">
        <f>+kri!A96</f>
        <v>95</v>
      </c>
      <c r="B96" s="21">
        <f>+Table1[[#This Row],[Volume A]]</f>
        <v>2865.4</v>
      </c>
      <c r="C96" s="21">
        <f>+Table1[[#This Row],[Volume P]]</f>
        <v>2579.6999999999998</v>
      </c>
      <c r="D96" s="3" t="str">
        <f>+Table1[[#This Row],[Modality]]</f>
        <v>mr</v>
      </c>
      <c r="E96" s="3"/>
      <c r="G96" s="39"/>
      <c r="H96" s="40"/>
      <c r="J96" s="31">
        <v>2649.6</v>
      </c>
      <c r="K96" s="49">
        <f t="shared" si="3"/>
        <v>2.7096173973717913E-2</v>
      </c>
      <c r="L96" s="32">
        <v>0.93240000000000001</v>
      </c>
      <c r="N96" s="31">
        <v>2689.92</v>
      </c>
      <c r="O96" s="32">
        <f t="shared" si="4"/>
        <v>4.2725898360274552E-2</v>
      </c>
    </row>
    <row r="97" spans="1:16" x14ac:dyDescent="0.25">
      <c r="A97" s="24">
        <f>+kri!A97</f>
        <v>96</v>
      </c>
      <c r="B97" s="21">
        <f>+Table1[[#This Row],[Volume A]]</f>
        <v>1994.9</v>
      </c>
      <c r="C97" s="21">
        <f>+Table1[[#This Row],[Volume P]]</f>
        <v>1868.8</v>
      </c>
      <c r="D97" s="3" t="str">
        <f>+Table1[[#This Row],[Modality]]</f>
        <v>mr</v>
      </c>
      <c r="E97" s="3"/>
      <c r="G97" s="39"/>
      <c r="H97" s="40"/>
      <c r="J97" s="31">
        <v>2036.5</v>
      </c>
      <c r="K97" s="49">
        <f t="shared" si="3"/>
        <v>8.9736729452054825E-2</v>
      </c>
      <c r="L97" s="32">
        <v>0.86960000000000004</v>
      </c>
      <c r="N97" s="31">
        <v>1386.6</v>
      </c>
      <c r="O97" s="32">
        <f t="shared" si="4"/>
        <v>0.25802654109589046</v>
      </c>
    </row>
    <row r="98" spans="1:16" x14ac:dyDescent="0.25">
      <c r="A98" s="24">
        <f>+kri!A98</f>
        <v>97</v>
      </c>
      <c r="B98" s="21">
        <f>+Table1[[#This Row],[Volume A]]</f>
        <v>2088.6999999999998</v>
      </c>
      <c r="C98" s="21">
        <f>+Table1[[#This Row],[Volume P]]</f>
        <v>1907</v>
      </c>
      <c r="D98" s="3" t="str">
        <f>+Table1[[#This Row],[Modality]]</f>
        <v>mr</v>
      </c>
      <c r="E98" s="3"/>
      <c r="G98" s="39"/>
      <c r="H98" s="40"/>
      <c r="J98" s="31">
        <v>1990.61</v>
      </c>
      <c r="K98" s="49">
        <f t="shared" si="3"/>
        <v>4.3843733613004664E-2</v>
      </c>
      <c r="L98" s="32">
        <v>0.94399999999999995</v>
      </c>
      <c r="N98" s="31">
        <v>1968.14</v>
      </c>
      <c r="O98" s="32">
        <f t="shared" si="4"/>
        <v>3.2060828526481434E-2</v>
      </c>
    </row>
    <row r="99" spans="1:16" x14ac:dyDescent="0.25">
      <c r="A99" s="24">
        <f>+kri!A99</f>
        <v>98</v>
      </c>
      <c r="B99" s="21">
        <f>+Table1[[#This Row],[Volume A]]</f>
        <v>1510.4</v>
      </c>
      <c r="C99" s="21">
        <f>+Table1[[#This Row],[Volume P]]</f>
        <v>1184.2</v>
      </c>
      <c r="D99" s="3" t="str">
        <f>+Table1[[#This Row],[Modality]]</f>
        <v>mr</v>
      </c>
      <c r="E99" s="3"/>
      <c r="G99" s="39"/>
      <c r="H99" s="40"/>
      <c r="J99" s="31">
        <v>1365.71</v>
      </c>
      <c r="K99" s="49">
        <f t="shared" si="3"/>
        <v>0.15327647356865393</v>
      </c>
      <c r="L99" s="32">
        <v>0.85209999999999997</v>
      </c>
      <c r="N99" s="31">
        <v>1365.73</v>
      </c>
      <c r="O99" s="32">
        <f t="shared" si="4"/>
        <v>0.1532933626076676</v>
      </c>
    </row>
    <row r="100" spans="1:16" x14ac:dyDescent="0.25">
      <c r="A100" s="24">
        <f>+kri!A100</f>
        <v>99</v>
      </c>
      <c r="B100" s="21">
        <f>+Table1[[#This Row],[Volume A]]</f>
        <v>2365.5</v>
      </c>
      <c r="C100" s="21">
        <f>+Table1[[#This Row],[Volume P]]</f>
        <v>2259.8000000000002</v>
      </c>
      <c r="D100" s="3" t="str">
        <f>+Table1[[#This Row],[Modality]]</f>
        <v>mr</v>
      </c>
      <c r="E100" s="3"/>
      <c r="G100" s="39"/>
      <c r="H100" s="40"/>
      <c r="J100" s="31">
        <v>2424.0700000000002</v>
      </c>
      <c r="K100" s="49">
        <f t="shared" si="3"/>
        <v>7.2692273652535611E-2</v>
      </c>
      <c r="L100" s="32">
        <v>0.93979999999999997</v>
      </c>
      <c r="N100" s="31">
        <v>2243.16</v>
      </c>
      <c r="O100" s="32">
        <f t="shared" si="4"/>
        <v>7.3634834941146681E-3</v>
      </c>
    </row>
    <row r="101" spans="1:16" x14ac:dyDescent="0.25">
      <c r="A101" s="24">
        <f>+kri!A101</f>
        <v>100</v>
      </c>
      <c r="B101" s="21">
        <f>+Table1[[#This Row],[Volume A]]</f>
        <v>1516.6</v>
      </c>
      <c r="C101" s="21">
        <f>+Table1[[#This Row],[Volume P]]</f>
        <v>1516.6</v>
      </c>
      <c r="D101" s="3" t="str">
        <f>+Table1[[#This Row],[Modality]]</f>
        <v>mr</v>
      </c>
      <c r="E101" s="3"/>
      <c r="G101" s="39"/>
      <c r="H101" s="40"/>
      <c r="J101" s="31">
        <v>1490.02</v>
      </c>
      <c r="K101" s="49">
        <f t="shared" si="3"/>
        <v>1.7526045100883507E-2</v>
      </c>
      <c r="L101" s="32">
        <v>0.95750000000000002</v>
      </c>
      <c r="N101" s="31">
        <v>1697.36</v>
      </c>
      <c r="O101" s="32">
        <f t="shared" si="4"/>
        <v>0.11918765660029013</v>
      </c>
    </row>
    <row r="102" spans="1:16" x14ac:dyDescent="0.25">
      <c r="A102" s="24">
        <f>+kri!A102</f>
        <v>101</v>
      </c>
      <c r="B102" s="21">
        <f>+Table1[[#This Row],[Volume A]]</f>
        <v>3683.1</v>
      </c>
      <c r="C102" s="21">
        <f>+Table1[[#This Row],[Volume P]]</f>
        <v>3679.8</v>
      </c>
      <c r="D102" s="3" t="str">
        <f>+Table1[[#This Row],[Modality]]</f>
        <v>ct</v>
      </c>
      <c r="E102" s="3"/>
      <c r="G102" s="39"/>
      <c r="H102" s="40"/>
      <c r="K102" s="49"/>
      <c r="L102" s="32"/>
      <c r="N102" s="31">
        <v>3064.3</v>
      </c>
      <c r="O102" s="32">
        <f t="shared" si="4"/>
        <v>0.16726452524593727</v>
      </c>
      <c r="P102" s="21" t="s">
        <v>41</v>
      </c>
    </row>
    <row r="103" spans="1:16" x14ac:dyDescent="0.25">
      <c r="A103" s="24">
        <f>+kri!A103</f>
        <v>102</v>
      </c>
      <c r="B103" s="21">
        <f>+Table1[[#This Row],[Volume A]]</f>
        <v>1452.8</v>
      </c>
      <c r="C103" s="21">
        <f>+Table1[[#This Row],[Volume P]]</f>
        <v>1456.5</v>
      </c>
      <c r="D103" s="3" t="str">
        <f>+Table1[[#This Row],[Modality]]</f>
        <v>mr</v>
      </c>
      <c r="E103" s="3"/>
      <c r="G103" s="39"/>
      <c r="H103" s="40"/>
      <c r="J103" s="31">
        <v>2052.0300000000002</v>
      </c>
      <c r="K103" s="49">
        <f t="shared" si="3"/>
        <v>0.40887744593202896</v>
      </c>
      <c r="L103" s="32">
        <v>0.78690000000000004</v>
      </c>
      <c r="N103" s="31">
        <v>351.63299999999998</v>
      </c>
      <c r="O103" s="32">
        <f t="shared" si="4"/>
        <v>0.75857672502574658</v>
      </c>
      <c r="P103" s="21" t="s">
        <v>44</v>
      </c>
    </row>
    <row r="104" spans="1:16" x14ac:dyDescent="0.25">
      <c r="A104" s="24">
        <f>+kri!A104</f>
        <v>103</v>
      </c>
      <c r="B104" s="21">
        <f>+Table1[[#This Row],[Volume A]]</f>
        <v>1923.1</v>
      </c>
      <c r="C104" s="21">
        <f>+Table1[[#This Row],[Volume P]]</f>
        <v>1737.8</v>
      </c>
      <c r="D104" s="3" t="str">
        <f>+Table1[[#This Row],[Modality]]</f>
        <v>mr</v>
      </c>
      <c r="E104" s="3"/>
      <c r="G104" s="39"/>
      <c r="H104" s="40"/>
      <c r="J104" s="31">
        <v>1797.4</v>
      </c>
      <c r="K104" s="49">
        <f t="shared" si="3"/>
        <v>3.4296236621015157E-2</v>
      </c>
      <c r="L104" s="32">
        <v>0.94010000000000005</v>
      </c>
      <c r="N104" s="31">
        <v>2482.8200000000002</v>
      </c>
      <c r="O104" s="32">
        <f t="shared" si="4"/>
        <v>0.4287144665669238</v>
      </c>
    </row>
    <row r="105" spans="1:16" x14ac:dyDescent="0.25">
      <c r="K105" s="50"/>
      <c r="L105" s="32"/>
    </row>
    <row r="106" spans="1:16" ht="16.5" thickBot="1" x14ac:dyDescent="0.3">
      <c r="K106" s="50"/>
      <c r="L106" s="32"/>
    </row>
    <row r="107" spans="1:16" x14ac:dyDescent="0.25">
      <c r="B107" s="79" t="s">
        <v>53</v>
      </c>
      <c r="C107" s="80"/>
      <c r="D107" s="47">
        <f>COUNTIF(D2:D104,"=mr")</f>
        <v>55</v>
      </c>
      <c r="K107" s="50"/>
      <c r="L107" s="32"/>
    </row>
    <row r="108" spans="1:16" ht="16.5" thickBot="1" x14ac:dyDescent="0.3">
      <c r="B108" s="81" t="s">
        <v>54</v>
      </c>
      <c r="C108" s="82"/>
      <c r="D108" s="48">
        <f>COUNTIF(D2:D104,"=ct")</f>
        <v>46</v>
      </c>
      <c r="K108" s="50"/>
      <c r="L108" s="32"/>
    </row>
    <row r="109" spans="1:16" x14ac:dyDescent="0.25">
      <c r="K109" s="50"/>
      <c r="L109" s="32"/>
    </row>
    <row r="110" spans="1:16" x14ac:dyDescent="0.25">
      <c r="K110" s="50"/>
      <c r="L110" s="32"/>
    </row>
    <row r="111" spans="1:16" x14ac:dyDescent="0.25">
      <c r="K111" s="50"/>
      <c r="L111" s="32"/>
    </row>
    <row r="112" spans="1:16" x14ac:dyDescent="0.25">
      <c r="K112" s="50"/>
      <c r="L112" s="32"/>
    </row>
    <row r="113" spans="11:12" x14ac:dyDescent="0.25">
      <c r="K113" s="50"/>
      <c r="L113" s="32"/>
    </row>
    <row r="114" spans="11:12" x14ac:dyDescent="0.25">
      <c r="K114" s="50"/>
      <c r="L114" s="32"/>
    </row>
    <row r="115" spans="11:12" x14ac:dyDescent="0.25">
      <c r="K115" s="50"/>
      <c r="L115" s="32"/>
    </row>
    <row r="116" spans="11:12" x14ac:dyDescent="0.25">
      <c r="K116" s="50"/>
      <c r="L116" s="32"/>
    </row>
    <row r="117" spans="11:12" x14ac:dyDescent="0.25">
      <c r="K117" s="50"/>
      <c r="L117" s="32"/>
    </row>
    <row r="118" spans="11:12" x14ac:dyDescent="0.25">
      <c r="K118" s="50"/>
      <c r="L118" s="32"/>
    </row>
    <row r="119" spans="11:12" x14ac:dyDescent="0.25">
      <c r="K119" s="50"/>
      <c r="L119" s="32"/>
    </row>
    <row r="120" spans="11:12" x14ac:dyDescent="0.25">
      <c r="K120" s="50"/>
      <c r="L120" s="32"/>
    </row>
    <row r="121" spans="11:12" x14ac:dyDescent="0.25">
      <c r="K121" s="50"/>
      <c r="L121" s="32"/>
    </row>
    <row r="122" spans="11:12" x14ac:dyDescent="0.25">
      <c r="K122" s="50"/>
      <c r="L122" s="32"/>
    </row>
    <row r="123" spans="11:12" x14ac:dyDescent="0.25">
      <c r="K123" s="50"/>
      <c r="L123" s="32"/>
    </row>
    <row r="124" spans="11:12" x14ac:dyDescent="0.25">
      <c r="K124" s="50"/>
      <c r="L124" s="32"/>
    </row>
    <row r="125" spans="11:12" x14ac:dyDescent="0.25">
      <c r="K125" s="50"/>
      <c r="L125" s="32"/>
    </row>
    <row r="126" spans="11:12" x14ac:dyDescent="0.25">
      <c r="K126" s="50"/>
      <c r="L126" s="32"/>
    </row>
    <row r="127" spans="11:12" x14ac:dyDescent="0.25">
      <c r="K127" s="50"/>
      <c r="L127" s="32"/>
    </row>
    <row r="128" spans="11:12" x14ac:dyDescent="0.25">
      <c r="K128" s="50"/>
      <c r="L128" s="32"/>
    </row>
    <row r="129" spans="11:12" x14ac:dyDescent="0.25">
      <c r="K129" s="50"/>
      <c r="L129" s="32"/>
    </row>
    <row r="130" spans="11:12" x14ac:dyDescent="0.25">
      <c r="K130" s="50"/>
      <c r="L130" s="32"/>
    </row>
    <row r="131" spans="11:12" x14ac:dyDescent="0.25">
      <c r="K131" s="50"/>
      <c r="L131" s="32"/>
    </row>
    <row r="132" spans="11:12" x14ac:dyDescent="0.25">
      <c r="K132" s="50"/>
      <c r="L132" s="32"/>
    </row>
    <row r="133" spans="11:12" x14ac:dyDescent="0.25">
      <c r="K133" s="50"/>
      <c r="L133" s="32"/>
    </row>
    <row r="134" spans="11:12" x14ac:dyDescent="0.25">
      <c r="K134" s="50"/>
      <c r="L134" s="32"/>
    </row>
    <row r="135" spans="11:12" x14ac:dyDescent="0.25">
      <c r="K135" s="50"/>
      <c r="L135" s="32"/>
    </row>
    <row r="136" spans="11:12" x14ac:dyDescent="0.25">
      <c r="K136" s="50"/>
      <c r="L136" s="32"/>
    </row>
    <row r="137" spans="11:12" x14ac:dyDescent="0.25">
      <c r="K137" s="50"/>
      <c r="L137" s="32"/>
    </row>
    <row r="138" spans="11:12" x14ac:dyDescent="0.25">
      <c r="K138" s="50"/>
      <c r="L138" s="32"/>
    </row>
    <row r="139" spans="11:12" x14ac:dyDescent="0.25">
      <c r="K139" s="50"/>
      <c r="L139" s="32"/>
    </row>
    <row r="140" spans="11:12" x14ac:dyDescent="0.25">
      <c r="K140" s="50"/>
      <c r="L140" s="32"/>
    </row>
    <row r="141" spans="11:12" x14ac:dyDescent="0.25">
      <c r="K141" s="50"/>
      <c r="L141" s="32"/>
    </row>
    <row r="142" spans="11:12" x14ac:dyDescent="0.25">
      <c r="K142" s="50"/>
      <c r="L142" s="32"/>
    </row>
    <row r="143" spans="11:12" x14ac:dyDescent="0.25">
      <c r="K143" s="50"/>
      <c r="L143" s="32"/>
    </row>
    <row r="144" spans="11:12" x14ac:dyDescent="0.25">
      <c r="K144" s="50"/>
      <c r="L144" s="32"/>
    </row>
    <row r="145" spans="11:12" x14ac:dyDescent="0.25">
      <c r="K145" s="50"/>
      <c r="L145" s="32"/>
    </row>
    <row r="146" spans="11:12" x14ac:dyDescent="0.25">
      <c r="K146" s="50"/>
      <c r="L146" s="32"/>
    </row>
    <row r="147" spans="11:12" x14ac:dyDescent="0.25">
      <c r="K147" s="50"/>
      <c r="L147" s="32"/>
    </row>
    <row r="148" spans="11:12" x14ac:dyDescent="0.25">
      <c r="K148" s="50"/>
      <c r="L148" s="32"/>
    </row>
    <row r="149" spans="11:12" x14ac:dyDescent="0.25">
      <c r="K149" s="50"/>
      <c r="L149" s="32"/>
    </row>
    <row r="150" spans="11:12" x14ac:dyDescent="0.25">
      <c r="K150" s="50"/>
      <c r="L150" s="32"/>
    </row>
    <row r="151" spans="11:12" x14ac:dyDescent="0.25">
      <c r="K151" s="50"/>
      <c r="L151" s="32"/>
    </row>
    <row r="152" spans="11:12" x14ac:dyDescent="0.25">
      <c r="K152" s="50"/>
      <c r="L152" s="32"/>
    </row>
    <row r="153" spans="11:12" x14ac:dyDescent="0.25">
      <c r="K153" s="50"/>
      <c r="L153" s="32"/>
    </row>
    <row r="154" spans="11:12" x14ac:dyDescent="0.25">
      <c r="K154" s="50"/>
      <c r="L154" s="32"/>
    </row>
    <row r="155" spans="11:12" x14ac:dyDescent="0.25">
      <c r="K155" s="50"/>
      <c r="L155" s="32"/>
    </row>
    <row r="156" spans="11:12" x14ac:dyDescent="0.25">
      <c r="K156" s="50"/>
      <c r="L156" s="32"/>
    </row>
    <row r="157" spans="11:12" x14ac:dyDescent="0.25">
      <c r="K157" s="50"/>
      <c r="L157" s="32"/>
    </row>
    <row r="158" spans="11:12" x14ac:dyDescent="0.25">
      <c r="K158" s="50"/>
      <c r="L158" s="32"/>
    </row>
    <row r="159" spans="11:12" x14ac:dyDescent="0.25">
      <c r="K159" s="50"/>
      <c r="L159" s="32"/>
    </row>
    <row r="160" spans="11:12" x14ac:dyDescent="0.25">
      <c r="K160" s="50"/>
      <c r="L160" s="32"/>
    </row>
    <row r="161" spans="11:12" x14ac:dyDescent="0.25">
      <c r="K161" s="50"/>
      <c r="L161" s="32"/>
    </row>
    <row r="162" spans="11:12" x14ac:dyDescent="0.25">
      <c r="K162" s="50"/>
      <c r="L162" s="32"/>
    </row>
    <row r="163" spans="11:12" x14ac:dyDescent="0.25">
      <c r="K163" s="50"/>
      <c r="L163" s="32"/>
    </row>
    <row r="164" spans="11:12" x14ac:dyDescent="0.25">
      <c r="K164" s="50"/>
      <c r="L164" s="32"/>
    </row>
    <row r="165" spans="11:12" x14ac:dyDescent="0.25">
      <c r="K165" s="50"/>
      <c r="L165" s="32"/>
    </row>
    <row r="166" spans="11:12" x14ac:dyDescent="0.25">
      <c r="K166" s="50"/>
      <c r="L166" s="32"/>
    </row>
    <row r="167" spans="11:12" x14ac:dyDescent="0.25">
      <c r="K167" s="50"/>
      <c r="L167" s="32"/>
    </row>
    <row r="168" spans="11:12" x14ac:dyDescent="0.25">
      <c r="K168" s="39"/>
      <c r="L168" s="40"/>
    </row>
    <row r="169" spans="11:12" x14ac:dyDescent="0.25">
      <c r="K169" s="39"/>
      <c r="L169" s="40"/>
    </row>
    <row r="170" spans="11:12" x14ac:dyDescent="0.25">
      <c r="K170" s="39"/>
      <c r="L170" s="40"/>
    </row>
    <row r="171" spans="11:12" x14ac:dyDescent="0.25">
      <c r="K171" s="39"/>
      <c r="L171" s="40"/>
    </row>
    <row r="172" spans="11:12" x14ac:dyDescent="0.25">
      <c r="K172" s="39"/>
      <c r="L172" s="40"/>
    </row>
    <row r="173" spans="11:12" x14ac:dyDescent="0.25">
      <c r="K173" s="39"/>
      <c r="L173" s="40"/>
    </row>
    <row r="174" spans="11:12" x14ac:dyDescent="0.25">
      <c r="K174" s="39"/>
      <c r="L174" s="40"/>
    </row>
    <row r="175" spans="11:12" x14ac:dyDescent="0.25">
      <c r="K175" s="39"/>
      <c r="L175" s="40"/>
    </row>
    <row r="176" spans="11:12" x14ac:dyDescent="0.25">
      <c r="K176" s="39"/>
      <c r="L176" s="40"/>
    </row>
    <row r="177" spans="11:12" x14ac:dyDescent="0.25">
      <c r="K177" s="39"/>
      <c r="L177" s="40"/>
    </row>
    <row r="178" spans="11:12" x14ac:dyDescent="0.25">
      <c r="K178" s="39"/>
      <c r="L178" s="40"/>
    </row>
    <row r="179" spans="11:12" x14ac:dyDescent="0.25">
      <c r="K179" s="39"/>
      <c r="L179" s="40"/>
    </row>
    <row r="180" spans="11:12" x14ac:dyDescent="0.25">
      <c r="K180" s="39"/>
      <c r="L180" s="40"/>
    </row>
    <row r="181" spans="11:12" x14ac:dyDescent="0.25">
      <c r="K181" s="39"/>
      <c r="L181" s="40"/>
    </row>
    <row r="182" spans="11:12" x14ac:dyDescent="0.25">
      <c r="K182" s="39"/>
      <c r="L182" s="40"/>
    </row>
    <row r="183" spans="11:12" x14ac:dyDescent="0.25">
      <c r="K183" s="39"/>
      <c r="L183" s="40"/>
    </row>
    <row r="184" spans="11:12" x14ac:dyDescent="0.25">
      <c r="K184" s="39"/>
      <c r="L184" s="40"/>
    </row>
    <row r="185" spans="11:12" x14ac:dyDescent="0.25">
      <c r="K185" s="39"/>
      <c r="L185" s="40"/>
    </row>
    <row r="186" spans="11:12" x14ac:dyDescent="0.25">
      <c r="K186" s="39"/>
      <c r="L186" s="40"/>
    </row>
    <row r="187" spans="11:12" x14ac:dyDescent="0.25">
      <c r="K187" s="39"/>
      <c r="L187" s="40"/>
    </row>
    <row r="188" spans="11:12" x14ac:dyDescent="0.25">
      <c r="K188" s="39"/>
      <c r="L188" s="40"/>
    </row>
    <row r="189" spans="11:12" x14ac:dyDescent="0.25">
      <c r="K189" s="39"/>
      <c r="L189" s="40"/>
    </row>
    <row r="190" spans="11:12" x14ac:dyDescent="0.25">
      <c r="K190" s="39"/>
      <c r="L190" s="40"/>
    </row>
    <row r="191" spans="11:12" x14ac:dyDescent="0.25">
      <c r="K191" s="39"/>
      <c r="L191" s="40"/>
    </row>
    <row r="192" spans="11:12" x14ac:dyDescent="0.25">
      <c r="K192" s="39"/>
      <c r="L192" s="40"/>
    </row>
  </sheetData>
  <mergeCells count="11">
    <mergeCell ref="V15:V19"/>
    <mergeCell ref="U15:U19"/>
    <mergeCell ref="U5:U9"/>
    <mergeCell ref="V5:V9"/>
    <mergeCell ref="U10:U14"/>
    <mergeCell ref="V10:V14"/>
    <mergeCell ref="B107:C107"/>
    <mergeCell ref="B108:C108"/>
    <mergeCell ref="R4:S4"/>
    <mergeCell ref="R9:S9"/>
    <mergeCell ref="R14:S14"/>
  </mergeCells>
  <conditionalFormatting sqref="O2:O104">
    <cfRule type="cellIs" dxfId="17" priority="3" operator="greaterThan">
      <formula>50</formula>
    </cfRule>
    <cfRule type="cellIs" dxfId="16" priority="4" operator="greaterThan">
      <formula>0.2</formula>
    </cfRule>
  </conditionalFormatting>
  <conditionalFormatting sqref="D2:E104">
    <cfRule type="containsText" dxfId="15" priority="1" operator="containsText" text="ct">
      <formula>NOT(ISERROR(SEARCH("ct",D2)))</formula>
    </cfRule>
    <cfRule type="containsText" dxfId="14" priority="2" operator="containsText" text="MR">
      <formula>NOT(ISERROR(SEARCH("MR",D2)))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2"/>
  <sheetViews>
    <sheetView zoomScaleNormal="100" workbookViewId="0">
      <pane xSplit="1" topLeftCell="B1" activePane="topRight" state="frozen"/>
      <selection pane="topRight" activeCell="S5" sqref="S5"/>
    </sheetView>
  </sheetViews>
  <sheetFormatPr defaultColWidth="9.140625" defaultRowHeight="15.75" x14ac:dyDescent="0.25"/>
  <cols>
    <col min="1" max="1" width="9.140625" style="56" customWidth="1"/>
    <col min="2" max="2" width="9.7109375" style="37" bestFit="1" customWidth="1"/>
    <col min="3" max="3" width="9.5703125" style="37" bestFit="1" customWidth="1"/>
    <col min="4" max="4" width="9" style="38" bestFit="1" customWidth="1"/>
    <col min="5" max="5" width="6.140625" style="21" customWidth="1"/>
    <col min="6" max="6" width="12.85546875" style="74" customWidth="1"/>
    <col min="7" max="7" width="8.7109375" style="76" customWidth="1"/>
    <col min="8" max="8" width="10" style="75" customWidth="1"/>
    <col min="9" max="9" width="4.7109375" style="21" customWidth="1"/>
    <col min="10" max="10" width="10.28515625" style="31" customWidth="1"/>
    <col min="11" max="11" width="10.28515625" style="37" customWidth="1"/>
    <col min="12" max="12" width="9.42578125" style="58" customWidth="1"/>
    <col min="13" max="13" width="4.85546875" style="21" customWidth="1"/>
    <col min="14" max="14" width="14.5703125" style="60" customWidth="1"/>
    <col min="15" max="15" width="10.5703125" style="61" customWidth="1"/>
    <col min="16" max="16" width="24.28515625" style="21" customWidth="1"/>
    <col min="17" max="17" width="9.140625" style="21"/>
    <col min="18" max="18" width="22" style="43" bestFit="1" customWidth="1"/>
    <col min="19" max="19" width="12" style="43" customWidth="1"/>
    <col min="20" max="20" width="9.140625" style="21"/>
    <col min="21" max="21" width="18.28515625" style="21" customWidth="1"/>
    <col min="22" max="22" width="43.5703125" style="21" customWidth="1"/>
    <col min="23" max="16384" width="9.140625" style="21"/>
  </cols>
  <sheetData>
    <row r="1" spans="1:22" s="23" customFormat="1" x14ac:dyDescent="0.25">
      <c r="A1" s="55" t="s">
        <v>0</v>
      </c>
      <c r="B1" s="34" t="s">
        <v>1</v>
      </c>
      <c r="C1" s="34" t="s">
        <v>2</v>
      </c>
      <c r="D1" s="35" t="s">
        <v>4</v>
      </c>
      <c r="E1" s="22"/>
      <c r="F1" s="69" t="s">
        <v>51</v>
      </c>
      <c r="G1" s="70" t="s">
        <v>40</v>
      </c>
      <c r="H1" s="71" t="s">
        <v>46</v>
      </c>
      <c r="I1" s="22"/>
      <c r="J1" s="33" t="s">
        <v>52</v>
      </c>
      <c r="K1" s="34" t="s">
        <v>40</v>
      </c>
      <c r="L1" s="59" t="s">
        <v>46</v>
      </c>
      <c r="M1" s="22"/>
      <c r="N1" s="62" t="s">
        <v>45</v>
      </c>
      <c r="O1" s="63" t="s">
        <v>40</v>
      </c>
      <c r="P1" s="23" t="s">
        <v>36</v>
      </c>
      <c r="R1" s="42"/>
      <c r="S1" s="42"/>
    </row>
    <row r="2" spans="1:22" x14ac:dyDescent="0.25">
      <c r="A2" s="56">
        <f>+kri!A2</f>
        <v>1</v>
      </c>
      <c r="B2" s="37">
        <f>+Table1[[#This Row],[Volume A]]</f>
        <v>1801.8</v>
      </c>
      <c r="C2" s="37">
        <f>+Table1[[#This Row],[Volume P]]</f>
        <v>1665.6</v>
      </c>
      <c r="D2" s="57" t="str">
        <f>+Table1[[#This Row],[Modality]]</f>
        <v>ct</v>
      </c>
      <c r="E2" s="3"/>
      <c r="F2" s="72">
        <v>1487.85</v>
      </c>
      <c r="G2" s="73">
        <f>+ABS((C2-F2)/C2)</f>
        <v>0.10671829971181557</v>
      </c>
      <c r="H2" s="77">
        <v>0.89539999999999997</v>
      </c>
      <c r="I2" s="3"/>
      <c r="K2" s="49"/>
      <c r="M2" s="3"/>
      <c r="N2" s="60">
        <v>1574.15</v>
      </c>
      <c r="O2" s="61">
        <f>+ABS((N2-C2)/C2)</f>
        <v>5.490513928914495E-2</v>
      </c>
    </row>
    <row r="3" spans="1:22" ht="16.5" thickBot="1" x14ac:dyDescent="0.3">
      <c r="A3" s="56">
        <f>+kri!A3</f>
        <v>2</v>
      </c>
      <c r="B3" s="37">
        <f>+Table1[[#This Row],[Volume A]]</f>
        <v>1714.7</v>
      </c>
      <c r="C3" s="37">
        <f>+Table1[[#This Row],[Volume P]]</f>
        <v>1172.5999999999999</v>
      </c>
      <c r="D3" s="57" t="str">
        <f>+Table1[[#This Row],[Modality]]</f>
        <v>ct</v>
      </c>
      <c r="E3" s="3"/>
      <c r="F3" s="74">
        <v>430.29</v>
      </c>
      <c r="G3" s="73">
        <f>+ABS((C3-F3)/C3)</f>
        <v>0.63304622207061234</v>
      </c>
      <c r="H3" s="77">
        <v>0.47183000000000003</v>
      </c>
      <c r="K3" s="49"/>
      <c r="N3" s="68">
        <v>2308.64</v>
      </c>
      <c r="O3" s="61">
        <f>+ABS((N3-C3)/C3)</f>
        <v>0.96882142247995906</v>
      </c>
    </row>
    <row r="4" spans="1:22" ht="15.75" customHeight="1" x14ac:dyDescent="0.25">
      <c r="A4" s="56">
        <f>+kri!A4</f>
        <v>3</v>
      </c>
      <c r="B4" s="37">
        <f>+Table1[[#This Row],[Volume A]]</f>
        <v>2263.6</v>
      </c>
      <c r="C4" s="37">
        <f>+Table1[[#This Row],[Volume P]]</f>
        <v>2073</v>
      </c>
      <c r="D4" s="57" t="str">
        <f>+Table1[[#This Row],[Modality]]</f>
        <v>ct</v>
      </c>
      <c r="E4" s="3"/>
      <c r="F4" s="74">
        <v>2068.66</v>
      </c>
      <c r="G4" s="73">
        <f>+ABS((C4-F4)/C4)</f>
        <v>2.0935841775205719E-3</v>
      </c>
      <c r="H4" s="77">
        <v>0.87870000000000004</v>
      </c>
      <c r="K4" s="49"/>
      <c r="N4" s="60">
        <v>1385.37</v>
      </c>
      <c r="O4" s="61">
        <f t="shared" ref="O4:O68" si="0">+ABS((N4-C4)/C4)</f>
        <v>0.33170767004341539</v>
      </c>
      <c r="P4" s="21" t="s">
        <v>66</v>
      </c>
      <c r="R4" s="83" t="s">
        <v>51</v>
      </c>
      <c r="S4" s="83"/>
      <c r="U4" s="94" t="s">
        <v>67</v>
      </c>
      <c r="V4" s="95"/>
    </row>
    <row r="5" spans="1:22" x14ac:dyDescent="0.25">
      <c r="A5" s="56">
        <f>+kri!A5</f>
        <v>4</v>
      </c>
      <c r="B5" s="37">
        <f>+Table1[[#This Row],[Volume A]]</f>
        <v>1739.5</v>
      </c>
      <c r="C5" s="37">
        <f>+Table1[[#This Row],[Volume P]]</f>
        <v>1798</v>
      </c>
      <c r="D5" s="57" t="str">
        <f>+Table1[[#This Row],[Modality]]</f>
        <v>ct</v>
      </c>
      <c r="E5" s="3"/>
      <c r="F5" s="74">
        <v>1813.23</v>
      </c>
      <c r="G5" s="73">
        <f>+ABS((C5-F5)/C5)</f>
        <v>8.4705228031145812E-3</v>
      </c>
      <c r="H5" s="77">
        <v>0.92969999999999997</v>
      </c>
      <c r="K5" s="49"/>
      <c r="N5" s="60">
        <v>1831.56</v>
      </c>
      <c r="O5" s="61">
        <f t="shared" si="0"/>
        <v>1.8665183537263597E-2</v>
      </c>
      <c r="R5" s="54" t="s">
        <v>49</v>
      </c>
      <c r="S5" s="45">
        <f>AVERAGEIFS(G2:G104,G2:G104,"&lt;&gt;0",G2:G104,"&lt;30%")</f>
        <v>6.3525422634634648E-2</v>
      </c>
      <c r="U5" s="96"/>
      <c r="V5" s="97"/>
    </row>
    <row r="6" spans="1:22" x14ac:dyDescent="0.25">
      <c r="A6" s="56">
        <f>+kri!A6</f>
        <v>5</v>
      </c>
      <c r="B6" s="37">
        <f>+Table1[[#This Row],[Volume A]]</f>
        <v>1941.7</v>
      </c>
      <c r="C6" s="37">
        <f>+Table1[[#This Row],[Volume P]]</f>
        <v>1775.9</v>
      </c>
      <c r="D6" s="57" t="str">
        <f>+Table1[[#This Row],[Modality]]</f>
        <v>ct</v>
      </c>
      <c r="E6" s="3"/>
      <c r="F6" s="74">
        <v>1676.44</v>
      </c>
      <c r="G6" s="73">
        <f>+ABS((C6-F6)/C6)</f>
        <v>5.6005405709780971E-2</v>
      </c>
      <c r="H6" s="77">
        <v>0.9073</v>
      </c>
      <c r="K6" s="49"/>
      <c r="N6" s="60">
        <v>2310.2399999999998</v>
      </c>
      <c r="O6" s="61">
        <f t="shared" si="0"/>
        <v>0.30088405878709368</v>
      </c>
      <c r="R6" s="54" t="s">
        <v>48</v>
      </c>
      <c r="S6" s="45">
        <f>STDEV(G2:G104)</f>
        <v>0.22863269908852635</v>
      </c>
      <c r="U6" s="96"/>
      <c r="V6" s="97"/>
    </row>
    <row r="7" spans="1:22" x14ac:dyDescent="0.25">
      <c r="A7" s="56">
        <f>+kri!A7</f>
        <v>6</v>
      </c>
      <c r="B7" s="37">
        <f>+Table1[[#This Row],[Volume A]]</f>
        <v>1526.8</v>
      </c>
      <c r="C7" s="37">
        <f>+Table1[[#This Row],[Volume P]]</f>
        <v>1515.4</v>
      </c>
      <c r="D7" s="57" t="str">
        <f>+Table1[[#This Row],[Modality]]</f>
        <v>mr</v>
      </c>
      <c r="E7" s="3"/>
      <c r="G7" s="73"/>
      <c r="H7" s="78"/>
      <c r="J7" s="31">
        <v>1533.96</v>
      </c>
      <c r="K7" s="49">
        <f t="shared" ref="K7:K63" si="1">+ABS((C7-J7)/C7)</f>
        <v>1.2247591395011182E-2</v>
      </c>
      <c r="L7" s="58">
        <v>0.94766400000000006</v>
      </c>
      <c r="N7" s="60">
        <v>1426.42</v>
      </c>
      <c r="O7" s="61">
        <f t="shared" si="0"/>
        <v>5.8717170384057021E-2</v>
      </c>
      <c r="R7" s="54" t="s">
        <v>50</v>
      </c>
      <c r="S7" s="45">
        <f>AVERAGEIF(H4:H106,"&lt;&gt;0")</f>
        <v>0.86147209302325589</v>
      </c>
      <c r="U7" s="96"/>
      <c r="V7" s="97"/>
    </row>
    <row r="8" spans="1:22" ht="16.5" thickBot="1" x14ac:dyDescent="0.3">
      <c r="A8" s="56">
        <f>+kri!A8</f>
        <v>7</v>
      </c>
      <c r="B8" s="37">
        <f>+Table1[[#This Row],[Volume A]]</f>
        <v>1313.8</v>
      </c>
      <c r="C8" s="37">
        <f>+Table1[[#This Row],[Volume P]]</f>
        <v>1328.6</v>
      </c>
      <c r="D8" s="57" t="str">
        <f>+Table1[[#This Row],[Modality]]</f>
        <v>mr</v>
      </c>
      <c r="E8" s="3"/>
      <c r="G8" s="73"/>
      <c r="H8" s="78"/>
      <c r="J8" s="31">
        <v>1512.47</v>
      </c>
      <c r="K8" s="49">
        <f t="shared" si="1"/>
        <v>0.13839379798283918</v>
      </c>
      <c r="L8" s="58">
        <v>0.869174</v>
      </c>
      <c r="N8" s="60">
        <v>880.64200000000005</v>
      </c>
      <c r="O8" s="61">
        <f t="shared" si="0"/>
        <v>0.33716543730242354</v>
      </c>
      <c r="P8" s="21" t="s">
        <v>44</v>
      </c>
      <c r="U8" s="98"/>
      <c r="V8" s="99"/>
    </row>
    <row r="9" spans="1:22" x14ac:dyDescent="0.25">
      <c r="A9" s="56">
        <f>+kri!A9</f>
        <v>8</v>
      </c>
      <c r="B9" s="37">
        <f>+Table1[[#This Row],[Volume A]]</f>
        <v>1304.0999999999999</v>
      </c>
      <c r="C9" s="37">
        <f>+Table1[[#This Row],[Volume P]]</f>
        <v>1243</v>
      </c>
      <c r="D9" s="57" t="str">
        <f>+Table1[[#This Row],[Modality]]</f>
        <v>mr</v>
      </c>
      <c r="E9" s="3"/>
      <c r="G9" s="73"/>
      <c r="H9" s="78"/>
      <c r="J9" s="31">
        <v>1277.24</v>
      </c>
      <c r="K9" s="49">
        <f t="shared" si="1"/>
        <v>2.7546259050683836E-2</v>
      </c>
      <c r="L9" s="58">
        <v>0.88927000000000012</v>
      </c>
      <c r="N9" s="60">
        <v>1430.88</v>
      </c>
      <c r="O9" s="61">
        <f t="shared" si="0"/>
        <v>0.15115044247787621</v>
      </c>
      <c r="R9" s="83" t="s">
        <v>47</v>
      </c>
      <c r="S9" s="83"/>
      <c r="U9" s="25" t="s">
        <v>1</v>
      </c>
      <c r="V9" s="26" t="s">
        <v>38</v>
      </c>
    </row>
    <row r="10" spans="1:22" x14ac:dyDescent="0.25">
      <c r="A10" s="56">
        <f>+kri!A10</f>
        <v>9</v>
      </c>
      <c r="B10" s="37">
        <f>+Table1[[#This Row],[Volume A]]</f>
        <v>1620.4</v>
      </c>
      <c r="C10" s="37">
        <f>+Table1[[#This Row],[Volume P]]</f>
        <v>1516.3</v>
      </c>
      <c r="D10" s="57" t="str">
        <f>+Table1[[#This Row],[Modality]]</f>
        <v>ct</v>
      </c>
      <c r="E10" s="3"/>
      <c r="F10" s="74">
        <v>1390.57</v>
      </c>
      <c r="G10" s="73">
        <f t="shared" ref="G10:G69" si="2">+ABS((C10-F10)/C10)</f>
        <v>8.291894743784213E-2</v>
      </c>
      <c r="H10" s="77"/>
      <c r="K10" s="49"/>
      <c r="N10" s="60">
        <v>1519.63</v>
      </c>
      <c r="O10" s="61">
        <f t="shared" si="0"/>
        <v>2.1961353294204016E-3</v>
      </c>
      <c r="R10" s="54" t="s">
        <v>49</v>
      </c>
      <c r="S10" s="45">
        <f>AVERAGEIFS(K2:K104,K2:K104,"&lt;&gt;0",K2:K104,"&lt;30%")</f>
        <v>5.6211703222496072E-2</v>
      </c>
      <c r="U10" s="27" t="s">
        <v>2</v>
      </c>
      <c r="V10" s="28" t="s">
        <v>37</v>
      </c>
    </row>
    <row r="11" spans="1:22" x14ac:dyDescent="0.25">
      <c r="A11" s="56">
        <f>+kri!A11</f>
        <v>10</v>
      </c>
      <c r="B11" s="37">
        <f>+Table1[[#This Row],[Volume A]]</f>
        <v>1357.2</v>
      </c>
      <c r="C11" s="37">
        <f>+Table1[[#This Row],[Volume P]]</f>
        <v>1330</v>
      </c>
      <c r="D11" s="57" t="str">
        <f>+Table1[[#This Row],[Modality]]</f>
        <v>mr</v>
      </c>
      <c r="E11" s="3"/>
      <c r="G11" s="73"/>
      <c r="H11" s="78"/>
      <c r="J11" s="31">
        <v>1338.03</v>
      </c>
      <c r="K11" s="49">
        <f t="shared" si="1"/>
        <v>6.0375939849623859E-3</v>
      </c>
      <c r="L11" s="58">
        <v>0.93800700000000004</v>
      </c>
      <c r="N11" s="60">
        <v>1364.79</v>
      </c>
      <c r="O11" s="61">
        <f t="shared" si="0"/>
        <v>2.6157894736842078E-2</v>
      </c>
      <c r="R11" s="54" t="s">
        <v>48</v>
      </c>
      <c r="S11" s="45">
        <f>STDEV(K2:K104)</f>
        <v>6.5777584983879742E-2</v>
      </c>
      <c r="U11" s="89" t="s">
        <v>35</v>
      </c>
      <c r="V11" s="86" t="s">
        <v>60</v>
      </c>
    </row>
    <row r="12" spans="1:22" x14ac:dyDescent="0.25">
      <c r="A12" s="56">
        <f>+kri!A12</f>
        <v>11</v>
      </c>
      <c r="B12" s="37">
        <f>+Table1[[#This Row],[Volume A]]</f>
        <v>1566.9</v>
      </c>
      <c r="C12" s="37">
        <f>+Table1[[#This Row],[Volume P]]</f>
        <v>1549.1</v>
      </c>
      <c r="D12" s="57" t="str">
        <f>+Table1[[#This Row],[Modality]]</f>
        <v>mr</v>
      </c>
      <c r="E12" s="3"/>
      <c r="G12" s="73"/>
      <c r="H12" s="78"/>
      <c r="J12" s="31">
        <v>1494.06</v>
      </c>
      <c r="K12" s="49">
        <f t="shared" si="1"/>
        <v>3.5530307920728144E-2</v>
      </c>
      <c r="L12" s="58">
        <v>0.92682699999999996</v>
      </c>
      <c r="N12" s="60">
        <v>1398.73</v>
      </c>
      <c r="O12" s="61">
        <f t="shared" si="0"/>
        <v>9.7069266025434059E-2</v>
      </c>
      <c r="R12" s="54" t="s">
        <v>56</v>
      </c>
      <c r="S12" s="45">
        <f>AVERAGEIF(L4:L106,"&lt;&gt;0")</f>
        <v>0.91582571153846171</v>
      </c>
      <c r="U12" s="90"/>
      <c r="V12" s="87"/>
    </row>
    <row r="13" spans="1:22" x14ac:dyDescent="0.25">
      <c r="A13" s="56">
        <f>+kri!A13</f>
        <v>12</v>
      </c>
      <c r="B13" s="37">
        <f>+Table1[[#This Row],[Volume A]]</f>
        <v>1460.6</v>
      </c>
      <c r="C13" s="37">
        <f>+Table1[[#This Row],[Volume P]]</f>
        <v>1466.1</v>
      </c>
      <c r="D13" s="57" t="str">
        <f>+Table1[[#This Row],[Modality]]</f>
        <v>ct</v>
      </c>
      <c r="E13" s="3"/>
      <c r="F13" s="74">
        <v>1374.88</v>
      </c>
      <c r="G13" s="73">
        <f t="shared" si="2"/>
        <v>6.221949389536853E-2</v>
      </c>
      <c r="H13" s="77">
        <v>0.89029999999999998</v>
      </c>
      <c r="K13" s="49"/>
      <c r="N13" s="60">
        <v>1702.24</v>
      </c>
      <c r="O13" s="61">
        <f t="shared" si="0"/>
        <v>0.16106677579974088</v>
      </c>
      <c r="R13"/>
      <c r="S13"/>
      <c r="U13" s="90"/>
      <c r="V13" s="87"/>
    </row>
    <row r="14" spans="1:22" ht="15" customHeight="1" x14ac:dyDescent="0.25">
      <c r="A14" s="56">
        <f>+kri!A14</f>
        <v>13</v>
      </c>
      <c r="B14" s="37">
        <f>+Table1[[#This Row],[Volume A]]</f>
        <v>1633.4</v>
      </c>
      <c r="C14" s="37">
        <f>+Table1[[#This Row],[Volume P]]</f>
        <v>1557.7</v>
      </c>
      <c r="D14" s="57" t="str">
        <f>+Table1[[#This Row],[Modality]]</f>
        <v>mr</v>
      </c>
      <c r="E14" s="3"/>
      <c r="G14" s="73"/>
      <c r="H14" s="78"/>
      <c r="J14" s="31">
        <v>1700.27</v>
      </c>
      <c r="K14" s="49">
        <f t="shared" si="1"/>
        <v>9.1525967772998609E-2</v>
      </c>
      <c r="L14" s="58">
        <v>0.87819199999999997</v>
      </c>
      <c r="N14" s="60">
        <v>1526.97</v>
      </c>
      <c r="O14" s="61">
        <f t="shared" si="0"/>
        <v>1.9727803813314512E-2</v>
      </c>
      <c r="R14" s="84" t="s">
        <v>42</v>
      </c>
      <c r="S14" s="85"/>
      <c r="U14" s="90"/>
      <c r="V14" s="87"/>
    </row>
    <row r="15" spans="1:22" x14ac:dyDescent="0.25">
      <c r="A15" s="56">
        <f>+kri!A15</f>
        <v>14</v>
      </c>
      <c r="B15" s="37">
        <f>+Table1[[#This Row],[Volume A]]</f>
        <v>1737.8</v>
      </c>
      <c r="C15" s="37">
        <f>+Table1[[#This Row],[Volume P]]</f>
        <v>1781.4</v>
      </c>
      <c r="D15" s="57" t="str">
        <f>+Table1[[#This Row],[Modality]]</f>
        <v>ct</v>
      </c>
      <c r="E15" s="3"/>
      <c r="F15" s="74">
        <v>1544.65</v>
      </c>
      <c r="G15" s="73">
        <f t="shared" si="2"/>
        <v>0.13290108903109912</v>
      </c>
      <c r="H15" s="77">
        <v>0.91269999999999996</v>
      </c>
      <c r="K15" s="49"/>
      <c r="N15" s="60">
        <v>1670.41</v>
      </c>
      <c r="O15" s="61">
        <f t="shared" si="0"/>
        <v>6.2304928707757945E-2</v>
      </c>
      <c r="R15" s="54" t="s">
        <v>43</v>
      </c>
      <c r="S15" s="45">
        <f>AVERAGEIFS(O2:O104,O2:O104,"&lt;&gt;0",O2:O104,"&lt;50%")</f>
        <v>0.13379201009127831</v>
      </c>
      <c r="U15" s="92"/>
      <c r="V15" s="93"/>
    </row>
    <row r="16" spans="1:22" x14ac:dyDescent="0.25">
      <c r="A16" s="56">
        <f>+kri!A16</f>
        <v>15</v>
      </c>
      <c r="B16" s="37">
        <f>+Table1[[#This Row],[Volume A]]</f>
        <v>2186.1</v>
      </c>
      <c r="C16" s="37">
        <f>+Table1[[#This Row],[Volume P]]</f>
        <v>2274</v>
      </c>
      <c r="D16" s="57" t="str">
        <f>+Table1[[#This Row],[Modality]]</f>
        <v>ct</v>
      </c>
      <c r="E16" s="3"/>
      <c r="F16" s="74">
        <v>2029.93</v>
      </c>
      <c r="G16" s="73">
        <f t="shared" si="2"/>
        <v>0.10733069481090586</v>
      </c>
      <c r="H16" s="77">
        <v>0.91539999999999999</v>
      </c>
      <c r="K16" s="49"/>
      <c r="N16" s="60">
        <v>2333.04</v>
      </c>
      <c r="O16" s="61">
        <f t="shared" si="0"/>
        <v>2.5963060686015817E-2</v>
      </c>
      <c r="R16" s="54" t="s">
        <v>48</v>
      </c>
      <c r="S16" s="46">
        <f>STDEV(O2:O104)</f>
        <v>0.16965740518188058</v>
      </c>
      <c r="U16" s="89" t="s">
        <v>57</v>
      </c>
      <c r="V16" s="86" t="s">
        <v>58</v>
      </c>
    </row>
    <row r="17" spans="1:22" x14ac:dyDescent="0.25">
      <c r="A17" s="56">
        <f>+kri!A17</f>
        <v>16</v>
      </c>
      <c r="B17" s="37">
        <f>+Table1[[#This Row],[Volume A]]</f>
        <v>1714.3</v>
      </c>
      <c r="C17" s="37">
        <f>+Table1[[#This Row],[Volume P]]</f>
        <v>1807.1</v>
      </c>
      <c r="D17" s="57" t="str">
        <f>+Table1[[#This Row],[Modality]]</f>
        <v>ct</v>
      </c>
      <c r="E17" s="3"/>
      <c r="F17" s="74">
        <v>1818.16</v>
      </c>
      <c r="G17" s="73">
        <f t="shared" si="2"/>
        <v>6.1203032482984743E-3</v>
      </c>
      <c r="H17" s="77">
        <v>0.88680000000000003</v>
      </c>
      <c r="K17" s="49"/>
      <c r="N17" s="60">
        <v>1798.79</v>
      </c>
      <c r="O17" s="61">
        <f t="shared" si="0"/>
        <v>4.5985280283326576E-3</v>
      </c>
      <c r="U17" s="90"/>
      <c r="V17" s="87"/>
    </row>
    <row r="18" spans="1:22" x14ac:dyDescent="0.25">
      <c r="A18" s="56">
        <f>+kri!A18</f>
        <v>17</v>
      </c>
      <c r="B18" s="37">
        <f>+Table1[[#This Row],[Volume A]]</f>
        <v>1512.3</v>
      </c>
      <c r="C18" s="37">
        <f>+Table1[[#This Row],[Volume P]]</f>
        <v>1506.5</v>
      </c>
      <c r="D18" s="57" t="str">
        <f>+Table1[[#This Row],[Modality]]</f>
        <v>ct</v>
      </c>
      <c r="E18" s="3"/>
      <c r="F18" s="74">
        <v>360.16</v>
      </c>
      <c r="G18" s="73">
        <f t="shared" si="2"/>
        <v>0.76092930633919675</v>
      </c>
      <c r="H18" s="77">
        <v>0.38640000000000002</v>
      </c>
      <c r="K18" s="49"/>
      <c r="N18" s="60">
        <v>1321.49</v>
      </c>
      <c r="O18" s="61">
        <f t="shared" si="0"/>
        <v>0.12280783272485894</v>
      </c>
      <c r="U18" s="90"/>
      <c r="V18" s="87"/>
    </row>
    <row r="19" spans="1:22" x14ac:dyDescent="0.25">
      <c r="A19" s="56">
        <f>+kri!A19</f>
        <v>18</v>
      </c>
      <c r="B19" s="37">
        <f>+Table1[[#This Row],[Volume A]]</f>
        <v>1967.4</v>
      </c>
      <c r="C19" s="37">
        <f>+Table1[[#This Row],[Volume P]]</f>
        <v>2019.5</v>
      </c>
      <c r="D19" s="57" t="str">
        <f>+Table1[[#This Row],[Modality]]</f>
        <v>ct</v>
      </c>
      <c r="E19" s="3"/>
      <c r="F19" s="74">
        <v>2042.57</v>
      </c>
      <c r="G19" s="73">
        <f t="shared" si="2"/>
        <v>1.1423619707848446E-2</v>
      </c>
      <c r="H19" s="77">
        <v>0.91</v>
      </c>
      <c r="K19" s="49"/>
      <c r="N19" s="60">
        <v>1644.36</v>
      </c>
      <c r="O19" s="61">
        <f t="shared" si="0"/>
        <v>0.18575885120079233</v>
      </c>
      <c r="U19" s="90"/>
      <c r="V19" s="87"/>
    </row>
    <row r="20" spans="1:22" x14ac:dyDescent="0.25">
      <c r="A20" s="56">
        <f>+kri!A20</f>
        <v>19</v>
      </c>
      <c r="B20" s="37">
        <f>+Table1[[#This Row],[Volume A]]</f>
        <v>1742.9</v>
      </c>
      <c r="C20" s="37">
        <f>+Table1[[#This Row],[Volume P]]</f>
        <v>1613</v>
      </c>
      <c r="D20" s="57" t="str">
        <f>+Table1[[#This Row],[Modality]]</f>
        <v>ct</v>
      </c>
      <c r="E20" s="3"/>
      <c r="F20" s="74">
        <v>1505.96</v>
      </c>
      <c r="G20" s="73">
        <f t="shared" si="2"/>
        <v>6.6360818350898923E-2</v>
      </c>
      <c r="H20" s="77">
        <v>0.87139999999999995</v>
      </c>
      <c r="K20" s="49"/>
      <c r="N20" s="60">
        <v>1327.65</v>
      </c>
      <c r="O20" s="61">
        <f t="shared" si="0"/>
        <v>0.17690638561686292</v>
      </c>
      <c r="U20" s="92"/>
      <c r="V20" s="93"/>
    </row>
    <row r="21" spans="1:22" x14ac:dyDescent="0.25">
      <c r="A21" s="56">
        <f>+kri!A21</f>
        <v>20</v>
      </c>
      <c r="B21" s="37">
        <f>+Table1[[#This Row],[Volume A]]</f>
        <v>1771.8</v>
      </c>
      <c r="C21" s="37">
        <f>+Table1[[#This Row],[Volume P]]</f>
        <v>1668.2</v>
      </c>
      <c r="D21" s="57" t="str">
        <f>+Table1[[#This Row],[Modality]]</f>
        <v>mr</v>
      </c>
      <c r="E21" s="3"/>
      <c r="G21" s="73"/>
      <c r="H21" s="78"/>
      <c r="J21" s="31">
        <v>1681.62</v>
      </c>
      <c r="K21" s="49">
        <f t="shared" ref="K21" si="3">+ABS((C21-J21)/C21)</f>
        <v>8.0445989689484736E-3</v>
      </c>
      <c r="L21" s="58">
        <v>0.92710000000000004</v>
      </c>
      <c r="N21" s="60">
        <v>1569.41</v>
      </c>
      <c r="O21" s="61">
        <f t="shared" si="0"/>
        <v>5.9219518043400046E-2</v>
      </c>
      <c r="U21" s="89" t="s">
        <v>23</v>
      </c>
      <c r="V21" s="86" t="s">
        <v>31</v>
      </c>
    </row>
    <row r="22" spans="1:22" x14ac:dyDescent="0.25">
      <c r="A22" s="56">
        <f>+kri!A22</f>
        <v>21</v>
      </c>
      <c r="B22" s="37">
        <f>+Table1[[#This Row],[Volume A]]</f>
        <v>1885.8</v>
      </c>
      <c r="C22" s="37">
        <f>+Table1[[#This Row],[Volume P]]</f>
        <v>1799</v>
      </c>
      <c r="D22" s="57" t="str">
        <f>+Table1[[#This Row],[Modality]]</f>
        <v>mr</v>
      </c>
      <c r="E22" s="3"/>
      <c r="G22" s="73"/>
      <c r="H22" s="78"/>
      <c r="J22" s="31">
        <v>1934.24</v>
      </c>
      <c r="K22" s="49">
        <f t="shared" si="1"/>
        <v>7.5175097276264591E-2</v>
      </c>
      <c r="L22" s="58">
        <v>0.90654899999999994</v>
      </c>
      <c r="N22" s="60">
        <v>2825.98</v>
      </c>
      <c r="O22" s="61">
        <f t="shared" si="0"/>
        <v>0.57086158977209567</v>
      </c>
      <c r="U22" s="90"/>
      <c r="V22" s="87"/>
    </row>
    <row r="23" spans="1:22" x14ac:dyDescent="0.25">
      <c r="A23" s="56">
        <f>+kri!A23</f>
        <v>22</v>
      </c>
      <c r="B23" s="37">
        <f>+Table1[[#This Row],[Volume A]]</f>
        <v>1415.2</v>
      </c>
      <c r="C23" s="37">
        <f>+Table1[[#This Row],[Volume P]]</f>
        <v>1394.5</v>
      </c>
      <c r="D23" s="57" t="str">
        <f>+Table1[[#This Row],[Modality]]</f>
        <v>mr</v>
      </c>
      <c r="E23" s="3"/>
      <c r="G23" s="73"/>
      <c r="H23" s="78"/>
      <c r="J23" s="31">
        <v>1276.94</v>
      </c>
      <c r="K23" s="49">
        <f t="shared" si="1"/>
        <v>8.4302617425600537E-2</v>
      </c>
      <c r="L23" s="58">
        <v>0.9077639999999999</v>
      </c>
      <c r="N23" s="60">
        <v>1379.75</v>
      </c>
      <c r="O23" s="61">
        <f t="shared" si="0"/>
        <v>1.0577267837934744E-2</v>
      </c>
      <c r="U23" s="90"/>
      <c r="V23" s="87"/>
    </row>
    <row r="24" spans="1:22" x14ac:dyDescent="0.25">
      <c r="A24" s="56">
        <f>+kri!A24</f>
        <v>23</v>
      </c>
      <c r="B24" s="37">
        <f>+Table1[[#This Row],[Volume A]]</f>
        <v>1057.5</v>
      </c>
      <c r="C24" s="37">
        <f>+Table1[[#This Row],[Volume P]]</f>
        <v>1033.5</v>
      </c>
      <c r="D24" s="57" t="str">
        <f>+Table1[[#This Row],[Modality]]</f>
        <v>mr</v>
      </c>
      <c r="E24" s="3"/>
      <c r="G24" s="73"/>
      <c r="H24" s="78"/>
      <c r="J24" s="31">
        <v>1012.37</v>
      </c>
      <c r="K24" s="49">
        <f t="shared" si="1"/>
        <v>2.044508950169327E-2</v>
      </c>
      <c r="N24" s="31">
        <v>859.33</v>
      </c>
      <c r="O24" s="32">
        <f t="shared" si="0"/>
        <v>0.16852443154329944</v>
      </c>
      <c r="U24" s="90"/>
      <c r="V24" s="87"/>
    </row>
    <row r="25" spans="1:22" ht="16.5" thickBot="1" x14ac:dyDescent="0.3">
      <c r="A25" s="56">
        <f>+kri!A25</f>
        <v>24</v>
      </c>
      <c r="B25" s="37">
        <f>+Table1[[#This Row],[Volume A]]</f>
        <v>2002.2</v>
      </c>
      <c r="C25" s="37">
        <f>+Table1[[#This Row],[Volume P]]</f>
        <v>1941.2</v>
      </c>
      <c r="D25" s="57" t="str">
        <f>+Table1[[#This Row],[Modality]]</f>
        <v>ct</v>
      </c>
      <c r="E25" s="3"/>
      <c r="F25" s="74">
        <v>1775.63</v>
      </c>
      <c r="G25" s="73">
        <f t="shared" si="2"/>
        <v>8.5292602513908883E-2</v>
      </c>
      <c r="H25" s="77">
        <v>0.89490000000000003</v>
      </c>
      <c r="K25" s="49"/>
      <c r="N25" s="60">
        <v>2426.37</v>
      </c>
      <c r="O25" s="61">
        <f t="shared" si="0"/>
        <v>0.24993303111477427</v>
      </c>
      <c r="U25" s="91"/>
      <c r="V25" s="88"/>
    </row>
    <row r="26" spans="1:22" x14ac:dyDescent="0.25">
      <c r="A26" s="56">
        <f>+kri!A26</f>
        <v>25</v>
      </c>
      <c r="B26" s="37">
        <f>+Table1[[#This Row],[Volume A]]</f>
        <v>1246.4000000000001</v>
      </c>
      <c r="C26" s="37">
        <f>+Table1[[#This Row],[Volume P]]</f>
        <v>1140.9000000000001</v>
      </c>
      <c r="D26" s="57" t="str">
        <f>+Table1[[#This Row],[Modality]]</f>
        <v>mr</v>
      </c>
      <c r="E26" s="3"/>
      <c r="G26" s="73"/>
      <c r="H26" s="78"/>
      <c r="J26" s="31">
        <v>1244.6600000000001</v>
      </c>
      <c r="K26" s="49">
        <f t="shared" si="1"/>
        <v>9.0945744587606264E-2</v>
      </c>
      <c r="L26" s="58">
        <v>0.89823600000000003</v>
      </c>
      <c r="N26" s="60">
        <v>1338.72</v>
      </c>
      <c r="O26" s="61">
        <f t="shared" si="0"/>
        <v>0.17338942939784374</v>
      </c>
      <c r="U26" s="100" t="s">
        <v>65</v>
      </c>
      <c r="V26" s="101"/>
    </row>
    <row r="27" spans="1:22" x14ac:dyDescent="0.25">
      <c r="A27" s="56">
        <f>+kri!A27</f>
        <v>26</v>
      </c>
      <c r="B27" s="37">
        <f>+Table1[[#This Row],[Volume A]]</f>
        <v>1578.2</v>
      </c>
      <c r="C27" s="37">
        <f>+Table1[[#This Row],[Volume P]]</f>
        <v>1481.1</v>
      </c>
      <c r="D27" s="57" t="str">
        <f>+Table1[[#This Row],[Modality]]</f>
        <v>mr</v>
      </c>
      <c r="E27" s="3"/>
      <c r="G27" s="73"/>
      <c r="H27" s="78"/>
      <c r="J27" s="31">
        <v>1524.13</v>
      </c>
      <c r="K27" s="49">
        <f t="shared" si="1"/>
        <v>2.9052731078252788E-2</v>
      </c>
      <c r="L27" s="58">
        <v>0.94722499999999998</v>
      </c>
      <c r="N27" s="60">
        <v>1678.06</v>
      </c>
      <c r="O27" s="61">
        <f t="shared" si="0"/>
        <v>0.13298224292755387</v>
      </c>
      <c r="U27" s="102"/>
      <c r="V27" s="103"/>
    </row>
    <row r="28" spans="1:22" x14ac:dyDescent="0.25">
      <c r="A28" s="56">
        <f>+kri!A28</f>
        <v>27</v>
      </c>
      <c r="B28" s="37">
        <f>+Table1[[#This Row],[Volume A]]</f>
        <v>1167.8</v>
      </c>
      <c r="C28" s="37">
        <f>+Table1[[#This Row],[Volume P]]</f>
        <v>1186.5</v>
      </c>
      <c r="D28" s="57" t="str">
        <f>+Table1[[#This Row],[Modality]]</f>
        <v>ct</v>
      </c>
      <c r="E28" s="3"/>
      <c r="F28" s="74">
        <v>1171.33</v>
      </c>
      <c r="G28" s="73">
        <f t="shared" si="2"/>
        <v>1.2785503581963821E-2</v>
      </c>
      <c r="H28" s="77">
        <v>0.95209999999999995</v>
      </c>
      <c r="K28" s="49"/>
      <c r="N28" s="60">
        <v>1222.3</v>
      </c>
      <c r="O28" s="61">
        <f t="shared" si="0"/>
        <v>3.0172777075431905E-2</v>
      </c>
      <c r="U28" s="102"/>
      <c r="V28" s="103"/>
    </row>
    <row r="29" spans="1:22" x14ac:dyDescent="0.25">
      <c r="A29" s="56">
        <f>+kri!A29</f>
        <v>28</v>
      </c>
      <c r="B29" s="37">
        <f>+Table1[[#This Row],[Volume A]]</f>
        <v>2079.8000000000002</v>
      </c>
      <c r="C29" s="37">
        <f>+Table1[[#This Row],[Volume P]]</f>
        <v>1888.9</v>
      </c>
      <c r="D29" s="57" t="str">
        <f>+Table1[[#This Row],[Modality]]</f>
        <v>mr</v>
      </c>
      <c r="E29" s="3"/>
      <c r="G29" s="73"/>
      <c r="H29" s="78"/>
      <c r="J29" s="31">
        <v>2006.6</v>
      </c>
      <c r="K29" s="49">
        <f t="shared" ref="K29" si="4">+ABS((C29-J29)/C29)</f>
        <v>6.231139816824597E-2</v>
      </c>
      <c r="N29" s="31">
        <v>1977.03</v>
      </c>
      <c r="O29" s="32">
        <f t="shared" si="0"/>
        <v>4.6656784371856573E-2</v>
      </c>
      <c r="U29" s="102"/>
      <c r="V29" s="103"/>
    </row>
    <row r="30" spans="1:22" x14ac:dyDescent="0.25">
      <c r="A30" s="56">
        <f>+kri!A30</f>
        <v>29</v>
      </c>
      <c r="B30" s="37">
        <f>+Table1[[#This Row],[Volume A]]</f>
        <v>1309.4000000000001</v>
      </c>
      <c r="C30" s="37">
        <f>+Table1[[#This Row],[Volume P]]</f>
        <v>1317.3</v>
      </c>
      <c r="D30" s="57" t="str">
        <f>+Table1[[#This Row],[Modality]]</f>
        <v>ct</v>
      </c>
      <c r="E30" s="3"/>
      <c r="F30" s="74">
        <v>1328.99</v>
      </c>
      <c r="G30" s="73">
        <f t="shared" si="2"/>
        <v>8.8742124041600659E-3</v>
      </c>
      <c r="H30" s="77">
        <v>0.93149999999999999</v>
      </c>
      <c r="K30" s="49"/>
      <c r="N30" s="31">
        <v>1167.4100000000001</v>
      </c>
      <c r="O30" s="32">
        <f t="shared" si="0"/>
        <v>0.11378577393152652</v>
      </c>
      <c r="U30" s="102"/>
      <c r="V30" s="103"/>
    </row>
    <row r="31" spans="1:22" x14ac:dyDescent="0.25">
      <c r="A31" s="56">
        <f>+kri!A31</f>
        <v>30</v>
      </c>
      <c r="B31" s="37">
        <f>+Table1[[#This Row],[Volume A]]</f>
        <v>1994.1</v>
      </c>
      <c r="C31" s="37">
        <f>+Table1[[#This Row],[Volume P]]</f>
        <v>1989.8</v>
      </c>
      <c r="D31" s="57" t="str">
        <f>+Table1[[#This Row],[Modality]]</f>
        <v>mr</v>
      </c>
      <c r="E31" s="3"/>
      <c r="G31" s="73"/>
      <c r="H31" s="78"/>
      <c r="J31" s="31">
        <v>2030.28</v>
      </c>
      <c r="K31" s="49">
        <f t="shared" si="1"/>
        <v>2.0343753141019206E-2</v>
      </c>
      <c r="L31" s="58">
        <v>0.94917799999999997</v>
      </c>
      <c r="N31" s="60">
        <v>2643.27</v>
      </c>
      <c r="O31" s="61">
        <f t="shared" si="0"/>
        <v>0.32840989044125041</v>
      </c>
      <c r="U31" s="102"/>
      <c r="V31" s="103"/>
    </row>
    <row r="32" spans="1:22" ht="16.5" thickBot="1" x14ac:dyDescent="0.3">
      <c r="A32" s="56">
        <f>+kri!A32</f>
        <v>31</v>
      </c>
      <c r="B32" s="37">
        <f>+Table1[[#This Row],[Volume A]]</f>
        <v>1453.5</v>
      </c>
      <c r="C32" s="37">
        <f>+Table1[[#This Row],[Volume P]]</f>
        <v>1511.3</v>
      </c>
      <c r="D32" s="57" t="str">
        <f>+Table1[[#This Row],[Modality]]</f>
        <v>ct</v>
      </c>
      <c r="E32" s="3"/>
      <c r="F32" s="74">
        <v>1607.99</v>
      </c>
      <c r="G32" s="73">
        <f t="shared" si="2"/>
        <v>6.3978032157745029E-2</v>
      </c>
      <c r="H32" s="77">
        <v>0.91510000000000002</v>
      </c>
      <c r="K32" s="49"/>
      <c r="N32" s="60">
        <v>1706.59</v>
      </c>
      <c r="O32" s="61">
        <f t="shared" si="0"/>
        <v>0.12921987692714879</v>
      </c>
      <c r="U32" s="104"/>
      <c r="V32" s="105"/>
    </row>
    <row r="33" spans="1:16" x14ac:dyDescent="0.25">
      <c r="A33" s="56">
        <f>+kri!A33</f>
        <v>32</v>
      </c>
      <c r="B33" s="37">
        <f>+Table1[[#This Row],[Volume A]]</f>
        <v>1174.7</v>
      </c>
      <c r="C33" s="37">
        <f>+Table1[[#This Row],[Volume P]]</f>
        <v>1205.5</v>
      </c>
      <c r="D33" s="57" t="str">
        <f>+Table1[[#This Row],[Modality]]</f>
        <v>ct</v>
      </c>
      <c r="E33" s="3"/>
      <c r="F33" s="74">
        <v>1054.97</v>
      </c>
      <c r="G33" s="73">
        <f t="shared" si="2"/>
        <v>0.12486934881791785</v>
      </c>
      <c r="H33" s="77">
        <v>0.8347</v>
      </c>
      <c r="K33" s="49"/>
      <c r="N33" s="60">
        <v>1210.6300000000001</v>
      </c>
      <c r="O33" s="61">
        <f t="shared" si="0"/>
        <v>4.2554956449606879E-3</v>
      </c>
    </row>
    <row r="34" spans="1:16" x14ac:dyDescent="0.25">
      <c r="A34" s="56">
        <f>+kri!A34</f>
        <v>33</v>
      </c>
      <c r="B34" s="37">
        <f>+Table1[[#This Row],[Volume A]]</f>
        <v>1499.6</v>
      </c>
      <c r="C34" s="37">
        <f>+Table1[[#This Row],[Volume P]]</f>
        <v>1556.7</v>
      </c>
      <c r="D34" s="57" t="str">
        <f>+Table1[[#This Row],[Modality]]</f>
        <v>ct</v>
      </c>
      <c r="E34" s="3"/>
      <c r="F34" s="74">
        <v>1566.83</v>
      </c>
      <c r="G34" s="73">
        <f t="shared" si="2"/>
        <v>6.5073553028842301E-3</v>
      </c>
      <c r="H34" s="77">
        <v>0.95640000000000003</v>
      </c>
      <c r="K34" s="49"/>
      <c r="N34" s="60">
        <v>833.41499999999996</v>
      </c>
      <c r="O34" s="61">
        <f t="shared" si="0"/>
        <v>0.46462709577953365</v>
      </c>
    </row>
    <row r="35" spans="1:16" x14ac:dyDescent="0.25">
      <c r="A35" s="56">
        <f>+kri!A35</f>
        <v>34</v>
      </c>
      <c r="B35" s="37">
        <f>+Table1[[#This Row],[Volume A]]</f>
        <v>1339</v>
      </c>
      <c r="C35" s="37">
        <f>+Table1[[#This Row],[Volume P]]</f>
        <v>1294.5999999999999</v>
      </c>
      <c r="D35" s="57" t="str">
        <f>+Table1[[#This Row],[Modality]]</f>
        <v>mr</v>
      </c>
      <c r="E35" s="3"/>
      <c r="G35" s="73"/>
      <c r="H35" s="78"/>
      <c r="J35" s="31">
        <v>1336.71</v>
      </c>
      <c r="K35" s="49">
        <f t="shared" si="1"/>
        <v>3.2527421597404703E-2</v>
      </c>
      <c r="L35" s="58">
        <v>0.93512600000000001</v>
      </c>
      <c r="N35" s="60">
        <v>1037.95</v>
      </c>
      <c r="O35" s="61">
        <f t="shared" si="0"/>
        <v>0.19824656264483229</v>
      </c>
      <c r="P35" s="21" t="s">
        <v>33</v>
      </c>
    </row>
    <row r="36" spans="1:16" x14ac:dyDescent="0.25">
      <c r="A36" s="56">
        <f>+kri!A36</f>
        <v>35</v>
      </c>
      <c r="B36" s="37">
        <f>+Table1[[#This Row],[Volume A]]</f>
        <v>1049</v>
      </c>
      <c r="C36" s="37">
        <f>+Table1[[#This Row],[Volume P]]</f>
        <v>1109.0999999999999</v>
      </c>
      <c r="D36" s="57" t="str">
        <f>+Table1[[#This Row],[Modality]]</f>
        <v>ct</v>
      </c>
      <c r="E36" s="3"/>
      <c r="F36" s="74">
        <v>1150.19</v>
      </c>
      <c r="G36" s="73">
        <f t="shared" si="2"/>
        <v>3.7048056983139614E-2</v>
      </c>
      <c r="H36" s="77">
        <v>0.89890000000000003</v>
      </c>
      <c r="K36" s="49"/>
      <c r="N36" s="60">
        <v>1279.22</v>
      </c>
      <c r="O36" s="61">
        <f t="shared" si="0"/>
        <v>0.15338562798665598</v>
      </c>
      <c r="P36" s="21" t="s">
        <v>33</v>
      </c>
    </row>
    <row r="37" spans="1:16" x14ac:dyDescent="0.25">
      <c r="A37" s="56">
        <f>+kri!A37</f>
        <v>36</v>
      </c>
      <c r="B37" s="37">
        <f>+Table1[[#This Row],[Volume A]]</f>
        <v>1069</v>
      </c>
      <c r="C37" s="37">
        <f>+Table1[[#This Row],[Volume P]]</f>
        <v>1062.8</v>
      </c>
      <c r="D37" s="57" t="str">
        <f>+Table1[[#This Row],[Modality]]</f>
        <v>mr</v>
      </c>
      <c r="E37" s="3"/>
      <c r="G37" s="73"/>
      <c r="H37" s="78"/>
      <c r="J37" s="31">
        <v>1109.0999999999999</v>
      </c>
      <c r="K37" s="49">
        <f t="shared" si="1"/>
        <v>4.35641701166729E-2</v>
      </c>
      <c r="L37" s="58">
        <v>0.93354100000000007</v>
      </c>
      <c r="N37" s="31">
        <v>1220.81</v>
      </c>
      <c r="O37" s="32">
        <f t="shared" si="0"/>
        <v>0.14867331576966503</v>
      </c>
    </row>
    <row r="38" spans="1:16" x14ac:dyDescent="0.25">
      <c r="A38" s="56">
        <f>+kri!A38</f>
        <v>37</v>
      </c>
      <c r="B38" s="37">
        <f>+Table1[[#This Row],[Volume A]]</f>
        <v>1717.5</v>
      </c>
      <c r="C38" s="37">
        <f>+Table1[[#This Row],[Volume P]]</f>
        <v>1624.4</v>
      </c>
      <c r="D38" s="57" t="str">
        <f>+Table1[[#This Row],[Modality]]</f>
        <v>mr</v>
      </c>
      <c r="E38" s="3"/>
      <c r="G38" s="73"/>
      <c r="H38" s="78"/>
      <c r="J38" s="31">
        <v>1684.75</v>
      </c>
      <c r="K38" s="49">
        <f t="shared" si="1"/>
        <v>3.7152179266190535E-2</v>
      </c>
      <c r="L38" s="58">
        <v>0.91717899999999997</v>
      </c>
      <c r="N38" s="60">
        <v>1746.34</v>
      </c>
      <c r="O38" s="61">
        <f t="shared" si="0"/>
        <v>7.5067717311007032E-2</v>
      </c>
    </row>
    <row r="39" spans="1:16" x14ac:dyDescent="0.25">
      <c r="A39" s="56">
        <f>+kri!A39</f>
        <v>38</v>
      </c>
      <c r="B39" s="37">
        <f>+Table1[[#This Row],[Volume A]]</f>
        <v>3371.7</v>
      </c>
      <c r="C39" s="37">
        <f>+Table1[[#This Row],[Volume P]]</f>
        <v>3489.7</v>
      </c>
      <c r="D39" s="57" t="str">
        <f>+Table1[[#This Row],[Modality]]</f>
        <v>ct</v>
      </c>
      <c r="E39" s="3"/>
      <c r="F39" s="74">
        <v>3079.66</v>
      </c>
      <c r="G39" s="73">
        <f t="shared" si="2"/>
        <v>0.11750007163939594</v>
      </c>
      <c r="H39" s="77">
        <v>0.92549999999999999</v>
      </c>
      <c r="K39" s="49"/>
      <c r="N39" s="60">
        <v>3474.18</v>
      </c>
      <c r="O39" s="61">
        <f t="shared" si="0"/>
        <v>4.4473736997449591E-3</v>
      </c>
    </row>
    <row r="40" spans="1:16" x14ac:dyDescent="0.25">
      <c r="A40" s="56">
        <f>+kri!A40</f>
        <v>39</v>
      </c>
      <c r="B40" s="37">
        <f>+Table1[[#This Row],[Volume A]]</f>
        <v>0</v>
      </c>
      <c r="C40" s="37">
        <f>+Table1[[#This Row],[Volume P]]</f>
        <v>0</v>
      </c>
      <c r="D40" s="38">
        <f>+Table1[[#This Row],[Modality]]</f>
        <v>0</v>
      </c>
      <c r="G40" s="73"/>
      <c r="H40" s="78"/>
      <c r="K40" s="49"/>
      <c r="P40" s="21" t="s">
        <v>34</v>
      </c>
    </row>
    <row r="41" spans="1:16" x14ac:dyDescent="0.25">
      <c r="A41" s="56">
        <f>+kri!A41</f>
        <v>40</v>
      </c>
      <c r="B41" s="37">
        <f>+Table1[[#This Row],[Volume A]]</f>
        <v>1266</v>
      </c>
      <c r="C41" s="37">
        <f>+Table1[[#This Row],[Volume P]]</f>
        <v>1176.0999999999999</v>
      </c>
      <c r="D41" s="57" t="str">
        <f>+Table1[[#This Row],[Modality]]</f>
        <v>mr</v>
      </c>
      <c r="E41" s="3"/>
      <c r="G41" s="73"/>
      <c r="H41" s="78"/>
      <c r="J41" s="31">
        <v>1217.24</v>
      </c>
      <c r="K41" s="49">
        <f t="shared" si="1"/>
        <v>3.4980018705892443E-2</v>
      </c>
      <c r="L41" s="58">
        <v>0.93373500000000009</v>
      </c>
      <c r="N41" s="60">
        <v>1188.3399999999999</v>
      </c>
      <c r="O41" s="61">
        <f t="shared" si="0"/>
        <v>1.0407278292662197E-2</v>
      </c>
    </row>
    <row r="42" spans="1:16" x14ac:dyDescent="0.25">
      <c r="A42" s="56">
        <f>+kri!A42</f>
        <v>41</v>
      </c>
      <c r="B42" s="37">
        <f>+Table1[[#This Row],[Volume A]]</f>
        <v>2609.6999999999998</v>
      </c>
      <c r="C42" s="37">
        <f>+Table1[[#This Row],[Volume P]]</f>
        <v>2513.1</v>
      </c>
      <c r="D42" s="57" t="str">
        <f>+Table1[[#This Row],[Modality]]</f>
        <v>mr</v>
      </c>
      <c r="E42" s="3"/>
      <c r="G42" s="73"/>
      <c r="H42" s="78"/>
      <c r="J42" s="31">
        <v>2674.48</v>
      </c>
      <c r="K42" s="49">
        <f t="shared" si="1"/>
        <v>6.4215510723807295E-2</v>
      </c>
      <c r="L42" s="58">
        <v>0.92842200000000008</v>
      </c>
      <c r="N42" s="31">
        <v>3089.17</v>
      </c>
      <c r="O42" s="32">
        <f t="shared" si="0"/>
        <v>0.22922685129919232</v>
      </c>
    </row>
    <row r="43" spans="1:16" x14ac:dyDescent="0.25">
      <c r="A43" s="56">
        <f>+kri!A43</f>
        <v>42</v>
      </c>
      <c r="B43" s="37">
        <f>+Table1[[#This Row],[Volume A]]</f>
        <v>2962.4</v>
      </c>
      <c r="C43" s="37">
        <f>+Table1[[#This Row],[Volume P]]</f>
        <v>2818.8</v>
      </c>
      <c r="D43" s="57" t="str">
        <f>+Table1[[#This Row],[Modality]]</f>
        <v>mr</v>
      </c>
      <c r="E43" s="3"/>
      <c r="G43" s="73"/>
      <c r="H43" s="78"/>
      <c r="J43" s="64">
        <v>2161.6999999999998</v>
      </c>
      <c r="K43" s="65">
        <f t="shared" si="1"/>
        <v>0.23311338158081465</v>
      </c>
      <c r="L43" s="66">
        <v>0.789883</v>
      </c>
      <c r="N43" s="60">
        <v>3256.97</v>
      </c>
      <c r="O43" s="61">
        <f t="shared" si="0"/>
        <v>0.15544557967929601</v>
      </c>
    </row>
    <row r="44" spans="1:16" x14ac:dyDescent="0.25">
      <c r="A44" s="56">
        <f>+kri!A44</f>
        <v>43</v>
      </c>
      <c r="B44" s="37">
        <f>+Table1[[#This Row],[Volume A]]</f>
        <v>3499.1</v>
      </c>
      <c r="C44" s="37">
        <f>+Table1[[#This Row],[Volume P]]</f>
        <v>3648.8</v>
      </c>
      <c r="D44" s="57" t="str">
        <f>+Table1[[#This Row],[Modality]]</f>
        <v>ct</v>
      </c>
      <c r="E44" s="3"/>
      <c r="F44" s="74">
        <v>2911.33</v>
      </c>
      <c r="G44" s="73">
        <f t="shared" si="2"/>
        <v>0.20211302345976764</v>
      </c>
      <c r="H44" s="78">
        <v>0.85880000000000001</v>
      </c>
      <c r="K44" s="49"/>
      <c r="N44" s="60">
        <v>2848.14</v>
      </c>
      <c r="O44" s="61">
        <f t="shared" si="0"/>
        <v>0.21943104582328443</v>
      </c>
      <c r="P44" s="21" t="s">
        <v>32</v>
      </c>
    </row>
    <row r="45" spans="1:16" x14ac:dyDescent="0.25">
      <c r="A45" s="56">
        <f>+kri!A45</f>
        <v>44</v>
      </c>
      <c r="B45" s="37">
        <f>+Table1[[#This Row],[Volume A]]</f>
        <v>2536</v>
      </c>
      <c r="C45" s="37">
        <f>+Table1[[#This Row],[Volume P]]</f>
        <v>2262.6999999999998</v>
      </c>
      <c r="D45" s="57" t="str">
        <f>+Table1[[#This Row],[Modality]]</f>
        <v>mr</v>
      </c>
      <c r="E45" s="3"/>
      <c r="G45" s="73"/>
      <c r="H45" s="78"/>
      <c r="K45" s="49"/>
      <c r="N45" s="60">
        <v>2483.09</v>
      </c>
      <c r="O45" s="61">
        <f t="shared" si="0"/>
        <v>9.7401334688646465E-2</v>
      </c>
      <c r="P45" s="21" t="s">
        <v>64</v>
      </c>
    </row>
    <row r="46" spans="1:16" x14ac:dyDescent="0.25">
      <c r="A46" s="56">
        <f>+kri!A46</f>
        <v>45</v>
      </c>
      <c r="B46" s="37">
        <f>+Table1[[#This Row],[Volume A]]</f>
        <v>1298.8</v>
      </c>
      <c r="C46" s="37">
        <f>+Table1[[#This Row],[Volume P]]</f>
        <v>1299.3</v>
      </c>
      <c r="D46" s="57" t="str">
        <f>+Table1[[#This Row],[Modality]]</f>
        <v>ct</v>
      </c>
      <c r="E46" s="3"/>
      <c r="F46" s="74">
        <v>1306.32</v>
      </c>
      <c r="G46" s="73">
        <f t="shared" si="2"/>
        <v>5.4029092588316644E-3</v>
      </c>
      <c r="H46" s="77">
        <v>0.91159999999999997</v>
      </c>
      <c r="K46" s="49"/>
      <c r="N46" s="60">
        <v>1144.73</v>
      </c>
      <c r="O46" s="61">
        <f t="shared" si="0"/>
        <v>0.11896405756946044</v>
      </c>
    </row>
    <row r="47" spans="1:16" x14ac:dyDescent="0.25">
      <c r="A47" s="56">
        <f>+kri!A47</f>
        <v>46</v>
      </c>
      <c r="B47" s="37">
        <f>+Table1[[#This Row],[Volume A]]</f>
        <v>1318.9</v>
      </c>
      <c r="C47" s="37">
        <f>+Table1[[#This Row],[Volume P]]</f>
        <v>1182.5999999999999</v>
      </c>
      <c r="D47" s="57" t="str">
        <f>+Table1[[#This Row],[Modality]]</f>
        <v>mr</v>
      </c>
      <c r="E47" s="3"/>
      <c r="G47" s="73"/>
      <c r="H47" s="78"/>
      <c r="J47" s="31">
        <v>1224.79</v>
      </c>
      <c r="K47" s="49">
        <f t="shared" si="1"/>
        <v>3.567562996786746E-2</v>
      </c>
      <c r="L47" s="58">
        <v>0.93404100000000001</v>
      </c>
      <c r="N47" s="60">
        <v>1250.8800000000001</v>
      </c>
      <c r="O47" s="61">
        <f t="shared" si="0"/>
        <v>5.7737189244038735E-2</v>
      </c>
    </row>
    <row r="48" spans="1:16" x14ac:dyDescent="0.25">
      <c r="A48" s="56">
        <f>+kri!A48</f>
        <v>47</v>
      </c>
      <c r="B48" s="37">
        <f>+Table1[[#This Row],[Volume A]]</f>
        <v>1316.5</v>
      </c>
      <c r="C48" s="37">
        <f>+Table1[[#This Row],[Volume P]]</f>
        <v>1298.4000000000001</v>
      </c>
      <c r="D48" s="57" t="str">
        <f>+Table1[[#This Row],[Modality]]</f>
        <v>ct</v>
      </c>
      <c r="E48" s="3"/>
      <c r="F48" s="74">
        <v>1284.98</v>
      </c>
      <c r="G48" s="73">
        <f t="shared" si="2"/>
        <v>1.0335797905114042E-2</v>
      </c>
      <c r="H48" s="77">
        <v>0.91169999999999995</v>
      </c>
      <c r="K48" s="49"/>
      <c r="N48" s="60">
        <v>1578.94</v>
      </c>
      <c r="O48" s="61">
        <f t="shared" si="0"/>
        <v>0.21606592729513244</v>
      </c>
    </row>
    <row r="49" spans="1:15" x14ac:dyDescent="0.25">
      <c r="A49" s="56">
        <f>+kri!A49</f>
        <v>48</v>
      </c>
      <c r="B49" s="37">
        <f>+Table1[[#This Row],[Volume A]]</f>
        <v>1340.9</v>
      </c>
      <c r="C49" s="37">
        <f>+Table1[[#This Row],[Volume P]]</f>
        <v>1361.1</v>
      </c>
      <c r="D49" s="57" t="str">
        <f>+Table1[[#This Row],[Modality]]</f>
        <v>ct</v>
      </c>
      <c r="E49" s="3"/>
      <c r="F49" s="74">
        <v>1320.03</v>
      </c>
      <c r="G49" s="73">
        <f t="shared" si="2"/>
        <v>3.0174123870398896E-2</v>
      </c>
      <c r="H49" s="77">
        <v>0.95179999999999998</v>
      </c>
      <c r="K49" s="49"/>
      <c r="N49" s="60">
        <v>1505.33</v>
      </c>
      <c r="O49" s="61">
        <f t="shared" si="0"/>
        <v>0.10596576298582032</v>
      </c>
    </row>
    <row r="50" spans="1:15" x14ac:dyDescent="0.25">
      <c r="A50" s="56">
        <f>+kri!A50</f>
        <v>49</v>
      </c>
      <c r="B50" s="37">
        <f>+Table1[[#This Row],[Volume A]]</f>
        <v>1291.5999999999999</v>
      </c>
      <c r="C50" s="37">
        <f>+Table1[[#This Row],[Volume P]]</f>
        <v>1260.3</v>
      </c>
      <c r="D50" s="57" t="str">
        <f>+Table1[[#This Row],[Modality]]</f>
        <v>mr</v>
      </c>
      <c r="E50" s="3"/>
      <c r="G50" s="73"/>
      <c r="H50" s="78"/>
      <c r="J50" s="31">
        <v>1208.56</v>
      </c>
      <c r="K50" s="49">
        <f t="shared" si="1"/>
        <v>4.1053717368880437E-2</v>
      </c>
      <c r="L50" s="58">
        <v>0.94564599999999999</v>
      </c>
      <c r="N50" s="60">
        <v>986.79100000000005</v>
      </c>
      <c r="O50" s="61">
        <f t="shared" si="0"/>
        <v>0.21701896373879229</v>
      </c>
    </row>
    <row r="51" spans="1:15" x14ac:dyDescent="0.25">
      <c r="A51" s="56">
        <f>+kri!A51</f>
        <v>50</v>
      </c>
      <c r="B51" s="37">
        <f>+Table1[[#This Row],[Volume A]]</f>
        <v>1526</v>
      </c>
      <c r="C51" s="37">
        <f>+Table1[[#This Row],[Volume P]]</f>
        <v>1461.1</v>
      </c>
      <c r="D51" s="57" t="str">
        <f>+Table1[[#This Row],[Modality]]</f>
        <v>mr</v>
      </c>
      <c r="E51" s="3"/>
      <c r="G51" s="73"/>
      <c r="H51" s="78"/>
      <c r="J51" s="31">
        <v>1437.44</v>
      </c>
      <c r="K51" s="49">
        <f t="shared" si="1"/>
        <v>1.6193279036342382E-2</v>
      </c>
      <c r="L51" s="58">
        <v>0.94772800000000001</v>
      </c>
      <c r="N51" s="60">
        <v>1385.28</v>
      </c>
      <c r="O51" s="61">
        <f t="shared" si="0"/>
        <v>5.1892409828211583E-2</v>
      </c>
    </row>
    <row r="52" spans="1:15" x14ac:dyDescent="0.25">
      <c r="A52" s="56">
        <f>+kri!A52</f>
        <v>51</v>
      </c>
      <c r="B52" s="37">
        <f>+Table1[[#This Row],[Volume A]]</f>
        <v>1494.2</v>
      </c>
      <c r="C52" s="37">
        <f>+Table1[[#This Row],[Volume P]]</f>
        <v>1521</v>
      </c>
      <c r="D52" s="57" t="str">
        <f>+Table1[[#This Row],[Modality]]</f>
        <v>ct</v>
      </c>
      <c r="E52" s="3"/>
      <c r="F52" s="74">
        <v>204.72800000000001</v>
      </c>
      <c r="G52" s="73">
        <f t="shared" si="2"/>
        <v>0.86539907955292561</v>
      </c>
      <c r="H52" s="78">
        <v>0.2366</v>
      </c>
      <c r="K52" s="49"/>
      <c r="N52" s="60">
        <v>1180.6500000000001</v>
      </c>
      <c r="O52" s="61">
        <f t="shared" si="0"/>
        <v>0.22376725838264294</v>
      </c>
    </row>
    <row r="53" spans="1:15" x14ac:dyDescent="0.25">
      <c r="A53" s="56">
        <f>+kri!A53</f>
        <v>52</v>
      </c>
      <c r="B53" s="37">
        <f>+Table1[[#This Row],[Volume A]]</f>
        <v>2111.6999999999998</v>
      </c>
      <c r="C53" s="37">
        <f>+Table1[[#This Row],[Volume P]]</f>
        <v>1361.1</v>
      </c>
      <c r="D53" s="57" t="str">
        <f>+Table1[[#This Row],[Modality]]</f>
        <v>ct</v>
      </c>
      <c r="E53" s="3"/>
      <c r="F53" s="74">
        <v>2132.17</v>
      </c>
      <c r="G53" s="73">
        <f t="shared" si="2"/>
        <v>0.56650503269414465</v>
      </c>
      <c r="H53" s="78">
        <v>0.91200000000000003</v>
      </c>
      <c r="K53" s="49"/>
      <c r="N53" s="60">
        <v>2103.15</v>
      </c>
      <c r="O53" s="61">
        <f t="shared" si="0"/>
        <v>0.54518404231871298</v>
      </c>
    </row>
    <row r="54" spans="1:15" x14ac:dyDescent="0.25">
      <c r="A54" s="56">
        <f>+kri!A54</f>
        <v>53</v>
      </c>
      <c r="B54" s="37">
        <f>+Table1[[#This Row],[Volume A]]</f>
        <v>2898.1</v>
      </c>
      <c r="C54" s="37">
        <f>+Table1[[#This Row],[Volume P]]</f>
        <v>3021.9</v>
      </c>
      <c r="D54" s="57" t="str">
        <f>+Table1[[#This Row],[Modality]]</f>
        <v>ct</v>
      </c>
      <c r="E54" s="3"/>
      <c r="F54" s="74">
        <v>3118.28</v>
      </c>
      <c r="G54" s="73">
        <f t="shared" si="2"/>
        <v>3.1893841622820114E-2</v>
      </c>
      <c r="H54" s="77">
        <v>0.90269999999999995</v>
      </c>
      <c r="K54" s="49"/>
      <c r="N54" s="60">
        <v>2834.3</v>
      </c>
      <c r="O54" s="61">
        <f t="shared" si="0"/>
        <v>6.2080148251100267E-2</v>
      </c>
    </row>
    <row r="55" spans="1:15" x14ac:dyDescent="0.25">
      <c r="A55" s="56">
        <f>+kri!A55</f>
        <v>54</v>
      </c>
      <c r="B55" s="37">
        <f>+Table1[[#This Row],[Volume A]]</f>
        <v>2171.6999999999998</v>
      </c>
      <c r="C55" s="37">
        <f>+Table1[[#This Row],[Volume P]]</f>
        <v>2208.3000000000002</v>
      </c>
      <c r="D55" s="57" t="str">
        <f>+Table1[[#This Row],[Modality]]</f>
        <v>ct</v>
      </c>
      <c r="E55" s="3"/>
      <c r="F55" s="74">
        <v>1897.91</v>
      </c>
      <c r="G55" s="73">
        <f t="shared" si="2"/>
        <v>0.14055608386541688</v>
      </c>
      <c r="H55" s="77">
        <v>0.90700000000000003</v>
      </c>
      <c r="K55" s="49"/>
      <c r="N55" s="60">
        <v>2666.23</v>
      </c>
      <c r="O55" s="61">
        <f t="shared" si="0"/>
        <v>0.20736765837974905</v>
      </c>
    </row>
    <row r="56" spans="1:15" x14ac:dyDescent="0.25">
      <c r="A56" s="56">
        <f>+kri!A56</f>
        <v>55</v>
      </c>
      <c r="B56" s="37">
        <f>+Table1[[#This Row],[Volume A]]</f>
        <v>2052.6999999999998</v>
      </c>
      <c r="C56" s="37">
        <f>+Table1[[#This Row],[Volume P]]</f>
        <v>2070.5</v>
      </c>
      <c r="D56" s="57" t="str">
        <f>+Table1[[#This Row],[Modality]]</f>
        <v>mr</v>
      </c>
      <c r="E56" s="3"/>
      <c r="G56" s="73"/>
      <c r="H56" s="78"/>
      <c r="J56" s="31">
        <v>1988.71</v>
      </c>
      <c r="K56" s="49">
        <f t="shared" si="1"/>
        <v>3.950253561941558E-2</v>
      </c>
      <c r="L56" s="58">
        <v>0.948631</v>
      </c>
      <c r="N56" s="60">
        <v>2044.38</v>
      </c>
      <c r="O56" s="61">
        <f t="shared" si="0"/>
        <v>1.2615310311518904E-2</v>
      </c>
    </row>
    <row r="57" spans="1:15" x14ac:dyDescent="0.25">
      <c r="A57" s="56">
        <f>+kri!A57</f>
        <v>56</v>
      </c>
      <c r="B57" s="37">
        <f>+Table1[[#This Row],[Volume A]]</f>
        <v>1983.6</v>
      </c>
      <c r="C57" s="37">
        <f>+Table1[[#This Row],[Volume P]]</f>
        <v>1946.3</v>
      </c>
      <c r="D57" s="57" t="str">
        <f>+Table1[[#This Row],[Modality]]</f>
        <v>mr</v>
      </c>
      <c r="E57" s="3"/>
      <c r="G57" s="73"/>
      <c r="H57" s="78"/>
      <c r="J57" s="31">
        <v>2184.8000000000002</v>
      </c>
      <c r="K57" s="49">
        <f t="shared" si="1"/>
        <v>0.12254020449057197</v>
      </c>
      <c r="L57" s="58">
        <v>0.88887299999999991</v>
      </c>
      <c r="N57" s="60">
        <v>1809.44</v>
      </c>
      <c r="O57" s="61">
        <f t="shared" si="0"/>
        <v>7.0318039356728104E-2</v>
      </c>
    </row>
    <row r="58" spans="1:15" x14ac:dyDescent="0.25">
      <c r="A58" s="56">
        <f>+kri!A58</f>
        <v>57</v>
      </c>
      <c r="B58" s="37">
        <f>+Table1[[#This Row],[Volume A]]</f>
        <v>1606</v>
      </c>
      <c r="C58" s="37">
        <f>+Table1[[#This Row],[Volume P]]</f>
        <v>1566.8</v>
      </c>
      <c r="D58" s="57" t="str">
        <f>+Table1[[#This Row],[Modality]]</f>
        <v>ct</v>
      </c>
      <c r="E58" s="3"/>
      <c r="F58" s="74">
        <v>1604.75</v>
      </c>
      <c r="G58" s="73">
        <f t="shared" si="2"/>
        <v>2.4221342864437098E-2</v>
      </c>
      <c r="H58" s="77">
        <v>0.90449999999999997</v>
      </c>
      <c r="K58" s="49"/>
      <c r="N58" s="60">
        <v>1892.8</v>
      </c>
      <c r="O58" s="61">
        <f t="shared" si="0"/>
        <v>0.20806739851927497</v>
      </c>
    </row>
    <row r="59" spans="1:15" x14ac:dyDescent="0.25">
      <c r="A59" s="56">
        <f>+kri!A59</f>
        <v>58</v>
      </c>
      <c r="B59" s="37">
        <f>+Table1[[#This Row],[Volume A]]</f>
        <v>1708.3</v>
      </c>
      <c r="C59" s="37">
        <f>+Table1[[#This Row],[Volume P]]</f>
        <v>1748.6</v>
      </c>
      <c r="D59" s="57" t="str">
        <f>+Table1[[#This Row],[Modality]]</f>
        <v>ct</v>
      </c>
      <c r="E59" s="3"/>
      <c r="F59" s="74">
        <v>1791.65</v>
      </c>
      <c r="G59" s="73">
        <f t="shared" si="2"/>
        <v>2.461969575660539E-2</v>
      </c>
      <c r="H59" s="77">
        <v>0.92800000000000005</v>
      </c>
      <c r="K59" s="49"/>
      <c r="N59" s="60">
        <v>2167.96</v>
      </c>
      <c r="O59" s="61">
        <f t="shared" si="0"/>
        <v>0.23982614663159108</v>
      </c>
    </row>
    <row r="60" spans="1:15" x14ac:dyDescent="0.25">
      <c r="A60" s="56">
        <f>+kri!A60</f>
        <v>59</v>
      </c>
      <c r="B60" s="37">
        <f>+Table1[[#This Row],[Volume A]]</f>
        <v>1474.3</v>
      </c>
      <c r="C60" s="37">
        <f>+Table1[[#This Row],[Volume P]]</f>
        <v>1504.3</v>
      </c>
      <c r="D60" s="57" t="str">
        <f>+Table1[[#This Row],[Modality]]</f>
        <v>ct</v>
      </c>
      <c r="E60" s="3"/>
      <c r="F60" s="74">
        <v>1426.29</v>
      </c>
      <c r="G60" s="73">
        <f t="shared" si="2"/>
        <v>5.1858007046466793E-2</v>
      </c>
      <c r="H60" s="77">
        <v>0.93379999999999996</v>
      </c>
      <c r="K60" s="49"/>
      <c r="N60" s="60">
        <v>1530.38</v>
      </c>
      <c r="O60" s="61">
        <f t="shared" si="0"/>
        <v>1.7336967360234098E-2</v>
      </c>
    </row>
    <row r="61" spans="1:15" x14ac:dyDescent="0.25">
      <c r="A61" s="56">
        <f>+kri!A61</f>
        <v>60</v>
      </c>
      <c r="B61" s="37">
        <f>+Table1[[#This Row],[Volume A]]</f>
        <v>6568.9</v>
      </c>
      <c r="C61" s="37">
        <f>+Table1[[#This Row],[Volume P]]</f>
        <v>6702.5</v>
      </c>
      <c r="D61" s="57" t="str">
        <f>+Table1[[#This Row],[Modality]]</f>
        <v>ct</v>
      </c>
      <c r="E61" s="3"/>
      <c r="F61" s="74">
        <v>1965.81</v>
      </c>
      <c r="G61" s="73">
        <f t="shared" si="2"/>
        <v>0.70670496083550927</v>
      </c>
      <c r="H61" s="77">
        <v>0.44429999999999997</v>
      </c>
      <c r="K61" s="49"/>
      <c r="N61" s="60">
        <v>6760.81</v>
      </c>
      <c r="O61" s="61">
        <f t="shared" si="0"/>
        <v>8.6997389033943162E-3</v>
      </c>
    </row>
    <row r="62" spans="1:15" x14ac:dyDescent="0.25">
      <c r="A62" s="56">
        <f>+kri!A62</f>
        <v>61</v>
      </c>
      <c r="B62" s="37">
        <f>+Table1[[#This Row],[Volume A]]</f>
        <v>1663.3</v>
      </c>
      <c r="C62" s="37">
        <f>+Table1[[#This Row],[Volume P]]</f>
        <v>1557.1</v>
      </c>
      <c r="D62" s="57" t="str">
        <f>+Table1[[#This Row],[Modality]]</f>
        <v>ct</v>
      </c>
      <c r="E62" s="3"/>
      <c r="F62" s="74">
        <v>1285.73</v>
      </c>
      <c r="G62" s="73">
        <f t="shared" si="2"/>
        <v>0.17427910859931919</v>
      </c>
      <c r="H62" s="77">
        <v>0.85040000000000004</v>
      </c>
      <c r="K62" s="49"/>
      <c r="N62" s="60">
        <v>1893.57</v>
      </c>
      <c r="O62" s="61">
        <f t="shared" si="0"/>
        <v>0.21608759874124978</v>
      </c>
    </row>
    <row r="63" spans="1:15" x14ac:dyDescent="0.25">
      <c r="A63" s="56">
        <f>+kri!A63</f>
        <v>62</v>
      </c>
      <c r="B63" s="37">
        <f>+Table1[[#This Row],[Volume A]]</f>
        <v>1768.6</v>
      </c>
      <c r="C63" s="37">
        <f>+Table1[[#This Row],[Volume P]]</f>
        <v>1662.8</v>
      </c>
      <c r="D63" s="57" t="str">
        <f>+Table1[[#This Row],[Modality]]</f>
        <v>mr</v>
      </c>
      <c r="E63" s="3"/>
      <c r="G63" s="73"/>
      <c r="H63" s="78"/>
      <c r="J63" s="31">
        <v>1588.84</v>
      </c>
      <c r="K63" s="49">
        <f t="shared" si="1"/>
        <v>4.447919172480156E-2</v>
      </c>
      <c r="L63" s="58">
        <v>0.92215800000000003</v>
      </c>
      <c r="N63" s="60">
        <v>1420.11</v>
      </c>
      <c r="O63" s="61">
        <f t="shared" si="0"/>
        <v>0.14595261005532839</v>
      </c>
    </row>
    <row r="64" spans="1:15" x14ac:dyDescent="0.25">
      <c r="A64" s="56">
        <f>+kri!A64</f>
        <v>63</v>
      </c>
      <c r="B64" s="37">
        <f>+Table1[[#This Row],[Volume A]]</f>
        <v>1697.4</v>
      </c>
      <c r="C64" s="37">
        <f>+Table1[[#This Row],[Volume P]]</f>
        <v>1639.9</v>
      </c>
      <c r="D64" s="57" t="str">
        <f>+Table1[[#This Row],[Modality]]</f>
        <v>ct</v>
      </c>
      <c r="E64" s="3"/>
      <c r="F64" s="74">
        <v>1369.12</v>
      </c>
      <c r="G64" s="73">
        <f t="shared" si="2"/>
        <v>0.16511982437953546</v>
      </c>
      <c r="H64" s="77">
        <v>0.83089999999999997</v>
      </c>
      <c r="K64" s="49"/>
      <c r="N64" s="60">
        <v>1566.81</v>
      </c>
      <c r="O64" s="61">
        <f t="shared" si="0"/>
        <v>4.4569790840905017E-2</v>
      </c>
    </row>
    <row r="65" spans="1:16" x14ac:dyDescent="0.25">
      <c r="A65" s="56">
        <f>+kri!A65</f>
        <v>64</v>
      </c>
      <c r="B65" s="37">
        <f>+Table1[[#This Row],[Volume A]]</f>
        <v>2427.6999999999998</v>
      </c>
      <c r="C65" s="37">
        <f>+Table1[[#This Row],[Volume P]]</f>
        <v>2413.9</v>
      </c>
      <c r="D65" s="57" t="str">
        <f>+Table1[[#This Row],[Modality]]</f>
        <v>ct</v>
      </c>
      <c r="E65" s="3"/>
      <c r="F65" s="74">
        <v>1197.28</v>
      </c>
      <c r="G65" s="73">
        <f t="shared" si="2"/>
        <v>0.50400596545010157</v>
      </c>
      <c r="H65" s="77">
        <v>0.65049999999999997</v>
      </c>
      <c r="K65" s="49"/>
      <c r="N65" s="60">
        <v>2919.93</v>
      </c>
      <c r="O65" s="61">
        <f t="shared" si="0"/>
        <v>0.20963171630970617</v>
      </c>
    </row>
    <row r="66" spans="1:16" x14ac:dyDescent="0.25">
      <c r="A66" s="56">
        <f>+kri!A66</f>
        <v>65</v>
      </c>
      <c r="B66" s="37">
        <f>+Table1[[#This Row],[Volume A]]</f>
        <v>1426.1</v>
      </c>
      <c r="C66" s="37">
        <f>+Table1[[#This Row],[Volume P]]</f>
        <v>1520.4</v>
      </c>
      <c r="D66" s="57" t="str">
        <f>+Table1[[#This Row],[Modality]]</f>
        <v>ct</v>
      </c>
      <c r="E66" s="3"/>
      <c r="F66" s="74">
        <v>1388.7</v>
      </c>
      <c r="G66" s="73">
        <f t="shared" si="2"/>
        <v>8.6621941594317312E-2</v>
      </c>
      <c r="H66" s="77">
        <v>0.93240000000000001</v>
      </c>
      <c r="K66" s="49"/>
      <c r="N66" s="60">
        <v>1989.72</v>
      </c>
      <c r="O66" s="61">
        <f t="shared" si="0"/>
        <v>0.30868192580899756</v>
      </c>
      <c r="P66" s="21" t="s">
        <v>41</v>
      </c>
    </row>
    <row r="67" spans="1:16" x14ac:dyDescent="0.25">
      <c r="A67" s="56">
        <f>+kri!A67</f>
        <v>66</v>
      </c>
      <c r="B67" s="37">
        <f>+Table1[[#This Row],[Volume A]]</f>
        <v>2647.4</v>
      </c>
      <c r="C67" s="37">
        <f>+Table1[[#This Row],[Volume P]]</f>
        <v>2494.6</v>
      </c>
      <c r="D67" s="57" t="str">
        <f>+Table1[[#This Row],[Modality]]</f>
        <v>mr</v>
      </c>
      <c r="E67" s="3"/>
      <c r="G67" s="73"/>
      <c r="H67" s="78"/>
      <c r="J67" s="31">
        <v>2389.33</v>
      </c>
      <c r="K67" s="49"/>
      <c r="L67" s="58">
        <v>0.94334699999999994</v>
      </c>
      <c r="N67" s="60">
        <v>2421.12</v>
      </c>
      <c r="O67" s="61">
        <f t="shared" si="0"/>
        <v>2.9455624148160033E-2</v>
      </c>
    </row>
    <row r="68" spans="1:16" x14ac:dyDescent="0.25">
      <c r="A68" s="56">
        <f>+kri!A68</f>
        <v>67</v>
      </c>
      <c r="B68" s="37">
        <f>+Table1[[#This Row],[Volume A]]</f>
        <v>1233.7</v>
      </c>
      <c r="C68" s="37">
        <f>+Table1[[#This Row],[Volume P]]</f>
        <v>1174.3</v>
      </c>
      <c r="D68" s="57" t="str">
        <f>+Table1[[#This Row],[Modality]]</f>
        <v>mr</v>
      </c>
      <c r="E68" s="3"/>
      <c r="G68" s="73"/>
      <c r="H68" s="78"/>
      <c r="J68" s="31">
        <v>1361.91</v>
      </c>
      <c r="K68" s="49">
        <f t="shared" ref="K68:K104" si="5">+ABS((C68-J68)/C68)</f>
        <v>0.15976326322064219</v>
      </c>
      <c r="L68" s="58">
        <v>0.89288100000000004</v>
      </c>
      <c r="N68" s="60">
        <v>1088.8599999999999</v>
      </c>
      <c r="O68" s="61">
        <f t="shared" si="0"/>
        <v>7.275823895086439E-2</v>
      </c>
    </row>
    <row r="69" spans="1:16" x14ac:dyDescent="0.25">
      <c r="A69" s="56">
        <f>+kri!A69</f>
        <v>68</v>
      </c>
      <c r="B69" s="37">
        <f>+Table1[[#This Row],[Volume A]]</f>
        <v>2397.4</v>
      </c>
      <c r="C69" s="37">
        <f>+Table1[[#This Row],[Volume P]]</f>
        <v>2448.1999999999998</v>
      </c>
      <c r="D69" s="57" t="str">
        <f>+Table1[[#This Row],[Modality]]</f>
        <v>ct</v>
      </c>
      <c r="E69" s="3"/>
      <c r="F69" s="74">
        <v>2330.11</v>
      </c>
      <c r="G69" s="73">
        <f t="shared" si="2"/>
        <v>4.8235438281186052E-2</v>
      </c>
      <c r="H69" s="77">
        <v>0.94479999999999997</v>
      </c>
      <c r="K69" s="49"/>
      <c r="N69" s="60">
        <v>2715.15</v>
      </c>
      <c r="O69" s="61">
        <f t="shared" ref="O69:O85" si="6">+ABS((N69-C69)/C69)</f>
        <v>0.10903929417531259</v>
      </c>
    </row>
    <row r="70" spans="1:16" x14ac:dyDescent="0.25">
      <c r="A70" s="56">
        <f>+kri!A70</f>
        <v>69</v>
      </c>
      <c r="B70" s="37">
        <f>+Table1[[#This Row],[Volume A]]</f>
        <v>1954.2</v>
      </c>
      <c r="C70" s="37">
        <f>+Table1[[#This Row],[Volume P]]</f>
        <v>1835.2</v>
      </c>
      <c r="D70" s="57" t="str">
        <f>+Table1[[#This Row],[Modality]]</f>
        <v>mr</v>
      </c>
      <c r="E70" s="3"/>
      <c r="G70" s="73"/>
      <c r="H70" s="78"/>
      <c r="J70" s="31">
        <v>1873.03</v>
      </c>
      <c r="K70" s="49">
        <f t="shared" si="5"/>
        <v>2.061355710549255E-2</v>
      </c>
      <c r="L70" s="58">
        <v>0.93168499999999999</v>
      </c>
      <c r="N70" s="60">
        <v>1690.46</v>
      </c>
      <c r="O70" s="61">
        <f t="shared" si="6"/>
        <v>7.8868788142981691E-2</v>
      </c>
    </row>
    <row r="71" spans="1:16" x14ac:dyDescent="0.25">
      <c r="A71" s="56">
        <f>+kri!A71</f>
        <v>70</v>
      </c>
      <c r="B71" s="37">
        <f>+Table1[[#This Row],[Volume A]]</f>
        <v>2792.5</v>
      </c>
      <c r="C71" s="37">
        <f>+Table1[[#This Row],[Volume P]]</f>
        <v>2720.7</v>
      </c>
      <c r="D71" s="57" t="str">
        <f>+Table1[[#This Row],[Modality]]</f>
        <v>mr</v>
      </c>
      <c r="E71" s="3"/>
      <c r="G71" s="73"/>
      <c r="H71" s="78"/>
      <c r="J71" s="31">
        <v>2739.91</v>
      </c>
      <c r="K71" s="49">
        <f t="shared" si="5"/>
        <v>7.0606829124857714E-3</v>
      </c>
      <c r="L71" s="58">
        <v>0.95642899999999997</v>
      </c>
      <c r="N71" s="60">
        <v>2796.21</v>
      </c>
      <c r="O71" s="61">
        <f t="shared" si="6"/>
        <v>2.7753886867350395E-2</v>
      </c>
    </row>
    <row r="72" spans="1:16" x14ac:dyDescent="0.25">
      <c r="A72" s="56">
        <f>+kri!A72</f>
        <v>71</v>
      </c>
      <c r="B72" s="37">
        <f>+Table1[[#This Row],[Volume A]]</f>
        <v>2313.1999999999998</v>
      </c>
      <c r="C72" s="37">
        <f>+Table1[[#This Row],[Volume P]]</f>
        <v>2720.7</v>
      </c>
      <c r="D72" s="57" t="str">
        <f>+Table1[[#This Row],[Modality]]</f>
        <v>mr</v>
      </c>
      <c r="E72" s="3"/>
      <c r="G72" s="73"/>
      <c r="H72" s="78"/>
      <c r="J72" s="64">
        <v>2166.4899999999998</v>
      </c>
      <c r="K72" s="65">
        <f t="shared" si="5"/>
        <v>0.20370125335391631</v>
      </c>
      <c r="L72" s="66">
        <v>0.90966199999999997</v>
      </c>
      <c r="N72" s="60">
        <v>2051.7399999999998</v>
      </c>
      <c r="O72" s="61">
        <f t="shared" si="6"/>
        <v>0.24587789907009228</v>
      </c>
    </row>
    <row r="73" spans="1:16" x14ac:dyDescent="0.25">
      <c r="A73" s="56">
        <f>+kri!A73</f>
        <v>72</v>
      </c>
      <c r="B73" s="37">
        <f>+Table1[[#This Row],[Volume A]]</f>
        <v>1887.8</v>
      </c>
      <c r="C73" s="37">
        <f>+Table1[[#This Row],[Volume P]]</f>
        <v>1944</v>
      </c>
      <c r="D73" s="57" t="str">
        <f>+Table1[[#This Row],[Modality]]</f>
        <v>ct</v>
      </c>
      <c r="E73" s="3"/>
      <c r="F73" s="74">
        <v>1878.56</v>
      </c>
      <c r="G73" s="73">
        <f t="shared" ref="G73:G102" si="7">+ABS((C73-F73)/C73)</f>
        <v>3.3662551440329244E-2</v>
      </c>
      <c r="H73" s="77">
        <v>0.9204</v>
      </c>
      <c r="K73" s="49"/>
      <c r="N73" s="60">
        <v>2521.66</v>
      </c>
      <c r="O73" s="61">
        <f t="shared" si="6"/>
        <v>0.29715020576131679</v>
      </c>
      <c r="P73" s="21" t="s">
        <v>41</v>
      </c>
    </row>
    <row r="74" spans="1:16" x14ac:dyDescent="0.25">
      <c r="A74" s="56">
        <f>+kri!A74</f>
        <v>73</v>
      </c>
      <c r="B74" s="37">
        <f>+Table1[[#This Row],[Volume A]]</f>
        <v>1541.2</v>
      </c>
      <c r="C74" s="37">
        <f>+Table1[[#This Row],[Volume P]]</f>
        <v>1532.7</v>
      </c>
      <c r="D74" s="57" t="str">
        <f>+Table1[[#This Row],[Modality]]</f>
        <v>ct</v>
      </c>
      <c r="E74" s="3"/>
      <c r="F74" s="74">
        <v>1489.32</v>
      </c>
      <c r="G74" s="73">
        <f t="shared" si="7"/>
        <v>2.8302994715208526E-2</v>
      </c>
      <c r="H74" s="77">
        <v>0.95569999999999999</v>
      </c>
      <c r="K74" s="49"/>
      <c r="N74" s="31">
        <v>1735.03</v>
      </c>
      <c r="O74" s="32">
        <f t="shared" si="6"/>
        <v>0.13200887323024724</v>
      </c>
    </row>
    <row r="75" spans="1:16" x14ac:dyDescent="0.25">
      <c r="A75" s="56">
        <f>+kri!A75</f>
        <v>74</v>
      </c>
      <c r="B75" s="37">
        <f>+Table1[[#This Row],[Volume A]]</f>
        <v>1431.2</v>
      </c>
      <c r="C75" s="37">
        <f>+Table1[[#This Row],[Volume P]]</f>
        <v>1141.8</v>
      </c>
      <c r="D75" s="57" t="str">
        <f>+Table1[[#This Row],[Modality]]</f>
        <v>mr</v>
      </c>
      <c r="E75" s="3"/>
      <c r="G75" s="73"/>
      <c r="H75" s="78"/>
      <c r="J75" s="31">
        <v>1026.5999999999999</v>
      </c>
      <c r="K75" s="49">
        <f t="shared" si="5"/>
        <v>0.10089332632685238</v>
      </c>
      <c r="L75" s="58">
        <v>0.886463</v>
      </c>
      <c r="N75" s="60">
        <v>1010.37</v>
      </c>
      <c r="O75" s="61">
        <f t="shared" si="6"/>
        <v>0.11510772464529687</v>
      </c>
    </row>
    <row r="76" spans="1:16" x14ac:dyDescent="0.25">
      <c r="A76" s="56">
        <f>+kri!A76</f>
        <v>75</v>
      </c>
      <c r="B76" s="37">
        <f>+Table1[[#This Row],[Volume A]]</f>
        <v>1582.6</v>
      </c>
      <c r="C76" s="37">
        <f>+Table1[[#This Row],[Volume P]]</f>
        <v>1485.8</v>
      </c>
      <c r="D76" s="57" t="str">
        <f>+Table1[[#This Row],[Modality]]</f>
        <v>mr</v>
      </c>
      <c r="E76" s="3"/>
      <c r="G76" s="73"/>
      <c r="H76" s="78"/>
      <c r="J76" s="31">
        <v>1467.93</v>
      </c>
      <c r="K76" s="49">
        <f t="shared" si="5"/>
        <v>1.2027190738995754E-2</v>
      </c>
      <c r="L76" s="58">
        <v>0.94224299999999994</v>
      </c>
      <c r="N76" s="60">
        <v>1736.02</v>
      </c>
      <c r="O76" s="61">
        <f t="shared" si="6"/>
        <v>0.16840759186969984</v>
      </c>
    </row>
    <row r="77" spans="1:16" x14ac:dyDescent="0.25">
      <c r="A77" s="56">
        <f>+kri!A77</f>
        <v>76</v>
      </c>
      <c r="B77" s="37">
        <f>+Table1[[#This Row],[Volume A]]</f>
        <v>1685.2</v>
      </c>
      <c r="C77" s="37">
        <f>+Table1[[#This Row],[Volume P]]</f>
        <v>1593.1</v>
      </c>
      <c r="D77" s="57" t="str">
        <f>+Table1[[#This Row],[Modality]]</f>
        <v>ct</v>
      </c>
      <c r="E77" s="3"/>
      <c r="F77" s="74">
        <v>1673.78</v>
      </c>
      <c r="G77" s="73">
        <f t="shared" si="7"/>
        <v>5.0643399661038271E-2</v>
      </c>
      <c r="H77" s="77">
        <v>0.9022</v>
      </c>
      <c r="K77" s="49"/>
      <c r="N77" s="60">
        <v>1533.68</v>
      </c>
      <c r="O77" s="61">
        <f t="shared" si="6"/>
        <v>3.7298349130625727E-2</v>
      </c>
    </row>
    <row r="78" spans="1:16" x14ac:dyDescent="0.25">
      <c r="A78" s="56">
        <f>+kri!A78</f>
        <v>77</v>
      </c>
      <c r="B78" s="37">
        <f>+Table1[[#This Row],[Volume A]]</f>
        <v>2114.9</v>
      </c>
      <c r="C78" s="37">
        <f>+Table1[[#This Row],[Volume P]]</f>
        <v>2074.1</v>
      </c>
      <c r="D78" s="57" t="str">
        <f>+Table1[[#This Row],[Modality]]</f>
        <v>ct</v>
      </c>
      <c r="E78" s="3"/>
      <c r="F78" s="74">
        <v>1796.36</v>
      </c>
      <c r="G78" s="73">
        <f t="shared" si="7"/>
        <v>0.1339086832843161</v>
      </c>
      <c r="H78" s="77">
        <v>0.90280000000000005</v>
      </c>
      <c r="K78" s="49"/>
      <c r="N78" s="60">
        <v>2119.84</v>
      </c>
      <c r="O78" s="61">
        <f t="shared" si="6"/>
        <v>2.20529386239816E-2</v>
      </c>
    </row>
    <row r="79" spans="1:16" x14ac:dyDescent="0.25">
      <c r="A79" s="56">
        <f>+kri!A79</f>
        <v>78</v>
      </c>
      <c r="B79" s="37">
        <f>+Table1[[#This Row],[Volume A]]</f>
        <v>2091.1</v>
      </c>
      <c r="C79" s="37">
        <f>+Table1[[#This Row],[Volume P]]</f>
        <v>1951.7</v>
      </c>
      <c r="D79" s="57" t="str">
        <f>+Table1[[#This Row],[Modality]]</f>
        <v>mr</v>
      </c>
      <c r="E79" s="3"/>
      <c r="G79" s="73"/>
      <c r="H79" s="78"/>
      <c r="J79" s="31">
        <v>1922.03</v>
      </c>
      <c r="K79" s="49">
        <f t="shared" si="5"/>
        <v>1.5202131475124288E-2</v>
      </c>
      <c r="L79" s="58">
        <v>0.90231300000000003</v>
      </c>
      <c r="N79" s="60">
        <v>2422.75</v>
      </c>
      <c r="O79" s="61">
        <f t="shared" si="6"/>
        <v>0.24135369165343032</v>
      </c>
    </row>
    <row r="80" spans="1:16" x14ac:dyDescent="0.25">
      <c r="A80" s="56">
        <f>+kri!A80</f>
        <v>79</v>
      </c>
      <c r="B80" s="37">
        <f>+Table1[[#This Row],[Volume A]]</f>
        <v>2330.1</v>
      </c>
      <c r="C80" s="37">
        <f>+Table1[[#This Row],[Volume P]]</f>
        <v>2142.6999999999998</v>
      </c>
      <c r="D80" s="57" t="str">
        <f>+Table1[[#This Row],[Modality]]</f>
        <v>mr</v>
      </c>
      <c r="E80" s="3"/>
      <c r="G80" s="73"/>
      <c r="H80" s="78"/>
      <c r="J80" s="31">
        <v>2259.59</v>
      </c>
      <c r="K80" s="49">
        <f t="shared" si="5"/>
        <v>5.4552667195594498E-2</v>
      </c>
      <c r="L80" s="58">
        <v>0.92179800000000001</v>
      </c>
      <c r="N80" s="60">
        <v>2379.73</v>
      </c>
      <c r="O80" s="61">
        <f t="shared" si="6"/>
        <v>0.11062211228823457</v>
      </c>
    </row>
    <row r="81" spans="1:16" x14ac:dyDescent="0.25">
      <c r="A81" s="56">
        <f>+kri!A81</f>
        <v>80</v>
      </c>
      <c r="B81" s="37">
        <f>+Table1[[#This Row],[Volume A]]</f>
        <v>1821.3</v>
      </c>
      <c r="C81" s="37">
        <f>+Table1[[#This Row],[Volume P]]</f>
        <v>1644.7</v>
      </c>
      <c r="D81" s="57" t="str">
        <f>+Table1[[#This Row],[Modality]]</f>
        <v>mr</v>
      </c>
      <c r="E81" s="3"/>
      <c r="G81" s="73"/>
      <c r="H81" s="78"/>
      <c r="J81" s="31">
        <v>1426.86</v>
      </c>
      <c r="K81" s="49">
        <f t="shared" si="5"/>
        <v>0.13244968687298603</v>
      </c>
      <c r="L81" s="58">
        <v>0.85251699999999997</v>
      </c>
      <c r="N81" s="60">
        <v>1289.8499999999999</v>
      </c>
      <c r="O81" s="61">
        <f t="shared" si="6"/>
        <v>0.21575363288137661</v>
      </c>
    </row>
    <row r="82" spans="1:16" x14ac:dyDescent="0.25">
      <c r="A82" s="56">
        <f>+kri!A82</f>
        <v>81</v>
      </c>
      <c r="B82" s="37">
        <f>+Table1[[#This Row],[Volume A]]</f>
        <v>1446.8</v>
      </c>
      <c r="C82" s="37">
        <f>+Table1[[#This Row],[Volume P]]</f>
        <v>1284.0999999999999</v>
      </c>
      <c r="D82" s="57" t="str">
        <f>+Table1[[#This Row],[Modality]]</f>
        <v>mr</v>
      </c>
      <c r="E82" s="3"/>
      <c r="G82" s="73"/>
      <c r="H82" s="78"/>
      <c r="J82" s="31">
        <v>1440.9</v>
      </c>
      <c r="K82" s="49">
        <f t="shared" si="5"/>
        <v>0.12210887002569909</v>
      </c>
      <c r="L82" s="58">
        <v>0.90825699999999998</v>
      </c>
      <c r="N82" s="60">
        <v>1336.74</v>
      </c>
      <c r="O82" s="61">
        <f t="shared" si="6"/>
        <v>4.0993692080056154E-2</v>
      </c>
    </row>
    <row r="83" spans="1:16" x14ac:dyDescent="0.25">
      <c r="A83" s="56">
        <f>+kri!A83</f>
        <v>82</v>
      </c>
      <c r="B83" s="37">
        <f>+Table1[[#This Row],[Volume A]]</f>
        <v>1431.1</v>
      </c>
      <c r="C83" s="37">
        <f>+Table1[[#This Row],[Volume P]]</f>
        <v>1268.3</v>
      </c>
      <c r="D83" s="57" t="str">
        <f>+Table1[[#This Row],[Modality]]</f>
        <v>mr</v>
      </c>
      <c r="E83" s="3"/>
      <c r="G83" s="73"/>
      <c r="H83" s="78"/>
      <c r="J83" s="31">
        <v>1418.24</v>
      </c>
      <c r="K83" s="49">
        <f t="shared" si="5"/>
        <v>0.11822124103130179</v>
      </c>
      <c r="L83" s="58">
        <v>0.87204300000000001</v>
      </c>
      <c r="N83" s="60">
        <v>1500.93</v>
      </c>
      <c r="O83" s="61">
        <f t="shared" si="6"/>
        <v>0.18341874950721448</v>
      </c>
    </row>
    <row r="84" spans="1:16" x14ac:dyDescent="0.25">
      <c r="A84" s="56">
        <f>+kri!A84</f>
        <v>83</v>
      </c>
      <c r="B84" s="37">
        <f>+Table1[[#This Row],[Volume A]]</f>
        <v>1990.3</v>
      </c>
      <c r="C84" s="37">
        <f>+Table1[[#This Row],[Volume P]]</f>
        <v>1954.3</v>
      </c>
      <c r="D84" s="57" t="str">
        <f>+Table1[[#This Row],[Modality]]</f>
        <v>mr</v>
      </c>
      <c r="E84" s="3"/>
      <c r="G84" s="73"/>
      <c r="H84" s="78"/>
      <c r="J84" s="31">
        <v>2080.9699999999998</v>
      </c>
      <c r="K84" s="49">
        <f t="shared" si="5"/>
        <v>6.4816046666325455E-2</v>
      </c>
      <c r="L84" s="58">
        <v>0.93339499999999997</v>
      </c>
      <c r="N84" s="60">
        <v>2145.6999999999998</v>
      </c>
      <c r="O84" s="61">
        <f t="shared" si="6"/>
        <v>9.7937880571048394E-2</v>
      </c>
    </row>
    <row r="85" spans="1:16" x14ac:dyDescent="0.25">
      <c r="A85" s="56">
        <f>+kri!A85</f>
        <v>84</v>
      </c>
      <c r="B85" s="37">
        <f>+Table1[[#This Row],[Volume A]]</f>
        <v>2076.1</v>
      </c>
      <c r="C85" s="37">
        <f>+Table1[[#This Row],[Volume P]]</f>
        <v>2063.5</v>
      </c>
      <c r="D85" s="57" t="str">
        <f>+Table1[[#This Row],[Modality]]</f>
        <v>ct</v>
      </c>
      <c r="E85" s="3"/>
      <c r="F85" s="74">
        <v>1902.79</v>
      </c>
      <c r="G85" s="73">
        <f t="shared" si="7"/>
        <v>7.7882238914465732E-2</v>
      </c>
      <c r="H85" s="77">
        <v>0.87360000000000004</v>
      </c>
      <c r="K85" s="49"/>
      <c r="N85" s="60">
        <v>1385.37</v>
      </c>
      <c r="O85" s="61">
        <f t="shared" si="6"/>
        <v>0.32863096680397386</v>
      </c>
    </row>
    <row r="86" spans="1:16" x14ac:dyDescent="0.25">
      <c r="A86" s="56">
        <f>+kri!A86</f>
        <v>85</v>
      </c>
      <c r="B86" s="37">
        <f>+Table1[[#This Row],[Volume A]]</f>
        <v>0</v>
      </c>
      <c r="C86" s="37">
        <f>+Table1[[#This Row],[Volume P]]</f>
        <v>0</v>
      </c>
      <c r="D86" s="57">
        <v>0</v>
      </c>
      <c r="E86" s="3"/>
      <c r="G86" s="73"/>
      <c r="H86" s="78"/>
      <c r="K86" s="49"/>
    </row>
    <row r="87" spans="1:16" x14ac:dyDescent="0.25">
      <c r="A87" s="56">
        <f>+kri!A87</f>
        <v>86</v>
      </c>
      <c r="B87" s="37">
        <f>+Table1[[#This Row],[Volume A]]</f>
        <v>2489.8000000000002</v>
      </c>
      <c r="C87" s="37">
        <f>+Table1[[#This Row],[Volume P]]</f>
        <v>2330.6</v>
      </c>
      <c r="D87" s="57" t="str">
        <f>+Table1[[#This Row],[Modality]]</f>
        <v>mr</v>
      </c>
      <c r="E87" s="3"/>
      <c r="G87" s="73"/>
      <c r="H87" s="78"/>
      <c r="J87" s="31">
        <v>2386.02</v>
      </c>
      <c r="K87" s="49">
        <f t="shared" si="5"/>
        <v>2.3779284304470984E-2</v>
      </c>
      <c r="L87" s="58">
        <v>0.92452000000000001</v>
      </c>
      <c r="N87" s="60">
        <v>3027.5</v>
      </c>
      <c r="O87" s="61">
        <f t="shared" ref="O87:O104" si="8">+ABS((N87-C87)/C87)</f>
        <v>0.2990217111473441</v>
      </c>
    </row>
    <row r="88" spans="1:16" x14ac:dyDescent="0.25">
      <c r="A88" s="56">
        <f>+kri!A88</f>
        <v>87</v>
      </c>
      <c r="B88" s="37">
        <f>+Table1[[#This Row],[Volume A]]</f>
        <v>882.2</v>
      </c>
      <c r="C88" s="37">
        <f>+Table1[[#This Row],[Volume P]]</f>
        <v>852</v>
      </c>
      <c r="D88" s="57" t="str">
        <f>+Table1[[#This Row],[Modality]]</f>
        <v>ct</v>
      </c>
      <c r="E88" s="3"/>
      <c r="F88" s="74">
        <v>864.98</v>
      </c>
      <c r="G88" s="73">
        <f t="shared" si="7"/>
        <v>1.5234741784037579E-2</v>
      </c>
      <c r="H88" s="77">
        <v>0.9012</v>
      </c>
      <c r="K88" s="49"/>
      <c r="N88" s="60">
        <v>1019.59</v>
      </c>
      <c r="O88" s="61">
        <f t="shared" si="8"/>
        <v>0.19670187793427235</v>
      </c>
    </row>
    <row r="89" spans="1:16" x14ac:dyDescent="0.25">
      <c r="A89" s="56">
        <f>+kri!A89</f>
        <v>88</v>
      </c>
      <c r="B89" s="37">
        <f>+Table1[[#This Row],[Volume A]]</f>
        <v>3200.9</v>
      </c>
      <c r="C89" s="37">
        <f>+Table1[[#This Row],[Volume P]]</f>
        <v>2785.2</v>
      </c>
      <c r="D89" s="57" t="str">
        <f>+Table1[[#This Row],[Modality]]</f>
        <v>mr</v>
      </c>
      <c r="E89" s="3"/>
      <c r="G89" s="73"/>
      <c r="H89" s="78"/>
      <c r="J89" s="31">
        <v>2811.37</v>
      </c>
      <c r="K89" s="49">
        <f t="shared" si="5"/>
        <v>9.3960936377998263E-3</v>
      </c>
      <c r="L89" s="58">
        <v>0.92738399999999999</v>
      </c>
      <c r="N89" s="60">
        <v>2959.24</v>
      </c>
      <c r="O89" s="61">
        <f t="shared" si="8"/>
        <v>6.2487433577480961E-2</v>
      </c>
    </row>
    <row r="90" spans="1:16" x14ac:dyDescent="0.25">
      <c r="A90" s="56">
        <f>+kri!A90</f>
        <v>89</v>
      </c>
      <c r="B90" s="37">
        <f>+Table1[[#This Row],[Volume A]]</f>
        <v>1116.3</v>
      </c>
      <c r="C90" s="37">
        <f>+Table1[[#This Row],[Volume P]]</f>
        <v>2785.3</v>
      </c>
      <c r="D90" s="57" t="str">
        <f>+Table1[[#This Row],[Modality]]</f>
        <v>ct</v>
      </c>
      <c r="E90" s="3"/>
      <c r="F90" s="74">
        <v>1043.18</v>
      </c>
      <c r="G90" s="73">
        <f t="shared" si="7"/>
        <v>0.62546942878684519</v>
      </c>
      <c r="H90" s="77">
        <v>0.8448</v>
      </c>
      <c r="K90" s="49"/>
      <c r="N90" s="60">
        <v>415.39800000000002</v>
      </c>
      <c r="O90" s="61">
        <f t="shared" si="8"/>
        <v>0.85086058952357013</v>
      </c>
      <c r="P90" s="21" t="s">
        <v>44</v>
      </c>
    </row>
    <row r="91" spans="1:16" x14ac:dyDescent="0.25">
      <c r="A91" s="56">
        <f>+kri!A91</f>
        <v>90</v>
      </c>
      <c r="B91" s="37">
        <f>+Table1[[#This Row],[Volume A]]</f>
        <v>4059.3</v>
      </c>
      <c r="C91" s="37">
        <f>+Table1[[#This Row],[Volume P]]</f>
        <v>3808.3</v>
      </c>
      <c r="D91" s="57" t="str">
        <f>+Table1[[#This Row],[Modality]]</f>
        <v>mr</v>
      </c>
      <c r="E91" s="3"/>
      <c r="G91" s="73"/>
      <c r="H91" s="78"/>
      <c r="J91" s="31">
        <v>3751.2</v>
      </c>
      <c r="K91" s="49">
        <f t="shared" si="5"/>
        <v>1.4993566683297104E-2</v>
      </c>
      <c r="L91" s="58">
        <v>0.93768799999999997</v>
      </c>
      <c r="N91" s="60">
        <v>4008.79</v>
      </c>
      <c r="O91" s="61">
        <f t="shared" si="8"/>
        <v>5.2645537378882903E-2</v>
      </c>
    </row>
    <row r="92" spans="1:16" x14ac:dyDescent="0.25">
      <c r="A92" s="56">
        <f>+kri!A92</f>
        <v>91</v>
      </c>
      <c r="B92" s="37">
        <f>+Table1[[#This Row],[Volume A]]</f>
        <v>2365</v>
      </c>
      <c r="C92" s="37">
        <f>+Table1[[#This Row],[Volume P]]</f>
        <v>2383.3000000000002</v>
      </c>
      <c r="D92" s="57" t="str">
        <f>+Table1[[#This Row],[Modality]]</f>
        <v>mr</v>
      </c>
      <c r="E92" s="3"/>
      <c r="G92" s="73"/>
      <c r="H92" s="78"/>
      <c r="J92" s="31">
        <v>2320.0300000000002</v>
      </c>
      <c r="K92" s="49">
        <f t="shared" si="5"/>
        <v>2.6547224436705399E-2</v>
      </c>
      <c r="L92" s="58">
        <v>0.95343199999999995</v>
      </c>
      <c r="N92" s="60">
        <v>2202.6</v>
      </c>
      <c r="O92" s="61">
        <f t="shared" si="8"/>
        <v>7.581924222716413E-2</v>
      </c>
    </row>
    <row r="93" spans="1:16" x14ac:dyDescent="0.25">
      <c r="A93" s="56">
        <f>+kri!A93</f>
        <v>92</v>
      </c>
      <c r="B93" s="37">
        <f>+Table1[[#This Row],[Volume A]]</f>
        <v>2052.1999999999998</v>
      </c>
      <c r="C93" s="37">
        <f>+Table1[[#This Row],[Volume P]]</f>
        <v>1903.7</v>
      </c>
      <c r="D93" s="57" t="str">
        <f>+Table1[[#This Row],[Modality]]</f>
        <v>mr</v>
      </c>
      <c r="E93" s="3"/>
      <c r="G93" s="73"/>
      <c r="H93" s="78"/>
      <c r="J93" s="31">
        <v>1816.86</v>
      </c>
      <c r="K93" s="49">
        <f t="shared" si="5"/>
        <v>4.5616431160371985E-2</v>
      </c>
      <c r="L93" s="58">
        <v>0.91617900000000008</v>
      </c>
      <c r="N93" s="60">
        <v>2022.86</v>
      </c>
      <c r="O93" s="61">
        <f t="shared" si="8"/>
        <v>6.2593896097074039E-2</v>
      </c>
    </row>
    <row r="94" spans="1:16" x14ac:dyDescent="0.25">
      <c r="A94" s="56">
        <f>+kri!A94</f>
        <v>93</v>
      </c>
      <c r="B94" s="37">
        <f>+Table1[[#This Row],[Volume A]]</f>
        <v>1525</v>
      </c>
      <c r="C94" s="37">
        <f>+Table1[[#This Row],[Volume P]]</f>
        <v>1343.9</v>
      </c>
      <c r="D94" s="57" t="str">
        <f>+Table1[[#This Row],[Modality]]</f>
        <v>mr</v>
      </c>
      <c r="E94" s="3"/>
      <c r="G94" s="73"/>
      <c r="H94" s="78"/>
      <c r="J94" s="31">
        <v>1399.21</v>
      </c>
      <c r="K94" s="49">
        <f t="shared" si="5"/>
        <v>4.1156336036907465E-2</v>
      </c>
      <c r="L94" s="58">
        <v>0.92351399999999995</v>
      </c>
      <c r="N94" s="60">
        <v>1407.75</v>
      </c>
      <c r="O94" s="61">
        <f t="shared" si="8"/>
        <v>4.7510975519011761E-2</v>
      </c>
    </row>
    <row r="95" spans="1:16" x14ac:dyDescent="0.25">
      <c r="A95" s="56">
        <f>+kri!A95</f>
        <v>94</v>
      </c>
      <c r="B95" s="37">
        <f>+Table1[[#This Row],[Volume A]]</f>
        <v>2403.6999999999998</v>
      </c>
      <c r="C95" s="37">
        <f>+Table1[[#This Row],[Volume P]]</f>
        <v>2247.1</v>
      </c>
      <c r="D95" s="57" t="str">
        <f>+Table1[[#This Row],[Modality]]</f>
        <v>mr</v>
      </c>
      <c r="E95" s="3"/>
      <c r="G95" s="73"/>
      <c r="H95" s="78"/>
      <c r="J95" s="31">
        <v>2253.86</v>
      </c>
      <c r="K95" s="49">
        <f t="shared" si="5"/>
        <v>3.0083218370344973E-3</v>
      </c>
      <c r="L95" s="58">
        <v>0.95493899999999998</v>
      </c>
      <c r="N95" s="60">
        <v>2469.14</v>
      </c>
      <c r="O95" s="61">
        <f t="shared" si="8"/>
        <v>9.8811801877976044E-2</v>
      </c>
    </row>
    <row r="96" spans="1:16" x14ac:dyDescent="0.25">
      <c r="A96" s="56">
        <f>+kri!A96</f>
        <v>95</v>
      </c>
      <c r="B96" s="37">
        <f>+Table1[[#This Row],[Volume A]]</f>
        <v>2865.4</v>
      </c>
      <c r="C96" s="37">
        <f>+Table1[[#This Row],[Volume P]]</f>
        <v>2579.6999999999998</v>
      </c>
      <c r="D96" s="57" t="str">
        <f>+Table1[[#This Row],[Modality]]</f>
        <v>mr</v>
      </c>
      <c r="E96" s="3"/>
      <c r="G96" s="73"/>
      <c r="H96" s="78"/>
      <c r="J96" s="31">
        <v>2649.56</v>
      </c>
      <c r="K96" s="49">
        <f t="shared" si="5"/>
        <v>2.7080668294763008E-2</v>
      </c>
      <c r="L96" s="58">
        <v>0.92559000000000002</v>
      </c>
      <c r="N96" s="60">
        <v>2762.21</v>
      </c>
      <c r="O96" s="61">
        <f t="shared" si="8"/>
        <v>7.0748536651548719E-2</v>
      </c>
    </row>
    <row r="97" spans="1:16" x14ac:dyDescent="0.25">
      <c r="A97" s="56">
        <f>+kri!A97</f>
        <v>96</v>
      </c>
      <c r="B97" s="37">
        <f>+Table1[[#This Row],[Volume A]]</f>
        <v>1994.9</v>
      </c>
      <c r="C97" s="37">
        <f>+Table1[[#This Row],[Volume P]]</f>
        <v>1868.8</v>
      </c>
      <c r="D97" s="57" t="str">
        <f>+Table1[[#This Row],[Modality]]</f>
        <v>mr</v>
      </c>
      <c r="E97" s="3"/>
      <c r="G97" s="73"/>
      <c r="H97" s="78"/>
      <c r="J97" s="31">
        <v>2032.49</v>
      </c>
      <c r="K97" s="49">
        <f t="shared" si="5"/>
        <v>8.7590967465753455E-2</v>
      </c>
      <c r="L97" s="58">
        <v>0.86399199999999998</v>
      </c>
      <c r="N97" s="60">
        <v>1576.98</v>
      </c>
      <c r="O97" s="61">
        <f t="shared" si="8"/>
        <v>0.15615368150684927</v>
      </c>
    </row>
    <row r="98" spans="1:16" x14ac:dyDescent="0.25">
      <c r="A98" s="56">
        <f>+kri!A98</f>
        <v>97</v>
      </c>
      <c r="B98" s="37">
        <f>+Table1[[#This Row],[Volume A]]</f>
        <v>2088.6999999999998</v>
      </c>
      <c r="C98" s="37">
        <f>+Table1[[#This Row],[Volume P]]</f>
        <v>1907</v>
      </c>
      <c r="D98" s="57" t="str">
        <f>+Table1[[#This Row],[Modality]]</f>
        <v>mr</v>
      </c>
      <c r="E98" s="3"/>
      <c r="G98" s="73"/>
      <c r="H98" s="78"/>
      <c r="J98" s="31">
        <v>1989.88</v>
      </c>
      <c r="K98" s="49">
        <f t="shared" si="5"/>
        <v>4.3460933403251238E-2</v>
      </c>
      <c r="L98" s="58">
        <v>0.93153400000000008</v>
      </c>
      <c r="N98" s="60">
        <v>2039.7</v>
      </c>
      <c r="O98" s="61">
        <f t="shared" si="8"/>
        <v>6.9585736759307834E-2</v>
      </c>
    </row>
    <row r="99" spans="1:16" x14ac:dyDescent="0.25">
      <c r="A99" s="56">
        <f>+kri!A99</f>
        <v>98</v>
      </c>
      <c r="B99" s="37">
        <f>+Table1[[#This Row],[Volume A]]</f>
        <v>1510.4</v>
      </c>
      <c r="C99" s="37">
        <f>+Table1[[#This Row],[Volume P]]</f>
        <v>1184.2</v>
      </c>
      <c r="D99" s="57" t="str">
        <f>+Table1[[#This Row],[Modality]]</f>
        <v>mr</v>
      </c>
      <c r="E99" s="3"/>
      <c r="G99" s="73"/>
      <c r="H99" s="78"/>
      <c r="J99" s="31">
        <v>1235.1300000000001</v>
      </c>
      <c r="K99" s="49">
        <f t="shared" si="5"/>
        <v>4.300793784833648E-2</v>
      </c>
      <c r="L99" s="58">
        <v>0.88061400000000001</v>
      </c>
      <c r="N99" s="60">
        <v>1446.6</v>
      </c>
      <c r="O99" s="61">
        <f t="shared" si="8"/>
        <v>0.22158419185948308</v>
      </c>
    </row>
    <row r="100" spans="1:16" x14ac:dyDescent="0.25">
      <c r="A100" s="56">
        <f>+kri!A100</f>
        <v>99</v>
      </c>
      <c r="B100" s="37">
        <f>+Table1[[#This Row],[Volume A]]</f>
        <v>2365.5</v>
      </c>
      <c r="C100" s="37">
        <f>+Table1[[#This Row],[Volume P]]</f>
        <v>2259.8000000000002</v>
      </c>
      <c r="D100" s="57" t="str">
        <f>+Table1[[#This Row],[Modality]]</f>
        <v>mr</v>
      </c>
      <c r="E100" s="3"/>
      <c r="G100" s="73"/>
      <c r="H100" s="78"/>
      <c r="J100" s="31">
        <v>2386.73</v>
      </c>
      <c r="K100" s="49">
        <f t="shared" si="5"/>
        <v>5.6168687494468461E-2</v>
      </c>
      <c r="L100" s="58">
        <v>0.93696600000000008</v>
      </c>
      <c r="N100" s="60">
        <v>2326.4499999999998</v>
      </c>
      <c r="O100" s="61">
        <f t="shared" si="8"/>
        <v>2.9493760509779463E-2</v>
      </c>
    </row>
    <row r="101" spans="1:16" x14ac:dyDescent="0.25">
      <c r="A101" s="56">
        <f>+kri!A101</f>
        <v>100</v>
      </c>
      <c r="B101" s="37">
        <f>+Table1[[#This Row],[Volume A]]</f>
        <v>1516.6</v>
      </c>
      <c r="C101" s="37">
        <f>+Table1[[#This Row],[Volume P]]</f>
        <v>1516.6</v>
      </c>
      <c r="D101" s="57" t="str">
        <f>+Table1[[#This Row],[Modality]]</f>
        <v>mr</v>
      </c>
      <c r="E101" s="3"/>
      <c r="G101" s="73"/>
      <c r="H101" s="78"/>
      <c r="J101" s="31">
        <v>1489.94</v>
      </c>
      <c r="K101" s="49">
        <f t="shared" si="5"/>
        <v>1.7578794672293192E-2</v>
      </c>
      <c r="L101" s="58">
        <v>0.94909999999999994</v>
      </c>
      <c r="N101" s="60">
        <v>1743.42</v>
      </c>
      <c r="O101" s="61">
        <f t="shared" si="8"/>
        <v>0.1495582223394436</v>
      </c>
    </row>
    <row r="102" spans="1:16" x14ac:dyDescent="0.25">
      <c r="A102" s="56">
        <f>+kri!A102</f>
        <v>101</v>
      </c>
      <c r="B102" s="37">
        <f>+Table1[[#This Row],[Volume A]]</f>
        <v>3683.1</v>
      </c>
      <c r="C102" s="37">
        <f>+Table1[[#This Row],[Volume P]]</f>
        <v>3679.8</v>
      </c>
      <c r="D102" s="57" t="str">
        <f>+Table1[[#This Row],[Modality]]</f>
        <v>ct</v>
      </c>
      <c r="E102" s="3"/>
      <c r="F102" s="74">
        <v>3521.54</v>
      </c>
      <c r="G102" s="73">
        <f t="shared" si="7"/>
        <v>4.3007772161530573E-2</v>
      </c>
      <c r="H102" s="77">
        <v>0.93300000000000005</v>
      </c>
      <c r="K102" s="49"/>
      <c r="N102" s="60">
        <v>3221.66</v>
      </c>
      <c r="O102" s="61">
        <f t="shared" si="8"/>
        <v>0.12450133159410846</v>
      </c>
      <c r="P102" s="21" t="s">
        <v>41</v>
      </c>
    </row>
    <row r="103" spans="1:16" x14ac:dyDescent="0.25">
      <c r="A103" s="56">
        <f>+kri!A103</f>
        <v>102</v>
      </c>
      <c r="B103" s="37">
        <f>+Table1[[#This Row],[Volume A]]</f>
        <v>1452.8</v>
      </c>
      <c r="C103" s="37">
        <f>+Table1[[#This Row],[Volume P]]</f>
        <v>1456.5</v>
      </c>
      <c r="D103" s="57" t="str">
        <f>+Table1[[#This Row],[Modality]]</f>
        <v>mr</v>
      </c>
      <c r="E103" s="3"/>
      <c r="G103" s="73"/>
      <c r="J103" s="64">
        <v>1988.8</v>
      </c>
      <c r="K103" s="67">
        <f t="shared" si="5"/>
        <v>0.36546515619636111</v>
      </c>
      <c r="L103" s="66">
        <v>0.80160799999999999</v>
      </c>
      <c r="N103" s="60">
        <v>381.05599999999998</v>
      </c>
      <c r="O103" s="61">
        <f t="shared" si="8"/>
        <v>0.73837555784414688</v>
      </c>
      <c r="P103" s="21" t="s">
        <v>44</v>
      </c>
    </row>
    <row r="104" spans="1:16" x14ac:dyDescent="0.25">
      <c r="A104" s="56">
        <f>+kri!A104</f>
        <v>103</v>
      </c>
      <c r="B104" s="37">
        <f>+Table1[[#This Row],[Volume A]]</f>
        <v>1923.1</v>
      </c>
      <c r="C104" s="37">
        <f>+Table1[[#This Row],[Volume P]]</f>
        <v>1737.8</v>
      </c>
      <c r="D104" s="57" t="str">
        <f>+Table1[[#This Row],[Modality]]</f>
        <v>mr</v>
      </c>
      <c r="E104" s="3"/>
      <c r="G104" s="73"/>
      <c r="J104" s="31">
        <v>1781.79</v>
      </c>
      <c r="K104" s="39">
        <f t="shared" si="5"/>
        <v>2.5313614915410294E-2</v>
      </c>
      <c r="L104" s="58">
        <v>0.93269499999999994</v>
      </c>
      <c r="N104" s="60">
        <v>2586.61</v>
      </c>
      <c r="O104" s="61">
        <f t="shared" si="8"/>
        <v>0.48843940614570158</v>
      </c>
    </row>
    <row r="105" spans="1:16" x14ac:dyDescent="0.25">
      <c r="K105" s="50"/>
    </row>
    <row r="106" spans="1:16" ht="16.5" thickBot="1" x14ac:dyDescent="0.3">
      <c r="K106" s="50"/>
    </row>
    <row r="107" spans="1:16" x14ac:dyDescent="0.25">
      <c r="B107" s="79" t="s">
        <v>53</v>
      </c>
      <c r="C107" s="80"/>
      <c r="D107" s="47">
        <f>COUNTIF(D2:D104,"=mr")</f>
        <v>55</v>
      </c>
      <c r="K107" s="50"/>
    </row>
    <row r="108" spans="1:16" ht="16.5" thickBot="1" x14ac:dyDescent="0.3">
      <c r="B108" s="81" t="s">
        <v>54</v>
      </c>
      <c r="C108" s="82"/>
      <c r="D108" s="48">
        <f>COUNTIF(D2:D104,"=ct")</f>
        <v>46</v>
      </c>
      <c r="K108" s="50"/>
    </row>
    <row r="109" spans="1:16" x14ac:dyDescent="0.25">
      <c r="K109" s="50"/>
    </row>
    <row r="110" spans="1:16" x14ac:dyDescent="0.25">
      <c r="K110" s="50"/>
    </row>
    <row r="111" spans="1:16" x14ac:dyDescent="0.25">
      <c r="K111" s="50"/>
    </row>
    <row r="112" spans="1:16" x14ac:dyDescent="0.25">
      <c r="K112" s="50"/>
    </row>
    <row r="113" spans="11:11" x14ac:dyDescent="0.25">
      <c r="K113" s="50"/>
    </row>
    <row r="114" spans="11:11" x14ac:dyDescent="0.25">
      <c r="K114" s="50"/>
    </row>
    <row r="115" spans="11:11" x14ac:dyDescent="0.25">
      <c r="K115" s="50"/>
    </row>
    <row r="116" spans="11:11" x14ac:dyDescent="0.25">
      <c r="K116" s="50"/>
    </row>
    <row r="117" spans="11:11" x14ac:dyDescent="0.25">
      <c r="K117" s="50"/>
    </row>
    <row r="118" spans="11:11" x14ac:dyDescent="0.25">
      <c r="K118" s="50"/>
    </row>
    <row r="119" spans="11:11" x14ac:dyDescent="0.25">
      <c r="K119" s="50"/>
    </row>
    <row r="120" spans="11:11" x14ac:dyDescent="0.25">
      <c r="K120" s="50"/>
    </row>
    <row r="121" spans="11:11" x14ac:dyDescent="0.25">
      <c r="K121" s="50"/>
    </row>
    <row r="122" spans="11:11" x14ac:dyDescent="0.25">
      <c r="K122" s="50"/>
    </row>
    <row r="123" spans="11:11" x14ac:dyDescent="0.25">
      <c r="K123" s="50"/>
    </row>
    <row r="124" spans="11:11" x14ac:dyDescent="0.25">
      <c r="K124" s="50"/>
    </row>
    <row r="125" spans="11:11" x14ac:dyDescent="0.25">
      <c r="K125" s="50"/>
    </row>
    <row r="126" spans="11:11" x14ac:dyDescent="0.25">
      <c r="K126" s="50"/>
    </row>
    <row r="127" spans="11:11" x14ac:dyDescent="0.25">
      <c r="K127" s="50"/>
    </row>
    <row r="128" spans="11:11" x14ac:dyDescent="0.25">
      <c r="K128" s="50"/>
    </row>
    <row r="129" spans="11:11" x14ac:dyDescent="0.25">
      <c r="K129" s="50"/>
    </row>
    <row r="130" spans="11:11" x14ac:dyDescent="0.25">
      <c r="K130" s="50"/>
    </row>
    <row r="131" spans="11:11" x14ac:dyDescent="0.25">
      <c r="K131" s="50"/>
    </row>
    <row r="132" spans="11:11" x14ac:dyDescent="0.25">
      <c r="K132" s="50"/>
    </row>
    <row r="133" spans="11:11" x14ac:dyDescent="0.25">
      <c r="K133" s="50"/>
    </row>
    <row r="134" spans="11:11" x14ac:dyDescent="0.25">
      <c r="K134" s="50"/>
    </row>
    <row r="135" spans="11:11" x14ac:dyDescent="0.25">
      <c r="K135" s="50"/>
    </row>
    <row r="136" spans="11:11" x14ac:dyDescent="0.25">
      <c r="K136" s="50"/>
    </row>
    <row r="137" spans="11:11" x14ac:dyDescent="0.25">
      <c r="K137" s="50"/>
    </row>
    <row r="138" spans="11:11" x14ac:dyDescent="0.25">
      <c r="K138" s="50"/>
    </row>
    <row r="139" spans="11:11" x14ac:dyDescent="0.25">
      <c r="K139" s="50"/>
    </row>
    <row r="140" spans="11:11" x14ac:dyDescent="0.25">
      <c r="K140" s="50"/>
    </row>
    <row r="141" spans="11:11" x14ac:dyDescent="0.25">
      <c r="K141" s="50"/>
    </row>
    <row r="142" spans="11:11" x14ac:dyDescent="0.25">
      <c r="K142" s="50"/>
    </row>
    <row r="143" spans="11:11" x14ac:dyDescent="0.25">
      <c r="K143" s="50"/>
    </row>
    <row r="144" spans="11:11" x14ac:dyDescent="0.25">
      <c r="K144" s="50"/>
    </row>
    <row r="145" spans="11:11" x14ac:dyDescent="0.25">
      <c r="K145" s="50"/>
    </row>
    <row r="146" spans="11:11" x14ac:dyDescent="0.25">
      <c r="K146" s="50"/>
    </row>
    <row r="147" spans="11:11" x14ac:dyDescent="0.25">
      <c r="K147" s="50"/>
    </row>
    <row r="148" spans="11:11" x14ac:dyDescent="0.25">
      <c r="K148" s="50"/>
    </row>
    <row r="149" spans="11:11" x14ac:dyDescent="0.25">
      <c r="K149" s="50"/>
    </row>
    <row r="150" spans="11:11" x14ac:dyDescent="0.25">
      <c r="K150" s="50"/>
    </row>
    <row r="151" spans="11:11" x14ac:dyDescent="0.25">
      <c r="K151" s="50"/>
    </row>
    <row r="152" spans="11:11" x14ac:dyDescent="0.25">
      <c r="K152" s="50"/>
    </row>
    <row r="153" spans="11:11" x14ac:dyDescent="0.25">
      <c r="K153" s="50"/>
    </row>
    <row r="154" spans="11:11" x14ac:dyDescent="0.25">
      <c r="K154" s="50"/>
    </row>
    <row r="155" spans="11:11" x14ac:dyDescent="0.25">
      <c r="K155" s="50"/>
    </row>
    <row r="156" spans="11:11" x14ac:dyDescent="0.25">
      <c r="K156" s="50"/>
    </row>
    <row r="157" spans="11:11" x14ac:dyDescent="0.25">
      <c r="K157" s="50"/>
    </row>
    <row r="158" spans="11:11" x14ac:dyDescent="0.25">
      <c r="K158" s="50"/>
    </row>
    <row r="159" spans="11:11" x14ac:dyDescent="0.25">
      <c r="K159" s="50"/>
    </row>
    <row r="160" spans="11:11" x14ac:dyDescent="0.25">
      <c r="K160" s="50"/>
    </row>
    <row r="161" spans="11:11" x14ac:dyDescent="0.25">
      <c r="K161" s="50"/>
    </row>
    <row r="162" spans="11:11" x14ac:dyDescent="0.25">
      <c r="K162" s="50"/>
    </row>
    <row r="163" spans="11:11" x14ac:dyDescent="0.25">
      <c r="K163" s="50"/>
    </row>
    <row r="164" spans="11:11" x14ac:dyDescent="0.25">
      <c r="K164" s="50"/>
    </row>
    <row r="165" spans="11:11" x14ac:dyDescent="0.25">
      <c r="K165" s="50"/>
    </row>
    <row r="166" spans="11:11" x14ac:dyDescent="0.25">
      <c r="K166" s="50"/>
    </row>
    <row r="167" spans="11:11" x14ac:dyDescent="0.25">
      <c r="K167" s="50"/>
    </row>
    <row r="168" spans="11:11" x14ac:dyDescent="0.25">
      <c r="K168" s="39"/>
    </row>
    <row r="169" spans="11:11" x14ac:dyDescent="0.25">
      <c r="K169" s="39"/>
    </row>
    <row r="170" spans="11:11" x14ac:dyDescent="0.25">
      <c r="K170" s="39"/>
    </row>
    <row r="171" spans="11:11" x14ac:dyDescent="0.25">
      <c r="K171" s="39"/>
    </row>
    <row r="172" spans="11:11" x14ac:dyDescent="0.25">
      <c r="K172" s="39"/>
    </row>
    <row r="173" spans="11:11" x14ac:dyDescent="0.25">
      <c r="K173" s="39"/>
    </row>
    <row r="174" spans="11:11" x14ac:dyDescent="0.25">
      <c r="K174" s="39"/>
    </row>
    <row r="175" spans="11:11" x14ac:dyDescent="0.25">
      <c r="K175" s="39"/>
    </row>
    <row r="176" spans="11:11" x14ac:dyDescent="0.25">
      <c r="K176" s="39"/>
    </row>
    <row r="177" spans="11:11" x14ac:dyDescent="0.25">
      <c r="K177" s="39"/>
    </row>
    <row r="178" spans="11:11" x14ac:dyDescent="0.25">
      <c r="K178" s="39"/>
    </row>
    <row r="179" spans="11:11" x14ac:dyDescent="0.25">
      <c r="K179" s="39"/>
    </row>
    <row r="180" spans="11:11" x14ac:dyDescent="0.25">
      <c r="K180" s="39"/>
    </row>
    <row r="181" spans="11:11" x14ac:dyDescent="0.25">
      <c r="K181" s="39"/>
    </row>
    <row r="182" spans="11:11" x14ac:dyDescent="0.25">
      <c r="K182" s="39"/>
    </row>
    <row r="183" spans="11:11" x14ac:dyDescent="0.25">
      <c r="K183" s="39"/>
    </row>
    <row r="184" spans="11:11" x14ac:dyDescent="0.25">
      <c r="K184" s="39"/>
    </row>
    <row r="185" spans="11:11" x14ac:dyDescent="0.25">
      <c r="K185" s="39"/>
    </row>
    <row r="186" spans="11:11" x14ac:dyDescent="0.25">
      <c r="K186" s="39"/>
    </row>
    <row r="187" spans="11:11" x14ac:dyDescent="0.25">
      <c r="K187" s="39"/>
    </row>
    <row r="188" spans="11:11" x14ac:dyDescent="0.25">
      <c r="K188" s="39"/>
    </row>
    <row r="189" spans="11:11" x14ac:dyDescent="0.25">
      <c r="K189" s="39"/>
    </row>
    <row r="190" spans="11:11" x14ac:dyDescent="0.25">
      <c r="K190" s="39"/>
    </row>
    <row r="191" spans="11:11" x14ac:dyDescent="0.25">
      <c r="K191" s="39"/>
    </row>
    <row r="192" spans="11:11" x14ac:dyDescent="0.25">
      <c r="K192" s="39"/>
    </row>
  </sheetData>
  <mergeCells count="13">
    <mergeCell ref="U21:U25"/>
    <mergeCell ref="V21:V25"/>
    <mergeCell ref="B107:C107"/>
    <mergeCell ref="B108:C108"/>
    <mergeCell ref="U4:V8"/>
    <mergeCell ref="R4:S4"/>
    <mergeCell ref="U11:U15"/>
    <mergeCell ref="V11:V15"/>
    <mergeCell ref="R9:S9"/>
    <mergeCell ref="U16:U20"/>
    <mergeCell ref="V16:V20"/>
    <mergeCell ref="R14:S14"/>
    <mergeCell ref="U26:V32"/>
  </mergeCells>
  <conditionalFormatting sqref="O25:O28 O31:O36 O38:O41 O75:O104 O2:O23 O43:O73">
    <cfRule type="cellIs" dxfId="13" priority="15" operator="greaterThan">
      <formula>50</formula>
    </cfRule>
    <cfRule type="cellIs" dxfId="12" priority="16" operator="greaterThan">
      <formula>0.2</formula>
    </cfRule>
  </conditionalFormatting>
  <conditionalFormatting sqref="D2:E104">
    <cfRule type="containsText" dxfId="11" priority="13" operator="containsText" text="ct">
      <formula>NOT(ISERROR(SEARCH("ct",D2)))</formula>
    </cfRule>
    <cfRule type="containsText" dxfId="10" priority="14" operator="containsText" text="MR">
      <formula>NOT(ISERROR(SEARCH("MR",D2)))</formula>
    </cfRule>
  </conditionalFormatting>
  <conditionalFormatting sqref="O24">
    <cfRule type="cellIs" dxfId="9" priority="11" operator="greaterThan">
      <formula>50</formula>
    </cfRule>
    <cfRule type="cellIs" dxfId="8" priority="12" operator="greaterThan">
      <formula>0.2</formula>
    </cfRule>
  </conditionalFormatting>
  <conditionalFormatting sqref="O29:O30">
    <cfRule type="cellIs" dxfId="7" priority="9" operator="greaterThan">
      <formula>50</formula>
    </cfRule>
    <cfRule type="cellIs" dxfId="6" priority="10" operator="greaterThan">
      <formula>0.2</formula>
    </cfRule>
  </conditionalFormatting>
  <conditionalFormatting sqref="O37">
    <cfRule type="cellIs" dxfId="5" priority="7" operator="greaterThan">
      <formula>50</formula>
    </cfRule>
    <cfRule type="cellIs" dxfId="4" priority="8" operator="greaterThan">
      <formula>0.2</formula>
    </cfRule>
  </conditionalFormatting>
  <conditionalFormatting sqref="O42">
    <cfRule type="cellIs" dxfId="3" priority="5" operator="greaterThan">
      <formula>50</formula>
    </cfRule>
    <cfRule type="cellIs" dxfId="2" priority="6" operator="greaterThan">
      <formula>0.2</formula>
    </cfRule>
  </conditionalFormatting>
  <conditionalFormatting sqref="O74">
    <cfRule type="cellIs" dxfId="1" priority="3" operator="greaterThan">
      <formula>50</formula>
    </cfRule>
    <cfRule type="cellIs" dxfId="0" priority="4" operator="greaterThan">
      <formula>0.2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05"/>
  <sheetViews>
    <sheetView topLeftCell="A37" workbookViewId="0">
      <selection activeCell="P13" sqref="P13"/>
    </sheetView>
  </sheetViews>
  <sheetFormatPr defaultColWidth="9.140625" defaultRowHeight="15" x14ac:dyDescent="0.25"/>
  <cols>
    <col min="1" max="2" width="9.140625" style="21"/>
    <col min="3" max="3" width="10.140625" style="21" customWidth="1"/>
    <col min="4" max="4" width="11.5703125" style="21" customWidth="1"/>
    <col min="5" max="5" width="9.140625" style="21"/>
    <col min="6" max="6" width="6.5703125" style="21" customWidth="1"/>
    <col min="7" max="7" width="9.28515625" style="21" customWidth="1"/>
    <col min="8" max="9" width="10.140625" style="21" customWidth="1"/>
    <col min="10" max="16384" width="9.140625" style="21"/>
  </cols>
  <sheetData>
    <row r="1" spans="2:9" ht="15.75" thickBot="1" x14ac:dyDescent="0.3"/>
    <row r="2" spans="2:9" ht="15.75" thickBot="1" x14ac:dyDescent="0.3">
      <c r="B2" s="106" t="s">
        <v>62</v>
      </c>
      <c r="C2" s="107"/>
      <c r="D2" s="108"/>
      <c r="F2" s="106" t="s">
        <v>63</v>
      </c>
      <c r="G2" s="107"/>
      <c r="H2" s="107"/>
      <c r="I2" s="108"/>
    </row>
    <row r="3" spans="2:9" x14ac:dyDescent="0.25">
      <c r="B3" s="31">
        <v>1</v>
      </c>
      <c r="C3" s="37" t="s">
        <v>61</v>
      </c>
      <c r="D3" s="38">
        <v>1574.15</v>
      </c>
      <c r="F3" s="31"/>
      <c r="G3" s="37"/>
      <c r="H3" s="37"/>
      <c r="I3" s="38"/>
    </row>
    <row r="4" spans="2:9" x14ac:dyDescent="0.25">
      <c r="B4" s="31">
        <v>2</v>
      </c>
      <c r="C4" s="37"/>
      <c r="D4" s="38">
        <v>2308.64</v>
      </c>
      <c r="F4" s="31"/>
      <c r="G4" s="37"/>
      <c r="H4" s="37"/>
      <c r="I4" s="38"/>
    </row>
    <row r="5" spans="2:9" x14ac:dyDescent="0.25">
      <c r="B5" s="31">
        <v>3</v>
      </c>
      <c r="C5" s="37" t="s">
        <v>61</v>
      </c>
      <c r="D5" s="38">
        <v>1385.37</v>
      </c>
      <c r="F5" s="31"/>
      <c r="G5" s="37"/>
      <c r="H5" s="37"/>
      <c r="I5" s="38"/>
    </row>
    <row r="6" spans="2:9" x14ac:dyDescent="0.25">
      <c r="B6" s="31">
        <v>4</v>
      </c>
      <c r="C6" s="37" t="s">
        <v>61</v>
      </c>
      <c r="D6" s="38">
        <v>1831.56</v>
      </c>
      <c r="F6" s="31"/>
      <c r="G6" s="37"/>
      <c r="H6" s="37"/>
      <c r="I6" s="38"/>
    </row>
    <row r="7" spans="2:9" x14ac:dyDescent="0.25">
      <c r="B7" s="31">
        <v>5</v>
      </c>
      <c r="C7" s="37" t="s">
        <v>61</v>
      </c>
      <c r="D7" s="38">
        <v>2310.2399999999998</v>
      </c>
      <c r="F7" s="31"/>
      <c r="G7" s="37"/>
      <c r="H7" s="37"/>
      <c r="I7" s="38"/>
    </row>
    <row r="8" spans="2:9" x14ac:dyDescent="0.25">
      <c r="B8" s="31">
        <v>6</v>
      </c>
      <c r="C8" s="37" t="s">
        <v>61</v>
      </c>
      <c r="D8" s="38">
        <v>1426.42</v>
      </c>
      <c r="F8" s="31">
        <v>6</v>
      </c>
      <c r="G8" s="37" t="s">
        <v>61</v>
      </c>
      <c r="H8" s="37">
        <v>1533.96</v>
      </c>
      <c r="I8" s="38">
        <v>0.94766400000000006</v>
      </c>
    </row>
    <row r="9" spans="2:9" x14ac:dyDescent="0.25">
      <c r="B9" s="31">
        <v>7</v>
      </c>
      <c r="C9" s="37" t="s">
        <v>61</v>
      </c>
      <c r="D9" s="38">
        <v>880.64200000000005</v>
      </c>
      <c r="F9" s="31">
        <v>7</v>
      </c>
      <c r="G9" s="37" t="s">
        <v>61</v>
      </c>
      <c r="H9" s="37">
        <v>1512.47</v>
      </c>
      <c r="I9" s="38">
        <v>0.869174</v>
      </c>
    </row>
    <row r="10" spans="2:9" x14ac:dyDescent="0.25">
      <c r="B10" s="31">
        <v>8</v>
      </c>
      <c r="C10" s="37" t="s">
        <v>61</v>
      </c>
      <c r="D10" s="38">
        <v>1430.88</v>
      </c>
      <c r="F10" s="31">
        <v>8</v>
      </c>
      <c r="G10" s="37" t="s">
        <v>61</v>
      </c>
      <c r="H10" s="37">
        <v>1277.24</v>
      </c>
      <c r="I10" s="38">
        <v>0.88927000000000012</v>
      </c>
    </row>
    <row r="11" spans="2:9" x14ac:dyDescent="0.25">
      <c r="B11" s="31">
        <v>9</v>
      </c>
      <c r="C11" s="37" t="s">
        <v>61</v>
      </c>
      <c r="D11" s="38">
        <v>1519.63</v>
      </c>
      <c r="F11" s="31"/>
      <c r="G11" s="37"/>
      <c r="H11" s="37"/>
      <c r="I11" s="38"/>
    </row>
    <row r="12" spans="2:9" x14ac:dyDescent="0.25">
      <c r="B12" s="31">
        <v>10</v>
      </c>
      <c r="C12" s="37" t="s">
        <v>61</v>
      </c>
      <c r="D12" s="38">
        <v>1364.79</v>
      </c>
      <c r="F12" s="31">
        <v>10</v>
      </c>
      <c r="G12" s="37" t="s">
        <v>61</v>
      </c>
      <c r="H12" s="37">
        <v>1338.03</v>
      </c>
      <c r="I12" s="38">
        <v>0.93800700000000004</v>
      </c>
    </row>
    <row r="13" spans="2:9" x14ac:dyDescent="0.25">
      <c r="B13" s="31">
        <v>11</v>
      </c>
      <c r="C13" s="37" t="s">
        <v>61</v>
      </c>
      <c r="D13" s="38">
        <v>1398.73</v>
      </c>
      <c r="F13" s="31">
        <v>11</v>
      </c>
      <c r="G13" s="37" t="s">
        <v>61</v>
      </c>
      <c r="H13" s="37">
        <v>1494.06</v>
      </c>
      <c r="I13" s="38">
        <v>0.92682699999999996</v>
      </c>
    </row>
    <row r="14" spans="2:9" x14ac:dyDescent="0.25">
      <c r="B14" s="31">
        <v>12</v>
      </c>
      <c r="C14" s="37" t="s">
        <v>61</v>
      </c>
      <c r="D14" s="38">
        <v>1702.24</v>
      </c>
      <c r="F14" s="31"/>
      <c r="G14" s="37"/>
      <c r="H14" s="37"/>
      <c r="I14" s="38"/>
    </row>
    <row r="15" spans="2:9" x14ac:dyDescent="0.25">
      <c r="B15" s="31">
        <v>13</v>
      </c>
      <c r="C15" s="37" t="s">
        <v>61</v>
      </c>
      <c r="D15" s="38">
        <v>1526.97</v>
      </c>
      <c r="F15" s="31">
        <v>13</v>
      </c>
      <c r="G15" s="37" t="s">
        <v>61</v>
      </c>
      <c r="H15" s="37">
        <v>1700.27</v>
      </c>
      <c r="I15" s="38">
        <v>0.87819199999999997</v>
      </c>
    </row>
    <row r="16" spans="2:9" x14ac:dyDescent="0.25">
      <c r="B16" s="31">
        <v>14</v>
      </c>
      <c r="C16" s="37" t="s">
        <v>61</v>
      </c>
      <c r="D16" s="38">
        <v>1670.41</v>
      </c>
      <c r="F16" s="31"/>
      <c r="G16" s="37"/>
      <c r="H16" s="37"/>
      <c r="I16" s="38"/>
    </row>
    <row r="17" spans="2:9" x14ac:dyDescent="0.25">
      <c r="B17" s="31">
        <v>15</v>
      </c>
      <c r="C17" s="37" t="s">
        <v>61</v>
      </c>
      <c r="D17" s="38">
        <v>2333.04</v>
      </c>
      <c r="F17" s="31"/>
      <c r="G17" s="37"/>
      <c r="H17" s="37"/>
      <c r="I17" s="38"/>
    </row>
    <row r="18" spans="2:9" x14ac:dyDescent="0.25">
      <c r="B18" s="31">
        <v>16</v>
      </c>
      <c r="C18" s="37" t="s">
        <v>61</v>
      </c>
      <c r="D18" s="38">
        <v>1798.79</v>
      </c>
      <c r="F18" s="31"/>
      <c r="G18" s="37"/>
      <c r="H18" s="37"/>
      <c r="I18" s="38"/>
    </row>
    <row r="19" spans="2:9" x14ac:dyDescent="0.25">
      <c r="B19" s="31">
        <v>17</v>
      </c>
      <c r="C19" s="37" t="s">
        <v>61</v>
      </c>
      <c r="D19" s="38">
        <v>1321.49</v>
      </c>
      <c r="F19" s="31"/>
      <c r="G19" s="37"/>
      <c r="H19" s="37"/>
      <c r="I19" s="38"/>
    </row>
    <row r="20" spans="2:9" x14ac:dyDescent="0.25">
      <c r="B20" s="31">
        <v>18</v>
      </c>
      <c r="C20" s="37" t="s">
        <v>61</v>
      </c>
      <c r="D20" s="38">
        <v>1644.36</v>
      </c>
      <c r="F20" s="31"/>
      <c r="G20" s="37"/>
      <c r="H20" s="37"/>
      <c r="I20" s="38"/>
    </row>
    <row r="21" spans="2:9" x14ac:dyDescent="0.25">
      <c r="B21" s="31">
        <v>19</v>
      </c>
      <c r="C21" s="37" t="s">
        <v>61</v>
      </c>
      <c r="D21" s="38">
        <v>1327.65</v>
      </c>
      <c r="F21" s="31"/>
      <c r="G21" s="37"/>
      <c r="H21" s="37"/>
      <c r="I21" s="38"/>
    </row>
    <row r="22" spans="2:9" x14ac:dyDescent="0.25">
      <c r="B22" s="31">
        <v>20</v>
      </c>
      <c r="C22" s="37" t="s">
        <v>61</v>
      </c>
      <c r="D22" s="38">
        <v>1569.41</v>
      </c>
      <c r="F22" s="31">
        <v>20</v>
      </c>
      <c r="G22" s="37" t="s">
        <v>61</v>
      </c>
      <c r="H22" s="37">
        <v>0</v>
      </c>
      <c r="I22" s="38"/>
    </row>
    <row r="23" spans="2:9" x14ac:dyDescent="0.25">
      <c r="B23" s="31">
        <v>21</v>
      </c>
      <c r="C23" s="37" t="s">
        <v>61</v>
      </c>
      <c r="D23" s="38">
        <v>2825.98</v>
      </c>
      <c r="F23" s="31">
        <v>21</v>
      </c>
      <c r="G23" s="37" t="s">
        <v>61</v>
      </c>
      <c r="H23" s="37">
        <v>1934.24</v>
      </c>
      <c r="I23" s="38">
        <v>0.90654899999999994</v>
      </c>
    </row>
    <row r="24" spans="2:9" x14ac:dyDescent="0.25">
      <c r="B24" s="31">
        <v>22</v>
      </c>
      <c r="C24" s="37" t="s">
        <v>61</v>
      </c>
      <c r="D24" s="38">
        <v>1379.75</v>
      </c>
      <c r="F24" s="31">
        <v>22</v>
      </c>
      <c r="G24" s="37" t="s">
        <v>61</v>
      </c>
      <c r="H24" s="37">
        <v>1276.94</v>
      </c>
      <c r="I24" s="38">
        <v>0.9077639999999999</v>
      </c>
    </row>
    <row r="25" spans="2:9" x14ac:dyDescent="0.25">
      <c r="B25" s="31">
        <v>23</v>
      </c>
      <c r="C25" s="37"/>
      <c r="D25" s="38"/>
      <c r="F25" s="31">
        <v>23</v>
      </c>
      <c r="G25" s="37"/>
      <c r="H25" s="37"/>
      <c r="I25" s="38"/>
    </row>
    <row r="26" spans="2:9" x14ac:dyDescent="0.25">
      <c r="B26" s="31">
        <v>24</v>
      </c>
      <c r="C26" s="37" t="s">
        <v>61</v>
      </c>
      <c r="D26" s="38">
        <v>2426.37</v>
      </c>
      <c r="F26" s="31"/>
      <c r="G26" s="37"/>
      <c r="H26" s="37"/>
      <c r="I26" s="38"/>
    </row>
    <row r="27" spans="2:9" x14ac:dyDescent="0.25">
      <c r="B27" s="31">
        <v>25</v>
      </c>
      <c r="C27" s="37" t="s">
        <v>61</v>
      </c>
      <c r="D27" s="38">
        <v>1338.72</v>
      </c>
      <c r="F27" s="31">
        <v>25</v>
      </c>
      <c r="G27" s="37" t="s">
        <v>61</v>
      </c>
      <c r="H27" s="37">
        <v>1244.6600000000001</v>
      </c>
      <c r="I27" s="38">
        <v>0.89823600000000003</v>
      </c>
    </row>
    <row r="28" spans="2:9" x14ac:dyDescent="0.25">
      <c r="B28" s="31">
        <v>26</v>
      </c>
      <c r="C28" s="37" t="s">
        <v>61</v>
      </c>
      <c r="D28" s="38">
        <v>1678.06</v>
      </c>
      <c r="F28" s="31">
        <v>26</v>
      </c>
      <c r="G28" s="37" t="s">
        <v>61</v>
      </c>
      <c r="H28" s="37">
        <v>1524.13</v>
      </c>
      <c r="I28" s="38">
        <v>0.94722499999999998</v>
      </c>
    </row>
    <row r="29" spans="2:9" x14ac:dyDescent="0.25">
      <c r="B29" s="31">
        <v>27</v>
      </c>
      <c r="C29" s="37" t="s">
        <v>61</v>
      </c>
      <c r="D29" s="38">
        <v>1222.3</v>
      </c>
      <c r="F29" s="31"/>
      <c r="G29" s="37"/>
      <c r="H29" s="37"/>
      <c r="I29" s="38"/>
    </row>
    <row r="30" spans="2:9" x14ac:dyDescent="0.25">
      <c r="B30" s="31">
        <v>28</v>
      </c>
      <c r="C30" s="37"/>
      <c r="D30" s="38"/>
      <c r="F30" s="31">
        <v>28</v>
      </c>
      <c r="G30" s="37"/>
      <c r="H30" s="37"/>
      <c r="I30" s="38"/>
    </row>
    <row r="31" spans="2:9" x14ac:dyDescent="0.25">
      <c r="B31" s="31">
        <v>29</v>
      </c>
      <c r="C31" s="37"/>
      <c r="D31" s="38">
        <v>1167.4100000000001</v>
      </c>
      <c r="F31" s="31"/>
      <c r="G31" s="37"/>
      <c r="H31" s="37"/>
      <c r="I31" s="38"/>
    </row>
    <row r="32" spans="2:9" x14ac:dyDescent="0.25">
      <c r="B32" s="31">
        <v>30</v>
      </c>
      <c r="C32" s="37" t="s">
        <v>61</v>
      </c>
      <c r="D32" s="38">
        <v>2643.27</v>
      </c>
      <c r="F32" s="31">
        <v>30</v>
      </c>
      <c r="G32" s="37" t="s">
        <v>61</v>
      </c>
      <c r="H32" s="37">
        <v>2030.28</v>
      </c>
      <c r="I32" s="38">
        <v>0.94917799999999997</v>
      </c>
    </row>
    <row r="33" spans="2:9" x14ac:dyDescent="0.25">
      <c r="B33" s="31">
        <v>31</v>
      </c>
      <c r="C33" s="37" t="s">
        <v>61</v>
      </c>
      <c r="D33" s="38">
        <v>1706.59</v>
      </c>
      <c r="F33" s="31"/>
      <c r="G33" s="37"/>
      <c r="H33" s="37"/>
      <c r="I33" s="38"/>
    </row>
    <row r="34" spans="2:9" x14ac:dyDescent="0.25">
      <c r="B34" s="31">
        <v>32</v>
      </c>
      <c r="C34" s="37" t="s">
        <v>61</v>
      </c>
      <c r="D34" s="38">
        <v>1210.6300000000001</v>
      </c>
      <c r="F34" s="31"/>
      <c r="G34" s="37"/>
      <c r="H34" s="37"/>
      <c r="I34" s="38"/>
    </row>
    <row r="35" spans="2:9" x14ac:dyDescent="0.25">
      <c r="B35" s="31">
        <v>33</v>
      </c>
      <c r="C35" s="37" t="s">
        <v>61</v>
      </c>
      <c r="D35" s="38">
        <v>833.41499999999996</v>
      </c>
      <c r="F35" s="31"/>
      <c r="G35" s="37"/>
      <c r="H35" s="37"/>
      <c r="I35" s="38"/>
    </row>
    <row r="36" spans="2:9" x14ac:dyDescent="0.25">
      <c r="B36" s="31">
        <v>34</v>
      </c>
      <c r="C36" s="37" t="s">
        <v>61</v>
      </c>
      <c r="D36" s="38">
        <v>1037.95</v>
      </c>
      <c r="F36" s="31">
        <v>34</v>
      </c>
      <c r="G36" s="37" t="s">
        <v>61</v>
      </c>
      <c r="H36" s="37">
        <v>1336.71</v>
      </c>
      <c r="I36" s="38">
        <v>0.93512600000000001</v>
      </c>
    </row>
    <row r="37" spans="2:9" x14ac:dyDescent="0.25">
      <c r="B37" s="31">
        <v>35</v>
      </c>
      <c r="C37" s="37" t="s">
        <v>61</v>
      </c>
      <c r="D37" s="38">
        <v>1279.22</v>
      </c>
      <c r="F37" s="31"/>
      <c r="G37" s="37"/>
      <c r="H37" s="37"/>
      <c r="I37" s="38"/>
    </row>
    <row r="38" spans="2:9" x14ac:dyDescent="0.25">
      <c r="B38" s="31">
        <v>36</v>
      </c>
      <c r="C38" s="37"/>
      <c r="D38" s="38">
        <v>1220.81</v>
      </c>
      <c r="F38" s="31">
        <v>36</v>
      </c>
      <c r="G38" s="37" t="s">
        <v>61</v>
      </c>
      <c r="H38" s="37">
        <v>1109.0999999999999</v>
      </c>
      <c r="I38" s="38">
        <v>0.93354100000000007</v>
      </c>
    </row>
    <row r="39" spans="2:9" x14ac:dyDescent="0.25">
      <c r="B39" s="31">
        <v>37</v>
      </c>
      <c r="C39" s="37" t="s">
        <v>61</v>
      </c>
      <c r="D39" s="38">
        <v>1746.34</v>
      </c>
      <c r="F39" s="31">
        <v>37</v>
      </c>
      <c r="G39" s="37" t="s">
        <v>61</v>
      </c>
      <c r="H39" s="37">
        <v>1684.75</v>
      </c>
      <c r="I39" s="38">
        <v>0.91717899999999997</v>
      </c>
    </row>
    <row r="40" spans="2:9" x14ac:dyDescent="0.25">
      <c r="B40" s="31">
        <v>38</v>
      </c>
      <c r="C40" s="37" t="s">
        <v>61</v>
      </c>
      <c r="D40" s="38">
        <v>3474.18</v>
      </c>
      <c r="F40" s="31"/>
      <c r="G40" s="37"/>
      <c r="H40" s="37"/>
      <c r="I40" s="38"/>
    </row>
    <row r="41" spans="2:9" x14ac:dyDescent="0.25">
      <c r="B41" s="31">
        <v>39</v>
      </c>
      <c r="C41" s="37"/>
      <c r="D41" s="38"/>
      <c r="F41" s="31"/>
      <c r="G41" s="37"/>
      <c r="H41" s="37"/>
      <c r="I41" s="38"/>
    </row>
    <row r="42" spans="2:9" x14ac:dyDescent="0.25">
      <c r="B42" s="31">
        <v>40</v>
      </c>
      <c r="C42" s="37" t="s">
        <v>61</v>
      </c>
      <c r="D42" s="38">
        <v>1188.3399999999999</v>
      </c>
      <c r="F42" s="31">
        <v>40</v>
      </c>
      <c r="G42" s="37" t="s">
        <v>61</v>
      </c>
      <c r="H42" s="37">
        <v>1217.24</v>
      </c>
      <c r="I42" s="38">
        <v>0.93373500000000009</v>
      </c>
    </row>
    <row r="43" spans="2:9" x14ac:dyDescent="0.25">
      <c r="B43" s="31">
        <v>41</v>
      </c>
      <c r="C43" s="37"/>
      <c r="D43" s="38"/>
      <c r="F43" s="31">
        <v>41</v>
      </c>
      <c r="G43" s="37" t="s">
        <v>61</v>
      </c>
      <c r="H43" s="37">
        <v>2674.48</v>
      </c>
      <c r="I43" s="38">
        <v>0.92842200000000008</v>
      </c>
    </row>
    <row r="44" spans="2:9" x14ac:dyDescent="0.25">
      <c r="B44" s="31">
        <v>42</v>
      </c>
      <c r="C44" s="37" t="s">
        <v>61</v>
      </c>
      <c r="D44" s="38">
        <v>3256.97</v>
      </c>
      <c r="F44" s="31">
        <v>42</v>
      </c>
      <c r="G44" s="37" t="s">
        <v>61</v>
      </c>
      <c r="H44" s="37">
        <v>2161.6999999999998</v>
      </c>
      <c r="I44" s="38">
        <v>0.789883</v>
      </c>
    </row>
    <row r="45" spans="2:9" x14ac:dyDescent="0.25">
      <c r="B45" s="31">
        <v>43</v>
      </c>
      <c r="C45" s="37" t="s">
        <v>61</v>
      </c>
      <c r="D45" s="38">
        <v>2848.14</v>
      </c>
      <c r="F45" s="31"/>
      <c r="G45" s="37"/>
      <c r="H45" s="37"/>
      <c r="I45" s="38"/>
    </row>
    <row r="46" spans="2:9" x14ac:dyDescent="0.25">
      <c r="B46" s="31">
        <v>44</v>
      </c>
      <c r="C46" s="37" t="s">
        <v>61</v>
      </c>
      <c r="D46" s="38">
        <v>2483.09</v>
      </c>
      <c r="F46" s="31">
        <v>44</v>
      </c>
      <c r="G46" s="37" t="s">
        <v>61</v>
      </c>
      <c r="H46" s="37">
        <v>3307.57</v>
      </c>
      <c r="I46" s="38">
        <v>0.77968300000000001</v>
      </c>
    </row>
    <row r="47" spans="2:9" x14ac:dyDescent="0.25">
      <c r="B47" s="31">
        <v>45</v>
      </c>
      <c r="C47" s="37" t="s">
        <v>61</v>
      </c>
      <c r="D47" s="38">
        <v>1144.73</v>
      </c>
      <c r="F47" s="31"/>
      <c r="G47" s="37"/>
      <c r="H47" s="37"/>
      <c r="I47" s="38"/>
    </row>
    <row r="48" spans="2:9" x14ac:dyDescent="0.25">
      <c r="B48" s="31">
        <v>46</v>
      </c>
      <c r="C48" s="37" t="s">
        <v>61</v>
      </c>
      <c r="D48" s="38">
        <v>1250.8800000000001</v>
      </c>
      <c r="F48" s="31">
        <v>46</v>
      </c>
      <c r="G48" s="37" t="s">
        <v>61</v>
      </c>
      <c r="H48" s="37">
        <v>1224.79</v>
      </c>
      <c r="I48" s="38">
        <v>0.93404100000000001</v>
      </c>
    </row>
    <row r="49" spans="2:9" x14ac:dyDescent="0.25">
      <c r="B49" s="31">
        <v>47</v>
      </c>
      <c r="C49" s="37" t="s">
        <v>61</v>
      </c>
      <c r="D49" s="38">
        <v>1578.94</v>
      </c>
      <c r="F49" s="31"/>
      <c r="G49" s="37"/>
      <c r="H49" s="37"/>
      <c r="I49" s="38"/>
    </row>
    <row r="50" spans="2:9" x14ac:dyDescent="0.25">
      <c r="B50" s="31">
        <v>48</v>
      </c>
      <c r="C50" s="37" t="s">
        <v>61</v>
      </c>
      <c r="D50" s="38">
        <v>1505.33</v>
      </c>
      <c r="F50" s="31"/>
      <c r="G50" s="37"/>
      <c r="H50" s="37"/>
      <c r="I50" s="38"/>
    </row>
    <row r="51" spans="2:9" x14ac:dyDescent="0.25">
      <c r="B51" s="31">
        <v>49</v>
      </c>
      <c r="C51" s="37" t="s">
        <v>61</v>
      </c>
      <c r="D51" s="38">
        <v>986.79100000000005</v>
      </c>
      <c r="F51" s="31">
        <v>49</v>
      </c>
      <c r="G51" s="37" t="s">
        <v>61</v>
      </c>
      <c r="H51" s="37">
        <v>1208.56</v>
      </c>
      <c r="I51" s="38">
        <v>0.94564599999999999</v>
      </c>
    </row>
    <row r="52" spans="2:9" x14ac:dyDescent="0.25">
      <c r="B52" s="31">
        <v>50</v>
      </c>
      <c r="C52" s="37" t="s">
        <v>61</v>
      </c>
      <c r="D52" s="38">
        <v>1385.28</v>
      </c>
      <c r="F52" s="31">
        <v>50</v>
      </c>
      <c r="G52" s="37" t="s">
        <v>61</v>
      </c>
      <c r="H52" s="37">
        <v>1437.44</v>
      </c>
      <c r="I52" s="38">
        <v>0.94772800000000001</v>
      </c>
    </row>
    <row r="53" spans="2:9" x14ac:dyDescent="0.25">
      <c r="B53" s="31">
        <v>51</v>
      </c>
      <c r="C53" s="37" t="s">
        <v>61</v>
      </c>
      <c r="D53" s="38">
        <v>1180.6500000000001</v>
      </c>
      <c r="F53" s="31"/>
      <c r="G53" s="37"/>
      <c r="H53" s="37"/>
      <c r="I53" s="38"/>
    </row>
    <row r="54" spans="2:9" x14ac:dyDescent="0.25">
      <c r="B54" s="31">
        <v>52</v>
      </c>
      <c r="C54" s="37" t="s">
        <v>61</v>
      </c>
      <c r="D54" s="38">
        <v>2103.15</v>
      </c>
      <c r="F54" s="31"/>
      <c r="G54" s="37"/>
      <c r="H54" s="37"/>
      <c r="I54" s="38"/>
    </row>
    <row r="55" spans="2:9" x14ac:dyDescent="0.25">
      <c r="B55" s="31">
        <v>53</v>
      </c>
      <c r="C55" s="37" t="s">
        <v>61</v>
      </c>
      <c r="D55" s="38">
        <v>2834.3</v>
      </c>
      <c r="F55" s="31"/>
      <c r="G55" s="37"/>
      <c r="H55" s="37"/>
      <c r="I55" s="38"/>
    </row>
    <row r="56" spans="2:9" x14ac:dyDescent="0.25">
      <c r="B56" s="31">
        <v>54</v>
      </c>
      <c r="C56" s="37" t="s">
        <v>61</v>
      </c>
      <c r="D56" s="38">
        <v>2666.23</v>
      </c>
      <c r="F56" s="31"/>
      <c r="G56" s="37"/>
      <c r="H56" s="37"/>
      <c r="I56" s="38"/>
    </row>
    <row r="57" spans="2:9" x14ac:dyDescent="0.25">
      <c r="B57" s="31">
        <v>55</v>
      </c>
      <c r="C57" s="37" t="s">
        <v>61</v>
      </c>
      <c r="D57" s="38">
        <v>2044.38</v>
      </c>
      <c r="F57" s="31">
        <v>55</v>
      </c>
      <c r="G57" s="37" t="s">
        <v>61</v>
      </c>
      <c r="H57" s="37">
        <v>1988.71</v>
      </c>
      <c r="I57" s="38">
        <v>0.948631</v>
      </c>
    </row>
    <row r="58" spans="2:9" x14ac:dyDescent="0.25">
      <c r="B58" s="31">
        <v>56</v>
      </c>
      <c r="C58" s="37" t="s">
        <v>61</v>
      </c>
      <c r="D58" s="38">
        <v>1809.44</v>
      </c>
      <c r="F58" s="31">
        <v>56</v>
      </c>
      <c r="G58" s="37" t="s">
        <v>61</v>
      </c>
      <c r="H58" s="37">
        <v>2184.8000000000002</v>
      </c>
      <c r="I58" s="38">
        <v>0.88887299999999991</v>
      </c>
    </row>
    <row r="59" spans="2:9" x14ac:dyDescent="0.25">
      <c r="B59" s="31">
        <v>57</v>
      </c>
      <c r="C59" s="37" t="s">
        <v>61</v>
      </c>
      <c r="D59" s="38">
        <v>1892.8</v>
      </c>
      <c r="F59" s="31"/>
      <c r="G59" s="37"/>
      <c r="H59" s="37"/>
      <c r="I59" s="38"/>
    </row>
    <row r="60" spans="2:9" x14ac:dyDescent="0.25">
      <c r="B60" s="31">
        <v>58</v>
      </c>
      <c r="C60" s="37" t="s">
        <v>61</v>
      </c>
      <c r="D60" s="38">
        <v>2167.96</v>
      </c>
      <c r="F60" s="31"/>
      <c r="G60" s="37"/>
      <c r="H60" s="37"/>
      <c r="I60" s="38"/>
    </row>
    <row r="61" spans="2:9" x14ac:dyDescent="0.25">
      <c r="B61" s="31">
        <v>59</v>
      </c>
      <c r="C61" s="37" t="s">
        <v>61</v>
      </c>
      <c r="D61" s="38">
        <v>1530.38</v>
      </c>
      <c r="F61" s="31"/>
      <c r="G61" s="37"/>
      <c r="H61" s="37"/>
      <c r="I61" s="38"/>
    </row>
    <row r="62" spans="2:9" x14ac:dyDescent="0.25">
      <c r="B62" s="31">
        <v>60</v>
      </c>
      <c r="C62" s="37" t="s">
        <v>61</v>
      </c>
      <c r="D62" s="38">
        <v>6760.81</v>
      </c>
      <c r="F62" s="31"/>
      <c r="G62" s="37"/>
      <c r="H62" s="37"/>
      <c r="I62" s="38"/>
    </row>
    <row r="63" spans="2:9" x14ac:dyDescent="0.25">
      <c r="B63" s="31">
        <v>61</v>
      </c>
      <c r="C63" s="37" t="s">
        <v>61</v>
      </c>
      <c r="D63" s="38">
        <v>1893.57</v>
      </c>
      <c r="F63" s="31"/>
      <c r="G63" s="37"/>
      <c r="H63" s="37"/>
      <c r="I63" s="38"/>
    </row>
    <row r="64" spans="2:9" x14ac:dyDescent="0.25">
      <c r="B64" s="31">
        <v>62</v>
      </c>
      <c r="C64" s="37" t="s">
        <v>61</v>
      </c>
      <c r="D64" s="38">
        <v>1420.11</v>
      </c>
      <c r="F64" s="31">
        <v>62</v>
      </c>
      <c r="G64" s="37" t="s">
        <v>61</v>
      </c>
      <c r="H64" s="37">
        <v>1588.84</v>
      </c>
      <c r="I64" s="38">
        <v>0.92215800000000003</v>
      </c>
    </row>
    <row r="65" spans="2:9" x14ac:dyDescent="0.25">
      <c r="B65" s="31">
        <v>63</v>
      </c>
      <c r="C65" s="37" t="s">
        <v>61</v>
      </c>
      <c r="D65" s="38">
        <v>1566.81</v>
      </c>
      <c r="F65" s="31"/>
      <c r="G65" s="37"/>
      <c r="H65" s="37"/>
      <c r="I65" s="38"/>
    </row>
    <row r="66" spans="2:9" x14ac:dyDescent="0.25">
      <c r="B66" s="31">
        <v>64</v>
      </c>
      <c r="C66" s="37" t="s">
        <v>61</v>
      </c>
      <c r="D66" s="38">
        <v>2919.93</v>
      </c>
      <c r="F66" s="31"/>
      <c r="G66" s="37"/>
      <c r="H66" s="37"/>
      <c r="I66" s="38"/>
    </row>
    <row r="67" spans="2:9" x14ac:dyDescent="0.25">
      <c r="B67" s="31">
        <v>65</v>
      </c>
      <c r="C67" s="37" t="s">
        <v>61</v>
      </c>
      <c r="D67" s="38">
        <v>1989.72</v>
      </c>
      <c r="F67" s="31"/>
      <c r="G67" s="37"/>
      <c r="H67" s="37"/>
      <c r="I67" s="38"/>
    </row>
    <row r="68" spans="2:9" x14ac:dyDescent="0.25">
      <c r="B68" s="31">
        <v>66</v>
      </c>
      <c r="C68" s="37" t="s">
        <v>61</v>
      </c>
      <c r="D68" s="38">
        <v>2421.12</v>
      </c>
      <c r="F68" s="31">
        <v>66</v>
      </c>
      <c r="G68" s="37" t="s">
        <v>61</v>
      </c>
      <c r="H68" s="37">
        <v>2389.33</v>
      </c>
      <c r="I68" s="38">
        <v>0.94334699999999994</v>
      </c>
    </row>
    <row r="69" spans="2:9" x14ac:dyDescent="0.25">
      <c r="B69" s="31">
        <v>67</v>
      </c>
      <c r="C69" s="37" t="s">
        <v>61</v>
      </c>
      <c r="D69" s="38">
        <v>1088.8599999999999</v>
      </c>
      <c r="F69" s="31">
        <v>67</v>
      </c>
      <c r="G69" s="37" t="s">
        <v>61</v>
      </c>
      <c r="H69" s="37">
        <v>1361.91</v>
      </c>
      <c r="I69" s="38">
        <v>0.89288100000000004</v>
      </c>
    </row>
    <row r="70" spans="2:9" x14ac:dyDescent="0.25">
      <c r="B70" s="31">
        <v>68</v>
      </c>
      <c r="C70" s="37" t="s">
        <v>61</v>
      </c>
      <c r="D70" s="38">
        <v>2715.15</v>
      </c>
      <c r="F70" s="31"/>
      <c r="G70" s="37"/>
      <c r="H70" s="37"/>
      <c r="I70" s="38"/>
    </row>
    <row r="71" spans="2:9" x14ac:dyDescent="0.25">
      <c r="B71" s="31">
        <v>69</v>
      </c>
      <c r="C71" s="37" t="s">
        <v>61</v>
      </c>
      <c r="D71" s="38">
        <v>1690.46</v>
      </c>
      <c r="F71" s="31">
        <v>69</v>
      </c>
      <c r="G71" s="37" t="s">
        <v>61</v>
      </c>
      <c r="H71" s="37">
        <v>1873.03</v>
      </c>
      <c r="I71" s="38">
        <v>0.93168499999999999</v>
      </c>
    </row>
    <row r="72" spans="2:9" x14ac:dyDescent="0.25">
      <c r="B72" s="31">
        <v>70</v>
      </c>
      <c r="C72" s="37" t="s">
        <v>61</v>
      </c>
      <c r="D72" s="38">
        <v>2796.21</v>
      </c>
      <c r="F72" s="31">
        <v>70</v>
      </c>
      <c r="G72" s="37" t="s">
        <v>61</v>
      </c>
      <c r="H72" s="37">
        <v>2739.91</v>
      </c>
      <c r="I72" s="38">
        <v>0.95642899999999997</v>
      </c>
    </row>
    <row r="73" spans="2:9" x14ac:dyDescent="0.25">
      <c r="B73" s="31">
        <v>71</v>
      </c>
      <c r="C73" s="37" t="s">
        <v>61</v>
      </c>
      <c r="D73" s="38">
        <v>2051.7399999999998</v>
      </c>
      <c r="F73" s="31">
        <v>71</v>
      </c>
      <c r="G73" s="37" t="s">
        <v>61</v>
      </c>
      <c r="H73" s="37">
        <v>2166.4899999999998</v>
      </c>
      <c r="I73" s="38">
        <v>0.90966199999999997</v>
      </c>
    </row>
    <row r="74" spans="2:9" x14ac:dyDescent="0.25">
      <c r="B74" s="31">
        <v>72</v>
      </c>
      <c r="C74" s="37" t="s">
        <v>61</v>
      </c>
      <c r="D74" s="38">
        <v>2521.66</v>
      </c>
      <c r="F74" s="31"/>
      <c r="G74" s="37"/>
      <c r="H74" s="37"/>
      <c r="I74" s="38"/>
    </row>
    <row r="75" spans="2:9" x14ac:dyDescent="0.25">
      <c r="B75" s="31">
        <v>73</v>
      </c>
      <c r="C75" s="37"/>
      <c r="D75" s="38">
        <v>1735.03</v>
      </c>
      <c r="F75" s="31"/>
      <c r="G75" s="37"/>
      <c r="H75" s="37"/>
      <c r="I75" s="38"/>
    </row>
    <row r="76" spans="2:9" x14ac:dyDescent="0.25">
      <c r="B76" s="31">
        <v>74</v>
      </c>
      <c r="C76" s="37" t="s">
        <v>61</v>
      </c>
      <c r="D76" s="38">
        <v>1010.37</v>
      </c>
      <c r="F76" s="31">
        <v>74</v>
      </c>
      <c r="G76" s="37" t="s">
        <v>61</v>
      </c>
      <c r="H76" s="37">
        <v>1026.5999999999999</v>
      </c>
      <c r="I76" s="38">
        <v>0.886463</v>
      </c>
    </row>
    <row r="77" spans="2:9" x14ac:dyDescent="0.25">
      <c r="B77" s="31">
        <v>75</v>
      </c>
      <c r="C77" s="37" t="s">
        <v>61</v>
      </c>
      <c r="D77" s="38">
        <v>1736.02</v>
      </c>
      <c r="F77" s="31">
        <v>75</v>
      </c>
      <c r="G77" s="37" t="s">
        <v>61</v>
      </c>
      <c r="H77" s="37">
        <v>1467.93</v>
      </c>
      <c r="I77" s="38">
        <v>0.94224299999999994</v>
      </c>
    </row>
    <row r="78" spans="2:9" x14ac:dyDescent="0.25">
      <c r="B78" s="31">
        <v>76</v>
      </c>
      <c r="C78" s="37" t="s">
        <v>61</v>
      </c>
      <c r="D78" s="38">
        <v>1533.68</v>
      </c>
      <c r="F78" s="31"/>
      <c r="G78" s="37"/>
      <c r="H78" s="37"/>
      <c r="I78" s="38"/>
    </row>
    <row r="79" spans="2:9" x14ac:dyDescent="0.25">
      <c r="B79" s="31">
        <v>77</v>
      </c>
      <c r="C79" s="37" t="s">
        <v>61</v>
      </c>
      <c r="D79" s="38">
        <v>2119.84</v>
      </c>
      <c r="F79" s="31"/>
      <c r="G79" s="37"/>
      <c r="H79" s="37"/>
      <c r="I79" s="38"/>
    </row>
    <row r="80" spans="2:9" x14ac:dyDescent="0.25">
      <c r="B80" s="31">
        <v>78</v>
      </c>
      <c r="C80" s="37" t="s">
        <v>61</v>
      </c>
      <c r="D80" s="38">
        <v>2422.75</v>
      </c>
      <c r="F80" s="31">
        <v>78</v>
      </c>
      <c r="G80" s="37" t="s">
        <v>61</v>
      </c>
      <c r="H80" s="37">
        <v>1922.03</v>
      </c>
      <c r="I80" s="38">
        <v>0.90231300000000003</v>
      </c>
    </row>
    <row r="81" spans="2:9" x14ac:dyDescent="0.25">
      <c r="B81" s="31">
        <v>79</v>
      </c>
      <c r="C81" s="37" t="s">
        <v>61</v>
      </c>
      <c r="D81" s="38">
        <v>2379.73</v>
      </c>
      <c r="F81" s="31">
        <v>79</v>
      </c>
      <c r="G81" s="37" t="s">
        <v>61</v>
      </c>
      <c r="H81" s="37">
        <v>2259.59</v>
      </c>
      <c r="I81" s="38">
        <v>0.92179800000000001</v>
      </c>
    </row>
    <row r="82" spans="2:9" x14ac:dyDescent="0.25">
      <c r="B82" s="31">
        <v>80</v>
      </c>
      <c r="C82" s="37" t="s">
        <v>61</v>
      </c>
      <c r="D82" s="38">
        <v>1289.8499999999999</v>
      </c>
      <c r="F82" s="31">
        <v>80</v>
      </c>
      <c r="G82" s="37" t="s">
        <v>61</v>
      </c>
      <c r="H82" s="37">
        <v>1426.86</v>
      </c>
      <c r="I82" s="38">
        <v>0.85251699999999997</v>
      </c>
    </row>
    <row r="83" spans="2:9" x14ac:dyDescent="0.25">
      <c r="B83" s="31">
        <v>81</v>
      </c>
      <c r="C83" s="37" t="s">
        <v>61</v>
      </c>
      <c r="D83" s="38">
        <v>1336.74</v>
      </c>
      <c r="F83" s="31">
        <v>81</v>
      </c>
      <c r="G83" s="37" t="s">
        <v>61</v>
      </c>
      <c r="H83" s="37">
        <v>1440.9</v>
      </c>
      <c r="I83" s="38">
        <v>0.90825699999999998</v>
      </c>
    </row>
    <row r="84" spans="2:9" x14ac:dyDescent="0.25">
      <c r="B84" s="31">
        <v>82</v>
      </c>
      <c r="C84" s="37" t="s">
        <v>61</v>
      </c>
      <c r="D84" s="38">
        <v>1500.93</v>
      </c>
      <c r="F84" s="31">
        <v>82</v>
      </c>
      <c r="G84" s="37" t="s">
        <v>61</v>
      </c>
      <c r="H84" s="37">
        <v>1418.24</v>
      </c>
      <c r="I84" s="38">
        <v>0.87204300000000001</v>
      </c>
    </row>
    <row r="85" spans="2:9" x14ac:dyDescent="0.25">
      <c r="B85" s="31">
        <v>83</v>
      </c>
      <c r="C85" s="37" t="s">
        <v>61</v>
      </c>
      <c r="D85" s="38">
        <v>2145.6999999999998</v>
      </c>
      <c r="F85" s="31">
        <v>83</v>
      </c>
      <c r="G85" s="37" t="s">
        <v>61</v>
      </c>
      <c r="H85" s="37">
        <v>2080.9699999999998</v>
      </c>
      <c r="I85" s="38">
        <v>0.93339499999999997</v>
      </c>
    </row>
    <row r="86" spans="2:9" x14ac:dyDescent="0.25">
      <c r="B86" s="31">
        <v>84</v>
      </c>
      <c r="C86" s="37" t="s">
        <v>61</v>
      </c>
      <c r="D86" s="38">
        <v>1385.37</v>
      </c>
      <c r="F86" s="31"/>
      <c r="G86" s="37"/>
      <c r="H86" s="37"/>
      <c r="I86" s="38"/>
    </row>
    <row r="87" spans="2:9" x14ac:dyDescent="0.25">
      <c r="B87" s="31">
        <v>85</v>
      </c>
      <c r="C87" s="37"/>
      <c r="D87" s="38"/>
      <c r="F87" s="31"/>
      <c r="G87" s="37"/>
      <c r="H87" s="37"/>
      <c r="I87" s="38"/>
    </row>
    <row r="88" spans="2:9" x14ac:dyDescent="0.25">
      <c r="B88" s="31">
        <v>86</v>
      </c>
      <c r="C88" s="37" t="s">
        <v>61</v>
      </c>
      <c r="D88" s="38">
        <v>3027.5</v>
      </c>
      <c r="F88" s="31">
        <v>86</v>
      </c>
      <c r="G88" s="37" t="s">
        <v>61</v>
      </c>
      <c r="H88" s="37">
        <v>2386.02</v>
      </c>
      <c r="I88" s="38">
        <v>0.92452000000000001</v>
      </c>
    </row>
    <row r="89" spans="2:9" x14ac:dyDescent="0.25">
      <c r="B89" s="31">
        <v>87</v>
      </c>
      <c r="C89" s="37" t="s">
        <v>61</v>
      </c>
      <c r="D89" s="38">
        <v>1019.59</v>
      </c>
      <c r="F89" s="31"/>
      <c r="G89" s="37"/>
      <c r="H89" s="37"/>
      <c r="I89" s="38"/>
    </row>
    <row r="90" spans="2:9" x14ac:dyDescent="0.25">
      <c r="B90" s="31">
        <v>88</v>
      </c>
      <c r="C90" s="37" t="s">
        <v>61</v>
      </c>
      <c r="D90" s="38">
        <v>2959.24</v>
      </c>
      <c r="F90" s="31">
        <v>88</v>
      </c>
      <c r="G90" s="37" t="s">
        <v>61</v>
      </c>
      <c r="H90" s="37">
        <v>2811.37</v>
      </c>
      <c r="I90" s="38">
        <v>0.92738399999999999</v>
      </c>
    </row>
    <row r="91" spans="2:9" x14ac:dyDescent="0.25">
      <c r="B91" s="31">
        <v>89</v>
      </c>
      <c r="C91" s="37" t="s">
        <v>61</v>
      </c>
      <c r="D91" s="38">
        <v>415.39800000000002</v>
      </c>
      <c r="F91" s="31"/>
      <c r="G91" s="37"/>
      <c r="H91" s="37"/>
      <c r="I91" s="38"/>
    </row>
    <row r="92" spans="2:9" x14ac:dyDescent="0.25">
      <c r="B92" s="31">
        <v>90</v>
      </c>
      <c r="C92" s="37" t="s">
        <v>61</v>
      </c>
      <c r="D92" s="38">
        <v>4008.79</v>
      </c>
      <c r="F92" s="31">
        <v>90</v>
      </c>
      <c r="G92" s="37" t="s">
        <v>61</v>
      </c>
      <c r="H92" s="37">
        <v>3751.2</v>
      </c>
      <c r="I92" s="38">
        <v>0.93768799999999997</v>
      </c>
    </row>
    <row r="93" spans="2:9" x14ac:dyDescent="0.25">
      <c r="B93" s="31">
        <v>91</v>
      </c>
      <c r="C93" s="37" t="s">
        <v>61</v>
      </c>
      <c r="D93" s="38">
        <v>2202.6</v>
      </c>
      <c r="F93" s="31">
        <v>91</v>
      </c>
      <c r="G93" s="37" t="s">
        <v>61</v>
      </c>
      <c r="H93" s="37">
        <v>2320.0300000000002</v>
      </c>
      <c r="I93" s="38">
        <v>0.95343199999999995</v>
      </c>
    </row>
    <row r="94" spans="2:9" x14ac:dyDescent="0.25">
      <c r="B94" s="31">
        <v>92</v>
      </c>
      <c r="C94" s="37" t="s">
        <v>61</v>
      </c>
      <c r="D94" s="38">
        <v>2022.86</v>
      </c>
      <c r="F94" s="31">
        <v>92</v>
      </c>
      <c r="G94" s="37" t="s">
        <v>61</v>
      </c>
      <c r="H94" s="37">
        <v>1816.86</v>
      </c>
      <c r="I94" s="38">
        <v>0.91617900000000008</v>
      </c>
    </row>
    <row r="95" spans="2:9" x14ac:dyDescent="0.25">
      <c r="B95" s="31">
        <v>93</v>
      </c>
      <c r="C95" s="37" t="s">
        <v>61</v>
      </c>
      <c r="D95" s="38">
        <v>1407.75</v>
      </c>
      <c r="F95" s="31">
        <v>93</v>
      </c>
      <c r="G95" s="37" t="s">
        <v>61</v>
      </c>
      <c r="H95" s="37">
        <v>1399.21</v>
      </c>
      <c r="I95" s="38">
        <v>0.92351399999999995</v>
      </c>
    </row>
    <row r="96" spans="2:9" x14ac:dyDescent="0.25">
      <c r="B96" s="31">
        <v>94</v>
      </c>
      <c r="C96" s="37" t="s">
        <v>61</v>
      </c>
      <c r="D96" s="38">
        <v>2469.14</v>
      </c>
      <c r="F96" s="31">
        <v>94</v>
      </c>
      <c r="G96" s="37" t="s">
        <v>61</v>
      </c>
      <c r="H96" s="37">
        <v>2253.86</v>
      </c>
      <c r="I96" s="38">
        <v>0.95493899999999998</v>
      </c>
    </row>
    <row r="97" spans="2:9" x14ac:dyDescent="0.25">
      <c r="B97" s="31">
        <v>95</v>
      </c>
      <c r="C97" s="37" t="s">
        <v>61</v>
      </c>
      <c r="D97" s="38">
        <v>2762.21</v>
      </c>
      <c r="F97" s="31">
        <v>95</v>
      </c>
      <c r="G97" s="37" t="s">
        <v>61</v>
      </c>
      <c r="H97" s="37">
        <v>2649.56</v>
      </c>
      <c r="I97" s="38">
        <v>0.92559000000000002</v>
      </c>
    </row>
    <row r="98" spans="2:9" x14ac:dyDescent="0.25">
      <c r="B98" s="31">
        <v>96</v>
      </c>
      <c r="C98" s="37" t="s">
        <v>61</v>
      </c>
      <c r="D98" s="38">
        <v>1576.98</v>
      </c>
      <c r="F98" s="31">
        <v>96</v>
      </c>
      <c r="G98" s="37" t="s">
        <v>61</v>
      </c>
      <c r="H98" s="37">
        <v>2032.49</v>
      </c>
      <c r="I98" s="38">
        <v>0.86399199999999998</v>
      </c>
    </row>
    <row r="99" spans="2:9" x14ac:dyDescent="0.25">
      <c r="B99" s="31">
        <v>97</v>
      </c>
      <c r="C99" s="37" t="s">
        <v>61</v>
      </c>
      <c r="D99" s="38">
        <v>2039.7</v>
      </c>
      <c r="F99" s="31">
        <v>97</v>
      </c>
      <c r="G99" s="37" t="s">
        <v>61</v>
      </c>
      <c r="H99" s="37">
        <v>1989.88</v>
      </c>
      <c r="I99" s="38">
        <v>0.93153400000000008</v>
      </c>
    </row>
    <row r="100" spans="2:9" x14ac:dyDescent="0.25">
      <c r="B100" s="31">
        <v>98</v>
      </c>
      <c r="C100" s="37" t="s">
        <v>61</v>
      </c>
      <c r="D100" s="38">
        <v>1446.6</v>
      </c>
      <c r="F100" s="31">
        <v>98</v>
      </c>
      <c r="G100" s="37" t="s">
        <v>61</v>
      </c>
      <c r="H100" s="37">
        <v>1235.1300000000001</v>
      </c>
      <c r="I100" s="38">
        <v>0.88061400000000001</v>
      </c>
    </row>
    <row r="101" spans="2:9" x14ac:dyDescent="0.25">
      <c r="B101" s="31">
        <v>99</v>
      </c>
      <c r="C101" s="37" t="s">
        <v>61</v>
      </c>
      <c r="D101" s="38">
        <v>2326.4499999999998</v>
      </c>
      <c r="F101" s="31">
        <v>99</v>
      </c>
      <c r="G101" s="37" t="s">
        <v>61</v>
      </c>
      <c r="H101" s="37">
        <v>2386.73</v>
      </c>
      <c r="I101" s="38">
        <v>0.93696600000000008</v>
      </c>
    </row>
    <row r="102" spans="2:9" x14ac:dyDescent="0.25">
      <c r="B102" s="31">
        <v>100</v>
      </c>
      <c r="C102" s="37" t="s">
        <v>61</v>
      </c>
      <c r="D102" s="38">
        <v>1743.42</v>
      </c>
      <c r="F102" s="31">
        <v>100</v>
      </c>
      <c r="G102" s="37" t="s">
        <v>61</v>
      </c>
      <c r="H102" s="37">
        <v>1489.94</v>
      </c>
      <c r="I102" s="38">
        <v>0.94909999999999994</v>
      </c>
    </row>
    <row r="103" spans="2:9" x14ac:dyDescent="0.25">
      <c r="B103" s="31">
        <v>101</v>
      </c>
      <c r="C103" s="37" t="s">
        <v>61</v>
      </c>
      <c r="D103" s="38">
        <v>3221.66</v>
      </c>
      <c r="F103" s="31"/>
      <c r="G103" s="37"/>
      <c r="H103" s="37"/>
      <c r="I103" s="38"/>
    </row>
    <row r="104" spans="2:9" x14ac:dyDescent="0.25">
      <c r="B104" s="31">
        <v>102</v>
      </c>
      <c r="C104" s="37" t="s">
        <v>61</v>
      </c>
      <c r="D104" s="38">
        <v>381.05599999999998</v>
      </c>
      <c r="F104" s="31">
        <v>102</v>
      </c>
      <c r="G104" s="37" t="s">
        <v>61</v>
      </c>
      <c r="H104" s="37">
        <v>1988.8</v>
      </c>
      <c r="I104" s="38">
        <v>0.80160799999999999</v>
      </c>
    </row>
    <row r="105" spans="2:9" ht="15.75" thickBot="1" x14ac:dyDescent="0.3">
      <c r="B105" s="51">
        <v>103</v>
      </c>
      <c r="C105" s="52" t="s">
        <v>61</v>
      </c>
      <c r="D105" s="53">
        <v>2586.61</v>
      </c>
      <c r="F105" s="51">
        <v>103</v>
      </c>
      <c r="G105" s="52" t="s">
        <v>61</v>
      </c>
      <c r="H105" s="52">
        <v>1781.79</v>
      </c>
      <c r="I105" s="53">
        <v>0.93269499999999994</v>
      </c>
    </row>
  </sheetData>
  <mergeCells count="2">
    <mergeCell ref="B2:D2"/>
    <mergeCell ref="F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workbookViewId="0">
      <selection activeCell="P15" sqref="P15"/>
    </sheetView>
  </sheetViews>
  <sheetFormatPr defaultColWidth="9.140625"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4.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A933A0-2E29-4D82-A4A8-6FECA8CC0598}">
  <ds:schemaRefs>
    <ds:schemaRef ds:uri="office.server.policy"/>
  </ds:schemaRefs>
</ds:datastoreItem>
</file>

<file path=customXml/itemProps2.xml><?xml version="1.0" encoding="utf-8"?>
<ds:datastoreItem xmlns:ds="http://schemas.openxmlformats.org/officeDocument/2006/customXml" ds:itemID="{3611D48C-6B4F-4CD9-8579-A2A41CE94ADA}">
  <ds:schemaRefs>
    <ds:schemaRef ds:uri="http://schemas.microsoft.com/sharepoint/v3/contenttype/forms"/>
  </ds:schemaRefs>
</ds:datastoreItem>
</file>

<file path=customXml/itemProps3.xml><?xml version="1.0" encoding="utf-8"?>
<ds:datastoreItem xmlns:ds="http://schemas.openxmlformats.org/officeDocument/2006/customXml" ds:itemID="{EAB86876-AAC8-4339-8E74-E0DFE2CA9AC3}">
  <ds:schemaRefs>
    <ds:schemaRef ds:uri="http://purl.org/dc/elements/1.1/"/>
    <ds:schemaRef ds:uri="http://schemas.microsoft.com/office/2006/metadata/properties"/>
    <ds:schemaRef ds:uri="http://purl.org/dc/terms/"/>
    <ds:schemaRef ds:uri="http://www.w3.org/XML/1998/namespace"/>
    <ds:schemaRef ds:uri="http://schemas.openxmlformats.org/package/2006/metadata/core-properties"/>
    <ds:schemaRef ds:uri="http://schemas.microsoft.com/sharepoint/v3"/>
    <ds:schemaRef ds:uri="http://schemas.microsoft.com/office/2006/documentManagement/types"/>
    <ds:schemaRef ds:uri="e2656bbd-0e15-4aa0-af00-25744e385561"/>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kri</vt:lpstr>
      <vt:lpstr>kri-nn</vt:lpstr>
      <vt:lpstr>kri-nn-postpr</vt:lpstr>
      <vt:lpstr>raw</vt:lpstr>
      <vt:lpstr>etc</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2020-06-17T01:13:07Z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