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<sst xmlns="http://schemas.openxmlformats.org/spreadsheetml/2006/main" uniqueCount="30">
  <si>
    <t>Part A. Calibration</t>
  </si>
  <si>
    <t xml:space="preserve">This file is protected from modifying. It was prepared for learning purpose only. </t>
  </si>
  <si>
    <t>Feel free to prepare your own Excel spreadsheet.</t>
  </si>
  <si>
    <t>beaker</t>
  </si>
  <si>
    <t>% Transmittance</t>
  </si>
  <si>
    <t>Absorbance</t>
  </si>
  <si>
    <t>[Fe(NCS)2+]</t>
  </si>
  <si>
    <t>Part B. Equilibrium data</t>
  </si>
  <si>
    <t>init [Fe3+]</t>
  </si>
  <si>
    <t>ini[SCN-]</t>
  </si>
  <si>
    <t>equim [Fe3+]</t>
  </si>
  <si>
    <t>equim [SCN-]</t>
  </si>
  <si>
    <t>Kc</t>
  </si>
  <si>
    <t>Average Kc</t>
  </si>
  <si>
    <t>from graph</t>
  </si>
  <si>
    <t>4 at 80C</t>
  </si>
  <si>
    <t>4 at 0C</t>
  </si>
  <si>
    <t xml:space="preserve">Beaker 4 </t>
  </si>
  <si>
    <t xml:space="preserve">   T (oC)</t>
  </si>
  <si>
    <t xml:space="preserve">  T (K)</t>
  </si>
  <si>
    <t xml:space="preserve">       1/T</t>
  </si>
  <si>
    <t xml:space="preserve">    Kc</t>
  </si>
  <si>
    <t xml:space="preserve">  ln Kc</t>
  </si>
  <si>
    <t xml:space="preserve">    R</t>
  </si>
  <si>
    <t xml:space="preserve">    R lnKc </t>
  </si>
  <si>
    <t>From the equation on the graph, R lnKc vs. 1/T:</t>
  </si>
  <si>
    <r>
      <rPr>
        <sz val="10"/>
        <color indexed="8"/>
        <rFont val="Arial"/>
      </rPr>
      <t xml:space="preserve">"- </t>
    </r>
    <r>
      <rPr>
        <sz val="10"/>
        <color indexed="8"/>
        <rFont val="Calibri"/>
      </rPr>
      <t>∆</t>
    </r>
    <r>
      <rPr>
        <sz val="10"/>
        <color indexed="8"/>
        <rFont val="Arial"/>
      </rPr>
      <t>H" = 10457 J/mole, so ∆H = -10.5 kJ/mole;  ∆S = 17 J/K*mole</t>
    </r>
  </si>
  <si>
    <t>Class data, Kc at room temperature</t>
  </si>
  <si>
    <t>Class mean</t>
  </si>
  <si>
    <t>Standard Deviation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</si>
</sst>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"/>
  </numFmts>
  <fonts count="10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10"/>
      <color indexed="11"/>
      <name val="Arial"/>
    </font>
    <font>
      <sz val="10"/>
      <color indexed="8"/>
      <name val="Calibri"/>
    </font>
    <font>
      <sz val="8"/>
      <color indexed="8"/>
      <name val="Arial"/>
    </font>
    <font>
      <sz val="18"/>
      <color indexed="8"/>
      <name val="Cambria"/>
    </font>
    <font>
      <b val="1"/>
      <sz val="8"/>
      <color indexed="8"/>
      <name val="Arial"/>
    </font>
    <font>
      <sz val="4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1" fontId="0" fillId="3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0" fontId="0" fillId="2" borderId="2" applyNumberFormat="0" applyFont="1" applyFill="1" applyBorder="1" applyAlignment="1" applyProtection="0">
      <alignment vertical="bottom"/>
    </xf>
    <xf numFmtId="11" fontId="0" borderId="1" applyNumberFormat="1" applyFont="1" applyFill="0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1" fontId="0" fillId="2" borderId="1" applyNumberFormat="1" applyFont="1" applyFill="1" applyBorder="1" applyAlignment="1" applyProtection="0">
      <alignment horizontal="right" vertical="bottom"/>
    </xf>
    <xf numFmtId="0" fontId="0" borderId="2" applyNumberFormat="0" applyFont="1" applyFill="0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fcf305"/>
      <rgbColor rgb="ff808080"/>
      <rgbColor rgb="ffc0c0c0"/>
      <rgbColor rgb="ff00009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0995"/>
          <c:y val="0.0671454"/>
          <c:w val="0.773058"/>
          <c:h val="0.710469"/>
        </c:manualLayout>
      </c:layout>
      <c:scatterChart>
        <c:scatterStyle val="lineMarker"/>
        <c:varyColors val="0"/>
        <c:ser>
          <c:idx val="0"/>
          <c:order val="0"/>
          <c:tx>
            <c:v>Calibration curve</c:v>
          </c:tx>
          <c:spPr>
            <a:solidFill>
              <a:srgbClr val="000090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3"/>
            <c:spPr>
              <a:solidFill>
                <a:srgbClr val="000090"/>
              </a:solidFill>
              <a:ln w="25400" cap="flat">
                <a:solidFill>
                  <a:srgbClr val="000090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000000"/>
                </a:solidFill>
                <a:prstDash val="solid"/>
                <a:round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'Sheet1'!$G$4:$G$10</c:f>
              <c:numCache>
                <c:ptCount val="7"/>
                <c:pt idx="0">
                  <c:v>0.000000</c:v>
                </c:pt>
                <c:pt idx="1">
                  <c:v>0.000020</c:v>
                </c:pt>
                <c:pt idx="2">
                  <c:v>0.000040</c:v>
                </c:pt>
                <c:pt idx="3">
                  <c:v>0.000080</c:v>
                </c:pt>
                <c:pt idx="4">
                  <c:v>0.000120</c:v>
                </c:pt>
                <c:pt idx="5">
                  <c:v>0.000160</c:v>
                </c:pt>
                <c:pt idx="6">
                  <c:v>0.000200</c:v>
                </c:pt>
              </c:numCache>
            </c:numRef>
          </c:xVal>
          <c:yVal>
            <c:numRef>
              <c:f>'Sheet1'!$E$4:$E$10</c:f>
              <c:numCache>
                <c:ptCount val="7"/>
                <c:pt idx="0">
                  <c:v>0.000000</c:v>
                </c:pt>
                <c:pt idx="1">
                  <c:v>0.011441</c:v>
                </c:pt>
                <c:pt idx="2">
                  <c:v>0.012334</c:v>
                </c:pt>
                <c:pt idx="3">
                  <c:v>0.285670</c:v>
                </c:pt>
                <c:pt idx="4">
                  <c:v>0.519993</c:v>
                </c:pt>
                <c:pt idx="5">
                  <c:v>0.517126</c:v>
                </c:pt>
                <c:pt idx="6">
                  <c:v>0.795880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08080"/>
              </a:solidFill>
              <a:prstDash val="solid"/>
              <a:round/>
            </a:ln>
          </c:spPr>
        </c:majorGridlines>
        <c:minorGridlines>
          <c:spPr>
            <a:ln w="12700" cap="flat">
              <a:solidFill>
                <a:srgbClr val="C0C0C0"/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i="0" strike="noStrike" sz="8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trike="noStrike" sz="800" u="none">
                    <a:solidFill>
                      <a:srgbClr val="000000"/>
                    </a:solidFill>
                    <a:latin typeface="Arial"/>
                  </a:rPr>
                  <a:t>[FeNCS)2+], M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8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5e-05"/>
        <c:minorUnit val="2.5e-05"/>
      </c:val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round/>
            </a:ln>
          </c:spPr>
        </c:majorGridlines>
        <c:minorGridlines>
          <c:spPr>
            <a:ln w="12700" cap="flat">
              <a:solidFill>
                <a:srgbClr val="C0C0C0"/>
              </a:solidFill>
              <a:prstDash val="solid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8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800" u="none">
                    <a:solidFill>
                      <a:srgbClr val="000000"/>
                    </a:solidFill>
                    <a:latin typeface="Arial"/>
                  </a:rPr>
                  <a:t>Absorbance, arbitrary units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8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2"/>
        <c:minorUnit val="0.1"/>
      </c:valAx>
      <c:spPr>
        <a:solidFill>
          <a:srgbClr val="FFFFFF"/>
        </a:solidFill>
        <a:ln w="12700" cap="flat">
          <a:solidFill>
            <a:srgbClr val="808080"/>
          </a:solidFill>
          <a:prstDash val="solid"/>
          <a:round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000000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41023"/>
          <c:y val="0.0635667"/>
          <c:w val="0.818237"/>
          <c:h val="0.711161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rgbClr val="000090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3"/>
            <c:spPr>
              <a:solidFill>
                <a:srgbClr val="000090"/>
              </a:solidFill>
              <a:ln w="25400" cap="flat">
                <a:solidFill>
                  <a:srgbClr val="000090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475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000000"/>
                </a:solidFill>
                <a:prstDash val="solid"/>
                <a:round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'Sheet1'!$C$28:$C$30</c:f>
              <c:numCache>
                <c:ptCount val="3"/>
                <c:pt idx="0">
                  <c:v>0.003413</c:v>
                </c:pt>
                <c:pt idx="1">
                  <c:v>0.002833</c:v>
                </c:pt>
                <c:pt idx="2">
                  <c:v>0.003663</c:v>
                </c:pt>
              </c:numCache>
            </c:numRef>
          </c:xVal>
          <c:yVal>
            <c:numRef>
              <c:f>'Sheet1'!$G$28:$G$30</c:f>
              <c:numCache>
                <c:ptCount val="3"/>
                <c:pt idx="0">
                  <c:v>46.878761</c:v>
                </c:pt>
                <c:pt idx="1">
                  <c:v>44.573602</c:v>
                </c:pt>
                <c:pt idx="2">
                  <c:v>54.445173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in val="0.002"/>
        </c:scaling>
        <c:delete val="0"/>
        <c:axPos val="b"/>
        <c:majorGridlines>
          <c:spPr>
            <a:ln w="12700" cap="flat">
              <a:solidFill>
                <a:srgbClr val="808080"/>
              </a:solidFill>
              <a:prstDash val="solid"/>
              <a:round/>
            </a:ln>
          </c:spPr>
        </c:majorGridlines>
        <c:minorGridlines>
          <c:spPr>
            <a:ln w="12700" cap="flat">
              <a:solidFill>
                <a:srgbClr val="C0C0C0"/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1/T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FFFFF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8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0.000425"/>
        <c:minorUnit val="0.0002125"/>
      </c:valAx>
      <c:valAx>
        <c:axId val="2094734553"/>
        <c:scaling>
          <c:orientation val="minMax"/>
          <c:min val="4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minorGridlines>
          <c:spPr>
            <a:ln w="12700" cap="flat">
              <a:solidFill>
                <a:srgbClr val="C0C0C0"/>
              </a:solidFill>
              <a:prstDash val="solid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R lnKc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FFFFF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8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solidFill>
          <a:srgbClr val="FFFFFF"/>
        </a:solidFill>
        <a:ln w="12700" cap="flat">
          <a:solidFill>
            <a:srgbClr val="FFFFFF"/>
          </a:solidFill>
          <a:prstDash val="solid"/>
          <a:round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000000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274623</xdr:colOff>
      <xdr:row>2</xdr:row>
      <xdr:rowOff>38726</xdr:rowOff>
    </xdr:from>
    <xdr:to>
      <xdr:col>12</xdr:col>
      <xdr:colOff>212526</xdr:colOff>
      <xdr:row>12</xdr:row>
      <xdr:rowOff>72249</xdr:rowOff>
    </xdr:to>
    <xdr:graphicFrame>
      <xdr:nvGraphicFramePr>
        <xdr:cNvPr id="2" name="Chart 2"/>
        <xdr:cNvGraphicFramePr/>
      </xdr:nvGraphicFramePr>
      <xdr:xfrm>
        <a:off x="4275123" y="362576"/>
        <a:ext cx="3798704" cy="16527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497415</xdr:colOff>
      <xdr:row>25</xdr:row>
      <xdr:rowOff>73802</xdr:rowOff>
    </xdr:from>
    <xdr:to>
      <xdr:col>12</xdr:col>
      <xdr:colOff>606385</xdr:colOff>
      <xdr:row>36</xdr:row>
      <xdr:rowOff>38451</xdr:rowOff>
    </xdr:to>
    <xdr:graphicFrame>
      <xdr:nvGraphicFramePr>
        <xdr:cNvPr id="3" name="Chart 3"/>
        <xdr:cNvGraphicFramePr/>
      </xdr:nvGraphicFramePr>
      <xdr:xfrm>
        <a:off x="4497915" y="4121927"/>
        <a:ext cx="3969771" cy="174582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47"/>
  <sheetViews>
    <sheetView workbookViewId="0" showGridLines="0" defaultGridColor="1"/>
  </sheetViews>
  <sheetFormatPr defaultColWidth="8.83333" defaultRowHeight="12.75" customHeight="1" outlineLevelRow="0" outlineLevelCol="0"/>
  <cols>
    <col min="1" max="1" width="7.85156" style="1" customWidth="1"/>
    <col min="2" max="2" width="5.35156" style="1" customWidth="1"/>
    <col min="3" max="3" width="7.35156" style="1" customWidth="1"/>
    <col min="4" max="4" width="7.5" style="1" customWidth="1"/>
    <col min="5" max="5" width="6.67188" style="1" customWidth="1"/>
    <col min="6" max="6" width="6.17188" style="1" customWidth="1"/>
    <col min="7" max="7" width="11.6719" style="1" customWidth="1"/>
    <col min="8" max="8" width="8.5" style="1" customWidth="1"/>
    <col min="9" max="9" width="8.85156" style="1" customWidth="1"/>
    <col min="10" max="10" width="12.3516" style="1" customWidth="1"/>
    <col min="11" max="11" width="11.1719" style="1" customWidth="1"/>
    <col min="12" max="12" width="9.85156" style="1" customWidth="1"/>
    <col min="13" max="20" width="8.85156" style="1" customWidth="1"/>
    <col min="21" max="256" width="8.85156" style="1" customWidth="1"/>
  </cols>
  <sheetData>
    <row r="1" ht="12.75" customHeight="1">
      <c r="A1" t="s" s="2">
        <v>0</v>
      </c>
      <c r="B1" s="3"/>
      <c r="C1" s="3"/>
      <c r="D1" t="s" s="4">
        <v>1</v>
      </c>
      <c r="E1" s="3"/>
      <c r="F1" s="3"/>
      <c r="G1" s="3"/>
      <c r="H1" s="3"/>
      <c r="I1" s="5"/>
      <c r="J1" s="3"/>
      <c r="K1" s="3"/>
      <c r="L1" s="3"/>
      <c r="M1" s="5"/>
      <c r="N1" s="5"/>
      <c r="O1" s="5"/>
      <c r="P1" s="5"/>
      <c r="Q1" s="5"/>
      <c r="R1" s="5"/>
      <c r="S1" s="5"/>
      <c r="T1" s="5"/>
    </row>
    <row r="2" ht="12.75" customHeight="1">
      <c r="A2" s="6"/>
      <c r="B2" s="3"/>
      <c r="C2" t="s" s="4">
        <v>2</v>
      </c>
      <c r="D2" s="3"/>
      <c r="E2" s="3"/>
      <c r="F2" s="3"/>
      <c r="G2" s="3"/>
      <c r="H2" s="3"/>
      <c r="I2" s="5"/>
      <c r="J2" s="3"/>
      <c r="K2" s="3"/>
      <c r="L2" s="3"/>
      <c r="M2" s="5"/>
      <c r="N2" s="5"/>
      <c r="O2" s="5"/>
      <c r="P2" s="5"/>
      <c r="Q2" s="5"/>
      <c r="R2" s="5"/>
      <c r="S2" s="5"/>
      <c r="T2" s="5"/>
    </row>
    <row r="3" ht="12.75" customHeight="1">
      <c r="A3" t="s" s="7">
        <v>3</v>
      </c>
      <c r="B3" s="3"/>
      <c r="C3" t="s" s="8">
        <v>4</v>
      </c>
      <c r="D3" s="3"/>
      <c r="E3" t="s" s="7">
        <v>5</v>
      </c>
      <c r="F3" s="3"/>
      <c r="G3" t="s" s="7">
        <v>6</v>
      </c>
      <c r="H3" s="3"/>
      <c r="I3" s="5"/>
      <c r="J3" s="3"/>
      <c r="K3" s="3"/>
      <c r="L3" s="3"/>
      <c r="M3" s="5"/>
      <c r="N3" s="5"/>
      <c r="O3" s="5"/>
      <c r="P3" s="5"/>
      <c r="Q3" s="5"/>
      <c r="R3" s="5"/>
      <c r="S3" s="5"/>
      <c r="T3" s="5"/>
    </row>
    <row r="4" ht="12.75" customHeight="1">
      <c r="A4" s="9">
        <v>1</v>
      </c>
      <c r="B4" s="10"/>
      <c r="C4" s="11">
        <v>100</v>
      </c>
      <c r="D4" s="12"/>
      <c r="E4" s="13">
        <f>LOG(100/C4)</f>
        <v>0</v>
      </c>
      <c r="F4" s="3"/>
      <c r="G4" s="14">
        <v>0</v>
      </c>
      <c r="H4" s="13"/>
      <c r="I4" s="5"/>
      <c r="J4" s="3"/>
      <c r="K4" s="3"/>
      <c r="L4" s="3"/>
      <c r="M4" s="5"/>
      <c r="N4" s="5"/>
      <c r="O4" s="5"/>
      <c r="P4" s="5"/>
      <c r="Q4" s="5"/>
      <c r="R4" s="5"/>
      <c r="S4" s="5"/>
      <c r="T4" s="5"/>
    </row>
    <row r="5" ht="12.75" customHeight="1">
      <c r="A5" s="9">
        <v>2</v>
      </c>
      <c r="B5" s="10"/>
      <c r="C5" s="11">
        <v>97.40000000000001</v>
      </c>
      <c r="D5" s="12"/>
      <c r="E5" s="13">
        <f>LOG(100/C5)</f>
        <v>0.0114410431213844</v>
      </c>
      <c r="F5" s="3"/>
      <c r="G5" s="14">
        <v>2e-05</v>
      </c>
      <c r="H5" s="13"/>
      <c r="I5" s="5"/>
      <c r="J5" s="3"/>
      <c r="K5" s="3"/>
      <c r="L5" s="3"/>
      <c r="M5" s="5"/>
      <c r="N5" s="5"/>
      <c r="O5" s="5"/>
      <c r="P5" s="5"/>
      <c r="Q5" s="5"/>
      <c r="R5" s="5"/>
      <c r="S5" s="5"/>
      <c r="T5" s="5"/>
    </row>
    <row r="6" ht="12.75" customHeight="1">
      <c r="A6" s="9">
        <v>3</v>
      </c>
      <c r="B6" s="10"/>
      <c r="C6" s="11">
        <v>97.2</v>
      </c>
      <c r="D6" s="12"/>
      <c r="E6" s="13">
        <f>LOG(100/C6)</f>
        <v>0.0123337350737254</v>
      </c>
      <c r="F6" s="3"/>
      <c r="G6" s="14">
        <v>4e-05</v>
      </c>
      <c r="H6" s="13"/>
      <c r="I6" s="5"/>
      <c r="J6" s="3"/>
      <c r="K6" s="3"/>
      <c r="L6" s="3"/>
      <c r="M6" s="5"/>
      <c r="N6" s="5"/>
      <c r="O6" s="5"/>
      <c r="P6" s="5"/>
      <c r="Q6" s="5"/>
      <c r="R6" s="5"/>
      <c r="S6" s="5"/>
      <c r="T6" s="5"/>
    </row>
    <row r="7" ht="12.75" customHeight="1">
      <c r="A7" s="9">
        <v>4</v>
      </c>
      <c r="B7" s="10"/>
      <c r="C7" s="11">
        <v>51.8</v>
      </c>
      <c r="D7" s="12"/>
      <c r="E7" s="13">
        <f>LOG(100/C7)</f>
        <v>0.285670240254767</v>
      </c>
      <c r="F7" s="3"/>
      <c r="G7" s="14">
        <v>8.000000000000001e-05</v>
      </c>
      <c r="H7" s="13"/>
      <c r="I7" s="5"/>
      <c r="J7" s="3"/>
      <c r="K7" s="3"/>
      <c r="L7" s="3"/>
      <c r="M7" s="5"/>
      <c r="N7" s="5"/>
      <c r="O7" s="5"/>
      <c r="P7" s="5"/>
      <c r="Q7" s="5"/>
      <c r="R7" s="5"/>
      <c r="S7" s="5"/>
      <c r="T7" s="5"/>
    </row>
    <row r="8" ht="12.75" customHeight="1">
      <c r="A8" s="9">
        <v>5</v>
      </c>
      <c r="B8" s="10"/>
      <c r="C8" s="11">
        <v>30.2</v>
      </c>
      <c r="D8" s="12"/>
      <c r="E8" s="13">
        <f>LOG(100/C8)</f>
        <v>0.519993057042849</v>
      </c>
      <c r="F8" s="3"/>
      <c r="G8" s="14">
        <v>0.00012</v>
      </c>
      <c r="H8" s="13"/>
      <c r="I8" s="5"/>
      <c r="J8" s="3"/>
      <c r="K8" s="3"/>
      <c r="L8" s="3"/>
      <c r="M8" s="5"/>
      <c r="N8" s="5"/>
      <c r="O8" s="5"/>
      <c r="P8" s="5"/>
      <c r="Q8" s="5"/>
      <c r="R8" s="5"/>
      <c r="S8" s="5"/>
      <c r="T8" s="5"/>
    </row>
    <row r="9" ht="12.75" customHeight="1">
      <c r="A9" s="9">
        <v>6</v>
      </c>
      <c r="B9" s="10"/>
      <c r="C9" s="11">
        <v>30.4</v>
      </c>
      <c r="D9" s="12"/>
      <c r="E9" s="13">
        <f>LOG(100/C9)</f>
        <v>0.517126416391246</v>
      </c>
      <c r="F9" s="3"/>
      <c r="G9" s="14">
        <v>0.00016</v>
      </c>
      <c r="H9" s="13"/>
      <c r="I9" s="5"/>
      <c r="J9" s="3"/>
      <c r="K9" s="3"/>
      <c r="L9" s="3"/>
      <c r="M9" s="5"/>
      <c r="N9" s="5"/>
      <c r="O9" s="5"/>
      <c r="P9" s="5"/>
      <c r="Q9" s="5"/>
      <c r="R9" s="5"/>
      <c r="S9" s="5"/>
      <c r="T9" s="5"/>
    </row>
    <row r="10" ht="12.75" customHeight="1">
      <c r="A10" s="9">
        <v>7</v>
      </c>
      <c r="B10" s="10"/>
      <c r="C10" s="11">
        <v>16</v>
      </c>
      <c r="D10" s="12"/>
      <c r="E10" s="13">
        <f>LOG(100/C10)</f>
        <v>0.795880017344075</v>
      </c>
      <c r="F10" s="3"/>
      <c r="G10" s="14">
        <v>0.0002</v>
      </c>
      <c r="H10" s="13"/>
      <c r="I10" s="5"/>
      <c r="J10" s="3"/>
      <c r="K10" s="3"/>
      <c r="L10" s="3"/>
      <c r="M10" s="5"/>
      <c r="N10" s="5"/>
      <c r="O10" s="5"/>
      <c r="P10" s="5"/>
      <c r="Q10" s="5"/>
      <c r="R10" s="5"/>
      <c r="S10" s="5"/>
      <c r="T10" s="5"/>
    </row>
    <row r="11" ht="12.75" customHeight="1">
      <c r="A11" s="3"/>
      <c r="B11" s="3"/>
      <c r="C11" s="15"/>
      <c r="D11" s="3"/>
      <c r="E11" s="13"/>
      <c r="F11" s="3"/>
      <c r="G11" s="14"/>
      <c r="H11" s="3"/>
      <c r="I11" s="5"/>
      <c r="J11" s="3"/>
      <c r="K11" s="3"/>
      <c r="L11" s="3"/>
      <c r="M11" s="5"/>
      <c r="N11" s="5"/>
      <c r="O11" s="5"/>
      <c r="P11" s="5"/>
      <c r="Q11" s="5"/>
      <c r="R11" s="5"/>
      <c r="S11" s="5"/>
      <c r="T11" s="5"/>
    </row>
    <row r="12" ht="12.75" customHeight="1">
      <c r="A12" s="3"/>
      <c r="B12" s="3"/>
      <c r="C12" s="3"/>
      <c r="D12" s="3"/>
      <c r="E12" s="13"/>
      <c r="F12" s="3"/>
      <c r="G12" s="3"/>
      <c r="H12" s="3"/>
      <c r="I12" s="5"/>
      <c r="J12" s="3"/>
      <c r="K12" s="3"/>
      <c r="L12" s="3"/>
      <c r="M12" s="5"/>
      <c r="N12" s="5"/>
      <c r="O12" s="5"/>
      <c r="P12" s="5"/>
      <c r="Q12" s="5"/>
      <c r="R12" s="5"/>
      <c r="S12" s="5"/>
      <c r="T12" s="5"/>
    </row>
    <row r="13" ht="12.75" customHeight="1">
      <c r="A13" t="s" s="2">
        <v>7</v>
      </c>
      <c r="B13" s="3"/>
      <c r="C13" s="3"/>
      <c r="D13" s="3"/>
      <c r="E13" s="13"/>
      <c r="F13" s="3"/>
      <c r="G13" s="3"/>
      <c r="H13" s="3"/>
      <c r="I13" s="5"/>
      <c r="J13" s="3"/>
      <c r="K13" s="3"/>
      <c r="L13" s="3"/>
      <c r="M13" s="5"/>
      <c r="N13" s="5"/>
      <c r="O13" s="5"/>
      <c r="P13" s="5"/>
      <c r="Q13" s="5"/>
      <c r="R13" s="5"/>
      <c r="S13" s="5"/>
      <c r="T13" s="5"/>
    </row>
    <row r="14" ht="12.75" customHeight="1">
      <c r="A14" s="3"/>
      <c r="B14" s="3"/>
      <c r="C14" s="3"/>
      <c r="D14" s="3"/>
      <c r="E14" s="13"/>
      <c r="F14" s="3"/>
      <c r="G14" s="3"/>
      <c r="H14" s="3"/>
      <c r="I14" s="5"/>
      <c r="J14" s="3"/>
      <c r="K14" s="3"/>
      <c r="L14" s="3"/>
      <c r="M14" s="5"/>
      <c r="N14" s="5"/>
      <c r="O14" s="5"/>
      <c r="P14" s="5"/>
      <c r="Q14" s="5"/>
      <c r="R14" s="5"/>
      <c r="S14" s="5"/>
      <c r="T14" s="5"/>
    </row>
    <row r="15" ht="12.75" customHeight="1">
      <c r="A15" t="s" s="7">
        <v>3</v>
      </c>
      <c r="B15" s="3"/>
      <c r="C15" t="s" s="7">
        <v>4</v>
      </c>
      <c r="D15" s="3"/>
      <c r="E15" t="s" s="7">
        <v>5</v>
      </c>
      <c r="F15" s="3"/>
      <c r="G15" t="s" s="7">
        <v>6</v>
      </c>
      <c r="H15" t="s" s="7">
        <v>8</v>
      </c>
      <c r="I15" t="s" s="16">
        <v>9</v>
      </c>
      <c r="J15" t="s" s="7">
        <v>10</v>
      </c>
      <c r="K15" t="s" s="7">
        <v>11</v>
      </c>
      <c r="L15" t="s" s="17">
        <v>12</v>
      </c>
      <c r="M15" t="s" s="16">
        <v>13</v>
      </c>
      <c r="N15" s="5"/>
      <c r="O15" s="5"/>
      <c r="P15" s="5"/>
      <c r="Q15" s="5"/>
      <c r="R15" s="5"/>
      <c r="S15" s="5"/>
      <c r="T15" s="5"/>
    </row>
    <row r="16" ht="12.75" customHeight="1">
      <c r="A16" s="3"/>
      <c r="B16" s="3"/>
      <c r="C16" s="18"/>
      <c r="D16" s="3"/>
      <c r="E16" s="13"/>
      <c r="F16" s="3"/>
      <c r="G16" t="s" s="7">
        <v>14</v>
      </c>
      <c r="H16" s="3"/>
      <c r="I16" s="5"/>
      <c r="J16" s="3"/>
      <c r="K16" s="3"/>
      <c r="L16" s="3"/>
      <c r="M16" s="5"/>
      <c r="N16" s="5"/>
      <c r="O16" s="5"/>
      <c r="P16" s="5"/>
      <c r="Q16" s="5"/>
      <c r="R16" s="5"/>
      <c r="S16" s="5"/>
      <c r="T16" s="5"/>
    </row>
    <row r="17" ht="12.75" customHeight="1">
      <c r="A17" s="9">
        <v>2</v>
      </c>
      <c r="B17" s="10"/>
      <c r="C17" s="11">
        <v>67</v>
      </c>
      <c r="D17" s="12"/>
      <c r="E17" s="13">
        <f>LOG(100/C17)</f>
        <v>0.173925197299174</v>
      </c>
      <c r="F17" s="3"/>
      <c r="G17" s="14">
        <f>E17/4125.1</f>
        <v>4.21626620685981e-05</v>
      </c>
      <c r="H17" s="14">
        <v>0.001</v>
      </c>
      <c r="I17" s="19">
        <v>0.0002</v>
      </c>
      <c r="J17" s="14">
        <f>H17-G17</f>
        <v>0.0009578373379314019</v>
      </c>
      <c r="K17" s="14">
        <f>I17-G17</f>
        <v>0.000157837337931402</v>
      </c>
      <c r="L17" s="20">
        <f>G17/(K17*J17)</f>
        <v>278.885871700595</v>
      </c>
      <c r="M17" s="21">
        <f>AVERAGE(L17:L21)</f>
        <v>293.389508792922</v>
      </c>
      <c r="N17" s="5"/>
      <c r="O17" s="5"/>
      <c r="P17" s="5"/>
      <c r="Q17" s="5"/>
      <c r="R17" s="5"/>
      <c r="S17" s="5"/>
      <c r="T17" s="5"/>
    </row>
    <row r="18" ht="12.75" customHeight="1">
      <c r="A18" s="9">
        <v>3</v>
      </c>
      <c r="B18" s="10"/>
      <c r="C18" s="11">
        <v>49.2</v>
      </c>
      <c r="D18" s="12"/>
      <c r="E18" s="13">
        <f>LOG(100/C18)</f>
        <v>0.30803489723264</v>
      </c>
      <c r="F18" s="3"/>
      <c r="G18" s="14">
        <f>E18/4125.1</f>
        <v>7.46733163396378e-05</v>
      </c>
      <c r="H18" s="14">
        <v>0.001</v>
      </c>
      <c r="I18" s="19">
        <v>0.0004</v>
      </c>
      <c r="J18" s="14">
        <f>H18-G18</f>
        <v>0.000925326683660362</v>
      </c>
      <c r="K18" s="14">
        <f>I18-G18</f>
        <v>0.000325326683660362</v>
      </c>
      <c r="L18" s="20">
        <f>G18/(K18*J18)</f>
        <v>248.056531714924</v>
      </c>
      <c r="M18" s="5"/>
      <c r="N18" s="5"/>
      <c r="O18" s="5"/>
      <c r="P18" s="5"/>
      <c r="Q18" s="5"/>
      <c r="R18" s="5"/>
      <c r="S18" s="5"/>
      <c r="T18" s="5"/>
    </row>
    <row r="19" ht="12.75" customHeight="1">
      <c r="A19" s="9">
        <v>4</v>
      </c>
      <c r="B19" s="10"/>
      <c r="C19" s="11">
        <v>32.2</v>
      </c>
      <c r="D19" s="12"/>
      <c r="E19" s="13">
        <f>LOG(100/C19)</f>
        <v>0.492144128304169</v>
      </c>
      <c r="F19" s="3"/>
      <c r="G19" s="14">
        <f>E19/4125.1</f>
        <v>0.000119304775230702</v>
      </c>
      <c r="H19" s="14">
        <v>0.001</v>
      </c>
      <c r="I19" s="19">
        <v>0.0005999999999999999</v>
      </c>
      <c r="J19" s="14">
        <f>H19-G19</f>
        <v>0.000880695224769298</v>
      </c>
      <c r="K19" s="14">
        <f>I19-G19</f>
        <v>0.000480695224769298</v>
      </c>
      <c r="L19" s="20">
        <f>G19/(K19*J19)</f>
        <v>281.813878775207</v>
      </c>
      <c r="M19" s="5"/>
      <c r="N19" s="5"/>
      <c r="O19" s="5"/>
      <c r="P19" s="5"/>
      <c r="Q19" s="5"/>
      <c r="R19" s="5"/>
      <c r="S19" s="5"/>
      <c r="T19" s="5"/>
    </row>
    <row r="20" ht="12.75" customHeight="1">
      <c r="A20" s="9">
        <v>5</v>
      </c>
      <c r="B20" s="10"/>
      <c r="C20" s="11">
        <v>19.4</v>
      </c>
      <c r="D20" s="12"/>
      <c r="E20" s="13">
        <f>LOG(100/C20)</f>
        <v>0.712198270069774</v>
      </c>
      <c r="F20" s="3"/>
      <c r="G20" s="14">
        <f>E20/4125.1</f>
        <v>0.000172649940624415</v>
      </c>
      <c r="H20" s="14">
        <v>0.001</v>
      </c>
      <c r="I20" s="19">
        <v>0.0008</v>
      </c>
      <c r="J20" s="14">
        <f>H20-G20</f>
        <v>0.000827350059375585</v>
      </c>
      <c r="K20" s="14">
        <f>I20-G20</f>
        <v>0.000627350059375585</v>
      </c>
      <c r="L20" s="20">
        <f>G20/(K20*J20)</f>
        <v>332.634420619080</v>
      </c>
      <c r="M20" s="5"/>
      <c r="N20" s="5"/>
      <c r="O20" s="5"/>
      <c r="P20" s="5"/>
      <c r="Q20" s="5"/>
      <c r="R20" s="5"/>
      <c r="S20" s="5"/>
      <c r="T20" s="5"/>
    </row>
    <row r="21" ht="12.75" customHeight="1">
      <c r="A21" s="9">
        <v>6</v>
      </c>
      <c r="B21" s="10"/>
      <c r="C21" s="11">
        <v>14.2</v>
      </c>
      <c r="D21" s="12"/>
      <c r="E21" s="13">
        <f>LOG(100/C21)</f>
        <v>0.8477116556169439</v>
      </c>
      <c r="F21" s="3"/>
      <c r="G21" s="14">
        <f>E21/4125.1</f>
        <v>0.000205500874067767</v>
      </c>
      <c r="H21" s="14">
        <v>0.001</v>
      </c>
      <c r="I21" s="19">
        <v>0.001</v>
      </c>
      <c r="J21" s="14">
        <f>H21-G21</f>
        <v>0.000794499125932233</v>
      </c>
      <c r="K21" s="14">
        <f>I21-G21</f>
        <v>0.000794499125932233</v>
      </c>
      <c r="L21" s="20">
        <f>G21/(K21*J21)</f>
        <v>325.556841154805</v>
      </c>
      <c r="M21" s="5"/>
      <c r="N21" s="5"/>
      <c r="O21" s="5"/>
      <c r="P21" s="5"/>
      <c r="Q21" s="5"/>
      <c r="R21" s="5"/>
      <c r="S21" s="5"/>
      <c r="T21" s="5"/>
    </row>
    <row r="22" ht="12.75" customHeight="1">
      <c r="A22" t="s" s="17">
        <v>15</v>
      </c>
      <c r="B22" s="10"/>
      <c r="C22" s="11">
        <v>39.8</v>
      </c>
      <c r="D22" s="12"/>
      <c r="E22" s="13">
        <f>LOG(100/C22)</f>
        <v>0.400116927926312</v>
      </c>
      <c r="F22" s="3"/>
      <c r="G22" s="14">
        <f>E22/4125.1</f>
        <v>9.699569172294301e-05</v>
      </c>
      <c r="H22" s="14">
        <v>0.001</v>
      </c>
      <c r="I22" s="19">
        <v>0.0005999999999999999</v>
      </c>
      <c r="J22" s="14">
        <f>H22-G22</f>
        <v>0.000903004308277057</v>
      </c>
      <c r="K22" s="14">
        <f>I22-G22</f>
        <v>0.000503004308277057</v>
      </c>
      <c r="L22" s="20">
        <f>G22/(K22*J22)</f>
        <v>213.545742552396</v>
      </c>
      <c r="M22" s="5"/>
      <c r="N22" s="5"/>
      <c r="O22" s="5"/>
      <c r="P22" s="5"/>
      <c r="Q22" s="5"/>
      <c r="R22" s="5"/>
      <c r="S22" s="5"/>
      <c r="T22" s="5"/>
    </row>
    <row r="23" ht="12.75" customHeight="1">
      <c r="A23" t="s" s="17">
        <v>16</v>
      </c>
      <c r="B23" s="10"/>
      <c r="C23" s="11">
        <v>13.2</v>
      </c>
      <c r="D23" s="12"/>
      <c r="E23" s="13">
        <f>LOG(100/C23)</f>
        <v>0.87942606879415</v>
      </c>
      <c r="F23" s="3"/>
      <c r="G23" s="14">
        <f>E23/4125.1</f>
        <v>0.000213189030276636</v>
      </c>
      <c r="H23" s="14">
        <v>0.001</v>
      </c>
      <c r="I23" s="19">
        <v>0.0005999999999999999</v>
      </c>
      <c r="J23" s="14">
        <f>H23-G23</f>
        <v>0.000786810969723364</v>
      </c>
      <c r="K23" s="14">
        <f>I23-G23</f>
        <v>0.000386810969723364</v>
      </c>
      <c r="L23" s="20">
        <f>G23/(K23*J23)</f>
        <v>700.479880828354</v>
      </c>
      <c r="M23" s="5"/>
      <c r="N23" s="5"/>
      <c r="O23" s="5"/>
      <c r="P23" s="5"/>
      <c r="Q23" s="5"/>
      <c r="R23" s="5"/>
      <c r="S23" s="5"/>
      <c r="T23" s="5"/>
    </row>
    <row r="24" ht="12.75" customHeight="1">
      <c r="A24" s="22"/>
      <c r="B24" s="3"/>
      <c r="C24" s="15"/>
      <c r="D24" s="3"/>
      <c r="E24" s="3"/>
      <c r="F24" s="3"/>
      <c r="G24" s="14"/>
      <c r="H24" s="14"/>
      <c r="I24" s="19"/>
      <c r="J24" s="14"/>
      <c r="K24" s="14"/>
      <c r="L24" s="20"/>
      <c r="M24" s="5"/>
      <c r="N24" s="5"/>
      <c r="O24" s="5"/>
      <c r="P24" s="5"/>
      <c r="Q24" s="5"/>
      <c r="R24" s="5"/>
      <c r="S24" s="5"/>
      <c r="T24" s="5"/>
    </row>
    <row r="25" ht="12.75" customHeight="1">
      <c r="A25" s="22"/>
      <c r="B25" s="3"/>
      <c r="C25" s="3"/>
      <c r="D25" s="3"/>
      <c r="E25" s="3"/>
      <c r="F25" s="3"/>
      <c r="G25" s="14"/>
      <c r="H25" s="14"/>
      <c r="I25" s="19"/>
      <c r="J25" s="14"/>
      <c r="K25" s="14"/>
      <c r="L25" s="20"/>
      <c r="M25" s="5"/>
      <c r="N25" s="5"/>
      <c r="O25" s="5"/>
      <c r="P25" s="5"/>
      <c r="Q25" s="5"/>
      <c r="R25" s="5"/>
      <c r="S25" s="5"/>
      <c r="T25" s="5"/>
    </row>
    <row r="26" ht="12.75" customHeight="1">
      <c r="A26" t="s" s="2">
        <v>17</v>
      </c>
      <c r="B26" s="3"/>
      <c r="C26" s="3"/>
      <c r="D26" s="3"/>
      <c r="E26" s="3"/>
      <c r="F26" s="3"/>
      <c r="G26" s="14"/>
      <c r="H26" s="14"/>
      <c r="I26" s="19"/>
      <c r="J26" s="14"/>
      <c r="K26" s="14"/>
      <c r="L26" s="20"/>
      <c r="M26" s="5"/>
      <c r="N26" s="5"/>
      <c r="O26" s="5"/>
      <c r="P26" s="5"/>
      <c r="Q26" s="5"/>
      <c r="R26" s="5"/>
      <c r="S26" s="5"/>
      <c r="T26" s="5"/>
    </row>
    <row r="27" ht="12.75" customHeight="1">
      <c r="A27" t="s" s="7">
        <v>18</v>
      </c>
      <c r="B27" t="s" s="23">
        <v>19</v>
      </c>
      <c r="C27" t="s" s="7">
        <v>20</v>
      </c>
      <c r="D27" t="s" s="7">
        <v>21</v>
      </c>
      <c r="E27" t="s" s="7">
        <v>22</v>
      </c>
      <c r="F27" t="s" s="7">
        <v>23</v>
      </c>
      <c r="G27" t="s" s="7">
        <v>24</v>
      </c>
      <c r="H27" s="14"/>
      <c r="I27" s="19"/>
      <c r="J27" s="14"/>
      <c r="K27" s="14"/>
      <c r="L27" s="20"/>
      <c r="M27" s="5"/>
      <c r="N27" s="5"/>
      <c r="O27" s="5"/>
      <c r="P27" s="5"/>
      <c r="Q27" s="5"/>
      <c r="R27" s="5"/>
      <c r="S27" s="5"/>
      <c r="T27" s="5"/>
    </row>
    <row r="28" ht="12.75" customHeight="1">
      <c r="A28" s="9">
        <v>20</v>
      </c>
      <c r="B28" s="9">
        <f>A28+273</f>
        <v>293</v>
      </c>
      <c r="C28" s="24">
        <f>1/B28</f>
        <v>0.00341296928327645</v>
      </c>
      <c r="D28" s="20">
        <f>L19</f>
        <v>281.813878775207</v>
      </c>
      <c r="E28" s="20">
        <f>LN(D28)</f>
        <v>5.64124684869613</v>
      </c>
      <c r="F28" s="9">
        <v>8.31</v>
      </c>
      <c r="G28" s="25">
        <f>$F$28*E28</f>
        <v>46.8787613126648</v>
      </c>
      <c r="H28" s="14"/>
      <c r="I28" s="19"/>
      <c r="J28" s="14"/>
      <c r="K28" s="14"/>
      <c r="L28" s="20"/>
      <c r="M28" s="5"/>
      <c r="N28" s="5"/>
      <c r="O28" s="5"/>
      <c r="P28" s="5"/>
      <c r="Q28" s="5"/>
      <c r="R28" s="5"/>
      <c r="S28" s="5"/>
      <c r="T28" s="5"/>
    </row>
    <row r="29" ht="12.75" customHeight="1">
      <c r="A29" s="26">
        <v>80</v>
      </c>
      <c r="B29" s="9">
        <f>A29+273</f>
        <v>353</v>
      </c>
      <c r="C29" s="24">
        <f>1/B29</f>
        <v>0.0028328611898017</v>
      </c>
      <c r="D29" s="20">
        <f>L22</f>
        <v>213.545742552396</v>
      </c>
      <c r="E29" s="20">
        <f>LN(D29)</f>
        <v>5.36385106055114</v>
      </c>
      <c r="F29" s="22"/>
      <c r="G29" s="25">
        <f>$F$28*E29</f>
        <v>44.573602313180</v>
      </c>
      <c r="H29" s="14"/>
      <c r="I29" s="19"/>
      <c r="J29" s="14"/>
      <c r="K29" s="14"/>
      <c r="L29" s="20"/>
      <c r="M29" s="5"/>
      <c r="N29" s="5"/>
      <c r="O29" s="5"/>
      <c r="P29" s="5"/>
      <c r="Q29" s="5"/>
      <c r="R29" s="5"/>
      <c r="S29" s="5"/>
      <c r="T29" s="5"/>
    </row>
    <row r="30" ht="12.75" customHeight="1">
      <c r="A30" s="26">
        <v>0</v>
      </c>
      <c r="B30" s="9">
        <f>A30+273</f>
        <v>273</v>
      </c>
      <c r="C30" s="24">
        <f>1/B30</f>
        <v>0.00366300366300366</v>
      </c>
      <c r="D30" s="27">
        <f>L23</f>
        <v>700.479880828354</v>
      </c>
      <c r="E30" s="20">
        <f>LN(D30)</f>
        <v>6.55176564420593</v>
      </c>
      <c r="F30" s="3"/>
      <c r="G30" s="25">
        <f>$F$28*E30</f>
        <v>54.4451725033513</v>
      </c>
      <c r="H30" s="14"/>
      <c r="I30" s="19"/>
      <c r="J30" s="14"/>
      <c r="K30" s="14"/>
      <c r="L30" s="20"/>
      <c r="M30" s="5"/>
      <c r="N30" s="5"/>
      <c r="O30" s="5"/>
      <c r="P30" s="5"/>
      <c r="Q30" s="5"/>
      <c r="R30" s="5"/>
      <c r="S30" s="5"/>
      <c r="T30" s="5"/>
    </row>
    <row r="31" ht="12.75" customHeight="1">
      <c r="A31" s="3"/>
      <c r="B31" s="3"/>
      <c r="C31" s="3"/>
      <c r="D31" s="3"/>
      <c r="E31" s="3"/>
      <c r="F31" s="3"/>
      <c r="G31" s="22"/>
      <c r="H31" s="14"/>
      <c r="I31" s="19"/>
      <c r="J31" s="14"/>
      <c r="K31" s="14"/>
      <c r="L31" s="14"/>
      <c r="M31" s="5"/>
      <c r="N31" s="5"/>
      <c r="O31" s="5"/>
      <c r="P31" s="5"/>
      <c r="Q31" s="5"/>
      <c r="R31" s="5"/>
      <c r="S31" s="5"/>
      <c r="T31" s="5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5"/>
      <c r="J32" s="3"/>
      <c r="K32" s="3"/>
      <c r="L32" s="3"/>
      <c r="M32" s="5"/>
      <c r="N32" s="5"/>
      <c r="O32" s="5"/>
      <c r="P32" s="5"/>
      <c r="Q32" s="5"/>
      <c r="R32" s="5"/>
      <c r="S32" s="5"/>
      <c r="T32" s="5"/>
    </row>
    <row r="33" ht="12.75" customHeight="1">
      <c r="A33" t="s" s="7">
        <v>25</v>
      </c>
      <c r="B33" s="22"/>
      <c r="C33" s="22"/>
      <c r="D33" s="22"/>
      <c r="E33" s="22"/>
      <c r="F33" s="3"/>
      <c r="G33" s="3"/>
      <c r="H33" s="3"/>
      <c r="I33" s="5"/>
      <c r="J33" s="3"/>
      <c r="K33" s="3"/>
      <c r="L33" s="3"/>
      <c r="M33" s="5"/>
      <c r="N33" s="5"/>
      <c r="O33" s="5"/>
      <c r="P33" s="5"/>
      <c r="Q33" s="5"/>
      <c r="R33" s="5"/>
      <c r="S33" s="5"/>
      <c r="T33" s="5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5"/>
      <c r="J34" s="3"/>
      <c r="K34" s="3"/>
      <c r="L34" s="3"/>
      <c r="M34" s="5"/>
      <c r="N34" s="5"/>
      <c r="O34" s="5"/>
      <c r="P34" s="5"/>
      <c r="Q34" s="5"/>
      <c r="R34" s="5"/>
      <c r="S34" s="5"/>
      <c r="T34" s="5"/>
    </row>
    <row r="35" ht="12.75" customHeight="1">
      <c r="A35" t="s" s="7">
        <v>26</v>
      </c>
      <c r="B35" s="3"/>
      <c r="C35" s="3"/>
      <c r="D35" s="3"/>
      <c r="E35" s="3"/>
      <c r="F35" s="3"/>
      <c r="G35" s="3"/>
      <c r="H35" s="3"/>
      <c r="I35" s="5"/>
      <c r="J35" s="3"/>
      <c r="K35" s="3"/>
      <c r="L35" s="3"/>
      <c r="M35" s="5"/>
      <c r="N35" s="5"/>
      <c r="O35" s="5"/>
      <c r="P35" s="5"/>
      <c r="Q35" s="5"/>
      <c r="R35" s="5"/>
      <c r="S35" s="5"/>
      <c r="T35" s="5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5"/>
      <c r="J36" s="3"/>
      <c r="K36" s="3"/>
      <c r="L36" s="3"/>
      <c r="M36" s="5"/>
      <c r="N36" s="5"/>
      <c r="O36" s="5"/>
      <c r="P36" s="5"/>
      <c r="Q36" s="5"/>
      <c r="R36" s="5"/>
      <c r="S36" s="5"/>
      <c r="T36" s="5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5"/>
      <c r="J37" s="3"/>
      <c r="K37" s="3"/>
      <c r="L37" s="3"/>
      <c r="M37" s="5"/>
      <c r="N37" s="5"/>
      <c r="O37" s="5"/>
      <c r="P37" s="5"/>
      <c r="Q37" s="5"/>
      <c r="R37" s="5"/>
      <c r="S37" s="5"/>
      <c r="T37" s="5"/>
    </row>
    <row r="38" ht="12.75" customHeight="1">
      <c r="A38" t="s" s="2">
        <v>27</v>
      </c>
      <c r="B38" s="6"/>
      <c r="C38" s="6"/>
      <c r="D38" s="6"/>
      <c r="E38" s="6"/>
      <c r="F38" s="3"/>
      <c r="G38" s="3"/>
      <c r="H38" s="3"/>
      <c r="I38" s="5"/>
      <c r="J38" s="3"/>
      <c r="K38" s="3"/>
      <c r="L38" s="3"/>
      <c r="M38" s="5"/>
      <c r="N38" s="5"/>
      <c r="O38" s="5"/>
      <c r="P38" s="5"/>
      <c r="Q38" s="5"/>
      <c r="R38" s="5"/>
      <c r="S38" s="5"/>
      <c r="T38" s="5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28"/>
      <c r="J39" s="18"/>
      <c r="K39" s="18"/>
      <c r="L39" s="18"/>
      <c r="M39" s="28"/>
      <c r="N39" s="5"/>
      <c r="O39" s="5"/>
      <c r="P39" s="5"/>
      <c r="Q39" s="5"/>
      <c r="R39" s="5"/>
      <c r="S39" s="5"/>
      <c r="T39" s="5"/>
    </row>
    <row r="40" ht="12.75" customHeight="1">
      <c r="A40" s="29">
        <v>401</v>
      </c>
      <c r="B40" s="30">
        <v>370</v>
      </c>
      <c r="C40" s="30">
        <v>333</v>
      </c>
      <c r="D40" s="30">
        <v>420</v>
      </c>
      <c r="E40" s="31"/>
      <c r="F40" s="30">
        <v>423</v>
      </c>
      <c r="G40" s="30">
        <v>333</v>
      </c>
      <c r="H40" s="31"/>
      <c r="I40" s="30">
        <v>386</v>
      </c>
      <c r="J40" s="30">
        <v>373</v>
      </c>
      <c r="K40" s="30">
        <v>480</v>
      </c>
      <c r="L40" s="30">
        <v>370</v>
      </c>
      <c r="M40" s="30">
        <v>333</v>
      </c>
      <c r="N40" s="32"/>
      <c r="O40" s="5"/>
      <c r="P40" s="5"/>
      <c r="Q40" s="5"/>
      <c r="R40" s="5"/>
      <c r="S40" s="5"/>
      <c r="T40" s="5"/>
    </row>
    <row r="41" ht="12.75" customHeight="1">
      <c r="A41" s="15"/>
      <c r="B41" s="15"/>
      <c r="C41" s="15"/>
      <c r="D41" s="15"/>
      <c r="E41" s="15"/>
      <c r="F41" s="15"/>
      <c r="G41" s="15"/>
      <c r="H41" s="15"/>
      <c r="I41" s="33"/>
      <c r="J41" s="15"/>
      <c r="K41" s="15"/>
      <c r="L41" s="15"/>
      <c r="M41" s="33"/>
      <c r="N41" s="5"/>
      <c r="O41" s="5"/>
      <c r="P41" s="5"/>
      <c r="Q41" s="5"/>
      <c r="R41" s="5"/>
      <c r="S41" s="5"/>
      <c r="T41" s="5"/>
    </row>
    <row r="42" ht="12.75" customHeight="1">
      <c r="A42" t="s" s="7">
        <v>28</v>
      </c>
      <c r="B42" s="3"/>
      <c r="C42" t="s" s="7">
        <v>29</v>
      </c>
      <c r="D42" s="3"/>
      <c r="E42" s="3"/>
      <c r="F42" s="3"/>
      <c r="G42" s="3"/>
      <c r="H42" s="3"/>
      <c r="I42" s="5"/>
      <c r="J42" s="3"/>
      <c r="K42" s="3"/>
      <c r="L42" s="3"/>
      <c r="M42" s="5"/>
      <c r="N42" s="5"/>
      <c r="O42" s="5"/>
      <c r="P42" s="5"/>
      <c r="Q42" s="5"/>
      <c r="R42" s="5"/>
      <c r="S42" s="5"/>
      <c r="T42" s="5"/>
    </row>
    <row r="43" ht="12.75" customHeight="1">
      <c r="A43" s="9">
        <f>ROUND(AVERAGE(A40:M40),0)</f>
        <v>384</v>
      </c>
      <c r="B43" s="3"/>
      <c r="C43" s="20">
        <f>ROUND(STDEVA(A40:M40),0)</f>
        <v>45</v>
      </c>
      <c r="D43" s="3"/>
      <c r="E43" s="3"/>
      <c r="F43" s="3"/>
      <c r="G43" s="3"/>
      <c r="H43" s="3"/>
      <c r="I43" s="5"/>
      <c r="J43" s="3"/>
      <c r="K43" s="3"/>
      <c r="L43" s="3"/>
      <c r="M43" s="5"/>
      <c r="N43" s="5"/>
      <c r="O43" s="5"/>
      <c r="P43" s="5"/>
      <c r="Q43" s="5"/>
      <c r="R43" s="5"/>
      <c r="S43" s="5"/>
      <c r="T43" s="5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5"/>
      <c r="J44" s="3"/>
      <c r="K44" s="3"/>
      <c r="L44" s="3"/>
      <c r="M44" s="5"/>
      <c r="N44" s="5"/>
      <c r="O44" s="5"/>
      <c r="P44" s="5"/>
      <c r="Q44" s="5"/>
      <c r="R44" s="5"/>
      <c r="S44" s="5"/>
      <c r="T44" s="5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5"/>
      <c r="J45" s="3"/>
      <c r="K45" s="3"/>
      <c r="L45" s="3"/>
      <c r="M45" s="5"/>
      <c r="N45" s="5"/>
      <c r="O45" s="5"/>
      <c r="P45" s="5"/>
      <c r="Q45" s="5"/>
      <c r="R45" s="5"/>
      <c r="S45" s="5"/>
      <c r="T45" s="5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5"/>
      <c r="J46" s="3"/>
      <c r="K46" s="3"/>
      <c r="L46" s="3"/>
      <c r="M46" s="5"/>
      <c r="N46" s="5"/>
      <c r="O46" s="5"/>
      <c r="P46" s="5"/>
      <c r="Q46" s="5"/>
      <c r="R46" s="5"/>
      <c r="S46" s="5"/>
      <c r="T46" s="5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5"/>
      <c r="J47" s="3"/>
      <c r="K47" s="3"/>
      <c r="L47" s="3"/>
      <c r="M47" s="5"/>
      <c r="N47" s="5"/>
      <c r="O47" s="5"/>
      <c r="P47" s="5"/>
      <c r="Q47" s="5"/>
      <c r="R47" s="5"/>
      <c r="S47" s="5"/>
      <c r="T47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Header>&amp;L&amp;"Arial,Regular"&amp;10&amp;K000000Exp. 15 Determination of an Equilibrium Constant&amp;C&amp;"Arial,Regular"&amp;10&amp;K000000CALCULATIONS</oddHead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34" customWidth="1"/>
    <col min="6" max="256" width="8.85156" style="34" customWidth="1"/>
  </cols>
  <sheetData>
    <row r="1" ht="13.65" customHeight="1">
      <c r="A1" s="5"/>
      <c r="B1" s="5"/>
      <c r="C1" s="5"/>
      <c r="D1" s="5"/>
      <c r="E1" s="5"/>
    </row>
    <row r="2" ht="13.65" customHeight="1">
      <c r="A2" s="5"/>
      <c r="B2" s="5"/>
      <c r="C2" s="5"/>
      <c r="D2" s="5"/>
      <c r="E2" s="5"/>
    </row>
    <row r="3" ht="13.65" customHeight="1">
      <c r="A3" s="5"/>
      <c r="B3" s="5"/>
      <c r="C3" s="5"/>
      <c r="D3" s="5"/>
      <c r="E3" s="5"/>
    </row>
    <row r="4" ht="13.65" customHeight="1">
      <c r="A4" s="5"/>
      <c r="B4" s="5"/>
      <c r="C4" s="5"/>
      <c r="D4" s="5"/>
      <c r="E4" s="5"/>
    </row>
    <row r="5" ht="13.65" customHeight="1">
      <c r="A5" s="5"/>
      <c r="B5" s="5"/>
      <c r="C5" s="5"/>
      <c r="D5" s="5"/>
      <c r="E5" s="5"/>
    </row>
    <row r="6" ht="13.65" customHeight="1">
      <c r="A6" s="5"/>
      <c r="B6" s="5"/>
      <c r="C6" s="5"/>
      <c r="D6" s="5"/>
      <c r="E6" s="5"/>
    </row>
    <row r="7" ht="13.65" customHeight="1">
      <c r="A7" s="5"/>
      <c r="B7" s="5"/>
      <c r="C7" s="5"/>
      <c r="D7" s="5"/>
      <c r="E7" s="5"/>
    </row>
    <row r="8" ht="13.65" customHeight="1">
      <c r="A8" s="5"/>
      <c r="B8" s="5"/>
      <c r="C8" s="5"/>
      <c r="D8" s="5"/>
      <c r="E8" s="5"/>
    </row>
    <row r="9" ht="13.65" customHeight="1">
      <c r="A9" s="5"/>
      <c r="B9" s="5"/>
      <c r="C9" s="5"/>
      <c r="D9" s="5"/>
      <c r="E9" s="5"/>
    </row>
    <row r="10" ht="13.65" customHeight="1">
      <c r="A10" s="5"/>
      <c r="B10" s="5"/>
      <c r="C10" s="5"/>
      <c r="D10" s="5"/>
      <c r="E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35" customWidth="1"/>
    <col min="6" max="256" width="8.85156" style="35" customWidth="1"/>
  </cols>
  <sheetData>
    <row r="1" ht="13.65" customHeight="1">
      <c r="A1" s="5"/>
      <c r="B1" s="5"/>
      <c r="C1" s="5"/>
      <c r="D1" s="5"/>
      <c r="E1" s="5"/>
    </row>
    <row r="2" ht="13.65" customHeight="1">
      <c r="A2" s="5"/>
      <c r="B2" s="5"/>
      <c r="C2" s="5"/>
      <c r="D2" s="5"/>
      <c r="E2" s="5"/>
    </row>
    <row r="3" ht="13.65" customHeight="1">
      <c r="A3" s="5"/>
      <c r="B3" s="5"/>
      <c r="C3" s="5"/>
      <c r="D3" s="5"/>
      <c r="E3" s="5"/>
    </row>
    <row r="4" ht="13.65" customHeight="1">
      <c r="A4" s="5"/>
      <c r="B4" s="5"/>
      <c r="C4" s="5"/>
      <c r="D4" s="5"/>
      <c r="E4" s="5"/>
    </row>
    <row r="5" ht="13.65" customHeight="1">
      <c r="A5" s="5"/>
      <c r="B5" s="5"/>
      <c r="C5" s="5"/>
      <c r="D5" s="5"/>
      <c r="E5" s="5"/>
    </row>
    <row r="6" ht="13.65" customHeight="1">
      <c r="A6" s="5"/>
      <c r="B6" s="5"/>
      <c r="C6" s="5"/>
      <c r="D6" s="5"/>
      <c r="E6" s="5"/>
    </row>
    <row r="7" ht="13.65" customHeight="1">
      <c r="A7" s="5"/>
      <c r="B7" s="5"/>
      <c r="C7" s="5"/>
      <c r="D7" s="5"/>
      <c r="E7" s="5"/>
    </row>
    <row r="8" ht="13.65" customHeight="1">
      <c r="A8" s="5"/>
      <c r="B8" s="5"/>
      <c r="C8" s="5"/>
      <c r="D8" s="5"/>
      <c r="E8" s="5"/>
    </row>
    <row r="9" ht="13.65" customHeight="1">
      <c r="A9" s="5"/>
      <c r="B9" s="5"/>
      <c r="C9" s="5"/>
      <c r="D9" s="5"/>
      <c r="E9" s="5"/>
    </row>
    <row r="10" ht="13.65" customHeight="1">
      <c r="A10" s="5"/>
      <c r="B10" s="5"/>
      <c r="C10" s="5"/>
      <c r="D10" s="5"/>
      <c r="E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