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Gezondheidseconomie\KEA Glutenscreen\R modelling\Glutenscreen R proj\prevalence\"/>
    </mc:Choice>
  </mc:AlternateContent>
  <xr:revisionPtr revIDLastSave="0" documentId="13_ncr:1_{76001B32-0716-4F57-ACF6-68B88A8DBF0A}" xr6:coauthVersionLast="47" xr6:coauthVersionMax="47" xr10:uidLastSave="{00000000-0000-0000-0000-000000000000}"/>
  <bookViews>
    <workbookView xWindow="4500" yWindow="6450" windowWidth="21600" windowHeight="11385" xr2:uid="{00000000-000D-0000-FFFF-FFFF00000000}"/>
  </bookViews>
  <sheets>
    <sheet name="mixed" sheetId="1" r:id="rId1"/>
    <sheet name="Elfstrom2012" sheetId="4" r:id="rId2"/>
    <sheet name="men" sheetId="2" r:id="rId3"/>
    <sheet name="women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N2" i="1"/>
  <c r="M2" i="1"/>
  <c r="K34" i="4" l="1"/>
  <c r="K33" i="4"/>
  <c r="K32" i="4"/>
  <c r="K31" i="4"/>
  <c r="K30" i="4"/>
  <c r="K29" i="4"/>
  <c r="K28" i="4"/>
  <c r="K27" i="4"/>
  <c r="A6" i="4" s="1"/>
  <c r="K26" i="4"/>
  <c r="K25" i="4"/>
  <c r="K24" i="4"/>
  <c r="K23" i="4"/>
  <c r="K22" i="4"/>
  <c r="A4" i="4" s="1"/>
  <c r="K21" i="4"/>
  <c r="K20" i="4"/>
  <c r="K19" i="4"/>
  <c r="K18" i="4"/>
  <c r="K17" i="4"/>
  <c r="A2" i="4" s="1"/>
  <c r="K16" i="4"/>
  <c r="C11" i="4"/>
  <c r="B11" i="4"/>
  <c r="A11" i="4"/>
  <c r="C10" i="4"/>
  <c r="B10" i="4"/>
  <c r="A10" i="4"/>
  <c r="C9" i="4"/>
  <c r="B9" i="4"/>
  <c r="A9" i="4"/>
  <c r="C8" i="4"/>
  <c r="B8" i="4"/>
  <c r="A8" i="4"/>
  <c r="C7" i="4"/>
  <c r="B7" i="4"/>
  <c r="C6" i="4"/>
  <c r="B6" i="4"/>
  <c r="C5" i="4"/>
  <c r="B5" i="4"/>
  <c r="A5" i="4"/>
  <c r="C4" i="4"/>
  <c r="B4" i="4"/>
  <c r="C3" i="4"/>
  <c r="B3" i="4"/>
  <c r="C2" i="4"/>
  <c r="B2" i="4"/>
  <c r="F11" i="1"/>
  <c r="E11" i="3"/>
  <c r="H11" i="3" s="1"/>
  <c r="D11" i="3"/>
  <c r="G11" i="3" s="1"/>
  <c r="C11" i="3"/>
  <c r="F11" i="3" s="1"/>
  <c r="E10" i="3"/>
  <c r="H10" i="3" s="1"/>
  <c r="D10" i="3"/>
  <c r="G10" i="3" s="1"/>
  <c r="C10" i="3"/>
  <c r="F10" i="3" s="1"/>
  <c r="E9" i="3"/>
  <c r="H9" i="3" s="1"/>
  <c r="D9" i="3"/>
  <c r="G9" i="3" s="1"/>
  <c r="C9" i="3"/>
  <c r="F9" i="3" s="1"/>
  <c r="E8" i="3"/>
  <c r="H8" i="3" s="1"/>
  <c r="D8" i="3"/>
  <c r="G8" i="3" s="1"/>
  <c r="C8" i="3"/>
  <c r="F8" i="3" s="1"/>
  <c r="E7" i="3"/>
  <c r="H7" i="3" s="1"/>
  <c r="D7" i="3"/>
  <c r="G7" i="3" s="1"/>
  <c r="C7" i="3"/>
  <c r="F7" i="3" s="1"/>
  <c r="E6" i="3"/>
  <c r="H6" i="3" s="1"/>
  <c r="D6" i="3"/>
  <c r="G6" i="3" s="1"/>
  <c r="C6" i="3"/>
  <c r="F6" i="3" s="1"/>
  <c r="E5" i="3"/>
  <c r="H5" i="3" s="1"/>
  <c r="D5" i="3"/>
  <c r="G5" i="3" s="1"/>
  <c r="C5" i="3"/>
  <c r="F5" i="3" s="1"/>
  <c r="E4" i="3"/>
  <c r="H4" i="3" s="1"/>
  <c r="D4" i="3"/>
  <c r="G4" i="3" s="1"/>
  <c r="C4" i="3"/>
  <c r="F4" i="3" s="1"/>
  <c r="E3" i="3"/>
  <c r="H3" i="3" s="1"/>
  <c r="D3" i="3"/>
  <c r="G3" i="3" s="1"/>
  <c r="C3" i="3"/>
  <c r="F3" i="3" s="1"/>
  <c r="E2" i="3"/>
  <c r="H2" i="3" s="1"/>
  <c r="D2" i="3"/>
  <c r="G2" i="3" s="1"/>
  <c r="C2" i="3"/>
  <c r="F2" i="3" s="1"/>
  <c r="E11" i="2"/>
  <c r="H11" i="2" s="1"/>
  <c r="D11" i="2"/>
  <c r="G11" i="2" s="1"/>
  <c r="C11" i="2"/>
  <c r="F11" i="2" s="1"/>
  <c r="E10" i="2"/>
  <c r="H10" i="2" s="1"/>
  <c r="D10" i="2"/>
  <c r="G10" i="2" s="1"/>
  <c r="C10" i="2"/>
  <c r="F10" i="2" s="1"/>
  <c r="E9" i="2"/>
  <c r="H9" i="2" s="1"/>
  <c r="D9" i="2"/>
  <c r="G9" i="2" s="1"/>
  <c r="C9" i="2"/>
  <c r="E8" i="2"/>
  <c r="H8" i="2" s="1"/>
  <c r="D8" i="2"/>
  <c r="G8" i="2" s="1"/>
  <c r="C8" i="2"/>
  <c r="F8" i="2" s="1"/>
  <c r="E7" i="2"/>
  <c r="H7" i="2" s="1"/>
  <c r="D7" i="2"/>
  <c r="G7" i="2" s="1"/>
  <c r="C7" i="2"/>
  <c r="F7" i="2" s="1"/>
  <c r="E6" i="2"/>
  <c r="H6" i="2" s="1"/>
  <c r="D6" i="2"/>
  <c r="G6" i="2" s="1"/>
  <c r="C6" i="2"/>
  <c r="F6" i="2" s="1"/>
  <c r="E5" i="2"/>
  <c r="H5" i="2" s="1"/>
  <c r="D5" i="2"/>
  <c r="G5" i="2" s="1"/>
  <c r="C5" i="2"/>
  <c r="F5" i="2" s="1"/>
  <c r="E4" i="2"/>
  <c r="H4" i="2" s="1"/>
  <c r="D4" i="2"/>
  <c r="G4" i="2" s="1"/>
  <c r="C4" i="2"/>
  <c r="F4" i="2" s="1"/>
  <c r="E3" i="2"/>
  <c r="H3" i="2" s="1"/>
  <c r="D3" i="2"/>
  <c r="G3" i="2" s="1"/>
  <c r="C3" i="2"/>
  <c r="E2" i="2"/>
  <c r="H2" i="2" s="1"/>
  <c r="D2" i="2"/>
  <c r="G2" i="2" s="1"/>
  <c r="C2" i="2"/>
  <c r="F2" i="2" s="1"/>
  <c r="C3" i="1"/>
  <c r="F3" i="1" s="1"/>
  <c r="D3" i="1"/>
  <c r="G3" i="1" s="1"/>
  <c r="E3" i="1"/>
  <c r="H3" i="1" s="1"/>
  <c r="C4" i="1"/>
  <c r="D4" i="1"/>
  <c r="E4" i="1"/>
  <c r="H4" i="1" s="1"/>
  <c r="C5" i="1"/>
  <c r="F5" i="1" s="1"/>
  <c r="D5" i="1"/>
  <c r="G5" i="1" s="1"/>
  <c r="E5" i="1"/>
  <c r="H5" i="1" s="1"/>
  <c r="C6" i="1"/>
  <c r="F6" i="1" s="1"/>
  <c r="D6" i="1"/>
  <c r="G6" i="1" s="1"/>
  <c r="E6" i="1"/>
  <c r="H6" i="1" s="1"/>
  <c r="C7" i="1"/>
  <c r="D7" i="1"/>
  <c r="E7" i="1"/>
  <c r="H7" i="1" s="1"/>
  <c r="C8" i="1"/>
  <c r="D8" i="1"/>
  <c r="G8" i="1" s="1"/>
  <c r="E8" i="1"/>
  <c r="H8" i="1" s="1"/>
  <c r="C9" i="1"/>
  <c r="F9" i="1" s="1"/>
  <c r="D9" i="1"/>
  <c r="G9" i="1" s="1"/>
  <c r="E9" i="1"/>
  <c r="H9" i="1" s="1"/>
  <c r="C10" i="1"/>
  <c r="F10" i="1" s="1"/>
  <c r="D10" i="1"/>
  <c r="G10" i="1" s="1"/>
  <c r="E10" i="1"/>
  <c r="H10" i="1" s="1"/>
  <c r="C11" i="1"/>
  <c r="D11" i="1"/>
  <c r="G11" i="1" s="1"/>
  <c r="E11" i="1"/>
  <c r="H11" i="1" s="1"/>
  <c r="D2" i="1"/>
  <c r="G2" i="1" s="1"/>
  <c r="E2" i="1"/>
  <c r="H2" i="1" s="1"/>
  <c r="C2" i="1"/>
  <c r="F2" i="1" s="1"/>
  <c r="F4" i="1"/>
  <c r="F7" i="1"/>
  <c r="F8" i="1"/>
  <c r="A7" i="4" l="1"/>
  <c r="A3" i="4"/>
  <c r="G7" i="1"/>
  <c r="F9" i="2"/>
  <c r="F3" i="2"/>
  <c r="G4" i="1"/>
</calcChain>
</file>

<file path=xl/sharedStrings.xml><?xml version="1.0" encoding="utf-8"?>
<sst xmlns="http://schemas.openxmlformats.org/spreadsheetml/2006/main" count="203" uniqueCount="129">
  <si>
    <t>Age categories</t>
  </si>
  <si>
    <t>N</t>
  </si>
  <si>
    <t>NHL_r</t>
  </si>
  <si>
    <t>Osteoporosis_r</t>
  </si>
  <si>
    <t>IDA_r</t>
  </si>
  <si>
    <t>NHL</t>
  </si>
  <si>
    <t>Osteoporosis</t>
  </si>
  <si>
    <t>Subfertility</t>
  </si>
  <si>
    <t>IDA</t>
  </si>
  <si>
    <t>Non-Hodgkin's lymphoma, n(%)</t>
  </si>
  <si>
    <t>Osteoporosis, n(%)</t>
  </si>
  <si>
    <t>Iron-deficiency anaemia, n(%)</t>
  </si>
  <si>
    <t>2 (0.06%)</t>
  </si>
  <si>
    <t>1 (0.03%)</t>
  </si>
  <si>
    <t>371 (10.85%)</t>
  </si>
  <si>
    <t>0 (0%)</t>
  </si>
  <si>
    <t>19 (0.5%)</t>
  </si>
  <si>
    <t>544 (14.3%)</t>
  </si>
  <si>
    <t>4 (0.09%)</t>
  </si>
  <si>
    <t>87 (1.7%)</t>
  </si>
  <si>
    <t>795 (15.57%)</t>
  </si>
  <si>
    <t>8 (0.15%)</t>
  </si>
  <si>
    <t>207 (3.45%)</t>
  </si>
  <si>
    <t>1277 (21.27%)</t>
  </si>
  <si>
    <t>28 (0.46%)</t>
  </si>
  <si>
    <t>594 (8.01%)</t>
  </si>
  <si>
    <t>2027 (27.33%)</t>
  </si>
  <si>
    <t>49 (0.84%)</t>
  </si>
  <si>
    <t>1401 (18.01%)</t>
  </si>
  <si>
    <t>2116 (27.2%)</t>
  </si>
  <si>
    <t>70 (1.37%)</t>
  </si>
  <si>
    <t>2199 (31.21%)</t>
  </si>
  <si>
    <t>2081 (29.53%)</t>
  </si>
  <si>
    <t>60 (1.72%)</t>
  </si>
  <si>
    <t>2124 (41.22%)</t>
  </si>
  <si>
    <t>1957 (37.98%)</t>
  </si>
  <si>
    <t>19 (1.46%)</t>
  </si>
  <si>
    <t>903 (43.77%)</t>
  </si>
  <si>
    <t>888 (43.04%)</t>
  </si>
  <si>
    <t>2 (1.41%)</t>
  </si>
  <si>
    <t>100 (39.22%)</t>
  </si>
  <si>
    <t>117 (45.88%)</t>
  </si>
  <si>
    <t>1 (0.08%)</t>
  </si>
  <si>
    <t>149 (11.47%)</t>
  </si>
  <si>
    <t>1 (0.07%)</t>
  </si>
  <si>
    <t>5 (0.35%)</t>
  </si>
  <si>
    <t>132 (9.32%)</t>
  </si>
  <si>
    <t>2 (0.17%)</t>
  </si>
  <si>
    <t>23 (1.93%)</t>
  </si>
  <si>
    <t>83 (6.97%)</t>
  </si>
  <si>
    <t>2 (0.12%)</t>
  </si>
  <si>
    <t>59 (3.68%)</t>
  </si>
  <si>
    <t>137 (8.55%)</t>
  </si>
  <si>
    <t>15 (0.7%)</t>
  </si>
  <si>
    <t>164 (7.63%)</t>
  </si>
  <si>
    <t>298 (13.87%)</t>
  </si>
  <si>
    <t>27 (1.02%)</t>
  </si>
  <si>
    <t>314 (11.84%)</t>
  </si>
  <si>
    <t>568 (21.42%)</t>
  </si>
  <si>
    <t>42 (1.56%)</t>
  </si>
  <si>
    <t>470 (17.43%)</t>
  </si>
  <si>
    <t>816 (30.27%)</t>
  </si>
  <si>
    <t>36 (1.81%)</t>
  </si>
  <si>
    <t>458 (22.98%)</t>
  </si>
  <si>
    <t>772 (38.74%)</t>
  </si>
  <si>
    <t>15 (1.93%)</t>
  </si>
  <si>
    <t>208 (26.74%)</t>
  </si>
  <si>
    <t>340 (43.7%)</t>
  </si>
  <si>
    <t>1 (1.27%)</t>
  </si>
  <si>
    <t>23 (29.11%)</t>
  </si>
  <si>
    <t>36 (45.57%)</t>
  </si>
  <si>
    <t>1 (0.05%)</t>
  </si>
  <si>
    <t>222 (10.47%)</t>
  </si>
  <si>
    <t>1 (0.04%)</t>
  </si>
  <si>
    <t>14 (0.59%)</t>
  </si>
  <si>
    <t>412 (17.27%)</t>
  </si>
  <si>
    <t>2 (0.05%)</t>
  </si>
  <si>
    <t>64 (1.63%)</t>
  </si>
  <si>
    <t>712 (18.18%)</t>
  </si>
  <si>
    <t>5 (0.11%)</t>
  </si>
  <si>
    <t>148 (3.36%)</t>
  </si>
  <si>
    <t>1140 (25.9%)</t>
  </si>
  <si>
    <t>12 (0.23%)</t>
  </si>
  <si>
    <t>430 (8.16%)</t>
  </si>
  <si>
    <t>1729 (32.82%)</t>
  </si>
  <si>
    <t>22 (0.43%)</t>
  </si>
  <si>
    <t>1087 (21.21%)</t>
  </si>
  <si>
    <t>1548 (30.2%)</t>
  </si>
  <si>
    <t>41 (0.94%)</t>
  </si>
  <si>
    <t>1729 (39.75%)</t>
  </si>
  <si>
    <t>1265 (29.08%)</t>
  </si>
  <si>
    <t>42 (1.33%)</t>
  </si>
  <si>
    <t>1666 (52.72%)</t>
  </si>
  <si>
    <t>1185 (37.5%)</t>
  </si>
  <si>
    <t>19 (1.48%)</t>
  </si>
  <si>
    <t>695 (54.09%)</t>
  </si>
  <si>
    <t>548 (42.65%)</t>
  </si>
  <si>
    <t>3 (1.7%)</t>
  </si>
  <si>
    <t>77 (43.75%)</t>
  </si>
  <si>
    <t>81 (46.02%)</t>
  </si>
  <si>
    <t>GIC_r</t>
  </si>
  <si>
    <t>Age at first biopsy</t>
  </si>
  <si>
    <t>&lt;20 years</t>
  </si>
  <si>
    <t>Reference</t>
  </si>
  <si>
    <t xml:space="preserve">  REF.</t>
  </si>
  <si>
    <t>CD</t>
  </si>
  <si>
    <t>(1.17-27.1)</t>
  </si>
  <si>
    <t>Infl</t>
  </si>
  <si>
    <t>(2.26-821)</t>
  </si>
  <si>
    <t>Latent CD</t>
  </si>
  <si>
    <t>-</t>
  </si>
  <si>
    <t>20-39 years</t>
  </si>
  <si>
    <t>(1.28-3.67)</t>
  </si>
  <si>
    <t>(1.30-4.41)</t>
  </si>
  <si>
    <t>(0.78-20.4)</t>
  </si>
  <si>
    <t>40-59 years</t>
  </si>
  <si>
    <t>(0.99-1.53)</t>
  </si>
  <si>
    <t>(1.53-2.50)</t>
  </si>
  <si>
    <t>8.03 E-08</t>
  </si>
  <si>
    <t>(1.00-3.52)</t>
  </si>
  <si>
    <t>&gt;=60 years</t>
  </si>
  <si>
    <t>(1.35-1.82)</t>
  </si>
  <si>
    <t>2.38 E-9</t>
  </si>
  <si>
    <t>(1.75-2.38)</t>
  </si>
  <si>
    <t>3.24 E-20</t>
  </si>
  <si>
    <t>(1.31-3.29)</t>
  </si>
  <si>
    <t>Elfstrom 2012</t>
  </si>
  <si>
    <t>GIC</t>
  </si>
  <si>
    <t>GIC_N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</si>
</sst>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7E6E6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9" fillId="33" borderId="10" xfId="0" applyFont="1" applyFill="1" applyBorder="1" applyAlignment="1">
      <alignment horizontal="center" vertical="center" wrapText="1"/>
    </xf>
    <xf numFmtId="0" fontId="19" fillId="33" borderId="11" xfId="0" applyFont="1" applyFill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 wrapText="1"/>
    </xf>
    <xf numFmtId="3" fontId="18" fillId="0" borderId="10" xfId="0" applyNumberFormat="1" applyFont="1" applyBorder="1" applyAlignment="1">
      <alignment horizontal="center" vertical="center" wrapText="1"/>
    </xf>
    <xf numFmtId="3" fontId="18" fillId="0" borderId="12" xfId="0" applyNumberFormat="1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/>
    </xf>
    <xf numFmtId="0" fontId="19" fillId="33" borderId="14" xfId="0" applyFont="1" applyFill="1" applyBorder="1" applyAlignment="1">
      <alignment horizontal="center" vertical="center" wrapText="1"/>
    </xf>
    <xf numFmtId="0" fontId="21" fillId="0" borderId="0" xfId="0" applyFont="1" applyAlignment="1">
      <alignment vertical="center"/>
    </xf>
    <xf numFmtId="3" fontId="21" fillId="0" borderId="0" xfId="0" applyNumberFormat="1" applyFont="1" applyAlignment="1">
      <alignment horizontal="right" vertical="center"/>
    </xf>
    <xf numFmtId="0" fontId="21" fillId="0" borderId="0" xfId="0" applyFont="1" applyAlignment="1">
      <alignment horizontal="right"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right" vertical="center"/>
    </xf>
    <xf numFmtId="3" fontId="23" fillId="0" borderId="0" xfId="0" applyNumberFormat="1" applyFont="1" applyAlignment="1">
      <alignment horizontal="right" vertical="center"/>
    </xf>
    <xf numFmtId="0" fontId="16" fillId="0" borderId="0" xfId="0" applyFont="1"/>
    <xf numFmtId="3" fontId="0" fillId="0" borderId="0" xfId="0" applyNumberFormat="1"/>
    <xf numFmtId="0" fontId="22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4"/>
  <sheetViews>
    <sheetView tabSelected="1" topLeftCell="F1" zoomScale="105" zoomScaleNormal="70" workbookViewId="0">
      <selection activeCell="R1" sqref="R1"/>
    </sheetView>
  </sheetViews>
  <sheetFormatPr defaultRowHeight="15" x14ac:dyDescent="0.25"/>
  <cols>
    <col min="9" max="9" width="17.7109375" customWidth="1"/>
    <col min="10" max="10" width="18" customWidth="1"/>
    <col min="11" max="12" width="17.7109375" customWidth="1"/>
    <col min="13" max="13" width="12.42578125" customWidth="1"/>
    <col min="23" max="23" width="13" bestFit="1" customWidth="1"/>
  </cols>
  <sheetData>
    <row r="1" spans="1:22" ht="30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s="1" t="s">
        <v>9</v>
      </c>
      <c r="J1" s="2" t="s">
        <v>10</v>
      </c>
      <c r="K1" s="2" t="s">
        <v>7</v>
      </c>
      <c r="L1" s="2" t="s">
        <v>11</v>
      </c>
      <c r="M1" s="9" t="s">
        <v>127</v>
      </c>
      <c r="N1" s="9" t="s">
        <v>128</v>
      </c>
      <c r="O1" s="9" t="s">
        <v>100</v>
      </c>
    </row>
    <row r="2" spans="1:22" ht="15.75" thickBot="1" x14ac:dyDescent="0.3">
      <c r="A2">
        <v>0</v>
      </c>
      <c r="B2" s="5">
        <v>3419</v>
      </c>
      <c r="C2">
        <f>VALUE(LEFT(I2, FIND("(", I2) - 1))</f>
        <v>2</v>
      </c>
      <c r="D2">
        <f>VALUE(LEFT(J2, FIND("(", J2) - 1))</f>
        <v>1</v>
      </c>
      <c r="E2">
        <f t="shared" ref="E2" si="0">VALUE(LEFT(L2, FIND("(", L2) - 1))</f>
        <v>371</v>
      </c>
      <c r="F2">
        <f t="shared" ref="F2:F10" si="1">C2/$B2</f>
        <v>5.8496636443404503E-4</v>
      </c>
      <c r="G2">
        <f t="shared" ref="G2:G11" si="2">D2/$B2</f>
        <v>2.9248318221702252E-4</v>
      </c>
      <c r="H2">
        <f t="shared" ref="H2:H11" si="3">E2/$B2</f>
        <v>0.10851126060251536</v>
      </c>
      <c r="I2" s="3" t="s">
        <v>12</v>
      </c>
      <c r="J2" s="4" t="s">
        <v>13</v>
      </c>
      <c r="K2" s="8" t="s">
        <v>15</v>
      </c>
      <c r="L2" s="4" t="s">
        <v>14</v>
      </c>
      <c r="M2">
        <f>O2/N2</f>
        <v>1.3640744216503066E-5</v>
      </c>
      <c r="N2">
        <f>864653+894620</f>
        <v>1759273</v>
      </c>
      <c r="O2">
        <f>37*0.648589</f>
        <v>23.997792999999998</v>
      </c>
    </row>
    <row r="3" spans="1:22" ht="15.75" thickBot="1" x14ac:dyDescent="0.3">
      <c r="A3">
        <v>10</v>
      </c>
      <c r="B3" s="6">
        <v>3803</v>
      </c>
      <c r="C3">
        <f t="shared" ref="C3:C11" si="4">VALUE(LEFT(I3, FIND("(", I3) - 1))</f>
        <v>0</v>
      </c>
      <c r="D3">
        <f t="shared" ref="D3:D11" si="5">VALUE(LEFT(J3, FIND("(", J3) - 1))</f>
        <v>19</v>
      </c>
      <c r="E3">
        <f t="shared" ref="E3:E11" si="6">VALUE(LEFT(L3, FIND("(", L3) - 1))</f>
        <v>544</v>
      </c>
      <c r="F3">
        <f t="shared" si="1"/>
        <v>0</v>
      </c>
      <c r="G3">
        <f t="shared" si="2"/>
        <v>4.9960557454641072E-3</v>
      </c>
      <c r="H3">
        <f t="shared" si="3"/>
        <v>0.14304496450170917</v>
      </c>
      <c r="I3" s="3" t="s">
        <v>15</v>
      </c>
      <c r="J3" s="4" t="s">
        <v>16</v>
      </c>
      <c r="K3" s="8" t="s">
        <v>15</v>
      </c>
      <c r="L3" s="4" t="s">
        <v>17</v>
      </c>
    </row>
    <row r="4" spans="1:22" ht="15.75" thickBot="1" x14ac:dyDescent="0.3">
      <c r="A4">
        <v>20</v>
      </c>
      <c r="B4" s="6">
        <v>5106</v>
      </c>
      <c r="C4">
        <f t="shared" si="4"/>
        <v>4</v>
      </c>
      <c r="D4">
        <f t="shared" si="5"/>
        <v>87</v>
      </c>
      <c r="E4">
        <f t="shared" si="6"/>
        <v>795</v>
      </c>
      <c r="F4">
        <f t="shared" si="1"/>
        <v>7.833920877399138E-4</v>
      </c>
      <c r="G4">
        <f t="shared" si="2"/>
        <v>1.7038777908343124E-2</v>
      </c>
      <c r="H4">
        <f t="shared" si="3"/>
        <v>0.15569917743830788</v>
      </c>
      <c r="I4" s="3" t="s">
        <v>18</v>
      </c>
      <c r="J4" s="4" t="s">
        <v>19</v>
      </c>
      <c r="K4" s="8" t="s">
        <v>15</v>
      </c>
      <c r="L4" s="4" t="s">
        <v>20</v>
      </c>
    </row>
    <row r="5" spans="1:22" ht="15.75" thickBot="1" x14ac:dyDescent="0.3">
      <c r="A5">
        <v>30</v>
      </c>
      <c r="B5" s="6">
        <v>6005</v>
      </c>
      <c r="C5">
        <f t="shared" si="4"/>
        <v>8</v>
      </c>
      <c r="D5">
        <f t="shared" si="5"/>
        <v>207</v>
      </c>
      <c r="E5">
        <f t="shared" si="6"/>
        <v>1277</v>
      </c>
      <c r="F5">
        <f t="shared" si="1"/>
        <v>1.3322231473771858E-3</v>
      </c>
      <c r="G5">
        <f t="shared" si="2"/>
        <v>3.4471273938384679E-2</v>
      </c>
      <c r="H5">
        <f t="shared" si="3"/>
        <v>0.21265611990008326</v>
      </c>
      <c r="I5" s="3" t="s">
        <v>21</v>
      </c>
      <c r="J5" s="4" t="s">
        <v>22</v>
      </c>
      <c r="K5" s="8" t="s">
        <v>15</v>
      </c>
      <c r="L5" s="4" t="s">
        <v>23</v>
      </c>
    </row>
    <row r="6" spans="1:22" ht="15.75" thickBot="1" x14ac:dyDescent="0.3">
      <c r="A6">
        <v>40</v>
      </c>
      <c r="B6" s="6">
        <v>7417</v>
      </c>
      <c r="C6">
        <f t="shared" si="4"/>
        <v>28</v>
      </c>
      <c r="D6">
        <f t="shared" si="5"/>
        <v>594</v>
      </c>
      <c r="E6">
        <f t="shared" si="6"/>
        <v>2027</v>
      </c>
      <c r="F6">
        <f t="shared" si="1"/>
        <v>3.7751112309559122E-3</v>
      </c>
      <c r="G6">
        <f t="shared" si="2"/>
        <v>8.0086288256707563E-2</v>
      </c>
      <c r="H6">
        <f t="shared" si="3"/>
        <v>0.2732910880409869</v>
      </c>
      <c r="I6" s="3" t="s">
        <v>24</v>
      </c>
      <c r="J6" s="4" t="s">
        <v>25</v>
      </c>
      <c r="K6" s="8" t="s">
        <v>15</v>
      </c>
      <c r="L6" s="4" t="s">
        <v>26</v>
      </c>
    </row>
    <row r="7" spans="1:22" ht="15.75" thickBot="1" x14ac:dyDescent="0.3">
      <c r="A7">
        <v>50</v>
      </c>
      <c r="B7" s="6">
        <v>7778</v>
      </c>
      <c r="C7">
        <f t="shared" si="4"/>
        <v>49</v>
      </c>
      <c r="D7">
        <f t="shared" si="5"/>
        <v>1401</v>
      </c>
      <c r="E7">
        <f t="shared" si="6"/>
        <v>2116</v>
      </c>
      <c r="F7">
        <f t="shared" si="1"/>
        <v>6.2998200051427103E-3</v>
      </c>
      <c r="G7">
        <f t="shared" si="2"/>
        <v>0.1801234250449987</v>
      </c>
      <c r="H7">
        <f t="shared" si="3"/>
        <v>0.2720493700179995</v>
      </c>
      <c r="I7" s="3" t="s">
        <v>27</v>
      </c>
      <c r="J7" s="4" t="s">
        <v>28</v>
      </c>
      <c r="K7" s="8" t="s">
        <v>15</v>
      </c>
      <c r="L7" s="4" t="s">
        <v>29</v>
      </c>
    </row>
    <row r="8" spans="1:22" ht="15.75" thickBot="1" x14ac:dyDescent="0.3">
      <c r="A8">
        <v>60</v>
      </c>
      <c r="B8" s="6">
        <v>7046</v>
      </c>
      <c r="C8">
        <f t="shared" si="4"/>
        <v>70</v>
      </c>
      <c r="D8">
        <f t="shared" si="5"/>
        <v>2199</v>
      </c>
      <c r="E8">
        <f t="shared" si="6"/>
        <v>2081</v>
      </c>
      <c r="F8">
        <f t="shared" si="1"/>
        <v>9.9347147317627015E-3</v>
      </c>
      <c r="G8">
        <f t="shared" si="2"/>
        <v>0.31209196707351688</v>
      </c>
      <c r="H8">
        <f t="shared" si="3"/>
        <v>0.29534487652568836</v>
      </c>
      <c r="I8" s="3" t="s">
        <v>30</v>
      </c>
      <c r="J8" s="4" t="s">
        <v>31</v>
      </c>
      <c r="K8" s="8" t="s">
        <v>15</v>
      </c>
      <c r="L8" s="4" t="s">
        <v>32</v>
      </c>
    </row>
    <row r="9" spans="1:22" ht="15.75" thickBot="1" x14ac:dyDescent="0.3">
      <c r="A9">
        <v>70</v>
      </c>
      <c r="B9" s="6">
        <v>5153</v>
      </c>
      <c r="C9">
        <f t="shared" si="4"/>
        <v>60</v>
      </c>
      <c r="D9">
        <f t="shared" si="5"/>
        <v>2124</v>
      </c>
      <c r="E9">
        <f t="shared" si="6"/>
        <v>1957</v>
      </c>
      <c r="F9">
        <f t="shared" si="1"/>
        <v>1.1643702697457792E-2</v>
      </c>
      <c r="G9">
        <f t="shared" si="2"/>
        <v>0.41218707549000583</v>
      </c>
      <c r="H9">
        <f t="shared" si="3"/>
        <v>0.37977876964874829</v>
      </c>
      <c r="I9" s="3" t="s">
        <v>33</v>
      </c>
      <c r="J9" s="4" t="s">
        <v>34</v>
      </c>
      <c r="K9" s="8" t="s">
        <v>15</v>
      </c>
      <c r="L9" s="4" t="s">
        <v>35</v>
      </c>
    </row>
    <row r="10" spans="1:22" ht="15.75" thickBot="1" x14ac:dyDescent="0.3">
      <c r="A10">
        <v>80</v>
      </c>
      <c r="B10" s="6">
        <v>2063</v>
      </c>
      <c r="C10">
        <f t="shared" si="4"/>
        <v>19</v>
      </c>
      <c r="D10">
        <f t="shared" si="5"/>
        <v>903</v>
      </c>
      <c r="E10">
        <f t="shared" si="6"/>
        <v>888</v>
      </c>
      <c r="F10">
        <f t="shared" si="1"/>
        <v>9.2098885118759091E-3</v>
      </c>
      <c r="G10">
        <f t="shared" si="2"/>
        <v>0.43771206980126032</v>
      </c>
      <c r="H10">
        <f t="shared" si="3"/>
        <v>0.43044110518662143</v>
      </c>
      <c r="I10" s="3" t="s">
        <v>36</v>
      </c>
      <c r="J10" s="4" t="s">
        <v>37</v>
      </c>
      <c r="K10" s="8" t="s">
        <v>15</v>
      </c>
      <c r="L10" s="4" t="s">
        <v>38</v>
      </c>
    </row>
    <row r="11" spans="1:22" ht="15.75" thickBot="1" x14ac:dyDescent="0.3">
      <c r="A11">
        <v>90</v>
      </c>
      <c r="B11" s="7">
        <v>255</v>
      </c>
      <c r="C11">
        <f t="shared" si="4"/>
        <v>2</v>
      </c>
      <c r="D11">
        <f t="shared" si="5"/>
        <v>100</v>
      </c>
      <c r="E11">
        <f t="shared" si="6"/>
        <v>117</v>
      </c>
      <c r="F11">
        <f>C11/$B11</f>
        <v>7.8431372549019607E-3</v>
      </c>
      <c r="G11">
        <f t="shared" si="2"/>
        <v>0.39215686274509803</v>
      </c>
      <c r="H11">
        <f t="shared" si="3"/>
        <v>0.45882352941176469</v>
      </c>
      <c r="I11" s="3" t="s">
        <v>39</v>
      </c>
      <c r="J11" s="4" t="s">
        <v>40</v>
      </c>
      <c r="K11" s="8" t="s">
        <v>15</v>
      </c>
      <c r="L11" s="4" t="s">
        <v>41</v>
      </c>
    </row>
    <row r="14" spans="1:22" x14ac:dyDescent="0.25">
      <c r="S14" s="16"/>
    </row>
    <row r="15" spans="1:22" ht="15.75" x14ac:dyDescent="0.25">
      <c r="P15" s="18"/>
      <c r="Q15" s="18"/>
      <c r="R15" s="10"/>
      <c r="S15" s="10"/>
      <c r="T15" s="10"/>
      <c r="U15" s="10"/>
      <c r="V15" s="10"/>
    </row>
    <row r="16" spans="1:22" ht="15.75" x14ac:dyDescent="0.25">
      <c r="P16" s="10"/>
      <c r="Q16" s="10"/>
      <c r="R16" s="10"/>
      <c r="S16" s="10"/>
      <c r="T16" s="10"/>
      <c r="U16" s="11"/>
      <c r="V16" s="12"/>
    </row>
    <row r="17" spans="16:22" s="16" customFormat="1" ht="15.75" x14ac:dyDescent="0.25">
      <c r="P17" s="13"/>
      <c r="Q17" s="13"/>
      <c r="R17" s="13"/>
      <c r="S17" s="13"/>
      <c r="T17" s="14"/>
      <c r="U17" s="15"/>
      <c r="V17" s="14"/>
    </row>
    <row r="18" spans="16:22" ht="15.75" x14ac:dyDescent="0.25">
      <c r="P18" s="10"/>
      <c r="Q18" s="10"/>
      <c r="R18" s="10"/>
      <c r="S18" s="10"/>
      <c r="T18" s="12"/>
      <c r="U18" s="11"/>
      <c r="V18" s="12"/>
    </row>
    <row r="19" spans="16:22" ht="15.75" x14ac:dyDescent="0.25">
      <c r="P19" s="10"/>
      <c r="Q19" s="10"/>
      <c r="R19" s="10"/>
      <c r="S19" s="10"/>
      <c r="T19" s="12"/>
      <c r="U19" s="12"/>
      <c r="V19" s="12"/>
    </row>
    <row r="20" spans="16:22" ht="15.75" x14ac:dyDescent="0.25">
      <c r="P20" s="10"/>
      <c r="Q20" s="10"/>
      <c r="R20" s="10"/>
      <c r="S20" s="10"/>
      <c r="T20" s="10"/>
      <c r="U20" s="10"/>
      <c r="V20" s="10"/>
    </row>
    <row r="21" spans="16:22" ht="15.75" x14ac:dyDescent="0.25">
      <c r="P21" s="10"/>
      <c r="Q21" s="10"/>
      <c r="R21" s="10"/>
      <c r="S21" s="10"/>
      <c r="T21" s="10"/>
      <c r="U21" s="11"/>
      <c r="V21" s="12"/>
    </row>
    <row r="22" spans="16:22" s="16" customFormat="1" ht="15.75" x14ac:dyDescent="0.25">
      <c r="P22" s="13"/>
      <c r="Q22" s="13"/>
      <c r="R22" s="13"/>
      <c r="S22" s="13"/>
      <c r="T22" s="14"/>
      <c r="U22" s="15"/>
      <c r="V22" s="14"/>
    </row>
    <row r="23" spans="16:22" ht="15.75" x14ac:dyDescent="0.25">
      <c r="P23" s="10"/>
      <c r="Q23" s="10"/>
      <c r="R23" s="10"/>
      <c r="S23" s="10"/>
      <c r="T23" s="12"/>
      <c r="U23" s="11"/>
      <c r="V23" s="12"/>
    </row>
    <row r="24" spans="16:22" ht="15.75" x14ac:dyDescent="0.25">
      <c r="P24" s="10"/>
      <c r="Q24" s="10"/>
      <c r="R24" s="10"/>
      <c r="S24" s="10"/>
      <c r="T24" s="12"/>
      <c r="U24" s="11"/>
      <c r="V24" s="12"/>
    </row>
    <row r="25" spans="16:22" ht="15.75" x14ac:dyDescent="0.25">
      <c r="P25" s="10"/>
      <c r="Q25" s="10"/>
      <c r="R25" s="10"/>
      <c r="S25" s="10"/>
      <c r="T25" s="10"/>
      <c r="U25" s="10"/>
      <c r="V25" s="10"/>
    </row>
    <row r="26" spans="16:22" ht="15.75" x14ac:dyDescent="0.25">
      <c r="P26" s="10"/>
      <c r="Q26" s="10"/>
      <c r="R26" s="10"/>
      <c r="S26" s="10"/>
      <c r="T26" s="10"/>
      <c r="U26" s="11"/>
      <c r="V26" s="12"/>
    </row>
    <row r="27" spans="16:22" s="16" customFormat="1" ht="15.75" x14ac:dyDescent="0.25">
      <c r="P27" s="13"/>
      <c r="Q27" s="13"/>
      <c r="R27" s="13"/>
      <c r="S27" s="13"/>
      <c r="T27" s="14"/>
      <c r="U27" s="15"/>
      <c r="V27" s="14"/>
    </row>
    <row r="28" spans="16:22" ht="15.75" x14ac:dyDescent="0.25">
      <c r="P28" s="10"/>
      <c r="Q28" s="10"/>
      <c r="R28" s="10"/>
      <c r="S28" s="10"/>
      <c r="T28" s="12"/>
      <c r="U28" s="11"/>
      <c r="V28" s="12"/>
    </row>
    <row r="29" spans="16:22" ht="15.75" x14ac:dyDescent="0.25">
      <c r="P29" s="10"/>
      <c r="Q29" s="10"/>
      <c r="R29" s="10"/>
      <c r="S29" s="10"/>
      <c r="T29" s="12"/>
      <c r="U29" s="11"/>
      <c r="V29" s="12"/>
    </row>
    <row r="30" spans="16:22" ht="15.75" x14ac:dyDescent="0.25">
      <c r="P30" s="10"/>
      <c r="Q30" s="10"/>
      <c r="R30" s="10"/>
      <c r="S30" s="10"/>
      <c r="T30" s="10"/>
      <c r="U30" s="10"/>
      <c r="V30" s="10"/>
    </row>
    <row r="31" spans="16:22" ht="15.75" x14ac:dyDescent="0.25">
      <c r="P31" s="10"/>
      <c r="Q31" s="10"/>
      <c r="R31" s="10"/>
      <c r="S31" s="10"/>
      <c r="T31" s="10"/>
      <c r="U31" s="11"/>
      <c r="V31" s="11"/>
    </row>
    <row r="32" spans="16:22" s="16" customFormat="1" ht="15.75" x14ac:dyDescent="0.25">
      <c r="P32" s="13"/>
      <c r="Q32" s="13"/>
      <c r="R32" s="13"/>
      <c r="S32" s="13"/>
      <c r="T32" s="14"/>
      <c r="U32" s="15"/>
      <c r="V32" s="14"/>
    </row>
    <row r="33" spans="16:22" ht="15.75" x14ac:dyDescent="0.25">
      <c r="P33" s="10"/>
      <c r="Q33" s="10"/>
      <c r="R33" s="10"/>
      <c r="S33" s="10"/>
      <c r="T33" s="12"/>
      <c r="U33" s="11"/>
      <c r="V33" s="12"/>
    </row>
    <row r="34" spans="16:22" ht="15.75" x14ac:dyDescent="0.25">
      <c r="P34" s="10"/>
      <c r="Q34" s="10"/>
      <c r="R34" s="10"/>
      <c r="S34" s="10"/>
      <c r="T34" s="12"/>
      <c r="U34" s="12"/>
      <c r="V34" s="12"/>
    </row>
  </sheetData>
  <mergeCells count="1">
    <mergeCell ref="P15:Q15"/>
  </mergeCells>
  <phoneticPr fontId="20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D24E1-69E7-42DE-AF12-0F773E3FA829}">
  <dimension ref="A1:K34"/>
  <sheetViews>
    <sheetView workbookViewId="0">
      <selection activeCell="L18" sqref="L18"/>
    </sheetView>
  </sheetViews>
  <sheetFormatPr defaultRowHeight="15" x14ac:dyDescent="0.25"/>
  <sheetData>
    <row r="1" spans="1:11" x14ac:dyDescent="0.25">
      <c r="A1" s="9" t="s">
        <v>100</v>
      </c>
      <c r="B1" s="9" t="s">
        <v>128</v>
      </c>
      <c r="C1" s="9" t="s">
        <v>127</v>
      </c>
    </row>
    <row r="2" spans="1:11" x14ac:dyDescent="0.25">
      <c r="A2">
        <f>$K$17</f>
        <v>3.3901178065937792E-4</v>
      </c>
      <c r="B2" s="17">
        <f>$I$17</f>
        <v>11799</v>
      </c>
      <c r="C2" s="17">
        <f>$J$17</f>
        <v>4</v>
      </c>
    </row>
    <row r="3" spans="1:11" x14ac:dyDescent="0.25">
      <c r="A3">
        <f t="shared" ref="A3" si="0">$K$17</f>
        <v>3.3901178065937792E-4</v>
      </c>
      <c r="B3" s="17">
        <f>$I$17</f>
        <v>11799</v>
      </c>
      <c r="C3" s="17">
        <f>$J$17</f>
        <v>4</v>
      </c>
    </row>
    <row r="4" spans="1:11" x14ac:dyDescent="0.25">
      <c r="A4">
        <f>$K$22</f>
        <v>3.9637599093997732E-3</v>
      </c>
      <c r="B4" s="17">
        <f>$I$22</f>
        <v>5298</v>
      </c>
      <c r="C4" s="17">
        <f>$J$22</f>
        <v>21</v>
      </c>
    </row>
    <row r="5" spans="1:11" x14ac:dyDescent="0.25">
      <c r="A5">
        <f>$K$22</f>
        <v>3.9637599093997732E-3</v>
      </c>
      <c r="B5" s="17">
        <f>$I$22</f>
        <v>5298</v>
      </c>
      <c r="C5" s="17">
        <f>$J$22</f>
        <v>21</v>
      </c>
    </row>
    <row r="6" spans="1:11" x14ac:dyDescent="0.25">
      <c r="A6">
        <f>$K$27</f>
        <v>1.6322089227421111E-2</v>
      </c>
      <c r="B6" s="17">
        <f>$I$27</f>
        <v>6433</v>
      </c>
      <c r="C6" s="17">
        <f>$J$27</f>
        <v>105</v>
      </c>
    </row>
    <row r="7" spans="1:11" x14ac:dyDescent="0.25">
      <c r="A7">
        <f>$K$27</f>
        <v>1.6322089227421111E-2</v>
      </c>
      <c r="B7" s="17">
        <f>$I$27</f>
        <v>6433</v>
      </c>
      <c r="C7" s="17">
        <f>$J$27</f>
        <v>105</v>
      </c>
    </row>
    <row r="8" spans="1:11" x14ac:dyDescent="0.25">
      <c r="A8">
        <f>$K$32</f>
        <v>4.5216741405082216E-2</v>
      </c>
      <c r="B8" s="17">
        <f>$I$32</f>
        <v>5352</v>
      </c>
      <c r="C8" s="17">
        <f>$J$32</f>
        <v>242</v>
      </c>
    </row>
    <row r="9" spans="1:11" x14ac:dyDescent="0.25">
      <c r="A9">
        <f t="shared" ref="A9:A11" si="1">$K$32</f>
        <v>4.5216741405082216E-2</v>
      </c>
      <c r="B9" s="17">
        <f>$I$32</f>
        <v>5352</v>
      </c>
      <c r="C9" s="17">
        <f>$J$32</f>
        <v>242</v>
      </c>
    </row>
    <row r="10" spans="1:11" x14ac:dyDescent="0.25">
      <c r="A10">
        <f t="shared" si="1"/>
        <v>4.5216741405082216E-2</v>
      </c>
      <c r="B10" s="17">
        <f>$I$32</f>
        <v>5352</v>
      </c>
      <c r="C10" s="17">
        <f>$J$32</f>
        <v>242</v>
      </c>
    </row>
    <row r="11" spans="1:11" x14ac:dyDescent="0.25">
      <c r="A11">
        <f t="shared" si="1"/>
        <v>4.5216741405082216E-2</v>
      </c>
      <c r="B11" s="17">
        <f>$I$32</f>
        <v>5352</v>
      </c>
      <c r="C11" s="17">
        <f>$J$32</f>
        <v>242</v>
      </c>
    </row>
    <row r="14" spans="1:11" x14ac:dyDescent="0.25">
      <c r="G14" s="16" t="s">
        <v>126</v>
      </c>
    </row>
    <row r="15" spans="1:11" ht="15.75" x14ac:dyDescent="0.25">
      <c r="D15" s="18" t="s">
        <v>101</v>
      </c>
      <c r="E15" s="18"/>
      <c r="F15" s="10"/>
      <c r="G15" s="10"/>
      <c r="H15" s="10"/>
      <c r="I15" s="10"/>
      <c r="J15" s="10"/>
    </row>
    <row r="16" spans="1:11" ht="15.75" x14ac:dyDescent="0.25">
      <c r="D16" s="10" t="s">
        <v>102</v>
      </c>
      <c r="E16" s="10" t="s">
        <v>103</v>
      </c>
      <c r="F16" s="10">
        <v>1</v>
      </c>
      <c r="G16" s="10" t="s">
        <v>104</v>
      </c>
      <c r="H16" s="10"/>
      <c r="I16" s="11">
        <v>69605</v>
      </c>
      <c r="J16" s="12">
        <v>4</v>
      </c>
      <c r="K16">
        <f>(J16/I16)*100</f>
        <v>5.7467135981610516E-3</v>
      </c>
    </row>
    <row r="17" spans="1:11" ht="15.75" x14ac:dyDescent="0.25">
      <c r="A17" s="16"/>
      <c r="B17" s="16"/>
      <c r="C17" s="16"/>
      <c r="D17" s="13"/>
      <c r="E17" s="13" t="s">
        <v>105</v>
      </c>
      <c r="F17" s="13">
        <v>5.63</v>
      </c>
      <c r="G17" s="13" t="s">
        <v>106</v>
      </c>
      <c r="H17" s="14">
        <v>3.1E-2</v>
      </c>
      <c r="I17" s="15">
        <v>11799</v>
      </c>
      <c r="J17" s="14">
        <v>4</v>
      </c>
      <c r="K17" s="16">
        <f t="shared" ref="K17:K34" si="2">J17/I17</f>
        <v>3.3901178065937792E-4</v>
      </c>
    </row>
    <row r="18" spans="1:11" ht="15.75" x14ac:dyDescent="0.25">
      <c r="D18" s="10"/>
      <c r="E18" s="10" t="s">
        <v>107</v>
      </c>
      <c r="F18" s="10">
        <v>43.1</v>
      </c>
      <c r="G18" s="10" t="s">
        <v>108</v>
      </c>
      <c r="H18" s="12">
        <v>1.21E-2</v>
      </c>
      <c r="I18" s="11">
        <v>1223</v>
      </c>
      <c r="J18" s="12">
        <v>3</v>
      </c>
      <c r="K18">
        <f t="shared" si="2"/>
        <v>2.4529844644317253E-3</v>
      </c>
    </row>
    <row r="19" spans="1:11" ht="15.75" x14ac:dyDescent="0.25">
      <c r="D19" s="10"/>
      <c r="E19" s="10" t="s">
        <v>109</v>
      </c>
      <c r="F19" s="10">
        <v>0</v>
      </c>
      <c r="G19" s="10" t="s">
        <v>110</v>
      </c>
      <c r="H19" s="12">
        <v>0.997</v>
      </c>
      <c r="I19" s="12">
        <v>941</v>
      </c>
      <c r="J19" s="12">
        <v>0</v>
      </c>
      <c r="K19">
        <f t="shared" si="2"/>
        <v>0</v>
      </c>
    </row>
    <row r="20" spans="1:11" ht="15.75" x14ac:dyDescent="0.25">
      <c r="D20" s="10"/>
      <c r="E20" s="10"/>
      <c r="F20" s="10"/>
      <c r="G20" s="10"/>
      <c r="H20" s="10"/>
      <c r="I20" s="10"/>
      <c r="J20" s="10"/>
      <c r="K20" t="e">
        <f t="shared" si="2"/>
        <v>#DIV/0!</v>
      </c>
    </row>
    <row r="21" spans="1:11" ht="15.75" x14ac:dyDescent="0.25">
      <c r="D21" s="10" t="s">
        <v>111</v>
      </c>
      <c r="E21" s="10" t="s">
        <v>103</v>
      </c>
      <c r="F21" s="10">
        <v>1</v>
      </c>
      <c r="G21" s="10" t="s">
        <v>104</v>
      </c>
      <c r="H21" s="10"/>
      <c r="I21" s="11">
        <v>49554</v>
      </c>
      <c r="J21" s="12">
        <v>85</v>
      </c>
      <c r="K21">
        <f t="shared" si="2"/>
        <v>1.7153004802841344E-3</v>
      </c>
    </row>
    <row r="22" spans="1:11" ht="15.75" x14ac:dyDescent="0.25">
      <c r="A22" s="16"/>
      <c r="B22" s="16"/>
      <c r="C22" s="16"/>
      <c r="D22" s="13"/>
      <c r="E22" s="13" t="s">
        <v>105</v>
      </c>
      <c r="F22" s="13">
        <v>2.17</v>
      </c>
      <c r="G22" s="13" t="s">
        <v>112</v>
      </c>
      <c r="H22" s="14">
        <v>4.0000000000000001E-3</v>
      </c>
      <c r="I22" s="15">
        <v>5298</v>
      </c>
      <c r="J22" s="14">
        <v>21</v>
      </c>
      <c r="K22" s="16">
        <f t="shared" si="2"/>
        <v>3.9637599093997732E-3</v>
      </c>
    </row>
    <row r="23" spans="1:11" ht="15.75" x14ac:dyDescent="0.25">
      <c r="D23" s="10"/>
      <c r="E23" s="10" t="s">
        <v>107</v>
      </c>
      <c r="F23" s="10">
        <v>2.4</v>
      </c>
      <c r="G23" s="10" t="s">
        <v>113</v>
      </c>
      <c r="H23" s="12">
        <v>5.0000000000000001E-3</v>
      </c>
      <c r="I23" s="11">
        <v>3517</v>
      </c>
      <c r="J23" s="12">
        <v>16</v>
      </c>
      <c r="K23">
        <f t="shared" si="2"/>
        <v>4.549331816889394E-3</v>
      </c>
    </row>
    <row r="24" spans="1:11" ht="15.75" x14ac:dyDescent="0.25">
      <c r="D24" s="10"/>
      <c r="E24" s="10" t="s">
        <v>109</v>
      </c>
      <c r="F24" s="10">
        <v>4</v>
      </c>
      <c r="G24" s="10" t="s">
        <v>114</v>
      </c>
      <c r="H24" s="12">
        <v>9.6500000000000002E-2</v>
      </c>
      <c r="I24" s="11">
        <v>1149</v>
      </c>
      <c r="J24" s="12">
        <v>2</v>
      </c>
      <c r="K24">
        <f t="shared" si="2"/>
        <v>1.7406440382941688E-3</v>
      </c>
    </row>
    <row r="25" spans="1:11" ht="15.75" x14ac:dyDescent="0.25">
      <c r="D25" s="10"/>
      <c r="E25" s="10"/>
      <c r="F25" s="10"/>
      <c r="G25" s="10"/>
      <c r="H25" s="10"/>
      <c r="I25" s="10"/>
      <c r="J25" s="10"/>
      <c r="K25" t="e">
        <f t="shared" si="2"/>
        <v>#DIV/0!</v>
      </c>
    </row>
    <row r="26" spans="1:11" ht="15.75" x14ac:dyDescent="0.25">
      <c r="D26" s="10" t="s">
        <v>115</v>
      </c>
      <c r="E26" s="10" t="s">
        <v>103</v>
      </c>
      <c r="F26" s="10">
        <v>1</v>
      </c>
      <c r="G26" s="10" t="s">
        <v>104</v>
      </c>
      <c r="H26" s="10"/>
      <c r="I26" s="11">
        <v>57856</v>
      </c>
      <c r="J26" s="12">
        <v>738</v>
      </c>
      <c r="K26">
        <f t="shared" si="2"/>
        <v>1.2755807522123894E-2</v>
      </c>
    </row>
    <row r="27" spans="1:11" ht="15.75" x14ac:dyDescent="0.25">
      <c r="A27" s="16"/>
      <c r="B27" s="16"/>
      <c r="C27" s="16"/>
      <c r="D27" s="13"/>
      <c r="E27" s="13" t="s">
        <v>105</v>
      </c>
      <c r="F27" s="13">
        <v>1.23</v>
      </c>
      <c r="G27" s="13" t="s">
        <v>116</v>
      </c>
      <c r="H27" s="14">
        <v>5.8000000000000003E-2</v>
      </c>
      <c r="I27" s="15">
        <v>6433</v>
      </c>
      <c r="J27" s="14">
        <v>105</v>
      </c>
      <c r="K27" s="16">
        <f t="shared" si="2"/>
        <v>1.6322089227421111E-2</v>
      </c>
    </row>
    <row r="28" spans="1:11" ht="15.75" x14ac:dyDescent="0.25">
      <c r="D28" s="10"/>
      <c r="E28" s="10" t="s">
        <v>107</v>
      </c>
      <c r="F28" s="10">
        <v>1.96</v>
      </c>
      <c r="G28" s="10" t="s">
        <v>117</v>
      </c>
      <c r="H28" s="12" t="s">
        <v>118</v>
      </c>
      <c r="I28" s="11">
        <v>4066</v>
      </c>
      <c r="J28" s="12">
        <v>88</v>
      </c>
      <c r="K28">
        <f t="shared" si="2"/>
        <v>2.164289227742253E-2</v>
      </c>
    </row>
    <row r="29" spans="1:11" ht="15.75" x14ac:dyDescent="0.25">
      <c r="D29" s="10"/>
      <c r="E29" s="10" t="s">
        <v>109</v>
      </c>
      <c r="F29" s="10">
        <v>1.87</v>
      </c>
      <c r="G29" s="10" t="s">
        <v>119</v>
      </c>
      <c r="H29" s="12">
        <v>5.0999999999999997E-2</v>
      </c>
      <c r="I29" s="11">
        <v>1062</v>
      </c>
      <c r="J29" s="12">
        <v>12</v>
      </c>
      <c r="K29">
        <f t="shared" si="2"/>
        <v>1.1299435028248588E-2</v>
      </c>
    </row>
    <row r="30" spans="1:11" ht="15.75" x14ac:dyDescent="0.25">
      <c r="D30" s="10"/>
      <c r="E30" s="10"/>
      <c r="F30" s="10"/>
      <c r="G30" s="10"/>
      <c r="H30" s="10"/>
      <c r="I30" s="10"/>
      <c r="J30" s="10"/>
      <c r="K30" t="e">
        <f t="shared" si="2"/>
        <v>#DIV/0!</v>
      </c>
    </row>
    <row r="31" spans="1:11" ht="15.75" x14ac:dyDescent="0.25">
      <c r="D31" s="10" t="s">
        <v>120</v>
      </c>
      <c r="E31" s="10" t="s">
        <v>103</v>
      </c>
      <c r="F31" s="10">
        <v>1</v>
      </c>
      <c r="G31" s="10" t="s">
        <v>104</v>
      </c>
      <c r="H31" s="10"/>
      <c r="I31" s="11">
        <v>50209</v>
      </c>
      <c r="J31" s="11">
        <v>1635</v>
      </c>
      <c r="K31">
        <f t="shared" si="2"/>
        <v>3.2563882969188794E-2</v>
      </c>
    </row>
    <row r="32" spans="1:11" ht="15.75" x14ac:dyDescent="0.25">
      <c r="A32" s="16"/>
      <c r="B32" s="16"/>
      <c r="C32" s="16"/>
      <c r="D32" s="13"/>
      <c r="E32" s="13" t="s">
        <v>105</v>
      </c>
      <c r="F32" s="13">
        <v>1.57</v>
      </c>
      <c r="G32" s="13" t="s">
        <v>121</v>
      </c>
      <c r="H32" s="14" t="s">
        <v>122</v>
      </c>
      <c r="I32" s="15">
        <v>5352</v>
      </c>
      <c r="J32" s="14">
        <v>242</v>
      </c>
      <c r="K32" s="16">
        <f t="shared" si="2"/>
        <v>4.5216741405082216E-2</v>
      </c>
    </row>
    <row r="33" spans="4:11" ht="15.75" x14ac:dyDescent="0.25">
      <c r="D33" s="10"/>
      <c r="E33" s="10" t="s">
        <v>107</v>
      </c>
      <c r="F33" s="10">
        <v>2.04</v>
      </c>
      <c r="G33" s="10" t="s">
        <v>123</v>
      </c>
      <c r="H33" s="12" t="s">
        <v>124</v>
      </c>
      <c r="I33" s="11">
        <v>4054</v>
      </c>
      <c r="J33" s="12">
        <v>240</v>
      </c>
      <c r="K33">
        <f t="shared" si="2"/>
        <v>5.9200789343857918E-2</v>
      </c>
    </row>
    <row r="34" spans="4:11" ht="15.75" x14ac:dyDescent="0.25">
      <c r="D34" s="10"/>
      <c r="E34" s="10" t="s">
        <v>109</v>
      </c>
      <c r="F34" s="10">
        <v>2.08</v>
      </c>
      <c r="G34" s="10" t="s">
        <v>125</v>
      </c>
      <c r="H34" s="12">
        <v>2E-3</v>
      </c>
      <c r="I34" s="12">
        <v>553</v>
      </c>
      <c r="J34" s="12">
        <v>24</v>
      </c>
      <c r="K34">
        <f t="shared" si="2"/>
        <v>4.3399638336347197E-2</v>
      </c>
    </row>
  </sheetData>
  <mergeCells count="1">
    <mergeCell ref="D15:E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workbookViewId="0">
      <selection activeCell="E1" sqref="E1:E1048576"/>
    </sheetView>
  </sheetViews>
  <sheetFormatPr defaultRowHeight="15" x14ac:dyDescent="0.25"/>
  <cols>
    <col min="9" max="9" width="18.28515625" customWidth="1"/>
    <col min="10" max="10" width="18.42578125" customWidth="1"/>
    <col min="11" max="11" width="17.7109375" customWidth="1"/>
    <col min="12" max="12" width="17.85546875" customWidth="1"/>
  </cols>
  <sheetData>
    <row r="1" spans="1:12" ht="30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s="1" t="s">
        <v>9</v>
      </c>
      <c r="J1" s="2" t="s">
        <v>10</v>
      </c>
      <c r="K1" s="2" t="s">
        <v>7</v>
      </c>
      <c r="L1" s="2" t="s">
        <v>11</v>
      </c>
    </row>
    <row r="2" spans="1:12" ht="15.75" thickBot="1" x14ac:dyDescent="0.3">
      <c r="A2">
        <v>0</v>
      </c>
      <c r="B2" s="5">
        <v>1299</v>
      </c>
      <c r="C2">
        <f>VALUE(LEFT(I2, FIND("(", I2) - 1))</f>
        <v>1</v>
      </c>
      <c r="D2">
        <f>VALUE(LEFT(J2, FIND("(", J2) - 1))</f>
        <v>0</v>
      </c>
      <c r="E2">
        <f t="shared" ref="E2:E11" si="0">VALUE(LEFT(L2, FIND("(", L2) - 1))</f>
        <v>149</v>
      </c>
      <c r="F2">
        <f>C2/$B2</f>
        <v>7.6982294072363352E-4</v>
      </c>
      <c r="G2">
        <f>D2/$B2</f>
        <v>0</v>
      </c>
      <c r="H2">
        <f>E2/$B2</f>
        <v>0.1147036181678214</v>
      </c>
      <c r="I2" s="3" t="s">
        <v>42</v>
      </c>
      <c r="J2" s="4" t="s">
        <v>15</v>
      </c>
      <c r="K2" s="8" t="s">
        <v>15</v>
      </c>
      <c r="L2" s="4" t="s">
        <v>43</v>
      </c>
    </row>
    <row r="3" spans="1:12" ht="15.75" thickBot="1" x14ac:dyDescent="0.3">
      <c r="A3">
        <v>10</v>
      </c>
      <c r="B3" s="6">
        <v>1417</v>
      </c>
      <c r="C3">
        <f t="shared" ref="C3:C11" si="1">VALUE(LEFT(I3, FIND("(", I3) - 1))</f>
        <v>1</v>
      </c>
      <c r="D3">
        <f t="shared" ref="D3:D11" si="2">VALUE(LEFT(J3, FIND("(", J3) - 1))</f>
        <v>5</v>
      </c>
      <c r="E3">
        <f t="shared" si="0"/>
        <v>132</v>
      </c>
      <c r="F3">
        <f t="shared" ref="F3:F11" si="3">C3/$B3</f>
        <v>7.0571630204657732E-4</v>
      </c>
      <c r="G3">
        <f t="shared" ref="G3:G11" si="4">D3/$B3</f>
        <v>3.5285815102328866E-3</v>
      </c>
      <c r="H3">
        <f t="shared" ref="H3:H11" si="5">E3/$B3</f>
        <v>9.3154551870148206E-2</v>
      </c>
      <c r="I3" s="3" t="s">
        <v>44</v>
      </c>
      <c r="J3" s="4" t="s">
        <v>45</v>
      </c>
      <c r="K3" s="8" t="s">
        <v>15</v>
      </c>
      <c r="L3" s="4" t="s">
        <v>46</v>
      </c>
    </row>
    <row r="4" spans="1:12" ht="15.75" thickBot="1" x14ac:dyDescent="0.3">
      <c r="A4">
        <v>20</v>
      </c>
      <c r="B4" s="6">
        <v>1190</v>
      </c>
      <c r="C4">
        <f t="shared" si="1"/>
        <v>2</v>
      </c>
      <c r="D4">
        <f t="shared" si="2"/>
        <v>23</v>
      </c>
      <c r="E4">
        <f t="shared" si="0"/>
        <v>83</v>
      </c>
      <c r="F4">
        <f t="shared" si="3"/>
        <v>1.6806722689075631E-3</v>
      </c>
      <c r="G4">
        <f t="shared" si="4"/>
        <v>1.9327731092436976E-2</v>
      </c>
      <c r="H4">
        <f t="shared" si="5"/>
        <v>6.9747899159663868E-2</v>
      </c>
      <c r="I4" s="3" t="s">
        <v>47</v>
      </c>
      <c r="J4" s="4" t="s">
        <v>48</v>
      </c>
      <c r="K4" s="8" t="s">
        <v>15</v>
      </c>
      <c r="L4" s="4" t="s">
        <v>49</v>
      </c>
    </row>
    <row r="5" spans="1:12" ht="15.75" thickBot="1" x14ac:dyDescent="0.3">
      <c r="A5">
        <v>30</v>
      </c>
      <c r="B5" s="6">
        <v>1603</v>
      </c>
      <c r="C5">
        <f t="shared" si="1"/>
        <v>2</v>
      </c>
      <c r="D5">
        <f t="shared" si="2"/>
        <v>59</v>
      </c>
      <c r="E5">
        <f t="shared" si="0"/>
        <v>137</v>
      </c>
      <c r="F5">
        <f t="shared" si="3"/>
        <v>1.2476606363069245E-3</v>
      </c>
      <c r="G5">
        <f t="shared" si="4"/>
        <v>3.6805988771054274E-2</v>
      </c>
      <c r="H5">
        <f t="shared" si="5"/>
        <v>8.5464753587024322E-2</v>
      </c>
      <c r="I5" s="3" t="s">
        <v>50</v>
      </c>
      <c r="J5" s="4" t="s">
        <v>51</v>
      </c>
      <c r="K5" s="8" t="s">
        <v>15</v>
      </c>
      <c r="L5" s="4" t="s">
        <v>52</v>
      </c>
    </row>
    <row r="6" spans="1:12" ht="15.75" thickBot="1" x14ac:dyDescent="0.3">
      <c r="A6">
        <v>40</v>
      </c>
      <c r="B6" s="6">
        <v>2149</v>
      </c>
      <c r="C6">
        <f t="shared" si="1"/>
        <v>15</v>
      </c>
      <c r="D6">
        <f t="shared" si="2"/>
        <v>164</v>
      </c>
      <c r="E6">
        <f t="shared" si="0"/>
        <v>298</v>
      </c>
      <c r="F6">
        <f t="shared" si="3"/>
        <v>6.9799906933457421E-3</v>
      </c>
      <c r="G6">
        <f t="shared" si="4"/>
        <v>7.6314564913913446E-2</v>
      </c>
      <c r="H6">
        <f t="shared" si="5"/>
        <v>0.1386691484411354</v>
      </c>
      <c r="I6" s="3" t="s">
        <v>53</v>
      </c>
      <c r="J6" s="4" t="s">
        <v>54</v>
      </c>
      <c r="K6" s="8" t="s">
        <v>15</v>
      </c>
      <c r="L6" s="4" t="s">
        <v>55</v>
      </c>
    </row>
    <row r="7" spans="1:12" ht="15.75" thickBot="1" x14ac:dyDescent="0.3">
      <c r="A7">
        <v>50</v>
      </c>
      <c r="B7" s="6">
        <v>2652</v>
      </c>
      <c r="C7">
        <f t="shared" si="1"/>
        <v>27</v>
      </c>
      <c r="D7">
        <f t="shared" si="2"/>
        <v>314</v>
      </c>
      <c r="E7">
        <f t="shared" si="0"/>
        <v>568</v>
      </c>
      <c r="F7">
        <f t="shared" si="3"/>
        <v>1.0180995475113122E-2</v>
      </c>
      <c r="G7">
        <f t="shared" si="4"/>
        <v>0.11840120663650075</v>
      </c>
      <c r="H7">
        <f t="shared" si="5"/>
        <v>0.21417797888386123</v>
      </c>
      <c r="I7" s="3" t="s">
        <v>56</v>
      </c>
      <c r="J7" s="4" t="s">
        <v>57</v>
      </c>
      <c r="K7" s="8" t="s">
        <v>15</v>
      </c>
      <c r="L7" s="4" t="s">
        <v>58</v>
      </c>
    </row>
    <row r="8" spans="1:12" ht="15.75" thickBot="1" x14ac:dyDescent="0.3">
      <c r="A8">
        <v>60</v>
      </c>
      <c r="B8" s="6">
        <v>2696</v>
      </c>
      <c r="C8">
        <f t="shared" si="1"/>
        <v>42</v>
      </c>
      <c r="D8">
        <f t="shared" si="2"/>
        <v>470</v>
      </c>
      <c r="E8">
        <f t="shared" si="0"/>
        <v>816</v>
      </c>
      <c r="F8">
        <f t="shared" si="3"/>
        <v>1.5578635014836795E-2</v>
      </c>
      <c r="G8">
        <f t="shared" si="4"/>
        <v>0.17433234421364985</v>
      </c>
      <c r="H8">
        <f t="shared" si="5"/>
        <v>0.30267062314540061</v>
      </c>
      <c r="I8" s="3" t="s">
        <v>59</v>
      </c>
      <c r="J8" s="4" t="s">
        <v>60</v>
      </c>
      <c r="K8" s="8" t="s">
        <v>15</v>
      </c>
      <c r="L8" s="4" t="s">
        <v>61</v>
      </c>
    </row>
    <row r="9" spans="1:12" ht="15.75" thickBot="1" x14ac:dyDescent="0.3">
      <c r="A9">
        <v>70</v>
      </c>
      <c r="B9" s="6">
        <v>1993</v>
      </c>
      <c r="C9">
        <f t="shared" si="1"/>
        <v>36</v>
      </c>
      <c r="D9">
        <f t="shared" si="2"/>
        <v>458</v>
      </c>
      <c r="E9">
        <f t="shared" si="0"/>
        <v>772</v>
      </c>
      <c r="F9">
        <f t="shared" si="3"/>
        <v>1.8063221274460611E-2</v>
      </c>
      <c r="G9">
        <f t="shared" si="4"/>
        <v>0.22980431510286001</v>
      </c>
      <c r="H9">
        <f t="shared" si="5"/>
        <v>0.38735574510787757</v>
      </c>
      <c r="I9" s="3" t="s">
        <v>62</v>
      </c>
      <c r="J9" s="4" t="s">
        <v>63</v>
      </c>
      <c r="K9" s="8" t="s">
        <v>15</v>
      </c>
      <c r="L9" s="4" t="s">
        <v>64</v>
      </c>
    </row>
    <row r="10" spans="1:12" ht="15.75" thickBot="1" x14ac:dyDescent="0.3">
      <c r="A10">
        <v>80</v>
      </c>
      <c r="B10" s="7">
        <v>778</v>
      </c>
      <c r="C10">
        <f t="shared" si="1"/>
        <v>15</v>
      </c>
      <c r="D10">
        <f t="shared" si="2"/>
        <v>208</v>
      </c>
      <c r="E10">
        <f t="shared" si="0"/>
        <v>340</v>
      </c>
      <c r="F10">
        <f t="shared" si="3"/>
        <v>1.9280205655526992E-2</v>
      </c>
      <c r="G10">
        <f t="shared" si="4"/>
        <v>0.26735218508997427</v>
      </c>
      <c r="H10">
        <f t="shared" si="5"/>
        <v>0.43701799485861181</v>
      </c>
      <c r="I10" s="3" t="s">
        <v>65</v>
      </c>
      <c r="J10" s="4" t="s">
        <v>66</v>
      </c>
      <c r="K10" s="8" t="s">
        <v>15</v>
      </c>
      <c r="L10" s="4" t="s">
        <v>67</v>
      </c>
    </row>
    <row r="11" spans="1:12" ht="15.75" thickBot="1" x14ac:dyDescent="0.3">
      <c r="A11">
        <v>90</v>
      </c>
      <c r="B11" s="7">
        <v>79</v>
      </c>
      <c r="C11">
        <f t="shared" si="1"/>
        <v>1</v>
      </c>
      <c r="D11">
        <f t="shared" si="2"/>
        <v>23</v>
      </c>
      <c r="E11">
        <f t="shared" si="0"/>
        <v>36</v>
      </c>
      <c r="F11">
        <f t="shared" si="3"/>
        <v>1.2658227848101266E-2</v>
      </c>
      <c r="G11">
        <f t="shared" si="4"/>
        <v>0.29113924050632911</v>
      </c>
      <c r="H11">
        <f t="shared" si="5"/>
        <v>0.45569620253164556</v>
      </c>
      <c r="I11" s="3" t="s">
        <v>68</v>
      </c>
      <c r="J11" s="4" t="s">
        <v>69</v>
      </c>
      <c r="K11" s="8" t="s">
        <v>15</v>
      </c>
      <c r="L11" s="4" t="s">
        <v>70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1"/>
  <sheetViews>
    <sheetView workbookViewId="0">
      <selection activeCell="E1" sqref="E1:E1048576"/>
    </sheetView>
  </sheetViews>
  <sheetFormatPr defaultRowHeight="15" x14ac:dyDescent="0.25"/>
  <cols>
    <col min="9" max="12" width="17.7109375" customWidth="1"/>
  </cols>
  <sheetData>
    <row r="1" spans="1:12" ht="30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s="1" t="s">
        <v>9</v>
      </c>
      <c r="J1" s="2" t="s">
        <v>10</v>
      </c>
      <c r="K1" s="2" t="s">
        <v>7</v>
      </c>
      <c r="L1" s="2" t="s">
        <v>11</v>
      </c>
    </row>
    <row r="2" spans="1:12" ht="15.75" thickBot="1" x14ac:dyDescent="0.3">
      <c r="A2">
        <v>0</v>
      </c>
      <c r="B2" s="5">
        <v>2120</v>
      </c>
      <c r="C2">
        <f>VALUE(LEFT(I2, FIND("(", I2) - 1))</f>
        <v>1</v>
      </c>
      <c r="D2">
        <f>VALUE(LEFT(J2, FIND("(", J2) - 1))</f>
        <v>1</v>
      </c>
      <c r="E2">
        <f t="shared" ref="E2:E11" si="0">VALUE(LEFT(L2, FIND("(", L2) - 1))</f>
        <v>222</v>
      </c>
      <c r="F2">
        <f>C2/$B2</f>
        <v>4.7169811320754717E-4</v>
      </c>
      <c r="G2">
        <f>D2/$B2</f>
        <v>4.7169811320754717E-4</v>
      </c>
      <c r="H2">
        <f>E2/$B2</f>
        <v>0.10471698113207548</v>
      </c>
      <c r="I2" s="3" t="s">
        <v>71</v>
      </c>
      <c r="J2" s="4" t="s">
        <v>71</v>
      </c>
      <c r="K2" s="8" t="s">
        <v>15</v>
      </c>
      <c r="L2" s="4" t="s">
        <v>72</v>
      </c>
    </row>
    <row r="3" spans="1:12" ht="15.75" thickBot="1" x14ac:dyDescent="0.3">
      <c r="A3">
        <v>10</v>
      </c>
      <c r="B3" s="6">
        <v>2386</v>
      </c>
      <c r="C3">
        <f t="shared" ref="C3:C11" si="1">VALUE(LEFT(I3, FIND("(", I3) - 1))</f>
        <v>1</v>
      </c>
      <c r="D3">
        <f t="shared" ref="D3:D11" si="2">VALUE(LEFT(J3, FIND("(", J3) - 1))</f>
        <v>14</v>
      </c>
      <c r="E3">
        <f t="shared" si="0"/>
        <v>412</v>
      </c>
      <c r="F3">
        <f t="shared" ref="F3:F11" si="3">C3/$B3</f>
        <v>4.1911148365465214E-4</v>
      </c>
      <c r="G3">
        <f t="shared" ref="G3:G11" si="4">D3/$B3</f>
        <v>5.86756077116513E-3</v>
      </c>
      <c r="H3">
        <f t="shared" ref="H3:H11" si="5">E3/$B3</f>
        <v>0.17267393126571667</v>
      </c>
      <c r="I3" s="3" t="s">
        <v>73</v>
      </c>
      <c r="J3" s="4" t="s">
        <v>74</v>
      </c>
      <c r="K3" s="8" t="s">
        <v>15</v>
      </c>
      <c r="L3" s="4" t="s">
        <v>75</v>
      </c>
    </row>
    <row r="4" spans="1:12" ht="15.75" thickBot="1" x14ac:dyDescent="0.3">
      <c r="A4">
        <v>20</v>
      </c>
      <c r="B4" s="6">
        <v>3916</v>
      </c>
      <c r="C4">
        <f t="shared" si="1"/>
        <v>2</v>
      </c>
      <c r="D4">
        <f t="shared" si="2"/>
        <v>64</v>
      </c>
      <c r="E4">
        <f t="shared" si="0"/>
        <v>712</v>
      </c>
      <c r="F4">
        <f t="shared" si="3"/>
        <v>5.1072522982635344E-4</v>
      </c>
      <c r="G4">
        <f t="shared" si="4"/>
        <v>1.634320735444331E-2</v>
      </c>
      <c r="H4">
        <f t="shared" si="5"/>
        <v>0.18181818181818182</v>
      </c>
      <c r="I4" s="3" t="s">
        <v>76</v>
      </c>
      <c r="J4" s="4" t="s">
        <v>77</v>
      </c>
      <c r="K4" s="8" t="s">
        <v>15</v>
      </c>
      <c r="L4" s="4" t="s">
        <v>78</v>
      </c>
    </row>
    <row r="5" spans="1:12" ht="15.75" thickBot="1" x14ac:dyDescent="0.3">
      <c r="A5">
        <v>30</v>
      </c>
      <c r="B5" s="6">
        <v>4402</v>
      </c>
      <c r="C5">
        <f t="shared" si="1"/>
        <v>5</v>
      </c>
      <c r="D5">
        <f t="shared" si="2"/>
        <v>148</v>
      </c>
      <c r="E5">
        <f t="shared" si="0"/>
        <v>1140</v>
      </c>
      <c r="F5">
        <f t="shared" si="3"/>
        <v>1.1358473421172195E-3</v>
      </c>
      <c r="G5">
        <f t="shared" si="4"/>
        <v>3.3621081326669695E-2</v>
      </c>
      <c r="H5">
        <f t="shared" si="5"/>
        <v>0.25897319400272606</v>
      </c>
      <c r="I5" s="3" t="s">
        <v>79</v>
      </c>
      <c r="J5" s="4" t="s">
        <v>80</v>
      </c>
      <c r="K5" s="8" t="s">
        <v>15</v>
      </c>
      <c r="L5" s="4" t="s">
        <v>81</v>
      </c>
    </row>
    <row r="6" spans="1:12" ht="15.75" thickBot="1" x14ac:dyDescent="0.3">
      <c r="A6">
        <v>40</v>
      </c>
      <c r="B6" s="6">
        <v>5268</v>
      </c>
      <c r="C6">
        <f t="shared" si="1"/>
        <v>12</v>
      </c>
      <c r="D6">
        <f t="shared" si="2"/>
        <v>430</v>
      </c>
      <c r="E6">
        <f t="shared" si="0"/>
        <v>1729</v>
      </c>
      <c r="F6">
        <f t="shared" si="3"/>
        <v>2.2779043280182231E-3</v>
      </c>
      <c r="G6">
        <f t="shared" si="4"/>
        <v>8.1624905087319663E-2</v>
      </c>
      <c r="H6">
        <f t="shared" si="5"/>
        <v>0.32820804859529235</v>
      </c>
      <c r="I6" s="3" t="s">
        <v>82</v>
      </c>
      <c r="J6" s="4" t="s">
        <v>83</v>
      </c>
      <c r="K6" s="8" t="s">
        <v>15</v>
      </c>
      <c r="L6" s="4" t="s">
        <v>84</v>
      </c>
    </row>
    <row r="7" spans="1:12" ht="15.75" thickBot="1" x14ac:dyDescent="0.3">
      <c r="A7">
        <v>50</v>
      </c>
      <c r="B7" s="6">
        <v>5126</v>
      </c>
      <c r="C7">
        <f t="shared" si="1"/>
        <v>22</v>
      </c>
      <c r="D7">
        <f t="shared" si="2"/>
        <v>1087</v>
      </c>
      <c r="E7">
        <f t="shared" si="0"/>
        <v>1548</v>
      </c>
      <c r="F7">
        <f t="shared" si="3"/>
        <v>4.2918454935622317E-3</v>
      </c>
      <c r="G7">
        <f t="shared" si="4"/>
        <v>0.21205618415918845</v>
      </c>
      <c r="H7">
        <f t="shared" si="5"/>
        <v>0.3019898556379243</v>
      </c>
      <c r="I7" s="3" t="s">
        <v>85</v>
      </c>
      <c r="J7" s="4" t="s">
        <v>86</v>
      </c>
      <c r="K7" s="8" t="s">
        <v>15</v>
      </c>
      <c r="L7" s="4" t="s">
        <v>87</v>
      </c>
    </row>
    <row r="8" spans="1:12" ht="15.75" thickBot="1" x14ac:dyDescent="0.3">
      <c r="A8">
        <v>60</v>
      </c>
      <c r="B8" s="6">
        <v>4350</v>
      </c>
      <c r="C8">
        <f t="shared" si="1"/>
        <v>41</v>
      </c>
      <c r="D8">
        <f t="shared" si="2"/>
        <v>1729</v>
      </c>
      <c r="E8">
        <f t="shared" si="0"/>
        <v>1265</v>
      </c>
      <c r="F8">
        <f t="shared" si="3"/>
        <v>9.4252873563218393E-3</v>
      </c>
      <c r="G8">
        <f t="shared" si="4"/>
        <v>0.3974712643678161</v>
      </c>
      <c r="H8">
        <f t="shared" si="5"/>
        <v>0.29080459770114941</v>
      </c>
      <c r="I8" s="3" t="s">
        <v>88</v>
      </c>
      <c r="J8" s="4" t="s">
        <v>89</v>
      </c>
      <c r="K8" s="8" t="s">
        <v>15</v>
      </c>
      <c r="L8" s="4" t="s">
        <v>90</v>
      </c>
    </row>
    <row r="9" spans="1:12" ht="15.75" thickBot="1" x14ac:dyDescent="0.3">
      <c r="A9">
        <v>70</v>
      </c>
      <c r="B9" s="6">
        <v>3160</v>
      </c>
      <c r="C9">
        <f t="shared" si="1"/>
        <v>42</v>
      </c>
      <c r="D9">
        <f t="shared" si="2"/>
        <v>1666</v>
      </c>
      <c r="E9">
        <f t="shared" si="0"/>
        <v>1185</v>
      </c>
      <c r="F9">
        <f t="shared" si="3"/>
        <v>1.3291139240506329E-2</v>
      </c>
      <c r="G9">
        <f t="shared" si="4"/>
        <v>0.52721518987341776</v>
      </c>
      <c r="H9">
        <f t="shared" si="5"/>
        <v>0.375</v>
      </c>
      <c r="I9" s="3" t="s">
        <v>91</v>
      </c>
      <c r="J9" s="4" t="s">
        <v>92</v>
      </c>
      <c r="K9" s="8" t="s">
        <v>15</v>
      </c>
      <c r="L9" s="4" t="s">
        <v>93</v>
      </c>
    </row>
    <row r="10" spans="1:12" ht="15.75" thickBot="1" x14ac:dyDescent="0.3">
      <c r="A10">
        <v>80</v>
      </c>
      <c r="B10" s="6">
        <v>1285</v>
      </c>
      <c r="C10">
        <f t="shared" si="1"/>
        <v>19</v>
      </c>
      <c r="D10">
        <f t="shared" si="2"/>
        <v>695</v>
      </c>
      <c r="E10">
        <f t="shared" si="0"/>
        <v>548</v>
      </c>
      <c r="F10">
        <f t="shared" si="3"/>
        <v>1.4785992217898832E-2</v>
      </c>
      <c r="G10">
        <f t="shared" si="4"/>
        <v>0.54085603112840464</v>
      </c>
      <c r="H10">
        <f t="shared" si="5"/>
        <v>0.42645914396887158</v>
      </c>
      <c r="I10" s="3" t="s">
        <v>94</v>
      </c>
      <c r="J10" s="4" t="s">
        <v>95</v>
      </c>
      <c r="K10" s="8" t="s">
        <v>15</v>
      </c>
      <c r="L10" s="4" t="s">
        <v>96</v>
      </c>
    </row>
    <row r="11" spans="1:12" ht="15.75" thickBot="1" x14ac:dyDescent="0.3">
      <c r="A11">
        <v>90</v>
      </c>
      <c r="B11" s="7">
        <v>176</v>
      </c>
      <c r="C11">
        <f t="shared" si="1"/>
        <v>3</v>
      </c>
      <c r="D11">
        <f t="shared" si="2"/>
        <v>77</v>
      </c>
      <c r="E11">
        <f t="shared" si="0"/>
        <v>81</v>
      </c>
      <c r="F11">
        <f t="shared" si="3"/>
        <v>1.7045454545454544E-2</v>
      </c>
      <c r="G11">
        <f t="shared" si="4"/>
        <v>0.4375</v>
      </c>
      <c r="H11">
        <f t="shared" si="5"/>
        <v>0.46022727272727271</v>
      </c>
      <c r="I11" s="3" t="s">
        <v>97</v>
      </c>
      <c r="J11" s="4" t="s">
        <v>98</v>
      </c>
      <c r="K11" s="8" t="s">
        <v>15</v>
      </c>
      <c r="L11" s="4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mixed</vt:lpstr>
      <vt:lpstr>Elfstrom2012</vt:lpstr>
      <vt:lpstr>men</vt:lpstr>
      <vt:lpstr>women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Thom</dc:creator>
  <cp:lastModifiedBy>Heijdra Suasnabar, J.M. (MBESLIS)</cp:lastModifiedBy>
  <dcterms:created xsi:type="dcterms:W3CDTF">2021-09-29T10:41:51Z</dcterms:created>
  <dcterms:modified xsi:type="dcterms:W3CDTF">2022-06-17T10:20:14Z</dcterms:modified>
</cp:coreProperties>
</file>