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minliveunc-my.sharepoint.com/personal/ellakopp_ad_unc_edu/Documents/Desktop/"/>
    </mc:Choice>
  </mc:AlternateContent>
  <xr:revisionPtr revIDLastSave="0" documentId="8_{4445A673-02B6-4C3A-80ED-27205DB405E4}" xr6:coauthVersionLast="47" xr6:coauthVersionMax="47" xr10:uidLastSave="{00000000-0000-0000-0000-000000000000}"/>
  <bookViews>
    <workbookView xWindow="-110" yWindow="-110" windowWidth="19420" windowHeight="11500" xr2:uid="{348761D9-56A3-4FF8-B87A-F54D76E01253}"/>
  </bookViews>
  <sheets>
    <sheet name="Handheld Data" sheetId="4" r:id="rId1"/>
    <sheet name="Comparison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84" i="3" l="1" a="1"/>
  <c r="M84" i="3" s="1"/>
  <c r="N84" i="3" a="1"/>
  <c r="N84" i="3" s="1"/>
  <c r="O84" i="3" a="1"/>
  <c r="O84" i="3" s="1"/>
  <c r="P84" i="3" a="1"/>
  <c r="P84" i="3" s="1"/>
  <c r="M83" i="3" a="1"/>
  <c r="M83" i="3"/>
  <c r="N83" i="3" a="1"/>
  <c r="N83" i="3"/>
  <c r="O83" i="3" a="1"/>
  <c r="O83" i="3"/>
  <c r="P83" i="3" a="1"/>
  <c r="P83" i="3"/>
  <c r="M82" i="3" a="1"/>
  <c r="M82" i="3"/>
  <c r="N82" i="3" a="1"/>
  <c r="N82" i="3"/>
  <c r="O82" i="3" a="1"/>
  <c r="O82" i="3"/>
  <c r="P82" i="3" a="1"/>
  <c r="P82" i="3"/>
  <c r="M81" i="3" a="1"/>
  <c r="M81" i="3" s="1"/>
  <c r="N81" i="3" a="1"/>
  <c r="N81" i="3" s="1"/>
  <c r="O81" i="3" a="1"/>
  <c r="O81" i="3" s="1"/>
  <c r="P81" i="3" a="1"/>
  <c r="P81" i="3" s="1"/>
  <c r="M80" i="3" a="1"/>
  <c r="M80" i="3"/>
  <c r="N80" i="3" a="1"/>
  <c r="N80" i="3"/>
  <c r="O80" i="3" a="1"/>
  <c r="O80" i="3"/>
  <c r="P80" i="3" a="1"/>
  <c r="P80" i="3"/>
  <c r="M79" i="3" a="1"/>
  <c r="M79" i="3"/>
  <c r="N79" i="3" a="1"/>
  <c r="N79" i="3"/>
  <c r="O79" i="3" a="1"/>
  <c r="O79" i="3"/>
  <c r="P79" i="3" a="1"/>
  <c r="P79" i="3"/>
  <c r="M77" i="3" a="1"/>
  <c r="M77" i="3"/>
  <c r="N77" i="3" a="1"/>
  <c r="N77" i="3"/>
  <c r="O77" i="3" a="1"/>
  <c r="O77" i="3" s="1"/>
  <c r="P77" i="3" a="1"/>
  <c r="P77" i="3" s="1"/>
  <c r="M78" i="3" a="1"/>
  <c r="M78" i="3" s="1"/>
  <c r="N78" i="3" a="1"/>
  <c r="N78" i="3"/>
  <c r="O78" i="3" a="1"/>
  <c r="O78" i="3"/>
  <c r="P78" i="3" a="1"/>
  <c r="P78" i="3"/>
  <c r="M76" i="3" a="1"/>
  <c r="M76" i="3" s="1"/>
  <c r="N76" i="3" a="1"/>
  <c r="N76" i="3" s="1"/>
  <c r="O76" i="3" a="1"/>
  <c r="O76" i="3" s="1"/>
  <c r="P76" i="3" a="1"/>
  <c r="P76" i="3" s="1"/>
  <c r="M75" i="3" a="1"/>
  <c r="M75" i="3"/>
  <c r="N75" i="3" a="1"/>
  <c r="N75" i="3" s="1"/>
  <c r="O75" i="3" a="1"/>
  <c r="O75" i="3"/>
  <c r="P75" i="3" a="1"/>
  <c r="P75" i="3"/>
  <c r="M74" i="3" a="1"/>
  <c r="M74" i="3" s="1"/>
  <c r="N74" i="3" a="1"/>
  <c r="N74" i="3" s="1"/>
  <c r="O74" i="3" a="1"/>
  <c r="O74" i="3" s="1"/>
  <c r="P74" i="3" a="1"/>
  <c r="P74" i="3" s="1"/>
  <c r="M70" i="3" a="1"/>
  <c r="M70" i="3"/>
  <c r="N70" i="3" a="1"/>
  <c r="N70" i="3"/>
  <c r="O70" i="3" a="1"/>
  <c r="O70" i="3"/>
  <c r="P70" i="3" a="1"/>
  <c r="P70" i="3"/>
  <c r="M69" i="3" a="1"/>
  <c r="M69" i="3"/>
  <c r="N69" i="3" a="1"/>
  <c r="N69" i="3" s="1"/>
  <c r="O69" i="3" a="1"/>
  <c r="O69" i="3"/>
  <c r="P69" i="3" a="1"/>
  <c r="P69" i="3" s="1"/>
  <c r="M68" i="3" a="1"/>
  <c r="M68" i="3"/>
  <c r="N68" i="3" a="1"/>
  <c r="N68" i="3"/>
  <c r="O68" i="3" a="1"/>
  <c r="O68" i="3"/>
  <c r="P68" i="3" a="1"/>
  <c r="P68" i="3"/>
  <c r="M67" i="3" a="1"/>
  <c r="M67" i="3" s="1"/>
  <c r="N67" i="3" a="1"/>
  <c r="N67" i="3" s="1"/>
  <c r="O67" i="3" a="1"/>
  <c r="O67" i="3" s="1"/>
  <c r="P67" i="3" a="1"/>
  <c r="P67" i="3"/>
  <c r="M66" i="3" a="1"/>
  <c r="M66" i="3"/>
  <c r="N66" i="3" a="1"/>
  <c r="N66" i="3"/>
  <c r="O66" i="3" a="1"/>
  <c r="O66" i="3"/>
  <c r="P66" i="3" a="1"/>
  <c r="P66" i="3"/>
  <c r="M65" i="3" a="1"/>
  <c r="M65" i="3"/>
  <c r="N65" i="3" a="1"/>
  <c r="N65" i="3"/>
  <c r="O65" i="3" a="1"/>
  <c r="O65" i="3"/>
  <c r="P65" i="3" a="1"/>
  <c r="P65" i="3"/>
  <c r="M64" i="3" a="1"/>
  <c r="M64" i="3" s="1"/>
  <c r="N64" i="3" a="1"/>
  <c r="N64" i="3"/>
  <c r="O64" i="3" a="1"/>
  <c r="O64" i="3" s="1"/>
  <c r="P64" i="3" a="1"/>
  <c r="P64" i="3"/>
  <c r="M63" i="3" a="1"/>
  <c r="M63" i="3" s="1"/>
  <c r="N63" i="3" a="1"/>
  <c r="N63" i="3" s="1"/>
  <c r="O63" i="3" a="1"/>
  <c r="O63" i="3"/>
  <c r="P63" i="3" a="1"/>
  <c r="P63" i="3" s="1"/>
  <c r="M62" i="3" a="1"/>
  <c r="M62" i="3"/>
  <c r="N62" i="3" a="1"/>
  <c r="N62" i="3"/>
  <c r="O62" i="3" a="1"/>
  <c r="O62" i="3"/>
  <c r="P62" i="3" a="1"/>
  <c r="P62" i="3"/>
  <c r="M61" i="3" a="1"/>
  <c r="M61" i="3" s="1"/>
  <c r="N61" i="3" a="1"/>
  <c r="N61" i="3" s="1"/>
  <c r="O61" i="3" a="1"/>
  <c r="O61" i="3"/>
  <c r="P61" i="3" a="1"/>
  <c r="P61" i="3" s="1"/>
  <c r="M60" i="3" a="1"/>
  <c r="M60" i="3"/>
  <c r="N60" i="3" a="1"/>
  <c r="N60" i="3" s="1"/>
  <c r="O60" i="3" a="1"/>
  <c r="O60" i="3"/>
  <c r="P60" i="3" a="1"/>
  <c r="P60" i="3" s="1"/>
  <c r="L55" i="3" a="1"/>
  <c r="L55" i="3"/>
  <c r="M55" i="3" a="1"/>
  <c r="M55" i="3" s="1"/>
  <c r="N55" i="3" a="1"/>
  <c r="N55" i="3"/>
  <c r="O55" i="3" a="1"/>
  <c r="O55" i="3" s="1"/>
  <c r="P55" i="3" a="1"/>
  <c r="P55" i="3"/>
  <c r="L56" i="3" a="1"/>
  <c r="L56" i="3"/>
  <c r="M56" i="3" a="1"/>
  <c r="M56" i="3" s="1"/>
  <c r="N56" i="3" a="1"/>
  <c r="N56" i="3" s="1"/>
  <c r="O56" i="3" a="1"/>
  <c r="O56" i="3" s="1"/>
  <c r="P56" i="3" a="1"/>
  <c r="P56" i="3"/>
  <c r="L54" i="3" a="1"/>
  <c r="L54" i="3" s="1"/>
  <c r="M54" i="3" a="1"/>
  <c r="M54" i="3"/>
  <c r="N54" i="3" a="1"/>
  <c r="N54" i="3" s="1"/>
  <c r="O54" i="3" a="1"/>
  <c r="O54" i="3"/>
  <c r="P54" i="3" a="1"/>
  <c r="P54" i="3" s="1"/>
  <c r="L53" i="3" a="1"/>
  <c r="L53" i="3" s="1"/>
  <c r="M53" i="3" a="1"/>
  <c r="M53" i="3"/>
  <c r="N53" i="3" a="1"/>
  <c r="N53" i="3"/>
  <c r="O53" i="3" a="1"/>
  <c r="O53" i="3"/>
  <c r="P53" i="3" a="1"/>
  <c r="P53" i="3"/>
  <c r="P52" i="3" a="1"/>
  <c r="P52" i="3"/>
  <c r="L52" i="3" a="1"/>
  <c r="L52" i="3" s="1"/>
  <c r="M52" i="3" a="1"/>
  <c r="M52" i="3" s="1"/>
  <c r="N52" i="3" a="1"/>
  <c r="N52" i="3" s="1"/>
  <c r="O52" i="3" a="1"/>
  <c r="O52" i="3" s="1"/>
  <c r="L51" i="3" a="1"/>
  <c r="L51" i="3"/>
  <c r="M51" i="3" a="1"/>
  <c r="M51" i="3"/>
  <c r="N51" i="3" a="1"/>
  <c r="N51" i="3"/>
  <c r="O51" i="3" a="1"/>
  <c r="O51" i="3"/>
  <c r="P51" i="3" a="1"/>
  <c r="P51" i="3"/>
  <c r="L50" i="3" a="1"/>
  <c r="L50" i="3" s="1"/>
  <c r="M50" i="3" a="1"/>
  <c r="M50" i="3" s="1"/>
  <c r="N50" i="3" a="1"/>
  <c r="N50" i="3" s="1"/>
  <c r="O50" i="3" a="1"/>
  <c r="O50" i="3" s="1"/>
  <c r="P50" i="3" a="1"/>
  <c r="P50" i="3" s="1"/>
  <c r="L49" i="3" a="1"/>
  <c r="L49" i="3"/>
  <c r="M49" i="3" a="1"/>
  <c r="M49" i="3"/>
  <c r="N49" i="3" a="1"/>
  <c r="N49" i="3"/>
  <c r="O49" i="3" a="1"/>
  <c r="O49" i="3"/>
  <c r="P49" i="3" a="1"/>
  <c r="P49" i="3"/>
  <c r="L48" i="3" a="1"/>
  <c r="L48" i="3"/>
  <c r="M48" i="3" a="1"/>
  <c r="M48" i="3"/>
  <c r="N48" i="3" a="1"/>
  <c r="N48" i="3"/>
  <c r="O48" i="3" a="1"/>
  <c r="O48" i="3"/>
  <c r="P48" i="3" a="1"/>
  <c r="P48" i="3"/>
  <c r="L47" i="3" a="1"/>
  <c r="L47" i="3" s="1"/>
  <c r="M47" i="3" a="1"/>
  <c r="M47" i="3" s="1"/>
  <c r="N47" i="3" a="1"/>
  <c r="N47" i="3" s="1"/>
  <c r="O47" i="3" a="1"/>
  <c r="O47" i="3" s="1"/>
  <c r="P47" i="3" a="1"/>
  <c r="P47" i="3" s="1"/>
  <c r="L46" i="3" a="1"/>
  <c r="L46" i="3"/>
  <c r="M46" i="3" a="1"/>
  <c r="M46" i="3"/>
  <c r="N46" i="3" a="1"/>
  <c r="N46" i="3"/>
  <c r="O46" i="3" a="1"/>
  <c r="O46" i="3"/>
  <c r="P46" i="3" a="1"/>
  <c r="P46" i="3"/>
  <c r="O42" i="3" a="1"/>
  <c r="O42" i="3" s="1"/>
  <c r="P42" i="3" a="1"/>
  <c r="P42" i="3" s="1"/>
  <c r="O41" i="3" a="1"/>
  <c r="O41" i="3"/>
  <c r="P41" i="3" a="1"/>
  <c r="P41" i="3"/>
  <c r="O40" i="3" a="1"/>
  <c r="O40" i="3"/>
  <c r="P40" i="3" a="1"/>
  <c r="P40" i="3"/>
  <c r="O39" i="3" a="1"/>
  <c r="O39" i="3" s="1"/>
  <c r="P39" i="3" a="1"/>
  <c r="P39" i="3"/>
  <c r="O38" i="3" a="1"/>
  <c r="O38" i="3" s="1"/>
  <c r="P38" i="3" a="1"/>
  <c r="P38" i="3"/>
  <c r="O37" i="3" a="1"/>
  <c r="O37" i="3"/>
  <c r="P37" i="3" a="1"/>
  <c r="P37" i="3"/>
  <c r="O36" i="3" a="1"/>
  <c r="O36" i="3" s="1"/>
  <c r="P36" i="3" a="1"/>
  <c r="P36" i="3" s="1"/>
  <c r="O35" i="3" a="1"/>
  <c r="O35" i="3"/>
  <c r="P35" i="3" a="1"/>
  <c r="P35" i="3"/>
  <c r="O34" i="3" a="1"/>
  <c r="O34" i="3"/>
  <c r="P34" i="3" a="1"/>
  <c r="P34" i="3"/>
  <c r="O33" i="3" a="1"/>
  <c r="O33" i="3" s="1"/>
  <c r="P33" i="3" a="1"/>
  <c r="P33" i="3" s="1"/>
  <c r="N32" i="3" a="1"/>
  <c r="N32" i="3" s="1"/>
  <c r="O32" i="3" a="1"/>
  <c r="O32" i="3"/>
  <c r="P32" i="3" a="1"/>
  <c r="P32" i="3"/>
  <c r="M28" i="3" a="1"/>
  <c r="M28" i="3" s="1"/>
  <c r="N28" i="3" a="1"/>
  <c r="N28" i="3"/>
  <c r="O28" i="3" a="1"/>
  <c r="O28" i="3" s="1"/>
  <c r="P28" i="3" a="1"/>
  <c r="P28" i="3"/>
  <c r="M27" i="3" a="1"/>
  <c r="M27" i="3"/>
  <c r="N27" i="3" a="1"/>
  <c r="N27" i="3"/>
  <c r="O27" i="3" a="1"/>
  <c r="O27" i="3"/>
  <c r="P27" i="3" a="1"/>
  <c r="P27" i="3"/>
  <c r="M26" i="3" a="1"/>
  <c r="M26" i="3"/>
  <c r="N26" i="3" a="1"/>
  <c r="N26" i="3"/>
  <c r="O26" i="3" a="1"/>
  <c r="O26" i="3"/>
  <c r="P26" i="3" a="1"/>
  <c r="P26" i="3"/>
  <c r="M25" i="3" a="1"/>
  <c r="M25" i="3"/>
  <c r="N25" i="3" a="1"/>
  <c r="N25" i="3"/>
  <c r="O25" i="3" a="1"/>
  <c r="O25" i="3" s="1"/>
  <c r="P25" i="3" a="1"/>
  <c r="P25" i="3"/>
  <c r="M24" i="3" a="1"/>
  <c r="M24" i="3"/>
  <c r="N24" i="3" a="1"/>
  <c r="N24" i="3"/>
  <c r="O24" i="3" a="1"/>
  <c r="O24" i="3"/>
  <c r="P24" i="3" a="1"/>
  <c r="P24" i="3" s="1"/>
  <c r="M23" i="3" a="1"/>
  <c r="M23" i="3"/>
  <c r="N23" i="3" a="1"/>
  <c r="N23" i="3"/>
  <c r="O23" i="3" a="1"/>
  <c r="O23" i="3" s="1"/>
  <c r="P23" i="3" a="1"/>
  <c r="P23" i="3" s="1"/>
  <c r="M22" i="3" a="1"/>
  <c r="M22" i="3"/>
  <c r="N22" i="3" a="1"/>
  <c r="N22" i="3" s="1"/>
  <c r="O22" i="3" a="1"/>
  <c r="O22" i="3"/>
  <c r="P22" i="3" a="1"/>
  <c r="P22" i="3" s="1"/>
  <c r="M21" i="3" a="1"/>
  <c r="M21" i="3" s="1"/>
  <c r="N21" i="3" a="1"/>
  <c r="N21" i="3" s="1"/>
  <c r="O21" i="3" a="1"/>
  <c r="O21" i="3" s="1"/>
  <c r="P21" i="3" a="1"/>
  <c r="P21" i="3" s="1"/>
  <c r="M20" i="3" a="1"/>
  <c r="M20" i="3" s="1"/>
  <c r="N20" i="3" a="1"/>
  <c r="N20" i="3"/>
  <c r="O20" i="3" a="1"/>
  <c r="O20" i="3" s="1"/>
  <c r="P20" i="3" a="1"/>
  <c r="P20" i="3"/>
  <c r="P19" i="3" a="1"/>
  <c r="P19" i="3"/>
  <c r="M19" i="3" a="1"/>
  <c r="M19" i="3"/>
  <c r="N19" i="3" a="1"/>
  <c r="N19" i="3"/>
  <c r="O19" i="3" a="1"/>
  <c r="O19" i="3"/>
  <c r="O18" i="3" a="1"/>
  <c r="O18" i="3" s="1"/>
  <c r="P18" i="3" a="1"/>
  <c r="P18" i="3"/>
  <c r="L42" i="3" a="1"/>
  <c r="L42" i="3" s="1"/>
  <c r="M42" i="3" a="1"/>
  <c r="M42" i="3" s="1"/>
  <c r="L41" i="3" a="1"/>
  <c r="L41" i="3"/>
  <c r="M41" i="3" a="1"/>
  <c r="M41" i="3"/>
  <c r="L40" i="3" a="1"/>
  <c r="L40" i="3" s="1"/>
  <c r="M40" i="3" a="1"/>
  <c r="M40" i="3"/>
  <c r="L39" i="3" a="1"/>
  <c r="L39" i="3"/>
  <c r="M39" i="3" a="1"/>
  <c r="M39" i="3"/>
  <c r="L38" i="3" a="1"/>
  <c r="L38" i="3" s="1"/>
  <c r="M38" i="3" a="1"/>
  <c r="M38" i="3" s="1"/>
  <c r="L37" i="3" a="1"/>
  <c r="L37" i="3" s="1"/>
  <c r="M37" i="3" a="1"/>
  <c r="M37" i="3" s="1"/>
  <c r="L36" i="3" a="1"/>
  <c r="L36" i="3" s="1"/>
  <c r="M36" i="3" a="1"/>
  <c r="M36" i="3" s="1"/>
  <c r="L35" i="3" a="1"/>
  <c r="L35" i="3"/>
  <c r="M35" i="3" a="1"/>
  <c r="M35" i="3" s="1"/>
  <c r="L34" i="3" a="1"/>
  <c r="L34" i="3"/>
  <c r="M34" i="3" a="1"/>
  <c r="M34" i="3"/>
  <c r="L33" i="3" a="1"/>
  <c r="L33" i="3" s="1"/>
  <c r="M33" i="3" a="1"/>
  <c r="M33" i="3" s="1"/>
  <c r="G46" i="3" a="1"/>
  <c r="G46" i="3" s="1"/>
  <c r="G47" i="3" s="1" a="1"/>
  <c r="G47" i="3" s="1"/>
  <c r="C4" i="3" a="1"/>
  <c r="C4" i="3" s="1"/>
  <c r="F4" i="3" a="1"/>
  <c r="F4" i="3" s="1"/>
  <c r="E32" i="3" a="1"/>
  <c r="E32" i="3" s="1"/>
  <c r="E42" i="3" s="1" a="1"/>
  <c r="E42" i="3" s="1"/>
  <c r="F32" i="3" a="1"/>
  <c r="F32" i="3" s="1"/>
  <c r="F36" i="3" s="1" a="1"/>
  <c r="F36" i="3" s="1"/>
  <c r="I4" i="3" a="1"/>
  <c r="I4" i="3" s="1"/>
  <c r="I60" i="3" a="1"/>
  <c r="I60" i="3" s="1"/>
  <c r="I69" i="3" s="1" a="1"/>
  <c r="I69" i="3" s="1"/>
  <c r="D74" i="3" a="1"/>
  <c r="D74" i="3" s="1"/>
  <c r="D84" i="3" s="1" a="1"/>
  <c r="D84" i="3" s="1"/>
  <c r="E60" i="3" a="1"/>
  <c r="E60" i="3" s="1"/>
  <c r="E70" i="3" s="1" a="1"/>
  <c r="E70" i="3" s="1"/>
  <c r="H74" i="3" a="1"/>
  <c r="H74" i="3" s="1"/>
  <c r="H75" i="3" s="1" a="1"/>
  <c r="H75" i="3" s="1"/>
  <c r="J60" i="3" a="1"/>
  <c r="J60" i="3" s="1"/>
  <c r="J67" i="3" s="1" a="1"/>
  <c r="J67" i="3" s="1"/>
  <c r="M4" i="3" a="1"/>
  <c r="M4" i="3" s="1"/>
  <c r="M12" i="3" s="1" a="1"/>
  <c r="M12" i="3" s="1"/>
  <c r="K4" i="3" a="1"/>
  <c r="K4" i="3" s="1"/>
  <c r="K14" i="3" s="1" a="1"/>
  <c r="K14" i="3" s="1"/>
  <c r="N4" i="3" a="1"/>
  <c r="N4" i="3" s="1"/>
  <c r="N9" i="3" s="1" a="1"/>
  <c r="N9" i="3" s="1"/>
  <c r="C60" i="3" a="1"/>
  <c r="C60" i="3" s="1"/>
  <c r="C64" i="3" s="1" a="1"/>
  <c r="C64" i="3" s="1"/>
  <c r="K18" i="3" a="1"/>
  <c r="K18" i="3" s="1"/>
  <c r="D4" i="3" a="1"/>
  <c r="D4" i="3" s="1"/>
  <c r="D12" i="3" s="1" a="1"/>
  <c r="D12" i="3" s="1"/>
  <c r="C18" i="3" a="1"/>
  <c r="C18" i="3" s="1"/>
  <c r="C25" i="3" s="1" a="1"/>
  <c r="C25" i="3" s="1"/>
  <c r="E4" i="3" a="1"/>
  <c r="E4" i="3" s="1"/>
  <c r="E10" i="3" s="1" a="1"/>
  <c r="E10" i="3" s="1"/>
  <c r="G4" i="3" a="1"/>
  <c r="G4" i="3" s="1"/>
  <c r="H4" i="3" a="1"/>
  <c r="H4" i="3" s="1"/>
  <c r="H6" i="3" s="1" a="1"/>
  <c r="H6" i="3" s="1"/>
  <c r="J18" i="3" a="1"/>
  <c r="J18" i="3" s="1"/>
  <c r="J26" i="3" s="1" a="1"/>
  <c r="J26" i="3" s="1"/>
  <c r="I46" i="3" a="1"/>
  <c r="I46" i="3" s="1"/>
  <c r="I55" i="3" s="1" a="1"/>
  <c r="I55" i="3" s="1"/>
  <c r="J46" i="3" a="1"/>
  <c r="J46" i="3" s="1"/>
  <c r="H32" i="3" a="1"/>
  <c r="H32" i="3" s="1"/>
  <c r="D18" i="3" a="1"/>
  <c r="D18" i="3" s="1"/>
  <c r="D19" i="3" s="1" a="1"/>
  <c r="D19" i="3" s="1"/>
  <c r="F18" i="3" a="1"/>
  <c r="F18" i="3" s="1"/>
  <c r="F28" i="3" s="1" a="1"/>
  <c r="F28" i="3" s="1"/>
  <c r="E46" i="3" a="1"/>
  <c r="E46" i="3" s="1"/>
  <c r="E50" i="3" s="1" a="1"/>
  <c r="E50" i="3" s="1"/>
  <c r="E18" i="3" a="1"/>
  <c r="E18" i="3" s="1"/>
  <c r="E20" i="3" s="1" a="1"/>
  <c r="E20" i="3" s="1"/>
  <c r="G32" i="3" a="1"/>
  <c r="G32" i="3" s="1"/>
  <c r="G37" i="3" s="1" a="1"/>
  <c r="G37" i="3" s="1"/>
  <c r="F46" i="3" a="1"/>
  <c r="F46" i="3" s="1"/>
  <c r="F55" i="3" s="1" a="1"/>
  <c r="F55" i="3" s="1"/>
  <c r="I32" i="3" a="1"/>
  <c r="I32" i="3" s="1"/>
  <c r="I41" i="3" s="1" a="1"/>
  <c r="I41" i="3" s="1"/>
  <c r="D32" i="3" a="1"/>
  <c r="D32" i="3" s="1"/>
  <c r="H46" i="3" a="1"/>
  <c r="H46" i="3" s="1"/>
  <c r="H53" i="3" s="1" a="1"/>
  <c r="H53" i="3" s="1"/>
  <c r="I18" i="3" a="1"/>
  <c r="I18" i="3" s="1"/>
  <c r="C46" i="3" a="1"/>
  <c r="C46" i="3" s="1"/>
  <c r="C55" i="3" s="1" a="1"/>
  <c r="C55" i="3" s="1"/>
  <c r="G18" i="3" a="1"/>
  <c r="G18" i="3" s="1"/>
  <c r="G25" i="3" s="1" a="1"/>
  <c r="G25" i="3" s="1"/>
  <c r="J32" i="3" a="1"/>
  <c r="J32" i="3" s="1"/>
  <c r="J39" i="3" s="1" a="1"/>
  <c r="J39" i="3" s="1"/>
  <c r="D46" i="3" a="1"/>
  <c r="D46" i="3" s="1"/>
  <c r="D52" i="3" s="1" a="1"/>
  <c r="D52" i="3" s="1"/>
  <c r="C32" i="3" a="1"/>
  <c r="C32" i="3" s="1"/>
  <c r="H18" i="3" a="1"/>
  <c r="H18" i="3" s="1"/>
  <c r="J74" i="3" a="1"/>
  <c r="J74" i="3" s="1"/>
  <c r="L74" i="3" a="1"/>
  <c r="L74" i="3" s="1"/>
  <c r="L18" i="3" a="1"/>
  <c r="L18" i="3" s="1"/>
  <c r="L26" i="3" s="1" a="1"/>
  <c r="L26" i="3" s="1"/>
  <c r="F60" i="3" a="1"/>
  <c r="F60" i="3" s="1"/>
  <c r="F69" i="3" s="1" a="1"/>
  <c r="F69" i="3" s="1"/>
  <c r="K74" i="3" a="1"/>
  <c r="K74" i="3" s="1"/>
  <c r="K81" i="3" s="1" a="1"/>
  <c r="K81" i="3" s="1"/>
  <c r="J4" i="3" a="1"/>
  <c r="J4" i="3" s="1"/>
  <c r="G60" i="3" a="1"/>
  <c r="G60" i="3" s="1"/>
  <c r="G64" i="3" s="1" a="1"/>
  <c r="G64" i="3" s="1"/>
  <c r="G74" i="3" a="1"/>
  <c r="G74" i="3" s="1"/>
  <c r="L60" i="3" a="1"/>
  <c r="L60" i="3" s="1"/>
  <c r="K32" i="3" a="1"/>
  <c r="K32" i="3" s="1"/>
  <c r="E74" i="3" a="1"/>
  <c r="E74" i="3" s="1"/>
  <c r="E75" i="3" s="1" a="1"/>
  <c r="E75" i="3" s="1"/>
  <c r="D60" i="3" a="1"/>
  <c r="D60" i="3" s="1"/>
  <c r="K46" i="3" a="1"/>
  <c r="K46" i="3" s="1"/>
  <c r="K56" i="3" s="1" a="1"/>
  <c r="K56" i="3" s="1"/>
  <c r="I74" i="3" a="1"/>
  <c r="I74" i="3" s="1"/>
  <c r="I75" i="3" s="1" a="1"/>
  <c r="I75" i="3" s="1"/>
  <c r="F74" i="3" a="1"/>
  <c r="F74" i="3" s="1"/>
  <c r="F81" i="3" s="1" a="1"/>
  <c r="F81" i="3" s="1"/>
  <c r="C74" i="3" a="1"/>
  <c r="C74" i="3" s="1"/>
  <c r="H60" i="3" a="1"/>
  <c r="H60" i="3" s="1"/>
  <c r="H69" i="3" s="1" a="1"/>
  <c r="H69" i="3" s="1"/>
  <c r="K60" i="3" a="1"/>
  <c r="K60" i="3" s="1"/>
  <c r="K66" i="3" s="1" a="1"/>
  <c r="K66" i="3" s="1"/>
  <c r="L4" i="3" a="1"/>
  <c r="L4" i="3" s="1"/>
  <c r="L14" i="3" s="1" a="1"/>
  <c r="L14" i="3" s="1"/>
  <c r="O4" i="3" a="1"/>
  <c r="O4" i="3" s="1"/>
  <c r="P4" i="3" a="1"/>
  <c r="P4" i="3" s="1"/>
  <c r="P5" i="3" s="1" a="1"/>
  <c r="P5" i="3" s="1"/>
  <c r="L32" i="3" a="1"/>
  <c r="L32" i="3" s="1"/>
  <c r="N18" i="3" a="1"/>
  <c r="N18" i="3" s="1"/>
  <c r="M18" i="3" a="1"/>
  <c r="M18" i="3" s="1"/>
  <c r="M32" i="3" a="1"/>
  <c r="M32" i="3" s="1"/>
  <c r="N40" i="3" l="1" a="1"/>
  <c r="N40" i="3" s="1"/>
  <c r="N34" i="3" a="1"/>
  <c r="N34" i="3" s="1"/>
  <c r="N42" i="3" a="1"/>
  <c r="N42" i="3" s="1"/>
  <c r="N35" i="3" a="1"/>
  <c r="N35" i="3" s="1"/>
  <c r="N36" i="3" a="1"/>
  <c r="N36" i="3" s="1"/>
  <c r="N38" i="3" a="1"/>
  <c r="N38" i="3" s="1"/>
  <c r="N41" i="3" a="1"/>
  <c r="N41" i="3" s="1"/>
  <c r="N33" i="3" a="1"/>
  <c r="N33" i="3" s="1"/>
  <c r="N37" i="3" a="1"/>
  <c r="N37" i="3" s="1"/>
  <c r="N39" i="3" a="1"/>
  <c r="N39" i="3" s="1"/>
  <c r="E78" i="3" a="1"/>
  <c r="E78" i="3" s="1"/>
  <c r="I54" i="3" a="1"/>
  <c r="I54" i="3" s="1"/>
  <c r="I52" i="3" a="1"/>
  <c r="I52" i="3" s="1"/>
  <c r="H22" i="3" a="1"/>
  <c r="H22" i="3" s="1"/>
  <c r="H25" i="3" a="1"/>
  <c r="H25" i="3" s="1"/>
  <c r="G67" i="3" a="1"/>
  <c r="G67" i="3" s="1"/>
  <c r="E82" i="3" a="1"/>
  <c r="E82" i="3" s="1"/>
  <c r="H50" i="3" a="1"/>
  <c r="H50" i="3" s="1"/>
  <c r="J37" i="3" a="1"/>
  <c r="J37" i="3" s="1"/>
  <c r="H56" i="3" a="1"/>
  <c r="H56" i="3" s="1"/>
  <c r="I56" i="3" a="1"/>
  <c r="I56" i="3" s="1"/>
  <c r="H51" i="3" a="1"/>
  <c r="H51" i="3" s="1"/>
  <c r="C12" i="3" a="1"/>
  <c r="C12" i="3" s="1"/>
  <c r="C14" i="3" a="1"/>
  <c r="C14" i="3" s="1"/>
  <c r="C6" i="3" a="1"/>
  <c r="C6" i="3" s="1"/>
  <c r="C9" i="3" a="1"/>
  <c r="C9" i="3" s="1"/>
  <c r="C79" i="3" a="1"/>
  <c r="C79" i="3" s="1"/>
  <c r="C76" i="3" a="1"/>
  <c r="C76" i="3" s="1"/>
  <c r="C84" i="3" a="1"/>
  <c r="C84" i="3" s="1"/>
  <c r="K33" i="3" a="1"/>
  <c r="K33" i="3" s="1"/>
  <c r="K40" i="3" a="1"/>
  <c r="K40" i="3" s="1"/>
  <c r="K41" i="3" a="1"/>
  <c r="K41" i="3" s="1"/>
  <c r="K42" i="3" a="1"/>
  <c r="K42" i="3" s="1"/>
  <c r="L80" i="3" a="1"/>
  <c r="L80" i="3" s="1"/>
  <c r="L77" i="3" a="1"/>
  <c r="L77" i="3" s="1"/>
  <c r="I14" i="3" a="1"/>
  <c r="I14" i="3" s="1"/>
  <c r="I13" i="3" a="1"/>
  <c r="I13" i="3" s="1"/>
  <c r="I5" i="3" a="1"/>
  <c r="I5" i="3" s="1"/>
  <c r="I11" i="3" a="1"/>
  <c r="I11" i="3" s="1"/>
  <c r="H37" i="3" a="1"/>
  <c r="H37" i="3" s="1"/>
  <c r="H40" i="3" a="1"/>
  <c r="H40" i="3" s="1"/>
  <c r="H34" i="3" a="1"/>
  <c r="H34" i="3" s="1"/>
  <c r="H39" i="3" a="1"/>
  <c r="H39" i="3" s="1"/>
  <c r="D62" i="3" a="1"/>
  <c r="D62" i="3" s="1"/>
  <c r="D61" i="3" a="1"/>
  <c r="D61" i="3" s="1"/>
  <c r="D69" i="3" a="1"/>
  <c r="D69" i="3" s="1"/>
  <c r="C54" i="3" a="1"/>
  <c r="C54" i="3" s="1"/>
  <c r="E48" i="3" a="1"/>
  <c r="E48" i="3" s="1"/>
  <c r="M11" i="3" a="1"/>
  <c r="M11" i="3" s="1"/>
  <c r="C50" i="3" a="1"/>
  <c r="C50" i="3" s="1"/>
  <c r="E52" i="3" a="1"/>
  <c r="E52" i="3" s="1"/>
  <c r="C51" i="3" a="1"/>
  <c r="C51" i="3" s="1"/>
  <c r="I34" i="3" a="1"/>
  <c r="I34" i="3" s="1"/>
  <c r="E55" i="3" a="1"/>
  <c r="E55" i="3" s="1"/>
  <c r="E51" i="3" a="1"/>
  <c r="E51" i="3" s="1"/>
  <c r="N10" i="3" a="1"/>
  <c r="N10" i="3" s="1"/>
  <c r="H81" i="3" a="1"/>
  <c r="H81" i="3" s="1"/>
  <c r="M6" i="3" a="1"/>
  <c r="M6" i="3" s="1"/>
  <c r="C47" i="3" a="1"/>
  <c r="C47" i="3" s="1"/>
  <c r="I83" i="3" a="1"/>
  <c r="I83" i="3" s="1"/>
  <c r="H20" i="3" a="1"/>
  <c r="H20" i="3" s="1"/>
  <c r="F26" i="3" a="1"/>
  <c r="F26" i="3" s="1"/>
  <c r="N5" i="3" a="1"/>
  <c r="N5" i="3" s="1"/>
  <c r="F37" i="3" a="1"/>
  <c r="F37" i="3" s="1"/>
  <c r="L24" i="3" a="1"/>
  <c r="L24" i="3" s="1"/>
  <c r="H27" i="3" a="1"/>
  <c r="H27" i="3" s="1"/>
  <c r="J12" i="3" a="1"/>
  <c r="J12" i="3" s="1"/>
  <c r="J5" i="3" a="1"/>
  <c r="J5" i="3" s="1"/>
  <c r="J14" i="3" a="1"/>
  <c r="J14" i="3" s="1"/>
  <c r="J13" i="3" a="1"/>
  <c r="J13" i="3" s="1"/>
  <c r="O12" i="3" a="1"/>
  <c r="O12" i="3" s="1"/>
  <c r="O14" i="3" a="1"/>
  <c r="O14" i="3" s="1"/>
  <c r="O10" i="3" a="1"/>
  <c r="O10" i="3" s="1"/>
  <c r="O13" i="3" a="1"/>
  <c r="O13" i="3" s="1"/>
  <c r="J84" i="3" a="1"/>
  <c r="J84" i="3" s="1"/>
  <c r="J82" i="3" a="1"/>
  <c r="J82" i="3" s="1"/>
  <c r="L62" i="3" a="1"/>
  <c r="L62" i="3" s="1"/>
  <c r="L67" i="3" a="1"/>
  <c r="L67" i="3" s="1"/>
  <c r="I26" i="3" a="1"/>
  <c r="I26" i="3" s="1"/>
  <c r="I27" i="3" a="1"/>
  <c r="I27" i="3" s="1"/>
  <c r="I22" i="3" a="1"/>
  <c r="I22" i="3" s="1"/>
  <c r="G82" i="3" a="1"/>
  <c r="G82" i="3" s="1"/>
  <c r="G81" i="3" a="1"/>
  <c r="G81" i="3" s="1"/>
  <c r="G84" i="3" a="1"/>
  <c r="G84" i="3" s="1"/>
  <c r="G78" i="3" a="1"/>
  <c r="G78" i="3" s="1"/>
  <c r="G79" i="3" a="1"/>
  <c r="G79" i="3" s="1"/>
  <c r="G77" i="3" a="1"/>
  <c r="G77" i="3" s="1"/>
  <c r="J51" i="3" a="1"/>
  <c r="J51" i="3" s="1"/>
  <c r="J48" i="3" a="1"/>
  <c r="J48" i="3" s="1"/>
  <c r="G23" i="3" a="1"/>
  <c r="G23" i="3" s="1"/>
  <c r="C70" i="3" a="1"/>
  <c r="C70" i="3" s="1"/>
  <c r="F70" i="3" a="1"/>
  <c r="F70" i="3" s="1"/>
  <c r="C77" i="3" a="1"/>
  <c r="C77" i="3" s="1"/>
  <c r="D23" i="3" a="1"/>
  <c r="D23" i="3" s="1"/>
  <c r="C69" i="3" a="1"/>
  <c r="C69" i="3" s="1"/>
  <c r="K10" i="3" a="1"/>
  <c r="K10" i="3" s="1"/>
  <c r="J64" i="3" a="1"/>
  <c r="J64" i="3" s="1"/>
  <c r="C81" i="3" a="1"/>
  <c r="C81" i="3" s="1"/>
  <c r="F78" i="3" a="1"/>
  <c r="F78" i="3" s="1"/>
  <c r="D65" i="3" a="1"/>
  <c r="D65" i="3" s="1"/>
  <c r="F67" i="3" a="1"/>
  <c r="F67" i="3" s="1"/>
  <c r="J40" i="3" a="1"/>
  <c r="J40" i="3" s="1"/>
  <c r="G26" i="3" a="1"/>
  <c r="G26" i="3" s="1"/>
  <c r="E28" i="3" a="1"/>
  <c r="E28" i="3" s="1"/>
  <c r="F22" i="3" a="1"/>
  <c r="F22" i="3" s="1"/>
  <c r="D21" i="3" a="1"/>
  <c r="D21" i="3" s="1"/>
  <c r="C28" i="3" a="1"/>
  <c r="C28" i="3" s="1"/>
  <c r="C68" i="3" a="1"/>
  <c r="C68" i="3" s="1"/>
  <c r="K6" i="3" a="1"/>
  <c r="K6" i="3" s="1"/>
  <c r="J65" i="3" a="1"/>
  <c r="J65" i="3" s="1"/>
  <c r="I6" i="3" a="1"/>
  <c r="I6" i="3" s="1"/>
  <c r="C10" i="3" a="1"/>
  <c r="C10" i="3" s="1"/>
  <c r="G28" i="3" a="1"/>
  <c r="G28" i="3" s="1"/>
  <c r="G19" i="3" a="1"/>
  <c r="G19" i="3" s="1"/>
  <c r="L76" i="3" a="1"/>
  <c r="L76" i="3" s="1"/>
  <c r="H23" i="3" a="1"/>
  <c r="H23" i="3" s="1"/>
  <c r="K13" i="3" a="1"/>
  <c r="K13" i="3" s="1"/>
  <c r="C7" i="3" a="1"/>
  <c r="C7" i="3" s="1"/>
  <c r="C80" i="3" a="1"/>
  <c r="C80" i="3" s="1"/>
  <c r="F84" i="3" a="1"/>
  <c r="F84" i="3" s="1"/>
  <c r="D64" i="3" a="1"/>
  <c r="D64" i="3" s="1"/>
  <c r="G70" i="3" a="1"/>
  <c r="G70" i="3" s="1"/>
  <c r="F63" i="3" a="1"/>
  <c r="F63" i="3" s="1"/>
  <c r="L81" i="3" a="1"/>
  <c r="L81" i="3" s="1"/>
  <c r="D54" i="3" a="1"/>
  <c r="D54" i="3" s="1"/>
  <c r="J35" i="3" a="1"/>
  <c r="J35" i="3" s="1"/>
  <c r="I36" i="3" a="1"/>
  <c r="I36" i="3" s="1"/>
  <c r="E23" i="3" a="1"/>
  <c r="E23" i="3" s="1"/>
  <c r="F24" i="3" a="1"/>
  <c r="F24" i="3" s="1"/>
  <c r="H9" i="3" a="1"/>
  <c r="H9" i="3" s="1"/>
  <c r="N6" i="3" a="1"/>
  <c r="N6" i="3" s="1"/>
  <c r="H79" i="3" a="1"/>
  <c r="H79" i="3" s="1"/>
  <c r="I8" i="3" a="1"/>
  <c r="I8" i="3" s="1"/>
  <c r="C11" i="3" a="1"/>
  <c r="C11" i="3" s="1"/>
  <c r="G48" i="3" a="1"/>
  <c r="G48" i="3" s="1"/>
  <c r="J38" i="3" a="1"/>
  <c r="J38" i="3" s="1"/>
  <c r="F64" i="3" a="1"/>
  <c r="F64" i="3" s="1"/>
  <c r="J36" i="3" a="1"/>
  <c r="J36" i="3" s="1"/>
  <c r="G27" i="3" a="1"/>
  <c r="G27" i="3" s="1"/>
  <c r="E24" i="3" a="1"/>
  <c r="E24" i="3" s="1"/>
  <c r="C82" i="3" a="1"/>
  <c r="C82" i="3" s="1"/>
  <c r="D68" i="3" a="1"/>
  <c r="D68" i="3" s="1"/>
  <c r="K36" i="3" a="1"/>
  <c r="K36" i="3" s="1"/>
  <c r="F61" i="3" a="1"/>
  <c r="F61" i="3" s="1"/>
  <c r="L79" i="3" a="1"/>
  <c r="L79" i="3" s="1"/>
  <c r="H21" i="3" a="1"/>
  <c r="H21" i="3" s="1"/>
  <c r="D49" i="3" a="1"/>
  <c r="D49" i="3" s="1"/>
  <c r="F20" i="3" a="1"/>
  <c r="F20" i="3" s="1"/>
  <c r="H41" i="3" a="1"/>
  <c r="H41" i="3" s="1"/>
  <c r="M14" i="3" a="1"/>
  <c r="M14" i="3" s="1"/>
  <c r="H84" i="3" a="1"/>
  <c r="H84" i="3" s="1"/>
  <c r="I12" i="3" a="1"/>
  <c r="I12" i="3" s="1"/>
  <c r="C8" i="3" a="1"/>
  <c r="C8" i="3" s="1"/>
  <c r="G49" i="3" a="1"/>
  <c r="G49" i="3" s="1"/>
  <c r="D34" i="3" a="1"/>
  <c r="D34" i="3" s="1"/>
  <c r="D39" i="3" a="1"/>
  <c r="D39" i="3" s="1"/>
  <c r="D42" i="3" a="1"/>
  <c r="D42" i="3" s="1"/>
  <c r="D33" i="3" a="1"/>
  <c r="D33" i="3" s="1"/>
  <c r="D38" i="3" a="1"/>
  <c r="D38" i="3" s="1"/>
  <c r="D41" i="3" a="1"/>
  <c r="D41" i="3" s="1"/>
  <c r="D40" i="3" a="1"/>
  <c r="D40" i="3" s="1"/>
  <c r="D37" i="3" a="1"/>
  <c r="D37" i="3" s="1"/>
  <c r="D36" i="3" a="1"/>
  <c r="D36" i="3" s="1"/>
  <c r="D35" i="3" a="1"/>
  <c r="D35" i="3" s="1"/>
  <c r="K68" i="3" a="1"/>
  <c r="K68" i="3" s="1"/>
  <c r="K67" i="3" a="1"/>
  <c r="K67" i="3" s="1"/>
  <c r="K64" i="3" a="1"/>
  <c r="K64" i="3" s="1"/>
  <c r="K65" i="3" a="1"/>
  <c r="K65" i="3" s="1"/>
  <c r="K63" i="3" a="1"/>
  <c r="K63" i="3" s="1"/>
  <c r="K70" i="3" a="1"/>
  <c r="K70" i="3" s="1"/>
  <c r="K62" i="3" a="1"/>
  <c r="K62" i="3" s="1"/>
  <c r="K69" i="3" a="1"/>
  <c r="K69" i="3" s="1"/>
  <c r="K61" i="3" a="1"/>
  <c r="K61" i="3" s="1"/>
  <c r="C37" i="3" a="1"/>
  <c r="C37" i="3" s="1"/>
  <c r="C33" i="3" a="1"/>
  <c r="C33" i="3" s="1"/>
  <c r="C42" i="3" a="1"/>
  <c r="C42" i="3" s="1"/>
  <c r="C41" i="3" a="1"/>
  <c r="C41" i="3" s="1"/>
  <c r="C35" i="3" a="1"/>
  <c r="C35" i="3" s="1"/>
  <c r="C40" i="3" a="1"/>
  <c r="C40" i="3" s="1"/>
  <c r="C36" i="3" a="1"/>
  <c r="C36" i="3" s="1"/>
  <c r="C38" i="3" a="1"/>
  <c r="C38" i="3" s="1"/>
  <c r="C34" i="3" a="1"/>
  <c r="C34" i="3" s="1"/>
  <c r="C39" i="3" a="1"/>
  <c r="C39" i="3" s="1"/>
  <c r="L6" i="3" a="1"/>
  <c r="L6" i="3" s="1"/>
  <c r="L10" i="3" a="1"/>
  <c r="L10" i="3" s="1"/>
  <c r="L11" i="3" a="1"/>
  <c r="L11" i="3" s="1"/>
  <c r="L8" i="3" a="1"/>
  <c r="L8" i="3" s="1"/>
  <c r="L9" i="3" a="1"/>
  <c r="L9" i="3" s="1"/>
  <c r="L7" i="3" a="1"/>
  <c r="L7" i="3" s="1"/>
  <c r="L13" i="3" a="1"/>
  <c r="L13" i="3" s="1"/>
  <c r="L12" i="3" a="1"/>
  <c r="L12" i="3" s="1"/>
  <c r="L5" i="3" a="1"/>
  <c r="L5" i="3" s="1"/>
  <c r="H65" i="3" a="1"/>
  <c r="H65" i="3" s="1"/>
  <c r="H62" i="3" a="1"/>
  <c r="H62" i="3" s="1"/>
  <c r="H70" i="3" a="1"/>
  <c r="H70" i="3" s="1"/>
  <c r="H63" i="3" a="1"/>
  <c r="H63" i="3" s="1"/>
  <c r="H66" i="3" a="1"/>
  <c r="H66" i="3" s="1"/>
  <c r="H64" i="3" a="1"/>
  <c r="H64" i="3" s="1"/>
  <c r="H61" i="3" a="1"/>
  <c r="H61" i="3" s="1"/>
  <c r="H67" i="3" a="1"/>
  <c r="H67" i="3" s="1"/>
  <c r="H68" i="3" a="1"/>
  <c r="H68" i="3" s="1"/>
  <c r="P11" i="3" a="1"/>
  <c r="P11" i="3" s="1"/>
  <c r="P13" i="3" a="1"/>
  <c r="P13" i="3" s="1"/>
  <c r="P7" i="3" a="1"/>
  <c r="P7" i="3" s="1"/>
  <c r="P12" i="3" a="1"/>
  <c r="P12" i="3" s="1"/>
  <c r="P10" i="3" a="1"/>
  <c r="P10" i="3" s="1"/>
  <c r="P8" i="3" a="1"/>
  <c r="P8" i="3" s="1"/>
  <c r="P9" i="3" a="1"/>
  <c r="P9" i="3" s="1"/>
  <c r="P6" i="3" a="1"/>
  <c r="P6" i="3" s="1"/>
  <c r="P14" i="3" a="1"/>
  <c r="P14" i="3" s="1"/>
  <c r="K77" i="3" a="1"/>
  <c r="K77" i="3" s="1"/>
  <c r="K83" i="3" a="1"/>
  <c r="K83" i="3" s="1"/>
  <c r="K82" i="3" a="1"/>
  <c r="K82" i="3" s="1"/>
  <c r="K52" i="3" a="1"/>
  <c r="K52" i="3" s="1"/>
  <c r="K76" i="3" a="1"/>
  <c r="K76" i="3" s="1"/>
  <c r="I82" i="3" a="1"/>
  <c r="I82" i="3" s="1"/>
  <c r="L28" i="3" a="1"/>
  <c r="L28" i="3" s="1"/>
  <c r="L19" i="3" a="1"/>
  <c r="L19" i="3" s="1"/>
  <c r="L20" i="3" a="1"/>
  <c r="L20" i="3" s="1"/>
  <c r="J79" i="3" a="1"/>
  <c r="J79" i="3" s="1"/>
  <c r="F53" i="3" a="1"/>
  <c r="F53" i="3" s="1"/>
  <c r="G39" i="3" a="1"/>
  <c r="G39" i="3" s="1"/>
  <c r="G42" i="3" a="1"/>
  <c r="G42" i="3" s="1"/>
  <c r="G40" i="3" a="1"/>
  <c r="G40" i="3" s="1"/>
  <c r="G35" i="3" a="1"/>
  <c r="G35" i="3" s="1"/>
  <c r="G36" i="3" a="1"/>
  <c r="G36" i="3" s="1"/>
  <c r="G41" i="3" a="1"/>
  <c r="G41" i="3" s="1"/>
  <c r="G34" i="3" a="1"/>
  <c r="G34" i="3" s="1"/>
  <c r="O11" i="3" a="1"/>
  <c r="O11" i="3" s="1"/>
  <c r="I80" i="3" a="1"/>
  <c r="I80" i="3" s="1"/>
  <c r="J7" i="3" a="1"/>
  <c r="J7" i="3" s="1"/>
  <c r="J11" i="3" a="1"/>
  <c r="J11" i="3" s="1"/>
  <c r="J8" i="3" a="1"/>
  <c r="J8" i="3" s="1"/>
  <c r="K78" i="3" a="1"/>
  <c r="K78" i="3" s="1"/>
  <c r="G38" i="3" a="1"/>
  <c r="G38" i="3" s="1"/>
  <c r="E6" i="3" a="1"/>
  <c r="E6" i="3" s="1"/>
  <c r="K23" i="3" a="1"/>
  <c r="K23" i="3" s="1"/>
  <c r="K24" i="3" a="1"/>
  <c r="K24" i="3" s="1"/>
  <c r="K28" i="3" a="1"/>
  <c r="K28" i="3" s="1"/>
  <c r="K25" i="3" a="1"/>
  <c r="K25" i="3" s="1"/>
  <c r="K20" i="3" a="1"/>
  <c r="K20" i="3" s="1"/>
  <c r="K21" i="3" a="1"/>
  <c r="K21" i="3" s="1"/>
  <c r="K22" i="3" a="1"/>
  <c r="K22" i="3" s="1"/>
  <c r="K27" i="3" a="1"/>
  <c r="K27" i="3" s="1"/>
  <c r="E69" i="3" a="1"/>
  <c r="E69" i="3" s="1"/>
  <c r="O8" i="3" a="1"/>
  <c r="O8" i="3" s="1"/>
  <c r="E77" i="3" a="1"/>
  <c r="E77" i="3" s="1"/>
  <c r="E84" i="3" a="1"/>
  <c r="E84" i="3" s="1"/>
  <c r="K39" i="3" a="1"/>
  <c r="K39" i="3" s="1"/>
  <c r="G62" i="3" a="1"/>
  <c r="G62" i="3" s="1"/>
  <c r="J6" i="3" a="1"/>
  <c r="J6" i="3" s="1"/>
  <c r="J9" i="3" a="1"/>
  <c r="J9" i="3" s="1"/>
  <c r="L27" i="3" a="1"/>
  <c r="L27" i="3" s="1"/>
  <c r="L21" i="3" a="1"/>
  <c r="L21" i="3" s="1"/>
  <c r="L75" i="3" a="1"/>
  <c r="L75" i="3" s="1"/>
  <c r="G21" i="3" a="1"/>
  <c r="G21" i="3" s="1"/>
  <c r="G24" i="3" a="1"/>
  <c r="G24" i="3" s="1"/>
  <c r="G20" i="3" a="1"/>
  <c r="G20" i="3" s="1"/>
  <c r="G22" i="3" a="1"/>
  <c r="G22" i="3" s="1"/>
  <c r="F56" i="3" a="1"/>
  <c r="F56" i="3" s="1"/>
  <c r="F51" i="3" a="1"/>
  <c r="F51" i="3" s="1"/>
  <c r="F50" i="3" a="1"/>
  <c r="F50" i="3" s="1"/>
  <c r="F52" i="3" a="1"/>
  <c r="F52" i="3" s="1"/>
  <c r="F48" i="3" a="1"/>
  <c r="F48" i="3" s="1"/>
  <c r="F49" i="3" a="1"/>
  <c r="F49" i="3" s="1"/>
  <c r="K54" i="3" a="1"/>
  <c r="K54" i="3" s="1"/>
  <c r="L64" i="3" a="1"/>
  <c r="L64" i="3" s="1"/>
  <c r="J75" i="3" a="1"/>
  <c r="J75" i="3" s="1"/>
  <c r="F47" i="3" a="1"/>
  <c r="F47" i="3" s="1"/>
  <c r="J24" i="3" a="1"/>
  <c r="J24" i="3" s="1"/>
  <c r="J25" i="3" a="1"/>
  <c r="J25" i="3" s="1"/>
  <c r="J19" i="3" a="1"/>
  <c r="J19" i="3" s="1"/>
  <c r="J21" i="3" a="1"/>
  <c r="J21" i="3" s="1"/>
  <c r="J22" i="3" a="1"/>
  <c r="J22" i="3" s="1"/>
  <c r="J20" i="3" a="1"/>
  <c r="J20" i="3" s="1"/>
  <c r="J28" i="3" a="1"/>
  <c r="J28" i="3" s="1"/>
  <c r="I65" i="3" a="1"/>
  <c r="I65" i="3" s="1"/>
  <c r="I68" i="3" a="1"/>
  <c r="I68" i="3" s="1"/>
  <c r="I66" i="3" a="1"/>
  <c r="I66" i="3" s="1"/>
  <c r="I70" i="3" a="1"/>
  <c r="I70" i="3" s="1"/>
  <c r="I61" i="3" a="1"/>
  <c r="I61" i="3" s="1"/>
  <c r="I63" i="3" a="1"/>
  <c r="I63" i="3" s="1"/>
  <c r="I62" i="3" a="1"/>
  <c r="I62" i="3" s="1"/>
  <c r="I64" i="3" a="1"/>
  <c r="I64" i="3" s="1"/>
  <c r="O7" i="3" a="1"/>
  <c r="O7" i="3" s="1"/>
  <c r="I76" i="3" a="1"/>
  <c r="I76" i="3" s="1"/>
  <c r="G63" i="3" a="1"/>
  <c r="G63" i="3" s="1"/>
  <c r="G65" i="3" a="1"/>
  <c r="G65" i="3" s="1"/>
  <c r="G61" i="3" a="1"/>
  <c r="G61" i="3" s="1"/>
  <c r="L25" i="3" a="1"/>
  <c r="L25" i="3" s="1"/>
  <c r="I67" i="3" a="1"/>
  <c r="I67" i="3" s="1"/>
  <c r="F83" i="3" a="1"/>
  <c r="F83" i="3" s="1"/>
  <c r="F80" i="3" a="1"/>
  <c r="F80" i="3" s="1"/>
  <c r="F82" i="3" a="1"/>
  <c r="F82" i="3" s="1"/>
  <c r="L68" i="3" a="1"/>
  <c r="L68" i="3" s="1"/>
  <c r="L83" i="3" a="1"/>
  <c r="L83" i="3" s="1"/>
  <c r="L78" i="3" a="1"/>
  <c r="L78" i="3" s="1"/>
  <c r="L82" i="3" a="1"/>
  <c r="L82" i="3" s="1"/>
  <c r="J81" i="3" a="1"/>
  <c r="J81" i="3" s="1"/>
  <c r="I25" i="3" a="1"/>
  <c r="I25" i="3" s="1"/>
  <c r="I23" i="3" a="1"/>
  <c r="I23" i="3" s="1"/>
  <c r="I19" i="3" a="1"/>
  <c r="I19" i="3" s="1"/>
  <c r="I28" i="3" a="1"/>
  <c r="I28" i="3" s="1"/>
  <c r="I20" i="3" a="1"/>
  <c r="I20" i="3" s="1"/>
  <c r="O5" i="3" a="1"/>
  <c r="O5" i="3" s="1"/>
  <c r="C83" i="3" a="1"/>
  <c r="C83" i="3" s="1"/>
  <c r="F77" i="3" a="1"/>
  <c r="F77" i="3" s="1"/>
  <c r="F76" i="3" a="1"/>
  <c r="F76" i="3" s="1"/>
  <c r="I84" i="3" a="1"/>
  <c r="I84" i="3" s="1"/>
  <c r="K47" i="3" a="1"/>
  <c r="K47" i="3" s="1"/>
  <c r="D67" i="3" a="1"/>
  <c r="D67" i="3" s="1"/>
  <c r="E76" i="3" a="1"/>
  <c r="E76" i="3" s="1"/>
  <c r="L70" i="3" a="1"/>
  <c r="L70" i="3" s="1"/>
  <c r="G83" i="3" a="1"/>
  <c r="G83" i="3" s="1"/>
  <c r="G66" i="3" a="1"/>
  <c r="G66" i="3" s="1"/>
  <c r="K80" i="3" a="1"/>
  <c r="K80" i="3" s="1"/>
  <c r="F65" i="3" a="1"/>
  <c r="F65" i="3" s="1"/>
  <c r="L23" i="3" a="1"/>
  <c r="L23" i="3" s="1"/>
  <c r="H19" i="3" a="1"/>
  <c r="H19" i="3" s="1"/>
  <c r="D25" i="3" a="1"/>
  <c r="D25" i="3" s="1"/>
  <c r="D22" i="3" a="1"/>
  <c r="D22" i="3" s="1"/>
  <c r="D26" i="3" a="1"/>
  <c r="D26" i="3" s="1"/>
  <c r="D27" i="3" a="1"/>
  <c r="D27" i="3" s="1"/>
  <c r="D24" i="3" a="1"/>
  <c r="D24" i="3" s="1"/>
  <c r="D28" i="3" a="1"/>
  <c r="D28" i="3" s="1"/>
  <c r="D20" i="3" a="1"/>
  <c r="D20" i="3" s="1"/>
  <c r="J23" i="3" a="1"/>
  <c r="J23" i="3" s="1"/>
  <c r="K19" i="3" a="1"/>
  <c r="K19" i="3" s="1"/>
  <c r="D81" i="3" a="1"/>
  <c r="D81" i="3" s="1"/>
  <c r="D80" i="3" a="1"/>
  <c r="D80" i="3" s="1"/>
  <c r="D79" i="3" a="1"/>
  <c r="D79" i="3" s="1"/>
  <c r="D82" i="3" a="1"/>
  <c r="D82" i="3" s="1"/>
  <c r="D77" i="3" a="1"/>
  <c r="D77" i="3" s="1"/>
  <c r="D76" i="3" a="1"/>
  <c r="D76" i="3" s="1"/>
  <c r="D75" i="3" a="1"/>
  <c r="D75" i="3" s="1"/>
  <c r="D83" i="3" a="1"/>
  <c r="D83" i="3" s="1"/>
  <c r="D78" i="3" a="1"/>
  <c r="D78" i="3" s="1"/>
  <c r="E36" i="3" a="1"/>
  <c r="E36" i="3" s="1"/>
  <c r="E37" i="3" a="1"/>
  <c r="E37" i="3" s="1"/>
  <c r="E33" i="3" a="1"/>
  <c r="E33" i="3" s="1"/>
  <c r="E38" i="3" a="1"/>
  <c r="E38" i="3" s="1"/>
  <c r="E34" i="3" a="1"/>
  <c r="E34" i="3" s="1"/>
  <c r="E40" i="3" a="1"/>
  <c r="E40" i="3" s="1"/>
  <c r="E39" i="3" a="1"/>
  <c r="E39" i="3" s="1"/>
  <c r="E35" i="3" a="1"/>
  <c r="E35" i="3" s="1"/>
  <c r="E41" i="3" a="1"/>
  <c r="E41" i="3" s="1"/>
  <c r="K50" i="3" a="1"/>
  <c r="K50" i="3" s="1"/>
  <c r="K49" i="3" a="1"/>
  <c r="K49" i="3" s="1"/>
  <c r="K53" i="3" a="1"/>
  <c r="K53" i="3" s="1"/>
  <c r="J76" i="3" a="1"/>
  <c r="J76" i="3" s="1"/>
  <c r="J78" i="3" a="1"/>
  <c r="J78" i="3" s="1"/>
  <c r="J80" i="3" a="1"/>
  <c r="J80" i="3" s="1"/>
  <c r="G12" i="3" a="1"/>
  <c r="G12" i="3" s="1"/>
  <c r="G8" i="3" a="1"/>
  <c r="G8" i="3" s="1"/>
  <c r="G6" i="3" a="1"/>
  <c r="G6" i="3" s="1"/>
  <c r="G5" i="3" a="1"/>
  <c r="G5" i="3" s="1"/>
  <c r="G11" i="3" a="1"/>
  <c r="G11" i="3" s="1"/>
  <c r="G9" i="3" a="1"/>
  <c r="G9" i="3" s="1"/>
  <c r="G14" i="3" a="1"/>
  <c r="G14" i="3" s="1"/>
  <c r="G10" i="3" a="1"/>
  <c r="G10" i="3" s="1"/>
  <c r="G7" i="3" a="1"/>
  <c r="G7" i="3" s="1"/>
  <c r="D11" i="3" a="1"/>
  <c r="D11" i="3" s="1"/>
  <c r="D8" i="3" a="1"/>
  <c r="D8" i="3" s="1"/>
  <c r="D10" i="3" a="1"/>
  <c r="D10" i="3" s="1"/>
  <c r="D9" i="3" a="1"/>
  <c r="D9" i="3" s="1"/>
  <c r="D13" i="3" a="1"/>
  <c r="D13" i="3" s="1"/>
  <c r="D14" i="3" a="1"/>
  <c r="D14" i="3" s="1"/>
  <c r="D6" i="3" a="1"/>
  <c r="D6" i="3" s="1"/>
  <c r="I79" i="3" a="1"/>
  <c r="I79" i="3" s="1"/>
  <c r="I78" i="3" a="1"/>
  <c r="I78" i="3" s="1"/>
  <c r="E61" i="3" a="1"/>
  <c r="E61" i="3" s="1"/>
  <c r="E67" i="3" a="1"/>
  <c r="E67" i="3" s="1"/>
  <c r="E65" i="3" a="1"/>
  <c r="E65" i="3" s="1"/>
  <c r="E63" i="3" a="1"/>
  <c r="E63" i="3" s="1"/>
  <c r="E68" i="3" a="1"/>
  <c r="E68" i="3" s="1"/>
  <c r="E64" i="3" a="1"/>
  <c r="E64" i="3" s="1"/>
  <c r="E62" i="3" a="1"/>
  <c r="E62" i="3" s="1"/>
  <c r="E66" i="3" a="1"/>
  <c r="E66" i="3" s="1"/>
  <c r="O9" i="3" a="1"/>
  <c r="O9" i="3" s="1"/>
  <c r="K75" i="3" a="1"/>
  <c r="K75" i="3" s="1"/>
  <c r="J53" i="3" a="1"/>
  <c r="J53" i="3" s="1"/>
  <c r="J55" i="3" a="1"/>
  <c r="J55" i="3" s="1"/>
  <c r="J47" i="3" a="1"/>
  <c r="J47" i="3" s="1"/>
  <c r="J52" i="3" a="1"/>
  <c r="J52" i="3" s="1"/>
  <c r="J49" i="3" a="1"/>
  <c r="J49" i="3" s="1"/>
  <c r="J56" i="3" a="1"/>
  <c r="J56" i="3" s="1"/>
  <c r="J50" i="3" a="1"/>
  <c r="J50" i="3" s="1"/>
  <c r="J54" i="3" a="1"/>
  <c r="J54" i="3" s="1"/>
  <c r="K51" i="3" a="1"/>
  <c r="K51" i="3" s="1"/>
  <c r="K37" i="3" a="1"/>
  <c r="K37" i="3" s="1"/>
  <c r="K35" i="3" a="1"/>
  <c r="K35" i="3" s="1"/>
  <c r="K38" i="3" a="1"/>
  <c r="K38" i="3" s="1"/>
  <c r="O6" i="3" a="1"/>
  <c r="O6" i="3" s="1"/>
  <c r="K34" i="3" a="1"/>
  <c r="K34" i="3" s="1"/>
  <c r="J10" i="3" a="1"/>
  <c r="J10" i="3" s="1"/>
  <c r="K79" i="3" a="1"/>
  <c r="K79" i="3" s="1"/>
  <c r="L84" i="3" a="1"/>
  <c r="L84" i="3" s="1"/>
  <c r="J77" i="3" a="1"/>
  <c r="J77" i="3" s="1"/>
  <c r="I24" i="3" a="1"/>
  <c r="I24" i="3" s="1"/>
  <c r="H52" i="3" a="1"/>
  <c r="H52" i="3" s="1"/>
  <c r="H48" i="3" a="1"/>
  <c r="H48" i="3" s="1"/>
  <c r="H49" i="3" a="1"/>
  <c r="H49" i="3" s="1"/>
  <c r="H55" i="3" a="1"/>
  <c r="H55" i="3" s="1"/>
  <c r="H54" i="3" a="1"/>
  <c r="H54" i="3" s="1"/>
  <c r="H47" i="3" a="1"/>
  <c r="H47" i="3" s="1"/>
  <c r="G33" i="3" a="1"/>
  <c r="G33" i="3" s="1"/>
  <c r="E19" i="3" a="1"/>
  <c r="E19" i="3" s="1"/>
  <c r="E26" i="3" a="1"/>
  <c r="E26" i="3" s="1"/>
  <c r="E22" i="3" a="1"/>
  <c r="E22" i="3" s="1"/>
  <c r="E21" i="3" a="1"/>
  <c r="E21" i="3" s="1"/>
  <c r="E27" i="3" a="1"/>
  <c r="E27" i="3" s="1"/>
  <c r="E25" i="3" a="1"/>
  <c r="E25" i="3" s="1"/>
  <c r="G13" i="3" a="1"/>
  <c r="G13" i="3" s="1"/>
  <c r="D7" i="3" a="1"/>
  <c r="D7" i="3" s="1"/>
  <c r="F10" i="3" a="1"/>
  <c r="F10" i="3" s="1"/>
  <c r="F12" i="3" a="1"/>
  <c r="F12" i="3" s="1"/>
  <c r="F14" i="3" a="1"/>
  <c r="F14" i="3" s="1"/>
  <c r="F6" i="3" a="1"/>
  <c r="F6" i="3" s="1"/>
  <c r="F8" i="3" a="1"/>
  <c r="F8" i="3" s="1"/>
  <c r="F13" i="3" a="1"/>
  <c r="F13" i="3" s="1"/>
  <c r="F7" i="3" a="1"/>
  <c r="F7" i="3" s="1"/>
  <c r="F11" i="3" a="1"/>
  <c r="F11" i="3" s="1"/>
  <c r="F9" i="3" a="1"/>
  <c r="F9" i="3" s="1"/>
  <c r="F5" i="3" a="1"/>
  <c r="F5" i="3" s="1"/>
  <c r="L63" i="3" a="1"/>
  <c r="L63" i="3" s="1"/>
  <c r="L65" i="3" a="1"/>
  <c r="L65" i="3" s="1"/>
  <c r="L66" i="3" a="1"/>
  <c r="L66" i="3" s="1"/>
  <c r="D5" i="3" a="1"/>
  <c r="D5" i="3" s="1"/>
  <c r="E83" i="3" a="1"/>
  <c r="E83" i="3" s="1"/>
  <c r="E80" i="3" a="1"/>
  <c r="E80" i="3" s="1"/>
  <c r="E79" i="3" a="1"/>
  <c r="E79" i="3" s="1"/>
  <c r="L61" i="3" a="1"/>
  <c r="L61" i="3" s="1"/>
  <c r="G69" i="3" a="1"/>
  <c r="G69" i="3" s="1"/>
  <c r="J27" i="3" a="1"/>
  <c r="J27" i="3" s="1"/>
  <c r="E5" i="3" a="1"/>
  <c r="E5" i="3" s="1"/>
  <c r="E12" i="3" a="1"/>
  <c r="E12" i="3" s="1"/>
  <c r="E11" i="3" a="1"/>
  <c r="E11" i="3" s="1"/>
  <c r="E14" i="3" a="1"/>
  <c r="E14" i="3" s="1"/>
  <c r="E8" i="3" a="1"/>
  <c r="E8" i="3" s="1"/>
  <c r="E7" i="3" a="1"/>
  <c r="E7" i="3" s="1"/>
  <c r="E9" i="3" a="1"/>
  <c r="E9" i="3" s="1"/>
  <c r="E13" i="3" a="1"/>
  <c r="E13" i="3" s="1"/>
  <c r="C78" i="3" a="1"/>
  <c r="C78" i="3" s="1"/>
  <c r="C75" i="3" a="1"/>
  <c r="C75" i="3" s="1"/>
  <c r="F75" i="3" a="1"/>
  <c r="F75" i="3" s="1"/>
  <c r="F79" i="3" a="1"/>
  <c r="F79" i="3" s="1"/>
  <c r="I81" i="3" a="1"/>
  <c r="I81" i="3" s="1"/>
  <c r="I77" i="3" a="1"/>
  <c r="I77" i="3" s="1"/>
  <c r="K48" i="3" a="1"/>
  <c r="K48" i="3" s="1"/>
  <c r="K55" i="3" a="1"/>
  <c r="K55" i="3" s="1"/>
  <c r="D66" i="3" a="1"/>
  <c r="D66" i="3" s="1"/>
  <c r="D63" i="3" a="1"/>
  <c r="D63" i="3" s="1"/>
  <c r="D70" i="3" a="1"/>
  <c r="D70" i="3" s="1"/>
  <c r="E81" i="3" a="1"/>
  <c r="E81" i="3" s="1"/>
  <c r="L69" i="3" a="1"/>
  <c r="L69" i="3" s="1"/>
  <c r="G75" i="3" a="1"/>
  <c r="G75" i="3" s="1"/>
  <c r="G80" i="3" a="1"/>
  <c r="G80" i="3" s="1"/>
  <c r="G76" i="3" a="1"/>
  <c r="G76" i="3" s="1"/>
  <c r="G68" i="3" a="1"/>
  <c r="G68" i="3" s="1"/>
  <c r="K84" i="3" a="1"/>
  <c r="K84" i="3" s="1"/>
  <c r="F66" i="3" a="1"/>
  <c r="F66" i="3" s="1"/>
  <c r="F68" i="3" a="1"/>
  <c r="F68" i="3" s="1"/>
  <c r="F62" i="3" a="1"/>
  <c r="F62" i="3" s="1"/>
  <c r="L22" i="3" a="1"/>
  <c r="L22" i="3" s="1"/>
  <c r="J83" i="3" a="1"/>
  <c r="J83" i="3" s="1"/>
  <c r="H24" i="3" a="1"/>
  <c r="H24" i="3" s="1"/>
  <c r="H26" i="3" a="1"/>
  <c r="H26" i="3" s="1"/>
  <c r="H28" i="3" a="1"/>
  <c r="H28" i="3" s="1"/>
  <c r="D55" i="3" a="1"/>
  <c r="D55" i="3" s="1"/>
  <c r="D48" i="3" a="1"/>
  <c r="D48" i="3" s="1"/>
  <c r="D51" i="3" a="1"/>
  <c r="D51" i="3" s="1"/>
  <c r="D47" i="3" a="1"/>
  <c r="D47" i="3" s="1"/>
  <c r="D50" i="3" a="1"/>
  <c r="D50" i="3" s="1"/>
  <c r="D53" i="3" a="1"/>
  <c r="D53" i="3" s="1"/>
  <c r="D56" i="3" a="1"/>
  <c r="D56" i="3" s="1"/>
  <c r="C49" i="3" a="1"/>
  <c r="C49" i="3" s="1"/>
  <c r="C48" i="3" a="1"/>
  <c r="C48" i="3" s="1"/>
  <c r="C56" i="3" a="1"/>
  <c r="C56" i="3" s="1"/>
  <c r="C52" i="3" a="1"/>
  <c r="C52" i="3" s="1"/>
  <c r="C53" i="3" a="1"/>
  <c r="C53" i="3" s="1"/>
  <c r="I21" i="3" a="1"/>
  <c r="I21" i="3" s="1"/>
  <c r="I37" i="3" a="1"/>
  <c r="I37" i="3" s="1"/>
  <c r="I35" i="3" a="1"/>
  <c r="I35" i="3" s="1"/>
  <c r="I38" i="3" a="1"/>
  <c r="I38" i="3" s="1"/>
  <c r="I40" i="3" a="1"/>
  <c r="I40" i="3" s="1"/>
  <c r="I39" i="3" a="1"/>
  <c r="I39" i="3" s="1"/>
  <c r="I33" i="3" a="1"/>
  <c r="I33" i="3" s="1"/>
  <c r="I42" i="3" a="1"/>
  <c r="I42" i="3" s="1"/>
  <c r="F54" i="3" a="1"/>
  <c r="F54" i="3" s="1"/>
  <c r="H11" i="3" a="1"/>
  <c r="H11" i="3" s="1"/>
  <c r="H12" i="3" a="1"/>
  <c r="H12" i="3" s="1"/>
  <c r="H14" i="3" a="1"/>
  <c r="H14" i="3" s="1"/>
  <c r="H7" i="3" a="1"/>
  <c r="H7" i="3" s="1"/>
  <c r="H5" i="3" a="1"/>
  <c r="H5" i="3" s="1"/>
  <c r="H8" i="3" a="1"/>
  <c r="H8" i="3" s="1"/>
  <c r="H13" i="3" a="1"/>
  <c r="H13" i="3" s="1"/>
  <c r="H10" i="3" a="1"/>
  <c r="H10" i="3" s="1"/>
  <c r="K26" i="3" a="1"/>
  <c r="K26" i="3" s="1"/>
  <c r="F33" i="3" a="1"/>
  <c r="F33" i="3" s="1"/>
  <c r="F35" i="3" a="1"/>
  <c r="F35" i="3" s="1"/>
  <c r="F42" i="3" a="1"/>
  <c r="F42" i="3" s="1"/>
  <c r="F38" i="3" a="1"/>
  <c r="F38" i="3" s="1"/>
  <c r="F41" i="3" a="1"/>
  <c r="F41" i="3" s="1"/>
  <c r="F34" i="3" a="1"/>
  <c r="F34" i="3" s="1"/>
  <c r="F39" i="3" a="1"/>
  <c r="F39" i="3" s="1"/>
  <c r="F40" i="3" a="1"/>
  <c r="F40" i="3" s="1"/>
  <c r="E49" i="3" a="1"/>
  <c r="E49" i="3" s="1"/>
  <c r="H36" i="3" a="1"/>
  <c r="H36" i="3" s="1"/>
  <c r="I48" i="3" a="1"/>
  <c r="I48" i="3" s="1"/>
  <c r="I49" i="3" a="1"/>
  <c r="I49" i="3" s="1"/>
  <c r="I51" i="3" a="1"/>
  <c r="I51" i="3" s="1"/>
  <c r="I53" i="3" a="1"/>
  <c r="I53" i="3" s="1"/>
  <c r="I47" i="3" a="1"/>
  <c r="I47" i="3" s="1"/>
  <c r="C63" i="3" a="1"/>
  <c r="C63" i="3" s="1"/>
  <c r="C67" i="3" a="1"/>
  <c r="C67" i="3" s="1"/>
  <c r="C62" i="3" a="1"/>
  <c r="C62" i="3" s="1"/>
  <c r="C65" i="3" a="1"/>
  <c r="C65" i="3" s="1"/>
  <c r="C61" i="3" a="1"/>
  <c r="C61" i="3" s="1"/>
  <c r="C66" i="3" a="1"/>
  <c r="C66" i="3" s="1"/>
  <c r="K8" i="3" a="1"/>
  <c r="K8" i="3" s="1"/>
  <c r="M8" i="3" a="1"/>
  <c r="M8" i="3" s="1"/>
  <c r="J63" i="3" a="1"/>
  <c r="J63" i="3" s="1"/>
  <c r="H77" i="3" a="1"/>
  <c r="H77" i="3" s="1"/>
  <c r="I50" i="3" a="1"/>
  <c r="I50" i="3" s="1"/>
  <c r="N12" i="3" a="1"/>
  <c r="N12" i="3" s="1"/>
  <c r="N14" i="3" a="1"/>
  <c r="N14" i="3" s="1"/>
  <c r="N7" i="3" a="1"/>
  <c r="N7" i="3" s="1"/>
  <c r="N8" i="3" a="1"/>
  <c r="N8" i="3" s="1"/>
  <c r="N13" i="3" a="1"/>
  <c r="N13" i="3" s="1"/>
  <c r="N11" i="3" a="1"/>
  <c r="N11" i="3" s="1"/>
  <c r="F21" i="3" a="1"/>
  <c r="F21" i="3" s="1"/>
  <c r="F19" i="3" a="1"/>
  <c r="F19" i="3" s="1"/>
  <c r="F25" i="3" a="1"/>
  <c r="F25" i="3" s="1"/>
  <c r="F23" i="3" a="1"/>
  <c r="F23" i="3" s="1"/>
  <c r="H35" i="3" a="1"/>
  <c r="H35" i="3" s="1"/>
  <c r="H42" i="3" a="1"/>
  <c r="H42" i="3" s="1"/>
  <c r="H33" i="3" a="1"/>
  <c r="H33" i="3" s="1"/>
  <c r="C24" i="3" a="1"/>
  <c r="C24" i="3" s="1"/>
  <c r="C19" i="3" a="1"/>
  <c r="C19" i="3" s="1"/>
  <c r="C21" i="3" a="1"/>
  <c r="C21" i="3" s="1"/>
  <c r="C23" i="3" a="1"/>
  <c r="C23" i="3" s="1"/>
  <c r="C20" i="3" a="1"/>
  <c r="C20" i="3" s="1"/>
  <c r="C22" i="3" a="1"/>
  <c r="C22" i="3" s="1"/>
  <c r="C27" i="3" a="1"/>
  <c r="C27" i="3" s="1"/>
  <c r="K9" i="3" a="1"/>
  <c r="K9" i="3" s="1"/>
  <c r="K7" i="3" a="1"/>
  <c r="K7" i="3" s="1"/>
  <c r="K5" i="3" a="1"/>
  <c r="K5" i="3" s="1"/>
  <c r="K11" i="3" a="1"/>
  <c r="K11" i="3" s="1"/>
  <c r="M9" i="3" a="1"/>
  <c r="M9" i="3" s="1"/>
  <c r="M5" i="3" a="1"/>
  <c r="M5" i="3" s="1"/>
  <c r="M10" i="3" a="1"/>
  <c r="M10" i="3" s="1"/>
  <c r="M13" i="3" a="1"/>
  <c r="M13" i="3" s="1"/>
  <c r="M7" i="3" a="1"/>
  <c r="M7" i="3" s="1"/>
  <c r="J69" i="3" a="1"/>
  <c r="J69" i="3" s="1"/>
  <c r="J68" i="3" a="1"/>
  <c r="J68" i="3" s="1"/>
  <c r="J66" i="3" a="1"/>
  <c r="J66" i="3" s="1"/>
  <c r="J62" i="3" a="1"/>
  <c r="J62" i="3" s="1"/>
  <c r="J61" i="3" a="1"/>
  <c r="J61" i="3" s="1"/>
  <c r="J70" i="3" a="1"/>
  <c r="J70" i="3" s="1"/>
  <c r="J34" i="3" a="1"/>
  <c r="J34" i="3" s="1"/>
  <c r="J42" i="3" a="1"/>
  <c r="J42" i="3" s="1"/>
  <c r="J33" i="3" a="1"/>
  <c r="J33" i="3" s="1"/>
  <c r="J41" i="3" a="1"/>
  <c r="J41" i="3" s="1"/>
  <c r="E47" i="3" a="1"/>
  <c r="E47" i="3" s="1"/>
  <c r="E56" i="3" a="1"/>
  <c r="E56" i="3" s="1"/>
  <c r="E54" i="3" a="1"/>
  <c r="E54" i="3" s="1"/>
  <c r="E53" i="3" a="1"/>
  <c r="E53" i="3" s="1"/>
  <c r="F27" i="3" a="1"/>
  <c r="F27" i="3" s="1"/>
  <c r="H38" i="3" a="1"/>
  <c r="H38" i="3" s="1"/>
  <c r="C26" i="3" a="1"/>
  <c r="C26" i="3" s="1"/>
  <c r="K12" i="3" a="1"/>
  <c r="K12" i="3" s="1"/>
  <c r="H76" i="3" a="1"/>
  <c r="H76" i="3" s="1"/>
  <c r="H83" i="3" a="1"/>
  <c r="H83" i="3" s="1"/>
  <c r="H82" i="3" a="1"/>
  <c r="H82" i="3" s="1"/>
  <c r="H78" i="3" a="1"/>
  <c r="H78" i="3" s="1"/>
  <c r="H80" i="3" a="1"/>
  <c r="H80" i="3" s="1"/>
  <c r="I9" i="3" a="1"/>
  <c r="I9" i="3" s="1"/>
  <c r="I7" i="3" a="1"/>
  <c r="I7" i="3" s="1"/>
  <c r="I10" i="3" a="1"/>
  <c r="I10" i="3" s="1"/>
  <c r="G50" i="3" a="1"/>
  <c r="G50" i="3" s="1"/>
  <c r="G53" i="3" a="1"/>
  <c r="G53" i="3" s="1"/>
  <c r="G51" i="3" a="1"/>
  <c r="G51" i="3" s="1"/>
  <c r="G54" i="3" a="1"/>
  <c r="G54" i="3" s="1"/>
  <c r="G56" i="3" a="1"/>
  <c r="G56" i="3" s="1"/>
  <c r="G52" i="3" a="1"/>
  <c r="G52" i="3" s="1"/>
  <c r="G55" i="3" a="1"/>
  <c r="G55" i="3" s="1"/>
  <c r="C5" i="3" a="1"/>
  <c r="C5" i="3" s="1"/>
  <c r="C13" i="3" a="1"/>
  <c r="C13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<sst xmlns="http://schemas.openxmlformats.org/spreadsheetml/2006/main" count="124" uniqueCount="44">
  <si>
    <t>Collection Site #</t>
  </si>
  <si>
    <t>Date</t>
  </si>
  <si>
    <t>Water Quality Parameters</t>
  </si>
  <si>
    <t>Comments</t>
  </si>
  <si>
    <r>
      <t>Temperature (</t>
    </r>
    <r>
      <rPr>
        <b/>
        <sz val="11"/>
        <color theme="1"/>
        <rFont val="Calibri"/>
        <family val="2"/>
      </rPr>
      <t>°</t>
    </r>
    <r>
      <rPr>
        <b/>
        <sz val="11"/>
        <color theme="1"/>
        <rFont val="Calibri"/>
        <family val="2"/>
        <scheme val="minor"/>
      </rPr>
      <t xml:space="preserve">C) </t>
    </r>
  </si>
  <si>
    <t>Pressure (mmHg)</t>
  </si>
  <si>
    <t>Dissolved Oxyegn (%)</t>
  </si>
  <si>
    <t>Special Conductivity (uS/cm)</t>
  </si>
  <si>
    <t>Salinity (ppt)</t>
  </si>
  <si>
    <t>FNU</t>
  </si>
  <si>
    <t>bga-pc (RFU)</t>
  </si>
  <si>
    <t>bga-pc (ug/L)</t>
  </si>
  <si>
    <t>Chlorophyll (RFU)</t>
  </si>
  <si>
    <t>Chlorophyll (ug/L)</t>
  </si>
  <si>
    <t>Collection Sites</t>
  </si>
  <si>
    <t>Site #</t>
  </si>
  <si>
    <t>Description</t>
  </si>
  <si>
    <t>Data was not collected for any parameter besides pressure for site 6- could indicate inaccuracy in pressure measurement</t>
  </si>
  <si>
    <t>Upstream Battle Grove Creek</t>
  </si>
  <si>
    <t>In Coker Arboretum</t>
  </si>
  <si>
    <t>Downstream Battle Grove Creek</t>
  </si>
  <si>
    <t>Near Forest Theatre off of S Boundary Rd</t>
  </si>
  <si>
    <t>Upstream Outdoor Education Center</t>
  </si>
  <si>
    <t>Located where water flows into wetland</t>
  </si>
  <si>
    <t>Heavy rain the day prior - could have lead to disturbed sediment, runoff from nearby parking lots, and less oxygen availability.</t>
  </si>
  <si>
    <t>Downstream Outdoor Education Center</t>
  </si>
  <si>
    <t>Located where water flows out of wetland</t>
  </si>
  <si>
    <t>Upstream Meeting of the Waters</t>
  </si>
  <si>
    <t>Near Boshamer Stadium adjacent to Manning Dr</t>
  </si>
  <si>
    <t>Downstream Meeting of the Waters</t>
  </si>
  <si>
    <t>Across from Manning Lot adjacent to Skipper Bowles Dr</t>
  </si>
  <si>
    <t>Rainfall earlier in the day</t>
  </si>
  <si>
    <t>Very heavy rainfall the day prior - creeks much mirkier than usual.</t>
  </si>
  <si>
    <t>The alternate site 3 was no longer flowing directly into the OEC wetland due to limited rainfall. Collection was still taken from the remain puddle, but data should be inspected for accuracy.</t>
  </si>
  <si>
    <t xml:space="preserve">Site 3 alternate location is no longer active due to limited rainfall the past few days. Could not locate a new collection site entering the OEC wetland. DO % likely beginning to increase as a result of cooler temperatures - saturation increasing. </t>
  </si>
  <si>
    <t>Site 3 remains inaccessible.</t>
  </si>
  <si>
    <t>Site 3 remains inaccessible. Observed thick biofilm at Site 2. Orange biofilm also at Site 4.</t>
  </si>
  <si>
    <r>
      <t>Temperature (</t>
    </r>
    <r>
      <rPr>
        <b/>
        <sz val="11"/>
        <color theme="1"/>
        <rFont val="Calibri"/>
        <family val="2"/>
      </rPr>
      <t>°</t>
    </r>
    <r>
      <rPr>
        <b/>
        <sz val="11"/>
        <color theme="1"/>
        <rFont val="Calibri"/>
        <family val="2"/>
        <scheme val="minor"/>
      </rPr>
      <t>C)</t>
    </r>
  </si>
  <si>
    <t>Dissolved Oxygen (%)</t>
  </si>
  <si>
    <t>Collaction Site #</t>
  </si>
  <si>
    <t>Outlying Values</t>
  </si>
  <si>
    <t>Parameters:</t>
  </si>
  <si>
    <t>Low End</t>
  </si>
  <si>
    <t>High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</si>
</sst>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14" fontId="0" fillId="0" borderId="1" xfId="0" applyNumberFormat="1" applyBorder="1"/>
    <xf numFmtId="14" fontId="0" fillId="0" borderId="13" xfId="0" applyNumberFormat="1" applyBorder="1"/>
    <xf numFmtId="0" fontId="0" fillId="2" borderId="5" xfId="0" applyFill="1" applyBorder="1"/>
    <xf numFmtId="14" fontId="0" fillId="2" borderId="13" xfId="0" applyNumberFormat="1" applyFill="1" applyBorder="1"/>
    <xf numFmtId="0" fontId="0" fillId="2" borderId="6" xfId="0" applyFill="1" applyBorder="1"/>
    <xf numFmtId="0" fontId="0" fillId="2" borderId="13" xfId="0" applyFill="1" applyBorder="1"/>
    <xf numFmtId="0" fontId="0" fillId="2" borderId="0" xfId="0" applyFill="1"/>
    <xf numFmtId="0" fontId="0" fillId="2" borderId="10" xfId="0" applyFill="1" applyBorder="1"/>
    <xf numFmtId="14" fontId="0" fillId="2" borderId="1" xfId="0" applyNumberFormat="1" applyFill="1" applyBorder="1"/>
    <xf numFmtId="0" fontId="0" fillId="2" borderId="12" xfId="0" applyFill="1" applyBorder="1"/>
    <xf numFmtId="0" fontId="0" fillId="2" borderId="1" xfId="0" applyFill="1" applyBorder="1"/>
    <xf numFmtId="0" fontId="0" fillId="2" borderId="11" xfId="0" applyFill="1" applyBorder="1"/>
    <xf numFmtId="0" fontId="0" fillId="2" borderId="7" xfId="0" applyFill="1" applyBorder="1"/>
    <xf numFmtId="0" fontId="0" fillId="2" borderId="9" xfId="0" applyFill="1" applyBorder="1"/>
    <xf numFmtId="0" fontId="0" fillId="2" borderId="14" xfId="0" applyFill="1" applyBorder="1"/>
    <xf numFmtId="0" fontId="0" fillId="2" borderId="8" xfId="0" applyFill="1" applyBorder="1"/>
    <xf numFmtId="0" fontId="1" fillId="3" borderId="1" xfId="0" applyFont="1" applyFill="1" applyBorder="1"/>
    <xf numFmtId="0" fontId="1" fillId="3" borderId="4" xfId="0" applyFont="1" applyFill="1" applyBorder="1"/>
    <xf numFmtId="0" fontId="1" fillId="3" borderId="3" xfId="0" applyFont="1" applyFill="1" applyBorder="1"/>
    <xf numFmtId="0" fontId="1" fillId="3" borderId="15" xfId="0" applyFont="1" applyFill="1" applyBorder="1"/>
    <xf numFmtId="14" fontId="0" fillId="4" borderId="1" xfId="0" applyNumberFormat="1" applyFill="1" applyBorder="1"/>
    <xf numFmtId="0" fontId="0" fillId="4" borderId="12" xfId="0" applyFill="1" applyBorder="1"/>
    <xf numFmtId="0" fontId="0" fillId="4" borderId="1" xfId="0" applyFill="1" applyBorder="1"/>
    <xf numFmtId="0" fontId="0" fillId="4" borderId="11" xfId="0" applyFill="1" applyBorder="1"/>
    <xf numFmtId="14" fontId="0" fillId="2" borderId="9" xfId="0" applyNumberFormat="1" applyFill="1" applyBorder="1"/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2" borderId="3" xfId="0" applyFill="1" applyBorder="1"/>
    <xf numFmtId="0" fontId="0" fillId="2" borderId="15" xfId="0" applyFill="1" applyBorder="1"/>
    <xf numFmtId="0" fontId="0" fillId="2" borderId="4" xfId="0" applyFill="1" applyBorder="1"/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14" fontId="0" fillId="0" borderId="3" xfId="0" applyNumberFormat="1" applyBorder="1"/>
    <xf numFmtId="0" fontId="0" fillId="0" borderId="4" xfId="0" applyBorder="1" applyAlignment="1">
      <alignment horizontal="center"/>
    </xf>
    <xf numFmtId="14" fontId="0" fillId="2" borderId="11" xfId="0" applyNumberFormat="1" applyFill="1" applyBorder="1"/>
    <xf numFmtId="14" fontId="0" fillId="2" borderId="0" xfId="0" applyNumberFormat="1" applyFill="1"/>
    <xf numFmtId="14" fontId="0" fillId="2" borderId="8" xfId="0" applyNumberFormat="1" applyFill="1" applyBorder="1"/>
    <xf numFmtId="0" fontId="0" fillId="0" borderId="9" xfId="0" applyBorder="1"/>
    <xf numFmtId="14" fontId="0" fillId="0" borderId="15" xfId="0" applyNumberFormat="1" applyBorder="1"/>
    <xf numFmtId="14" fontId="0" fillId="2" borderId="14" xfId="0" applyNumberFormat="1" applyFill="1" applyBorder="1"/>
    <xf numFmtId="0" fontId="0" fillId="2" borderId="7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14" fontId="0" fillId="2" borderId="15" xfId="0" applyNumberFormat="1" applyFill="1" applyBorder="1"/>
    <xf numFmtId="14" fontId="0" fillId="0" borderId="0" xfId="0" applyNumberFormat="1"/>
    <xf numFmtId="0" fontId="0" fillId="0" borderId="7" xfId="0" applyBorder="1" applyAlignment="1">
      <alignment horizontal="center"/>
    </xf>
    <xf numFmtId="14" fontId="0" fillId="0" borderId="14" xfId="0" applyNumberFormat="1" applyBorder="1"/>
    <xf numFmtId="14" fontId="0" fillId="0" borderId="11" xfId="0" applyNumberFormat="1" applyBorder="1"/>
    <xf numFmtId="0" fontId="0" fillId="0" borderId="0" xfId="0" applyAlignment="1">
      <alignment horizontal="center"/>
    </xf>
    <xf numFmtId="0" fontId="0" fillId="4" borderId="7" xfId="0" applyFill="1" applyBorder="1" applyAlignment="1">
      <alignment horizontal="center"/>
    </xf>
    <xf numFmtId="14" fontId="0" fillId="4" borderId="14" xfId="0" applyNumberFormat="1" applyFill="1" applyBorder="1"/>
    <xf numFmtId="0" fontId="0" fillId="4" borderId="14" xfId="0" applyFill="1" applyBorder="1"/>
    <xf numFmtId="0" fontId="0" fillId="4" borderId="8" xfId="0" applyFill="1" applyBorder="1"/>
    <xf numFmtId="0" fontId="0" fillId="4" borderId="10" xfId="0" applyFill="1" applyBorder="1"/>
    <xf numFmtId="0" fontId="0" fillId="4" borderId="9" xfId="0" applyFill="1" applyBorder="1"/>
    <xf numFmtId="14" fontId="0" fillId="0" borderId="2" xfId="0" applyNumberFormat="1" applyBorder="1"/>
    <xf numFmtId="14" fontId="0" fillId="0" borderId="4" xfId="0" applyNumberFormat="1" applyBorder="1"/>
    <xf numFmtId="14" fontId="0" fillId="0" borderId="12" xfId="0" applyNumberFormat="1" applyBorder="1"/>
    <xf numFmtId="14" fontId="0" fillId="0" borderId="10" xfId="0" applyNumberFormat="1" applyBorder="1"/>
    <xf numFmtId="0" fontId="1" fillId="3" borderId="13" xfId="0" applyFont="1" applyFill="1" applyBorder="1"/>
    <xf numFmtId="0" fontId="1" fillId="3" borderId="14" xfId="0" applyFont="1" applyFill="1" applyBorder="1"/>
    <xf numFmtId="0" fontId="1" fillId="3" borderId="10" xfId="0" applyFont="1" applyFill="1" applyBorder="1"/>
    <xf numFmtId="0" fontId="1" fillId="3" borderId="5" xfId="0" applyFont="1" applyFill="1" applyBorder="1"/>
    <xf numFmtId="0" fontId="1" fillId="3" borderId="7" xfId="0" applyFont="1" applyFill="1" applyBorder="1"/>
    <xf numFmtId="0" fontId="0" fillId="4" borderId="13" xfId="0" applyFill="1" applyBorder="1"/>
    <xf numFmtId="14" fontId="0" fillId="4" borderId="10" xfId="0" applyNumberFormat="1" applyFill="1" applyBorder="1"/>
    <xf numFmtId="0" fontId="0" fillId="4" borderId="5" xfId="0" applyFill="1" applyBorder="1"/>
    <xf numFmtId="0" fontId="1" fillId="0" borderId="0" xfId="0" applyFont="1"/>
    <xf numFmtId="14" fontId="0" fillId="0" borderId="6" xfId="0" applyNumberFormat="1" applyBorder="1"/>
    <xf numFmtId="14" fontId="0" fillId="0" borderId="5" xfId="0" applyNumberFormat="1" applyBorder="1"/>
    <xf numFmtId="14" fontId="0" fillId="0" borderId="8" xfId="0" applyNumberFormat="1" applyBorder="1"/>
    <xf numFmtId="14" fontId="0" fillId="4" borderId="7" xfId="0" applyNumberFormat="1" applyFill="1" applyBorder="1"/>
    <xf numFmtId="0" fontId="1" fillId="6" borderId="4" xfId="0" applyFont="1" applyFill="1" applyBorder="1"/>
    <xf numFmtId="0" fontId="1" fillId="6" borderId="12" xfId="0" applyFont="1" applyFill="1" applyBorder="1"/>
    <xf numFmtId="14" fontId="0" fillId="4" borderId="9" xfId="0" applyNumberFormat="1" applyFill="1" applyBorder="1"/>
    <xf numFmtId="0" fontId="0" fillId="4" borderId="6" xfId="0" applyFill="1" applyBorder="1"/>
    <xf numFmtId="0" fontId="0" fillId="2" borderId="15" xfId="0" applyFill="1" applyBorder="1" applyAlignment="1">
      <alignment horizontal="left" vertical="top"/>
    </xf>
    <xf numFmtId="0" fontId="0" fillId="2" borderId="13" xfId="0" applyFill="1" applyBorder="1" applyAlignment="1">
      <alignment horizontal="left" vertical="top"/>
    </xf>
    <xf numFmtId="0" fontId="0" fillId="2" borderId="14" xfId="0" applyFill="1" applyBorder="1" applyAlignment="1">
      <alignment horizontal="left" vertical="top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2" borderId="15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1" fillId="5" borderId="12" xfId="0" applyFont="1" applyFill="1" applyBorder="1" applyAlignment="1">
      <alignment horizontal="center"/>
    </xf>
    <xf numFmtId="0" fontId="0" fillId="2" borderId="15" xfId="0" applyFill="1" applyBorder="1" applyAlignment="1">
      <alignment horizontal="left" vertical="top" wrapText="1"/>
    </xf>
    <xf numFmtId="0" fontId="0" fillId="2" borderId="13" xfId="0" applyFill="1" applyBorder="1" applyAlignment="1">
      <alignment horizontal="left" vertical="top" wrapText="1"/>
    </xf>
    <xf numFmtId="0" fontId="0" fillId="2" borderId="14" xfId="0" applyFill="1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3" xfId="0" applyBorder="1" applyAlignment="1">
      <alignment horizontal="left" vertical="top"/>
    </xf>
    <xf numFmtId="0" fontId="1" fillId="6" borderId="10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</cellXfs>
  <cellStyles count="1">
    <cellStyle name="Normal" xfId="0" builtinId="0"/>
  </cellStyles>
  <dxfs count="1">
    <dxf>
      <fill>
        <patternFill>
          <bgColor theme="7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56EEA-A3A5-4B18-8851-6CDCD27F8A58}">
  <dimension ref="B2:R77"/>
  <sheetViews>
    <sheetView tabSelected="1" topLeftCell="F56" zoomScale="75" zoomScaleNormal="100" workbookViewId="0">
      <selection activeCell="M72" sqref="M72"/>
    </sheetView>
  </sheetViews>
  <sheetFormatPr defaultRowHeight="14.45"/>
  <cols>
    <col min="2" max="2" width="14.7109375" customWidth="1"/>
    <col min="3" max="3" width="11.42578125" customWidth="1"/>
    <col min="4" max="5" width="15.5703125" customWidth="1"/>
    <col min="6" max="6" width="18.85546875" customWidth="1"/>
    <col min="7" max="7" width="24.7109375" customWidth="1"/>
    <col min="8" max="8" width="11.5703125" customWidth="1"/>
    <col min="9" max="9" width="7.5703125" customWidth="1"/>
    <col min="10" max="10" width="11.42578125" customWidth="1"/>
    <col min="11" max="11" width="12" customWidth="1"/>
    <col min="12" max="12" width="15.5703125" customWidth="1"/>
    <col min="13" max="13" width="16.140625" customWidth="1"/>
    <col min="14" max="14" width="67.140625" customWidth="1"/>
    <col min="16" max="16" width="34.140625" customWidth="1"/>
    <col min="18" max="18" width="46.5703125" customWidth="1"/>
  </cols>
  <sheetData>
    <row r="2" spans="2:18">
      <c r="B2" s="110" t="s">
        <v>0</v>
      </c>
      <c r="C2" s="110" t="s">
        <v>1</v>
      </c>
      <c r="D2" s="112" t="s">
        <v>2</v>
      </c>
      <c r="E2" s="113"/>
      <c r="F2" s="113"/>
      <c r="G2" s="113"/>
      <c r="H2" s="113"/>
      <c r="I2" s="113"/>
      <c r="J2" s="113"/>
      <c r="K2" s="113"/>
      <c r="L2" s="113"/>
      <c r="M2" s="114"/>
      <c r="N2" s="110" t="s">
        <v>3</v>
      </c>
    </row>
    <row r="3" spans="2:18">
      <c r="B3" s="111"/>
      <c r="C3" s="111"/>
      <c r="D3" s="33" t="s">
        <v>4</v>
      </c>
      <c r="E3" s="32" t="s">
        <v>5</v>
      </c>
      <c r="F3" s="31" t="s">
        <v>6</v>
      </c>
      <c r="G3" s="31" t="s">
        <v>7</v>
      </c>
      <c r="H3" s="34" t="s">
        <v>8</v>
      </c>
      <c r="I3" s="32" t="s">
        <v>9</v>
      </c>
      <c r="J3" s="32" t="s">
        <v>10</v>
      </c>
      <c r="K3" s="32" t="s">
        <v>11</v>
      </c>
      <c r="L3" s="34" t="s">
        <v>12</v>
      </c>
      <c r="M3" s="34" t="s">
        <v>13</v>
      </c>
      <c r="N3" s="111"/>
      <c r="P3" s="34" t="s">
        <v>14</v>
      </c>
      <c r="Q3" s="32" t="s">
        <v>15</v>
      </c>
      <c r="R3" s="34" t="s">
        <v>16</v>
      </c>
    </row>
    <row r="4" spans="2:18">
      <c r="B4" s="40">
        <v>2</v>
      </c>
      <c r="C4" s="15">
        <v>45337</v>
      </c>
      <c r="D4" s="10">
        <v>11.638999999999999</v>
      </c>
      <c r="E4" s="10">
        <v>751.4</v>
      </c>
      <c r="F4" s="9">
        <v>85</v>
      </c>
      <c r="G4" s="11">
        <v>313.39999999999998</v>
      </c>
      <c r="H4" s="11">
        <v>0.17</v>
      </c>
      <c r="I4" s="10">
        <v>0.73</v>
      </c>
      <c r="J4" s="10">
        <v>-0.09</v>
      </c>
      <c r="K4" s="10">
        <v>-8.5000000000000006E-2</v>
      </c>
      <c r="L4" s="11">
        <v>0.46100000000000002</v>
      </c>
      <c r="M4" s="11">
        <v>1.97</v>
      </c>
      <c r="N4" s="118" t="s">
        <v>17</v>
      </c>
      <c r="P4" s="14" t="s">
        <v>18</v>
      </c>
      <c r="Q4" s="57">
        <v>1</v>
      </c>
      <c r="R4" s="14" t="s">
        <v>19</v>
      </c>
    </row>
    <row r="5" spans="2:18">
      <c r="B5" s="41">
        <v>5</v>
      </c>
      <c r="C5" s="16">
        <v>45337</v>
      </c>
      <c r="D5" s="5">
        <v>14.484</v>
      </c>
      <c r="E5" s="3">
        <v>753.5</v>
      </c>
      <c r="F5">
        <v>95.2</v>
      </c>
      <c r="G5" s="12">
        <v>358.2</v>
      </c>
      <c r="H5" s="12">
        <v>0.19</v>
      </c>
      <c r="I5" s="5">
        <v>2.17</v>
      </c>
      <c r="J5" s="5">
        <v>-0.28000000000000003</v>
      </c>
      <c r="K5" s="5">
        <v>-0.28399999999999997</v>
      </c>
      <c r="L5" s="12">
        <v>0.14299999999999999</v>
      </c>
      <c r="M5">
        <v>0.66</v>
      </c>
      <c r="N5" s="102"/>
      <c r="P5" s="11" t="s">
        <v>20</v>
      </c>
      <c r="Q5" s="50">
        <v>2</v>
      </c>
      <c r="R5" s="11" t="s">
        <v>21</v>
      </c>
    </row>
    <row r="6" spans="2:18">
      <c r="B6" s="42">
        <v>6</v>
      </c>
      <c r="C6" s="35">
        <v>45337</v>
      </c>
      <c r="D6" s="36"/>
      <c r="E6" s="36">
        <v>754.1</v>
      </c>
      <c r="F6" s="38"/>
      <c r="G6" s="37"/>
      <c r="H6" s="37"/>
      <c r="I6" s="36"/>
      <c r="J6" s="36"/>
      <c r="K6" s="36"/>
      <c r="L6" s="37"/>
      <c r="M6" s="38"/>
      <c r="N6" s="103"/>
      <c r="P6" s="11" t="s">
        <v>22</v>
      </c>
      <c r="Q6" s="50">
        <v>3</v>
      </c>
      <c r="R6" s="12" t="s">
        <v>23</v>
      </c>
    </row>
    <row r="7" spans="2:18">
      <c r="B7" s="43">
        <v>2</v>
      </c>
      <c r="C7" s="18">
        <v>45358</v>
      </c>
      <c r="D7" s="19">
        <v>15.635999999999999</v>
      </c>
      <c r="E7" s="19">
        <v>748.2</v>
      </c>
      <c r="F7" s="21">
        <v>73.8</v>
      </c>
      <c r="G7" s="20">
        <v>275.10000000000002</v>
      </c>
      <c r="H7" s="20">
        <v>0.14000000000000001</v>
      </c>
      <c r="I7" s="19">
        <v>3.06</v>
      </c>
      <c r="J7" s="19">
        <v>-0.34</v>
      </c>
      <c r="K7" s="19">
        <v>-0.34100000000000003</v>
      </c>
      <c r="L7" s="20">
        <v>0.64100000000000001</v>
      </c>
      <c r="M7" s="21">
        <v>2.71</v>
      </c>
      <c r="N7" s="115" t="s">
        <v>24</v>
      </c>
      <c r="P7" s="11" t="s">
        <v>25</v>
      </c>
      <c r="Q7" s="50">
        <v>4</v>
      </c>
      <c r="R7" s="11" t="s">
        <v>26</v>
      </c>
    </row>
    <row r="8" spans="2:18">
      <c r="B8" s="44">
        <v>3</v>
      </c>
      <c r="C8" s="23">
        <v>45358</v>
      </c>
      <c r="D8" s="24">
        <v>15.734</v>
      </c>
      <c r="E8" s="24">
        <v>750.7</v>
      </c>
      <c r="F8" s="26">
        <v>82.4</v>
      </c>
      <c r="G8" s="25">
        <v>112.6</v>
      </c>
      <c r="H8" s="25">
        <v>0.06</v>
      </c>
      <c r="I8" s="24">
        <v>6.15</v>
      </c>
      <c r="J8" s="24">
        <v>-0.28000000000000003</v>
      </c>
      <c r="K8" s="24">
        <v>-0.28100000000000003</v>
      </c>
      <c r="L8" s="25">
        <v>0.76</v>
      </c>
      <c r="M8" s="26">
        <v>3.2</v>
      </c>
      <c r="N8" s="116"/>
      <c r="P8" s="11" t="s">
        <v>27</v>
      </c>
      <c r="Q8" s="50">
        <v>5</v>
      </c>
      <c r="R8" s="11" t="s">
        <v>28</v>
      </c>
    </row>
    <row r="9" spans="2:18">
      <c r="B9" s="43">
        <v>4</v>
      </c>
      <c r="C9" s="18">
        <v>45358</v>
      </c>
      <c r="D9" s="28">
        <v>16.77</v>
      </c>
      <c r="E9" s="19">
        <v>750.7</v>
      </c>
      <c r="F9" s="21">
        <v>70.5</v>
      </c>
      <c r="G9" s="20">
        <v>114.4</v>
      </c>
      <c r="H9" s="28">
        <v>0.06</v>
      </c>
      <c r="I9" s="19">
        <v>8.52</v>
      </c>
      <c r="J9" s="19">
        <v>0.68</v>
      </c>
      <c r="K9" s="19">
        <v>0.68200000000000005</v>
      </c>
      <c r="L9" s="20">
        <v>0.98899999999999999</v>
      </c>
      <c r="M9" s="21">
        <v>4.1399999999999997</v>
      </c>
      <c r="N9" s="116"/>
      <c r="P9" s="11" t="s">
        <v>29</v>
      </c>
      <c r="Q9" s="50">
        <v>6</v>
      </c>
      <c r="R9" s="13" t="s">
        <v>30</v>
      </c>
    </row>
    <row r="10" spans="2:18">
      <c r="B10" s="44">
        <v>5</v>
      </c>
      <c r="C10" s="23">
        <v>45358</v>
      </c>
      <c r="D10" s="24">
        <v>18.533000000000001</v>
      </c>
      <c r="E10" s="24">
        <v>750.1</v>
      </c>
      <c r="F10" s="26">
        <v>80.099999999999994</v>
      </c>
      <c r="G10" s="25">
        <v>319</v>
      </c>
      <c r="H10" s="25">
        <v>0.17</v>
      </c>
      <c r="I10" s="24">
        <v>4.71</v>
      </c>
      <c r="J10" s="24">
        <v>0.98</v>
      </c>
      <c r="K10" s="24">
        <v>0.97699999999999998</v>
      </c>
      <c r="L10" s="25">
        <v>0.49299999999999999</v>
      </c>
      <c r="M10" s="26">
        <v>2.11</v>
      </c>
      <c r="N10" s="116"/>
    </row>
    <row r="11" spans="2:18">
      <c r="B11" s="45">
        <v>6</v>
      </c>
      <c r="C11" s="39">
        <v>45358</v>
      </c>
      <c r="D11" s="19">
        <v>18.163</v>
      </c>
      <c r="E11" s="28">
        <v>750.7</v>
      </c>
      <c r="F11" s="30">
        <v>79.099999999999994</v>
      </c>
      <c r="G11" s="29">
        <v>282.10000000000002</v>
      </c>
      <c r="H11" s="29">
        <v>0.15</v>
      </c>
      <c r="I11" s="28">
        <v>33.380000000000003</v>
      </c>
      <c r="J11" s="28">
        <v>0.78</v>
      </c>
      <c r="K11" s="28">
        <v>0.77900000000000003</v>
      </c>
      <c r="L11" s="29">
        <v>0.47699999999999998</v>
      </c>
      <c r="M11" s="30">
        <v>2.04</v>
      </c>
      <c r="N11" s="117"/>
    </row>
    <row r="12" spans="2:18">
      <c r="B12" s="46">
        <v>1</v>
      </c>
      <c r="C12" s="56">
        <v>45392</v>
      </c>
      <c r="D12" s="14">
        <v>21.187999999999999</v>
      </c>
      <c r="E12" s="2">
        <v>749.1</v>
      </c>
      <c r="F12" s="14">
        <v>84.4</v>
      </c>
      <c r="G12" s="2">
        <v>249.8</v>
      </c>
      <c r="H12" s="14">
        <v>0.13</v>
      </c>
      <c r="I12" s="3">
        <v>9.1</v>
      </c>
      <c r="J12" s="11">
        <v>1.34</v>
      </c>
      <c r="K12" s="14">
        <v>1.3360000000000001</v>
      </c>
      <c r="L12" s="14">
        <v>0.54</v>
      </c>
      <c r="M12" s="1">
        <v>2.2999999999999998</v>
      </c>
      <c r="N12" s="119"/>
    </row>
    <row r="13" spans="2:18">
      <c r="B13" s="47">
        <v>2</v>
      </c>
      <c r="C13" s="56">
        <v>45392</v>
      </c>
      <c r="D13" s="11">
        <v>18.058</v>
      </c>
      <c r="E13" s="9">
        <v>749.7</v>
      </c>
      <c r="F13" s="11">
        <v>80.2</v>
      </c>
      <c r="G13" s="9">
        <v>305.3</v>
      </c>
      <c r="H13" s="11">
        <v>0.16</v>
      </c>
      <c r="I13" s="10">
        <v>4.1900000000000004</v>
      </c>
      <c r="J13" s="10">
        <v>0.31</v>
      </c>
      <c r="K13" s="11">
        <v>0.311</v>
      </c>
      <c r="L13" s="11">
        <v>0.50900000000000001</v>
      </c>
      <c r="M13" s="11">
        <v>2.17</v>
      </c>
      <c r="N13" s="119"/>
    </row>
    <row r="14" spans="2:18">
      <c r="B14" s="48">
        <v>3</v>
      </c>
      <c r="C14" s="56">
        <v>45392</v>
      </c>
      <c r="D14" s="12">
        <v>19.341000000000001</v>
      </c>
      <c r="E14" s="5">
        <v>752.5</v>
      </c>
      <c r="F14" s="12">
        <v>64.7</v>
      </c>
      <c r="G14" s="4">
        <v>162.69999999999999</v>
      </c>
      <c r="H14" s="12">
        <v>0.08</v>
      </c>
      <c r="I14" s="5">
        <v>6.38</v>
      </c>
      <c r="J14" s="5">
        <v>-0.3</v>
      </c>
      <c r="K14" s="12">
        <v>-0.30099999999999999</v>
      </c>
      <c r="L14" s="12">
        <v>1.6539999999999999</v>
      </c>
      <c r="M14" s="4">
        <v>6.88</v>
      </c>
      <c r="N14" s="119"/>
    </row>
    <row r="15" spans="2:18">
      <c r="B15" s="47">
        <v>4</v>
      </c>
      <c r="C15" s="56">
        <v>45392</v>
      </c>
      <c r="D15" s="11">
        <v>20.001999999999999</v>
      </c>
      <c r="E15" s="9">
        <v>752.5</v>
      </c>
      <c r="F15" s="11">
        <v>88.7</v>
      </c>
      <c r="G15" s="9">
        <v>116.4</v>
      </c>
      <c r="H15" s="11">
        <v>0.06</v>
      </c>
      <c r="I15" s="10">
        <v>3.84</v>
      </c>
      <c r="J15" s="10">
        <v>0.76</v>
      </c>
      <c r="K15" s="11">
        <v>0.76</v>
      </c>
      <c r="L15" s="11">
        <v>0.42699999999999999</v>
      </c>
      <c r="M15" s="8">
        <v>1.83</v>
      </c>
      <c r="N15" s="119"/>
    </row>
    <row r="16" spans="2:18">
      <c r="B16" s="49">
        <v>5</v>
      </c>
      <c r="C16" s="56">
        <v>45392</v>
      </c>
      <c r="D16" s="13">
        <v>18.396000000000001</v>
      </c>
      <c r="E16" s="7">
        <v>751.8</v>
      </c>
      <c r="F16" s="13">
        <v>90.9</v>
      </c>
      <c r="G16" s="7">
        <v>319.3</v>
      </c>
      <c r="H16" s="13">
        <v>0.17</v>
      </c>
      <c r="I16" s="10">
        <v>9.56</v>
      </c>
      <c r="J16" s="61">
        <v>0.06</v>
      </c>
      <c r="K16" s="13">
        <v>5.8000000000000003E-2</v>
      </c>
      <c r="L16" s="13">
        <v>0.214</v>
      </c>
      <c r="M16" s="6">
        <v>0.96</v>
      </c>
      <c r="N16" s="119"/>
    </row>
    <row r="17" spans="2:14">
      <c r="B17" s="46">
        <v>6</v>
      </c>
      <c r="C17" s="56">
        <v>45392</v>
      </c>
      <c r="D17" s="14">
        <v>18.658999999999999</v>
      </c>
      <c r="E17" s="2">
        <v>752.7</v>
      </c>
      <c r="F17" s="14">
        <v>90.6</v>
      </c>
      <c r="G17" s="2">
        <v>282.60000000000002</v>
      </c>
      <c r="H17" s="14">
        <v>0.15</v>
      </c>
      <c r="I17" s="3">
        <v>3.13</v>
      </c>
      <c r="J17" s="3">
        <v>0.35</v>
      </c>
      <c r="K17" s="14">
        <v>0.34699999999999998</v>
      </c>
      <c r="L17" s="14">
        <v>0.23200000000000001</v>
      </c>
      <c r="M17" s="1">
        <v>1.03</v>
      </c>
      <c r="N17" s="119"/>
    </row>
    <row r="18" spans="2:14">
      <c r="B18" s="45">
        <v>1</v>
      </c>
      <c r="C18" s="58">
        <v>45401</v>
      </c>
      <c r="D18" s="25">
        <v>20.795999999999999</v>
      </c>
      <c r="E18" s="26">
        <v>748.6</v>
      </c>
      <c r="F18" s="25">
        <v>65.8</v>
      </c>
      <c r="G18" s="26">
        <v>333</v>
      </c>
      <c r="H18" s="25">
        <v>0.17</v>
      </c>
      <c r="I18" s="24">
        <v>91.19</v>
      </c>
      <c r="J18" s="24">
        <v>-0.41</v>
      </c>
      <c r="K18" s="25">
        <v>-0.41499999999999998</v>
      </c>
      <c r="L18" s="25">
        <v>0.46200000000000002</v>
      </c>
      <c r="M18" s="25">
        <v>1.98</v>
      </c>
      <c r="N18" s="99"/>
    </row>
    <row r="19" spans="2:14">
      <c r="B19" s="54">
        <v>2</v>
      </c>
      <c r="C19" s="59">
        <v>45401</v>
      </c>
      <c r="D19" s="20">
        <v>19.190999999999999</v>
      </c>
      <c r="E19" s="21">
        <v>749.2</v>
      </c>
      <c r="F19" s="20">
        <v>82.1</v>
      </c>
      <c r="G19" s="21">
        <v>356.4</v>
      </c>
      <c r="H19" s="20">
        <v>0.19</v>
      </c>
      <c r="I19" s="19">
        <v>3.8</v>
      </c>
      <c r="J19" s="19">
        <v>0.2</v>
      </c>
      <c r="K19" s="20">
        <v>0.20499999999999999</v>
      </c>
      <c r="L19" s="20">
        <v>0.39400000000000002</v>
      </c>
      <c r="M19" s="17">
        <v>1.7</v>
      </c>
      <c r="N19" s="100"/>
    </row>
    <row r="20" spans="2:14">
      <c r="B20" s="45">
        <v>3</v>
      </c>
      <c r="C20" s="58">
        <v>45401</v>
      </c>
      <c r="D20" s="25">
        <v>22.372</v>
      </c>
      <c r="E20" s="26">
        <v>751.8</v>
      </c>
      <c r="F20" s="25">
        <v>77.599999999999994</v>
      </c>
      <c r="G20" s="26">
        <v>204.2</v>
      </c>
      <c r="H20" s="25">
        <v>0.1</v>
      </c>
      <c r="I20" s="24">
        <v>4.3</v>
      </c>
      <c r="J20" s="24">
        <v>-0.27</v>
      </c>
      <c r="K20" s="25">
        <v>-0.27</v>
      </c>
      <c r="L20" s="25">
        <v>0.71399999999999997</v>
      </c>
      <c r="M20" s="22">
        <v>3.02</v>
      </c>
      <c r="N20" s="100"/>
    </row>
    <row r="21" spans="2:14">
      <c r="B21" s="55">
        <v>4</v>
      </c>
      <c r="C21" s="60">
        <v>45401</v>
      </c>
      <c r="D21" s="29">
        <v>22.087</v>
      </c>
      <c r="E21" s="30">
        <v>751.7</v>
      </c>
      <c r="F21" s="29">
        <v>92.1</v>
      </c>
      <c r="G21" s="30">
        <v>39.700000000000003</v>
      </c>
      <c r="H21" s="29">
        <v>0.02</v>
      </c>
      <c r="I21" s="24">
        <v>300.23</v>
      </c>
      <c r="J21" s="28">
        <v>0.75600000000000001</v>
      </c>
      <c r="K21" s="29">
        <v>0.76</v>
      </c>
      <c r="L21" s="29">
        <v>0.39900000000000002</v>
      </c>
      <c r="M21" s="27">
        <v>1.72</v>
      </c>
      <c r="N21" s="100"/>
    </row>
    <row r="22" spans="2:14">
      <c r="B22" s="55">
        <v>5</v>
      </c>
      <c r="C22" s="60">
        <v>45401</v>
      </c>
      <c r="D22" s="29">
        <v>18.785</v>
      </c>
      <c r="E22" s="30">
        <v>751</v>
      </c>
      <c r="F22" s="29">
        <v>87.5</v>
      </c>
      <c r="G22" s="30">
        <v>417.5</v>
      </c>
      <c r="H22" s="29">
        <v>0.22</v>
      </c>
      <c r="I22" s="24">
        <v>4.12</v>
      </c>
      <c r="J22" s="28">
        <v>0.23799999999999999</v>
      </c>
      <c r="K22" s="29">
        <v>0.24</v>
      </c>
      <c r="L22" s="29">
        <v>0.249</v>
      </c>
      <c r="M22" s="27">
        <v>1.1000000000000001</v>
      </c>
      <c r="N22" s="100"/>
    </row>
    <row r="23" spans="2:14">
      <c r="B23" s="55">
        <v>6</v>
      </c>
      <c r="C23" s="60">
        <v>45401</v>
      </c>
      <c r="D23" s="29">
        <v>19.227</v>
      </c>
      <c r="E23" s="30">
        <v>751.9</v>
      </c>
      <c r="F23" s="29">
        <v>92.3</v>
      </c>
      <c r="G23" s="30">
        <v>316.60000000000002</v>
      </c>
      <c r="H23" s="29">
        <v>0.16</v>
      </c>
      <c r="I23" s="24">
        <v>0.87</v>
      </c>
      <c r="J23" s="28">
        <v>5.8999999999999997E-2</v>
      </c>
      <c r="K23" s="29">
        <v>0.06</v>
      </c>
      <c r="L23" s="29">
        <v>7.1999999999999995E-2</v>
      </c>
      <c r="M23" s="27">
        <v>0.37</v>
      </c>
      <c r="N23" s="101"/>
    </row>
    <row r="24" spans="2:14">
      <c r="B24" s="48">
        <v>1</v>
      </c>
      <c r="C24" s="67">
        <v>45559</v>
      </c>
      <c r="D24" s="12">
        <v>22.436</v>
      </c>
      <c r="E24">
        <v>749</v>
      </c>
      <c r="F24" s="12">
        <v>65.8</v>
      </c>
      <c r="G24">
        <v>119.5</v>
      </c>
      <c r="H24" s="12">
        <v>0.06</v>
      </c>
      <c r="I24" s="3">
        <v>17.32</v>
      </c>
      <c r="J24" s="5">
        <v>-0.38300000000000001</v>
      </c>
      <c r="K24" s="12">
        <v>-0.38</v>
      </c>
      <c r="L24" s="12">
        <v>1.2310000000000001</v>
      </c>
      <c r="M24" s="4">
        <v>5.14</v>
      </c>
      <c r="N24" s="119" t="s">
        <v>31</v>
      </c>
    </row>
    <row r="25" spans="2:14">
      <c r="B25" s="47">
        <v>2</v>
      </c>
      <c r="C25" s="70">
        <v>45559</v>
      </c>
      <c r="D25" s="11">
        <v>22.420999999999999</v>
      </c>
      <c r="E25" s="9">
        <v>749.3</v>
      </c>
      <c r="F25" s="11">
        <v>83</v>
      </c>
      <c r="G25" s="9">
        <v>134.69999999999999</v>
      </c>
      <c r="H25" s="11">
        <v>7.0000000000000007E-2</v>
      </c>
      <c r="I25" s="10">
        <v>17.850000000000001</v>
      </c>
      <c r="J25" s="10">
        <v>0.71799999999999997</v>
      </c>
      <c r="K25" s="11">
        <v>-0.39</v>
      </c>
      <c r="L25" s="11">
        <v>0.78500000000000003</v>
      </c>
      <c r="M25" s="8">
        <v>3.31</v>
      </c>
      <c r="N25" s="119"/>
    </row>
    <row r="26" spans="2:14">
      <c r="B26" s="48">
        <v>3</v>
      </c>
      <c r="C26" s="67">
        <v>45559</v>
      </c>
      <c r="D26" s="11">
        <v>23.167000000000002</v>
      </c>
      <c r="E26" s="9">
        <v>750.8</v>
      </c>
      <c r="F26" s="11">
        <v>99.2</v>
      </c>
      <c r="G26" s="9">
        <v>0.2</v>
      </c>
      <c r="H26" s="11">
        <v>0</v>
      </c>
      <c r="I26" s="10">
        <v>3.35</v>
      </c>
      <c r="J26" s="10">
        <v>0.432</v>
      </c>
      <c r="K26" s="11">
        <v>0.6</v>
      </c>
      <c r="L26" s="11">
        <v>0.26500000000000001</v>
      </c>
      <c r="M26" s="8">
        <v>1.17</v>
      </c>
      <c r="N26" s="119"/>
    </row>
    <row r="27" spans="2:14">
      <c r="B27" s="47">
        <v>4</v>
      </c>
      <c r="C27" s="70">
        <v>45559</v>
      </c>
      <c r="D27" s="12">
        <v>23.071999999999999</v>
      </c>
      <c r="E27">
        <v>752.1</v>
      </c>
      <c r="F27" s="12">
        <v>77.7</v>
      </c>
      <c r="G27">
        <v>16.600000000000001</v>
      </c>
      <c r="H27" s="12">
        <v>0.01</v>
      </c>
      <c r="I27" s="5">
        <v>176.26</v>
      </c>
      <c r="J27" s="5">
        <v>0.59699999999999998</v>
      </c>
      <c r="K27" s="12">
        <v>0.72</v>
      </c>
      <c r="L27" s="12">
        <v>0.51500000000000001</v>
      </c>
      <c r="M27" s="4">
        <v>2.2000000000000002</v>
      </c>
      <c r="N27" s="119"/>
    </row>
    <row r="28" spans="2:14">
      <c r="B28" s="48">
        <v>5</v>
      </c>
      <c r="C28" s="67">
        <v>45559</v>
      </c>
      <c r="D28" s="12">
        <v>23.081</v>
      </c>
      <c r="E28">
        <v>751.5</v>
      </c>
      <c r="F28" s="12">
        <v>95.1</v>
      </c>
      <c r="G28">
        <v>318.89999999999998</v>
      </c>
      <c r="H28" s="12">
        <v>0.16</v>
      </c>
      <c r="I28" s="61">
        <v>17.559999999999999</v>
      </c>
      <c r="J28" s="5">
        <v>0.222</v>
      </c>
      <c r="K28" s="12">
        <v>0.43</v>
      </c>
      <c r="L28" s="12">
        <v>0.47299999999999998</v>
      </c>
      <c r="M28" s="4">
        <v>2.02</v>
      </c>
      <c r="N28" s="119"/>
    </row>
    <row r="29" spans="2:14">
      <c r="B29" s="47">
        <v>6</v>
      </c>
      <c r="C29" s="70">
        <v>45559</v>
      </c>
      <c r="D29" s="11">
        <v>22.594000000000001</v>
      </c>
      <c r="E29" s="9">
        <v>752.4</v>
      </c>
      <c r="F29" s="11">
        <v>92.9</v>
      </c>
      <c r="G29" s="9">
        <v>190.4</v>
      </c>
      <c r="H29" s="11">
        <v>0.1</v>
      </c>
      <c r="I29" s="10">
        <v>8.19</v>
      </c>
      <c r="J29" s="10">
        <v>-0.53900000000000003</v>
      </c>
      <c r="K29" s="11">
        <v>0.22</v>
      </c>
      <c r="L29" s="11">
        <v>0.38600000000000001</v>
      </c>
      <c r="M29" s="8">
        <v>1.67</v>
      </c>
      <c r="N29" s="119"/>
    </row>
    <row r="30" spans="2:14">
      <c r="B30" s="54">
        <v>1</v>
      </c>
      <c r="C30" s="59">
        <v>45563</v>
      </c>
      <c r="D30" s="29">
        <v>22.084</v>
      </c>
      <c r="E30" s="21">
        <v>745.5</v>
      </c>
      <c r="F30" s="29">
        <v>93.2</v>
      </c>
      <c r="G30" s="17">
        <v>320.39999999999998</v>
      </c>
      <c r="H30" s="20">
        <v>0.17</v>
      </c>
      <c r="I30" s="24">
        <v>9.01</v>
      </c>
      <c r="J30" s="19">
        <v>-0.53900000000000003</v>
      </c>
      <c r="K30" s="29">
        <v>-0.54</v>
      </c>
      <c r="L30" s="20">
        <v>0.92300000000000004</v>
      </c>
      <c r="M30" s="20">
        <v>3.87</v>
      </c>
      <c r="N30" s="99" t="s">
        <v>32</v>
      </c>
    </row>
    <row r="31" spans="2:14">
      <c r="B31" s="65">
        <v>2</v>
      </c>
      <c r="C31" s="66">
        <v>45563</v>
      </c>
      <c r="D31" s="52">
        <v>22.707000000000001</v>
      </c>
      <c r="E31" s="25">
        <v>745.9</v>
      </c>
      <c r="F31" s="51">
        <v>81.7</v>
      </c>
      <c r="G31" s="22">
        <v>334.6</v>
      </c>
      <c r="H31" s="52">
        <v>0.17</v>
      </c>
      <c r="I31" s="53">
        <v>6.94</v>
      </c>
      <c r="J31" s="51">
        <v>-0.45900000000000002</v>
      </c>
      <c r="K31" s="52">
        <v>-0.46</v>
      </c>
      <c r="L31" s="52">
        <v>0.51600000000000001</v>
      </c>
      <c r="M31" s="24">
        <v>2.2000000000000002</v>
      </c>
      <c r="N31" s="100"/>
    </row>
    <row r="32" spans="2:14">
      <c r="B32" s="44">
        <v>3</v>
      </c>
      <c r="C32" s="23">
        <v>45563</v>
      </c>
      <c r="D32" s="25">
        <v>23.56</v>
      </c>
      <c r="E32" s="25">
        <v>748.5</v>
      </c>
      <c r="F32" s="24">
        <v>83.2</v>
      </c>
      <c r="G32" s="22">
        <v>37.5</v>
      </c>
      <c r="H32" s="25">
        <v>0.02</v>
      </c>
      <c r="I32" s="24">
        <v>29.83</v>
      </c>
      <c r="J32" s="26">
        <v>-0.439</v>
      </c>
      <c r="K32" s="25">
        <v>-0.44</v>
      </c>
      <c r="L32" s="25">
        <v>0.45300000000000001</v>
      </c>
      <c r="M32" s="26">
        <v>1.94</v>
      </c>
      <c r="N32" s="100"/>
    </row>
    <row r="33" spans="2:14">
      <c r="B33" s="44">
        <v>4</v>
      </c>
      <c r="C33" s="23">
        <v>45563</v>
      </c>
      <c r="D33" s="25">
        <v>22.335000000000001</v>
      </c>
      <c r="E33" s="29">
        <v>748.6</v>
      </c>
      <c r="F33" s="24">
        <v>51</v>
      </c>
      <c r="G33" s="27">
        <v>131.69999999999999</v>
      </c>
      <c r="H33" s="25">
        <v>7.0000000000000007E-2</v>
      </c>
      <c r="I33" s="24">
        <v>40.549999999999997</v>
      </c>
      <c r="J33" s="26">
        <v>-0.34300000000000003</v>
      </c>
      <c r="K33" s="25">
        <v>-0.34</v>
      </c>
      <c r="L33" s="25">
        <v>0.94899999999999995</v>
      </c>
      <c r="M33" s="30">
        <v>3.98</v>
      </c>
      <c r="N33" s="100"/>
    </row>
    <row r="34" spans="2:14">
      <c r="B34" s="43">
        <v>5</v>
      </c>
      <c r="C34" s="23">
        <v>45563</v>
      </c>
      <c r="D34" s="20">
        <v>23.148</v>
      </c>
      <c r="E34" s="20">
        <v>748.2</v>
      </c>
      <c r="F34" s="19">
        <v>89</v>
      </c>
      <c r="G34" s="17">
        <v>374.2</v>
      </c>
      <c r="H34" s="20">
        <v>0.19</v>
      </c>
      <c r="I34" s="19">
        <v>6.14</v>
      </c>
      <c r="J34" s="20">
        <v>-0.55200000000000005</v>
      </c>
      <c r="K34" s="20">
        <v>-0.55000000000000004</v>
      </c>
      <c r="L34" s="20">
        <v>0.28299999999999997</v>
      </c>
      <c r="M34" s="20">
        <v>1.24</v>
      </c>
      <c r="N34" s="100"/>
    </row>
    <row r="35" spans="2:14">
      <c r="B35" s="44">
        <v>6</v>
      </c>
      <c r="C35" s="23">
        <v>45563</v>
      </c>
      <c r="D35" s="25">
        <v>22.053999999999998</v>
      </c>
      <c r="E35" s="25">
        <v>748.9</v>
      </c>
      <c r="F35" s="24">
        <v>90.5</v>
      </c>
      <c r="G35" s="22">
        <v>275.2</v>
      </c>
      <c r="H35" s="25">
        <v>0.14000000000000001</v>
      </c>
      <c r="I35" s="24">
        <v>69.25</v>
      </c>
      <c r="J35" s="26">
        <v>-0.245</v>
      </c>
      <c r="K35" s="25">
        <v>-0.25</v>
      </c>
      <c r="L35" s="25">
        <v>0.57699999999999996</v>
      </c>
      <c r="M35" s="26">
        <v>2.4500000000000002</v>
      </c>
      <c r="N35" s="101"/>
    </row>
    <row r="36" spans="2:14">
      <c r="B36" s="68">
        <v>1</v>
      </c>
      <c r="C36" s="69">
        <v>45566</v>
      </c>
      <c r="D36" s="13">
        <v>23.433</v>
      </c>
      <c r="E36" s="13">
        <v>747.1</v>
      </c>
      <c r="F36" s="7">
        <v>78.2</v>
      </c>
      <c r="G36" s="8">
        <v>292.10000000000002</v>
      </c>
      <c r="H36" s="13">
        <v>0.15</v>
      </c>
      <c r="I36" s="61">
        <v>3.99</v>
      </c>
      <c r="J36" s="7">
        <v>-0.51900000000000002</v>
      </c>
      <c r="K36" s="13">
        <v>-0.52</v>
      </c>
      <c r="L36" s="13">
        <v>0.39800000000000002</v>
      </c>
      <c r="M36" s="7">
        <v>1.71</v>
      </c>
      <c r="N36" s="102" t="s">
        <v>33</v>
      </c>
    </row>
    <row r="37" spans="2:14">
      <c r="B37" s="68">
        <v>2</v>
      </c>
      <c r="C37" s="69">
        <v>45566</v>
      </c>
      <c r="D37" s="13">
        <v>22.501000000000001</v>
      </c>
      <c r="E37" s="13">
        <v>747.5</v>
      </c>
      <c r="F37" s="7">
        <v>79.099999999999994</v>
      </c>
      <c r="G37" s="8">
        <v>315.5</v>
      </c>
      <c r="H37" s="13">
        <v>0.16</v>
      </c>
      <c r="I37" s="61">
        <v>1.88</v>
      </c>
      <c r="J37" s="7">
        <v>-0.53500000000000003</v>
      </c>
      <c r="K37" s="13">
        <v>-0.54</v>
      </c>
      <c r="L37" s="13">
        <v>0.29899999999999999</v>
      </c>
      <c r="M37" s="7">
        <v>1.31</v>
      </c>
      <c r="N37" s="102"/>
    </row>
    <row r="38" spans="2:14">
      <c r="B38" s="68">
        <v>3</v>
      </c>
      <c r="C38" s="69">
        <v>45566</v>
      </c>
      <c r="D38" s="13">
        <v>22.651</v>
      </c>
      <c r="E38" s="13">
        <v>750.1</v>
      </c>
      <c r="F38" s="7">
        <v>88.8</v>
      </c>
      <c r="G38" s="8">
        <v>45.8</v>
      </c>
      <c r="H38" s="13">
        <v>0.02</v>
      </c>
      <c r="I38" s="61">
        <v>15.54</v>
      </c>
      <c r="J38" s="7">
        <v>-0.47199999999999998</v>
      </c>
      <c r="K38" s="13">
        <v>-0.47</v>
      </c>
      <c r="L38" s="13">
        <v>0.29799999999999999</v>
      </c>
      <c r="M38" s="7">
        <v>1.3</v>
      </c>
      <c r="N38" s="102"/>
    </row>
    <row r="39" spans="2:14">
      <c r="B39" s="68">
        <v>4</v>
      </c>
      <c r="C39" s="69">
        <v>45566</v>
      </c>
      <c r="D39" s="13">
        <v>22.969000000000001</v>
      </c>
      <c r="E39" s="13">
        <v>750.4</v>
      </c>
      <c r="F39" s="7">
        <v>49</v>
      </c>
      <c r="G39" s="8">
        <v>137.80000000000001</v>
      </c>
      <c r="H39" s="13">
        <v>7.0000000000000007E-2</v>
      </c>
      <c r="I39" s="61">
        <v>49.83</v>
      </c>
      <c r="J39" s="7">
        <v>-0.245</v>
      </c>
      <c r="K39" s="13">
        <v>-0.25</v>
      </c>
      <c r="L39" s="13">
        <v>1.3120000000000001</v>
      </c>
      <c r="M39" s="7">
        <v>5.47</v>
      </c>
      <c r="N39" s="102"/>
    </row>
    <row r="40" spans="2:14">
      <c r="B40" s="68">
        <v>5</v>
      </c>
      <c r="C40" s="69">
        <v>45566</v>
      </c>
      <c r="D40" s="13">
        <v>22.759</v>
      </c>
      <c r="E40" s="13">
        <v>749.9</v>
      </c>
      <c r="F40" s="7">
        <v>91.9</v>
      </c>
      <c r="G40" s="8">
        <v>419.7</v>
      </c>
      <c r="H40" s="13">
        <v>0.22</v>
      </c>
      <c r="I40" s="61">
        <v>6.1</v>
      </c>
      <c r="J40" s="7">
        <v>-0.56699999999999995</v>
      </c>
      <c r="K40" s="13">
        <v>-0.56999999999999995</v>
      </c>
      <c r="L40" s="13">
        <v>0.11899999999999999</v>
      </c>
      <c r="M40" s="7">
        <v>0.56999999999999995</v>
      </c>
      <c r="N40" s="102"/>
    </row>
    <row r="41" spans="2:14">
      <c r="B41" s="68">
        <v>6</v>
      </c>
      <c r="C41" s="69">
        <v>45566</v>
      </c>
      <c r="D41" s="13">
        <v>21.934999999999999</v>
      </c>
      <c r="E41" s="13">
        <v>750.6</v>
      </c>
      <c r="F41" s="7">
        <v>91.2</v>
      </c>
      <c r="G41" s="8">
        <v>310</v>
      </c>
      <c r="H41" s="13">
        <v>0.16</v>
      </c>
      <c r="I41" s="61">
        <v>0.03</v>
      </c>
      <c r="J41" s="7">
        <v>-0.53900000000000003</v>
      </c>
      <c r="K41" s="13">
        <v>-0.54</v>
      </c>
      <c r="L41" s="13">
        <v>5.5E-2</v>
      </c>
      <c r="M41" s="7">
        <v>0.31</v>
      </c>
      <c r="N41" s="103"/>
    </row>
    <row r="42" spans="2:14">
      <c r="B42" s="64">
        <v>1</v>
      </c>
      <c r="C42" s="63">
        <v>45569</v>
      </c>
      <c r="D42" s="29">
        <v>22.725000000000001</v>
      </c>
      <c r="E42" s="29">
        <v>754.7</v>
      </c>
      <c r="F42" s="30">
        <v>80.2</v>
      </c>
      <c r="G42" s="22">
        <v>318.7</v>
      </c>
      <c r="H42" s="29">
        <v>0.16</v>
      </c>
      <c r="I42" s="28">
        <v>1.03</v>
      </c>
      <c r="J42" s="30">
        <v>-0.54700000000000004</v>
      </c>
      <c r="K42" s="29">
        <v>-0.55000000000000004</v>
      </c>
      <c r="L42" s="29">
        <v>0.187</v>
      </c>
      <c r="M42" s="30">
        <v>0.85</v>
      </c>
      <c r="N42" s="115" t="s">
        <v>34</v>
      </c>
    </row>
    <row r="43" spans="2:14">
      <c r="B43" s="64">
        <v>2</v>
      </c>
      <c r="C43" s="63">
        <v>45569</v>
      </c>
      <c r="D43" s="29">
        <v>21.332999999999998</v>
      </c>
      <c r="E43" s="29">
        <v>755.3</v>
      </c>
      <c r="F43" s="30">
        <v>100.8</v>
      </c>
      <c r="G43" s="22">
        <v>352</v>
      </c>
      <c r="H43" s="29">
        <v>0.18</v>
      </c>
      <c r="I43" s="28">
        <v>1.57</v>
      </c>
      <c r="J43" s="30">
        <v>-0.50600000000000001</v>
      </c>
      <c r="K43" s="29">
        <v>-0.51</v>
      </c>
      <c r="L43" s="29">
        <v>0.185</v>
      </c>
      <c r="M43" s="30">
        <v>0.84</v>
      </c>
      <c r="N43" s="116"/>
    </row>
    <row r="44" spans="2:14">
      <c r="B44" s="72">
        <v>3</v>
      </c>
      <c r="C44" s="73">
        <v>45569</v>
      </c>
      <c r="D44" s="74"/>
      <c r="E44" s="74"/>
      <c r="F44" s="75"/>
      <c r="G44" s="76"/>
      <c r="H44" s="74"/>
      <c r="I44" s="77"/>
      <c r="J44" s="75"/>
      <c r="K44" s="74"/>
      <c r="L44" s="74"/>
      <c r="M44" s="75"/>
      <c r="N44" s="116"/>
    </row>
    <row r="45" spans="2:14">
      <c r="B45" s="64">
        <v>4</v>
      </c>
      <c r="C45" s="63">
        <v>45569</v>
      </c>
      <c r="D45" s="29">
        <v>21.22</v>
      </c>
      <c r="E45" s="29">
        <v>757.9</v>
      </c>
      <c r="F45" s="30">
        <v>36.299999999999997</v>
      </c>
      <c r="G45" s="22">
        <v>153</v>
      </c>
      <c r="H45" s="29">
        <v>0.08</v>
      </c>
      <c r="I45" s="28">
        <v>16.3</v>
      </c>
      <c r="J45" s="30">
        <v>-2.3E-2</v>
      </c>
      <c r="K45" s="29">
        <v>-0.02</v>
      </c>
      <c r="L45" s="29">
        <v>2.5009999999999999</v>
      </c>
      <c r="M45" s="30">
        <v>10.36</v>
      </c>
      <c r="N45" s="116"/>
    </row>
    <row r="46" spans="2:14">
      <c r="B46" s="64">
        <v>5</v>
      </c>
      <c r="C46" s="63">
        <v>45569</v>
      </c>
      <c r="D46" s="29">
        <v>22.469000000000001</v>
      </c>
      <c r="E46" s="29">
        <v>757.5</v>
      </c>
      <c r="F46" s="30">
        <v>116.8</v>
      </c>
      <c r="G46" s="22">
        <v>488.5</v>
      </c>
      <c r="H46" s="29">
        <v>0.25</v>
      </c>
      <c r="I46" s="28">
        <v>0.28000000000000003</v>
      </c>
      <c r="J46" s="30">
        <v>-0.55100000000000005</v>
      </c>
      <c r="K46" s="29">
        <v>-0.55000000000000004</v>
      </c>
      <c r="L46" s="29">
        <v>5.2999999999999999E-2</v>
      </c>
      <c r="M46" s="30">
        <v>0.3</v>
      </c>
      <c r="N46" s="116"/>
    </row>
    <row r="47" spans="2:14">
      <c r="B47" s="64">
        <v>6</v>
      </c>
      <c r="C47" s="63">
        <v>45569</v>
      </c>
      <c r="D47" s="29">
        <v>20.599</v>
      </c>
      <c r="E47" s="29">
        <v>758</v>
      </c>
      <c r="F47" s="30">
        <v>115.7</v>
      </c>
      <c r="G47" s="22">
        <v>331.9</v>
      </c>
      <c r="H47" s="29">
        <v>0.17</v>
      </c>
      <c r="I47" s="28">
        <v>-0.75</v>
      </c>
      <c r="J47" s="30">
        <v>-0.53</v>
      </c>
      <c r="K47" s="29">
        <v>-0.53</v>
      </c>
      <c r="L47" s="29">
        <v>5.0000000000000001E-3</v>
      </c>
      <c r="M47" s="30">
        <v>0.1</v>
      </c>
      <c r="N47" s="117"/>
    </row>
    <row r="48" spans="2:14">
      <c r="B48" s="68">
        <v>1</v>
      </c>
      <c r="C48" s="69">
        <v>45573</v>
      </c>
      <c r="D48" s="13">
        <v>21.625</v>
      </c>
      <c r="E48" s="13">
        <v>748.9</v>
      </c>
      <c r="F48" s="7">
        <v>90.9</v>
      </c>
      <c r="G48" s="8">
        <v>324.7</v>
      </c>
      <c r="H48" s="13">
        <v>0.17</v>
      </c>
      <c r="I48" s="61">
        <v>1.51</v>
      </c>
      <c r="J48" s="7">
        <v>-0.501</v>
      </c>
      <c r="K48" s="13">
        <v>-0.5</v>
      </c>
      <c r="L48" s="13">
        <v>0.19600000000000001</v>
      </c>
      <c r="M48" s="7">
        <v>0.88</v>
      </c>
      <c r="N48" s="118" t="s">
        <v>35</v>
      </c>
    </row>
    <row r="49" spans="2:14">
      <c r="B49" s="68">
        <v>2</v>
      </c>
      <c r="C49" s="69">
        <v>45573</v>
      </c>
      <c r="D49" s="13">
        <v>19.905000000000001</v>
      </c>
      <c r="E49" s="13">
        <v>749.2</v>
      </c>
      <c r="F49" s="7">
        <v>121.9</v>
      </c>
      <c r="G49" s="8">
        <v>355.6</v>
      </c>
      <c r="H49" s="13">
        <v>0.19</v>
      </c>
      <c r="I49" s="61">
        <v>1.75</v>
      </c>
      <c r="J49" s="7">
        <v>-0.51600000000000001</v>
      </c>
      <c r="K49" s="13">
        <v>-0.52</v>
      </c>
      <c r="L49" s="13">
        <v>0.158</v>
      </c>
      <c r="M49" s="7">
        <v>0.73</v>
      </c>
      <c r="N49" s="102"/>
    </row>
    <row r="50" spans="2:14">
      <c r="B50" s="72">
        <v>3</v>
      </c>
      <c r="C50" s="73">
        <v>45573</v>
      </c>
      <c r="D50" s="74"/>
      <c r="E50" s="74"/>
      <c r="F50" s="75"/>
      <c r="G50" s="76"/>
      <c r="H50" s="74"/>
      <c r="I50" s="77"/>
      <c r="J50" s="75"/>
      <c r="K50" s="74"/>
      <c r="L50" s="74"/>
      <c r="M50" s="75"/>
      <c r="N50" s="102"/>
    </row>
    <row r="51" spans="2:14">
      <c r="B51" s="68">
        <v>4</v>
      </c>
      <c r="C51" s="69">
        <v>45573</v>
      </c>
      <c r="D51" s="13">
        <v>21.446999999999999</v>
      </c>
      <c r="E51" s="13">
        <v>752.1</v>
      </c>
      <c r="F51" s="7">
        <v>85.3</v>
      </c>
      <c r="G51" s="8">
        <v>162.80000000000001</v>
      </c>
      <c r="H51" s="13">
        <v>0.08</v>
      </c>
      <c r="I51" s="61">
        <v>5.2</v>
      </c>
      <c r="J51" s="7">
        <v>-0.441</v>
      </c>
      <c r="K51" s="13">
        <v>-0.44</v>
      </c>
      <c r="L51" s="13">
        <v>0.75900000000000001</v>
      </c>
      <c r="M51" s="7">
        <v>3.2</v>
      </c>
      <c r="N51" s="102"/>
    </row>
    <row r="52" spans="2:14">
      <c r="B52" s="68">
        <v>5</v>
      </c>
      <c r="C52" s="69">
        <v>45573</v>
      </c>
      <c r="D52" s="13">
        <v>21.89</v>
      </c>
      <c r="E52" s="13">
        <v>751.5</v>
      </c>
      <c r="F52" s="7">
        <v>145.6</v>
      </c>
      <c r="G52" s="8">
        <v>553</v>
      </c>
      <c r="H52" s="13">
        <v>0.28999999999999998</v>
      </c>
      <c r="I52" s="61">
        <v>0.68</v>
      </c>
      <c r="J52" s="7">
        <v>-0.55100000000000005</v>
      </c>
      <c r="K52" s="13">
        <v>-0.55000000000000004</v>
      </c>
      <c r="L52" s="13">
        <v>1.7000000000000001E-2</v>
      </c>
      <c r="M52" s="7">
        <v>0.15</v>
      </c>
      <c r="N52" s="102"/>
    </row>
    <row r="53" spans="2:14">
      <c r="B53" s="68">
        <v>6</v>
      </c>
      <c r="C53" s="69">
        <v>45573</v>
      </c>
      <c r="D53" s="13">
        <v>18.890999999999998</v>
      </c>
      <c r="E53" s="13">
        <v>752</v>
      </c>
      <c r="F53" s="7">
        <v>146.30000000000001</v>
      </c>
      <c r="G53" s="8">
        <v>405.3</v>
      </c>
      <c r="H53" s="13">
        <v>0.21</v>
      </c>
      <c r="I53" s="61">
        <v>-0.99</v>
      </c>
      <c r="J53" s="7">
        <v>-0.52800000000000002</v>
      </c>
      <c r="K53" s="13">
        <v>-0.53</v>
      </c>
      <c r="L53" s="13">
        <v>-1.6E-2</v>
      </c>
      <c r="M53" s="7">
        <v>0.01</v>
      </c>
      <c r="N53" s="103"/>
    </row>
    <row r="54" spans="2:14">
      <c r="B54" s="64">
        <v>1</v>
      </c>
      <c r="C54" s="63">
        <v>45580</v>
      </c>
      <c r="D54" s="29">
        <v>19.088999999999999</v>
      </c>
      <c r="E54" s="29">
        <v>749.5</v>
      </c>
      <c r="F54" s="30">
        <v>93.2</v>
      </c>
      <c r="G54" s="22">
        <v>343.4</v>
      </c>
      <c r="H54" s="29">
        <v>0.18</v>
      </c>
      <c r="I54" s="28">
        <v>-7.0000000000000007E-2</v>
      </c>
      <c r="J54" s="30">
        <v>-0.36199999999999999</v>
      </c>
      <c r="K54" s="29">
        <v>-0.36</v>
      </c>
      <c r="L54" s="29">
        <v>0.17499999999999999</v>
      </c>
      <c r="M54" s="30">
        <v>1.1200000000000001</v>
      </c>
      <c r="N54" s="99" t="s">
        <v>35</v>
      </c>
    </row>
    <row r="55" spans="2:14">
      <c r="B55" s="64">
        <v>2</v>
      </c>
      <c r="C55" s="63">
        <v>45580</v>
      </c>
      <c r="D55" s="29">
        <v>17.327000000000002</v>
      </c>
      <c r="E55" s="29">
        <v>750.1</v>
      </c>
      <c r="F55" s="30">
        <v>119.1</v>
      </c>
      <c r="G55" s="22">
        <v>361.2</v>
      </c>
      <c r="H55" s="29">
        <v>0.19</v>
      </c>
      <c r="I55" s="28">
        <v>2.46</v>
      </c>
      <c r="J55" s="30">
        <v>-0.36799999999999999</v>
      </c>
      <c r="K55" s="29">
        <v>-0.37</v>
      </c>
      <c r="L55" s="29">
        <v>0.18099999999999999</v>
      </c>
      <c r="M55" s="30">
        <v>1.1499999999999999</v>
      </c>
      <c r="N55" s="100"/>
    </row>
    <row r="56" spans="2:14">
      <c r="B56" s="72">
        <v>3</v>
      </c>
      <c r="C56" s="73">
        <v>45580</v>
      </c>
      <c r="D56" s="74"/>
      <c r="E56" s="74"/>
      <c r="F56" s="75"/>
      <c r="G56" s="76"/>
      <c r="H56" s="74"/>
      <c r="I56" s="77"/>
      <c r="J56" s="75"/>
      <c r="K56" s="74"/>
      <c r="L56" s="74"/>
      <c r="M56" s="75"/>
      <c r="N56" s="100"/>
    </row>
    <row r="57" spans="2:14">
      <c r="B57" s="64">
        <v>4</v>
      </c>
      <c r="C57" s="63">
        <v>45580</v>
      </c>
      <c r="D57" s="29">
        <v>16.565999999999999</v>
      </c>
      <c r="E57" s="29">
        <v>752.8</v>
      </c>
      <c r="F57" s="30">
        <v>102.4</v>
      </c>
      <c r="G57" s="22">
        <v>162.6</v>
      </c>
      <c r="H57" s="29">
        <v>0.08</v>
      </c>
      <c r="I57" s="28">
        <v>3.56</v>
      </c>
      <c r="J57" s="30">
        <v>-0.26500000000000001</v>
      </c>
      <c r="K57" s="29">
        <v>-0.26</v>
      </c>
      <c r="L57" s="29">
        <v>0.51900000000000002</v>
      </c>
      <c r="M57" s="30">
        <v>3.05</v>
      </c>
      <c r="N57" s="100"/>
    </row>
    <row r="58" spans="2:14">
      <c r="B58" s="64">
        <v>5</v>
      </c>
      <c r="C58" s="63">
        <v>45580</v>
      </c>
      <c r="D58" s="29">
        <v>20.273</v>
      </c>
      <c r="E58" s="29">
        <v>752.1</v>
      </c>
      <c r="F58" s="30">
        <v>139.1</v>
      </c>
      <c r="G58" s="22">
        <v>586</v>
      </c>
      <c r="H58" s="29">
        <v>0.31</v>
      </c>
      <c r="I58" s="28">
        <v>2.21</v>
      </c>
      <c r="J58" s="30">
        <v>-0.41199999999999998</v>
      </c>
      <c r="K58" s="29">
        <v>-0.41</v>
      </c>
      <c r="L58" s="29">
        <v>8.1000000000000003E-2</v>
      </c>
      <c r="M58" s="30">
        <v>0.57999999999999996</v>
      </c>
      <c r="N58" s="100"/>
    </row>
    <row r="59" spans="2:14">
      <c r="B59" s="64">
        <v>6</v>
      </c>
      <c r="C59" s="63">
        <v>45580</v>
      </c>
      <c r="D59" s="29">
        <v>15.909000000000001</v>
      </c>
      <c r="E59" s="29">
        <v>752.9</v>
      </c>
      <c r="F59" s="30">
        <v>141.80000000000001</v>
      </c>
      <c r="G59" s="22">
        <v>422.4</v>
      </c>
      <c r="H59" s="29">
        <v>0.22</v>
      </c>
      <c r="I59" s="28">
        <v>-1.42</v>
      </c>
      <c r="J59" s="30">
        <v>-0.38300000000000001</v>
      </c>
      <c r="K59" s="29">
        <v>-0.38</v>
      </c>
      <c r="L59" s="29">
        <v>1.4E-2</v>
      </c>
      <c r="M59" s="30">
        <v>0.21</v>
      </c>
      <c r="N59" s="101"/>
    </row>
    <row r="60" spans="2:14">
      <c r="B60" s="68">
        <v>1</v>
      </c>
      <c r="C60" s="69">
        <v>45587</v>
      </c>
      <c r="D60" s="13">
        <v>17.652999999999999</v>
      </c>
      <c r="E60" s="13">
        <v>756.7</v>
      </c>
      <c r="F60" s="7">
        <v>87.3</v>
      </c>
      <c r="G60" s="8">
        <v>319.8</v>
      </c>
      <c r="H60" s="13">
        <v>0.17</v>
      </c>
      <c r="I60" s="61">
        <v>0.56000000000000005</v>
      </c>
      <c r="J60" s="7">
        <v>-0.35399999999999998</v>
      </c>
      <c r="K60" s="13">
        <v>-0.35</v>
      </c>
      <c r="L60" s="13">
        <v>0.188</v>
      </c>
      <c r="M60" s="7">
        <v>1.19</v>
      </c>
      <c r="N60" s="118" t="s">
        <v>36</v>
      </c>
    </row>
    <row r="61" spans="2:14">
      <c r="B61" s="68">
        <v>2</v>
      </c>
      <c r="C61" s="69">
        <v>45587</v>
      </c>
      <c r="D61" s="13">
        <v>16.196000000000002</v>
      </c>
      <c r="E61" s="13">
        <v>757.1</v>
      </c>
      <c r="F61" s="7">
        <v>115.3</v>
      </c>
      <c r="G61" s="8">
        <v>382.8</v>
      </c>
      <c r="H61" s="13">
        <v>0.2</v>
      </c>
      <c r="I61" s="61">
        <v>4.84</v>
      </c>
      <c r="J61" s="7">
        <v>-0.34599999999999997</v>
      </c>
      <c r="K61" s="13">
        <v>-0.35</v>
      </c>
      <c r="L61" s="13">
        <v>0.14000000000000001</v>
      </c>
      <c r="M61" s="7">
        <v>0.92</v>
      </c>
      <c r="N61" s="102"/>
    </row>
    <row r="62" spans="2:14">
      <c r="B62" s="72">
        <v>3</v>
      </c>
      <c r="C62" s="73">
        <v>45587</v>
      </c>
      <c r="D62" s="74"/>
      <c r="E62" s="74"/>
      <c r="F62" s="75"/>
      <c r="G62" s="76"/>
      <c r="H62" s="74"/>
      <c r="I62" s="77"/>
      <c r="J62" s="75"/>
      <c r="K62" s="74"/>
      <c r="L62" s="74"/>
      <c r="M62" s="75"/>
      <c r="N62" s="102"/>
    </row>
    <row r="63" spans="2:14">
      <c r="B63" s="68">
        <v>4</v>
      </c>
      <c r="C63" s="69">
        <v>45587</v>
      </c>
      <c r="D63" s="13">
        <v>15.009</v>
      </c>
      <c r="E63" s="13">
        <v>759.8</v>
      </c>
      <c r="F63" s="7">
        <v>95.2</v>
      </c>
      <c r="G63" s="8">
        <v>160.9</v>
      </c>
      <c r="H63" s="13">
        <v>0.08</v>
      </c>
      <c r="I63" s="61">
        <v>4.6100000000000003</v>
      </c>
      <c r="J63" s="7">
        <v>-0.13800000000000001</v>
      </c>
      <c r="K63" s="13">
        <v>-0.14000000000000001</v>
      </c>
      <c r="L63" s="13">
        <v>0.75600000000000001</v>
      </c>
      <c r="M63" s="7">
        <v>4.38</v>
      </c>
      <c r="N63" s="102"/>
    </row>
    <row r="64" spans="2:14">
      <c r="B64" s="68">
        <v>5</v>
      </c>
      <c r="C64" s="69">
        <v>45587</v>
      </c>
      <c r="D64" s="13">
        <v>19.949000000000002</v>
      </c>
      <c r="E64" s="13">
        <v>759.2</v>
      </c>
      <c r="F64" s="7">
        <v>142.5</v>
      </c>
      <c r="G64" s="8">
        <v>586</v>
      </c>
      <c r="H64" s="13">
        <v>0.31</v>
      </c>
      <c r="I64" s="61">
        <v>3.93</v>
      </c>
      <c r="J64" s="7">
        <v>-0.38700000000000001</v>
      </c>
      <c r="K64" s="13">
        <v>-0.39</v>
      </c>
      <c r="L64" s="13">
        <v>4.2999999999999997E-2</v>
      </c>
      <c r="M64" s="7">
        <v>0.37</v>
      </c>
      <c r="N64" s="102"/>
    </row>
    <row r="65" spans="2:14">
      <c r="B65" s="68">
        <v>6</v>
      </c>
      <c r="C65" s="69">
        <v>45587</v>
      </c>
      <c r="D65" s="13">
        <v>16.082000000000001</v>
      </c>
      <c r="E65" s="13">
        <v>759.7</v>
      </c>
      <c r="F65" s="7">
        <v>144.19999999999999</v>
      </c>
      <c r="G65" s="8">
        <v>418.8</v>
      </c>
      <c r="H65" s="13">
        <v>0.22</v>
      </c>
      <c r="I65" s="61">
        <v>-0.97</v>
      </c>
      <c r="J65" s="7">
        <v>-0.374</v>
      </c>
      <c r="K65" s="13">
        <v>-0.37</v>
      </c>
      <c r="L65" s="13">
        <v>3.5000000000000003E-2</v>
      </c>
      <c r="M65" s="7">
        <v>0.32</v>
      </c>
      <c r="N65" s="103"/>
    </row>
    <row r="66" spans="2:14">
      <c r="B66" s="64">
        <v>1</v>
      </c>
      <c r="C66" s="63">
        <v>45589</v>
      </c>
      <c r="D66" s="29">
        <v>18.838000000000001</v>
      </c>
      <c r="E66" s="29">
        <v>749.2</v>
      </c>
      <c r="F66" s="30">
        <v>62.5</v>
      </c>
      <c r="G66" s="22">
        <v>306.3</v>
      </c>
      <c r="H66" s="29">
        <v>0.16</v>
      </c>
      <c r="I66" s="28">
        <v>0.92</v>
      </c>
      <c r="J66" s="30">
        <v>-0.39700000000000002</v>
      </c>
      <c r="K66" s="29">
        <v>-0.4</v>
      </c>
      <c r="L66" s="29">
        <v>0.14099999999999999</v>
      </c>
      <c r="M66" s="30">
        <v>0.92</v>
      </c>
      <c r="N66" s="104"/>
    </row>
    <row r="67" spans="2:14">
      <c r="B67" s="64">
        <v>2</v>
      </c>
      <c r="C67" s="63">
        <v>45589</v>
      </c>
      <c r="D67" s="29">
        <v>17.538</v>
      </c>
      <c r="E67" s="29">
        <v>749.8</v>
      </c>
      <c r="F67" s="30">
        <v>73.900000000000006</v>
      </c>
      <c r="G67" s="22">
        <v>367.1</v>
      </c>
      <c r="H67" s="29">
        <v>0.19</v>
      </c>
      <c r="I67" s="28">
        <v>9.43</v>
      </c>
      <c r="J67" s="30">
        <v>-0.37</v>
      </c>
      <c r="K67" s="29">
        <v>-0.37</v>
      </c>
      <c r="L67" s="29">
        <v>0.14299999999999999</v>
      </c>
      <c r="M67" s="30">
        <v>0.93</v>
      </c>
      <c r="N67" s="105"/>
    </row>
    <row r="68" spans="2:14">
      <c r="B68" s="72">
        <v>3</v>
      </c>
      <c r="C68" s="73">
        <v>45589</v>
      </c>
      <c r="D68" s="74"/>
      <c r="E68" s="74"/>
      <c r="F68" s="75"/>
      <c r="G68" s="76"/>
      <c r="H68" s="74"/>
      <c r="I68" s="77"/>
      <c r="J68" s="75"/>
      <c r="K68" s="74"/>
      <c r="L68" s="74"/>
      <c r="M68" s="75"/>
      <c r="N68" s="105"/>
    </row>
    <row r="69" spans="2:14">
      <c r="B69" s="64">
        <v>4</v>
      </c>
      <c r="C69" s="63">
        <v>45589</v>
      </c>
      <c r="D69" s="29">
        <v>18.869</v>
      </c>
      <c r="E69" s="29">
        <v>752.5</v>
      </c>
      <c r="F69" s="30">
        <v>78.2</v>
      </c>
      <c r="G69" s="22">
        <v>164.1</v>
      </c>
      <c r="H69" s="29">
        <v>0.08</v>
      </c>
      <c r="I69" s="28">
        <v>3.44</v>
      </c>
      <c r="J69" s="30">
        <v>-0.33500000000000002</v>
      </c>
      <c r="K69" s="29">
        <v>-0.34</v>
      </c>
      <c r="L69" s="29">
        <v>0.624</v>
      </c>
      <c r="M69" s="30">
        <v>3.64</v>
      </c>
      <c r="N69" s="105"/>
    </row>
    <row r="70" spans="2:14">
      <c r="B70" s="64">
        <v>5</v>
      </c>
      <c r="C70" s="63">
        <v>45589</v>
      </c>
      <c r="D70" s="29">
        <v>20.64</v>
      </c>
      <c r="E70" s="29">
        <v>752.1</v>
      </c>
      <c r="F70" s="30">
        <v>87.9</v>
      </c>
      <c r="G70" s="22">
        <v>570</v>
      </c>
      <c r="H70" s="29">
        <v>0.3</v>
      </c>
      <c r="I70" s="28">
        <v>1.61</v>
      </c>
      <c r="J70" s="30">
        <v>-0.40799999999999997</v>
      </c>
      <c r="K70" s="29">
        <v>-0.41</v>
      </c>
      <c r="L70" s="29">
        <v>2.3E-2</v>
      </c>
      <c r="M70" s="30">
        <v>0.26</v>
      </c>
      <c r="N70" s="105"/>
    </row>
    <row r="71" spans="2:14">
      <c r="B71" s="64">
        <v>6</v>
      </c>
      <c r="C71" s="63">
        <v>45589</v>
      </c>
      <c r="D71" s="29">
        <v>18.327999999999999</v>
      </c>
      <c r="E71" s="29">
        <v>752.8</v>
      </c>
      <c r="F71" s="30">
        <v>85.4</v>
      </c>
      <c r="G71" s="22">
        <v>408.2</v>
      </c>
      <c r="H71" s="29">
        <v>0.21</v>
      </c>
      <c r="I71" s="28">
        <v>-1.28</v>
      </c>
      <c r="J71" s="30">
        <v>-0.42499999999999999</v>
      </c>
      <c r="K71" s="29">
        <v>-0.43</v>
      </c>
      <c r="L71" s="29">
        <v>1.0999999999999999E-2</v>
      </c>
      <c r="M71" s="30">
        <v>0.19</v>
      </c>
      <c r="N71" s="106"/>
    </row>
    <row r="72" spans="2:14">
      <c r="B72" s="68">
        <v>1</v>
      </c>
      <c r="C72" s="69"/>
      <c r="D72" s="13"/>
      <c r="E72" s="13"/>
      <c r="F72" s="7"/>
      <c r="G72" s="8"/>
      <c r="H72" s="13"/>
      <c r="I72" s="61"/>
      <c r="J72" s="7"/>
      <c r="K72" s="13"/>
      <c r="L72" s="13"/>
      <c r="M72" s="7"/>
      <c r="N72" s="107"/>
    </row>
    <row r="73" spans="2:14">
      <c r="B73" s="68">
        <v>2</v>
      </c>
      <c r="C73" s="69"/>
      <c r="D73" s="13"/>
      <c r="E73" s="13"/>
      <c r="F73" s="7"/>
      <c r="G73" s="8"/>
      <c r="H73" s="13"/>
      <c r="I73" s="61"/>
      <c r="J73" s="7"/>
      <c r="K73" s="13"/>
      <c r="L73" s="13"/>
      <c r="M73" s="7"/>
      <c r="N73" s="108"/>
    </row>
    <row r="74" spans="2:14">
      <c r="B74" s="68">
        <v>3</v>
      </c>
      <c r="C74" s="69"/>
      <c r="D74" s="13"/>
      <c r="E74" s="13"/>
      <c r="F74" s="7"/>
      <c r="G74" s="8"/>
      <c r="H74" s="13"/>
      <c r="I74" s="61"/>
      <c r="J74" s="7"/>
      <c r="K74" s="13"/>
      <c r="L74" s="13"/>
      <c r="M74" s="7"/>
      <c r="N74" s="108"/>
    </row>
    <row r="75" spans="2:14">
      <c r="B75" s="68">
        <v>4</v>
      </c>
      <c r="C75" s="69"/>
      <c r="D75" s="13"/>
      <c r="E75" s="13"/>
      <c r="F75" s="7"/>
      <c r="G75" s="8"/>
      <c r="H75" s="13"/>
      <c r="I75" s="61"/>
      <c r="J75" s="7"/>
      <c r="K75" s="13"/>
      <c r="L75" s="13"/>
      <c r="M75" s="7"/>
      <c r="N75" s="108"/>
    </row>
    <row r="76" spans="2:14">
      <c r="B76" s="68">
        <v>5</v>
      </c>
      <c r="C76" s="69"/>
      <c r="D76" s="13"/>
      <c r="E76" s="13"/>
      <c r="F76" s="7"/>
      <c r="G76" s="8"/>
      <c r="H76" s="13"/>
      <c r="I76" s="61"/>
      <c r="J76" s="7"/>
      <c r="K76" s="13"/>
      <c r="L76" s="13"/>
      <c r="M76" s="7"/>
      <c r="N76" s="108"/>
    </row>
    <row r="77" spans="2:14">
      <c r="B77" s="68">
        <v>6</v>
      </c>
      <c r="C77" s="69"/>
      <c r="D77" s="13"/>
      <c r="E77" s="13"/>
      <c r="F77" s="7"/>
      <c r="G77" s="8"/>
      <c r="H77" s="13"/>
      <c r="I77" s="61"/>
      <c r="J77" s="7"/>
      <c r="K77" s="13"/>
      <c r="L77" s="13"/>
      <c r="M77" s="7"/>
      <c r="N77" s="109"/>
    </row>
  </sheetData>
  <mergeCells count="17">
    <mergeCell ref="N48:N53"/>
    <mergeCell ref="N30:N35"/>
    <mergeCell ref="N36:N41"/>
    <mergeCell ref="N66:N71"/>
    <mergeCell ref="N72:N77"/>
    <mergeCell ref="B2:B3"/>
    <mergeCell ref="C2:C3"/>
    <mergeCell ref="N2:N3"/>
    <mergeCell ref="D2:M2"/>
    <mergeCell ref="N7:N11"/>
    <mergeCell ref="N4:N6"/>
    <mergeCell ref="N42:N47"/>
    <mergeCell ref="N12:N17"/>
    <mergeCell ref="N18:N23"/>
    <mergeCell ref="N24:N29"/>
    <mergeCell ref="N54:N59"/>
    <mergeCell ref="N60:N6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5ADD6-C3AC-43D7-B0AC-8D1D2CF5EC36}">
  <dimension ref="B2:AF97"/>
  <sheetViews>
    <sheetView topLeftCell="B1" zoomScale="88" workbookViewId="0">
      <selection activeCell="N39" sqref="N39"/>
    </sheetView>
  </sheetViews>
  <sheetFormatPr defaultRowHeight="14.45"/>
  <cols>
    <col min="2" max="2" width="24.42578125" customWidth="1"/>
    <col min="3" max="9" width="10.28515625" bestFit="1" customWidth="1"/>
    <col min="10" max="10" width="11.42578125" customWidth="1"/>
    <col min="11" max="11" width="11.85546875" customWidth="1"/>
    <col min="12" max="12" width="11.42578125" customWidth="1"/>
    <col min="13" max="13" width="10.7109375" customWidth="1"/>
    <col min="14" max="14" width="10.85546875" customWidth="1"/>
  </cols>
  <sheetData>
    <row r="2" spans="2:32">
      <c r="B2" s="122" t="s">
        <v>0</v>
      </c>
      <c r="C2" s="123"/>
      <c r="D2" s="123"/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4"/>
    </row>
    <row r="3" spans="2:32">
      <c r="B3" s="125">
        <v>1</v>
      </c>
      <c r="C3" s="126"/>
      <c r="D3" s="126"/>
      <c r="E3" s="126"/>
      <c r="F3" s="126"/>
      <c r="G3" s="126"/>
      <c r="H3" s="126"/>
      <c r="I3" s="126"/>
      <c r="J3" s="126"/>
      <c r="K3" s="126"/>
      <c r="L3" s="126"/>
      <c r="M3" s="126"/>
      <c r="N3" s="126"/>
      <c r="O3" s="126"/>
      <c r="P3" s="127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71"/>
    </row>
    <row r="4" spans="2:32">
      <c r="B4" s="34" t="s">
        <v>1</v>
      </c>
      <c r="C4" s="78" cm="1">
        <f t="array" ref="C4">IFERROR(INDEX('Handheld Data'!$C$4:$C$100, SMALL(IF('Handheld Data'!$B$4:$B$100=$B$3, ROW('Handheld Data'!$B$4:$B$100)-ROW('Handheld Data'!$B$2)+1), COLUMN(A1))), "")</f>
        <v>45392</v>
      </c>
      <c r="D4" s="62" cm="1">
        <f t="array" ref="D4">IFERROR(INDEX('Handheld Data'!$C$4:$C$100, SMALL(IF('Handheld Data'!$B$4:$B$100=$B$3, ROW('Handheld Data'!$B$4:$B$100)-ROW('Handheld Data'!$B$2)+1), COLUMN(B1))), "")</f>
        <v>45401</v>
      </c>
      <c r="E4" s="78" cm="1">
        <f t="array" ref="E4">IFERROR(INDEX('Handheld Data'!$C$4:$C$100, SMALL(IF('Handheld Data'!$B$4:$B$100=$B$3, ROW('Handheld Data'!$B$4:$B$100)-ROW('Handheld Data'!$B$2)+1), COLUMN(C1))), "")</f>
        <v>45559</v>
      </c>
      <c r="F4" s="62" cm="1">
        <f t="array" ref="F4">IFERROR(INDEX('Handheld Data'!$C$4:$C$100, SMALL(IF('Handheld Data'!$B$4:$B$100=$B$3, ROW('Handheld Data'!$B$4:$B$100)-ROW('Handheld Data'!$B$2)+1), COLUMN(D1))), "")</f>
        <v>45563</v>
      </c>
      <c r="G4" s="79" cm="1">
        <f t="array" ref="G4">IFERROR(INDEX('Handheld Data'!$C$4:$C$100, SMALL(IF('Handheld Data'!$B$4:$B$100=$B$3, ROW('Handheld Data'!$B$4:$B$100)-ROW('Handheld Data'!$B$2)+1), COLUMN(E1))), "")</f>
        <v>45566</v>
      </c>
      <c r="H4" s="56" cm="1">
        <f t="array" ref="H4">IFERROR(INDEX('Handheld Data'!$C$4:$C$100, SMALL(IF('Handheld Data'!$B$4:$B$100=$B$3, ROW('Handheld Data'!$B$4:$B$100)-ROW('Handheld Data'!$B$2)+1), COLUMN(F1))), "")</f>
        <v>45569</v>
      </c>
      <c r="I4" s="15" cm="1">
        <f t="array" ref="I4">IFERROR(INDEX('Handheld Data'!$C$4:$C$100, SMALL(IF('Handheld Data'!$B$4:$B$100=$B$3, ROW('Handheld Data'!$B$4:$B$100)-ROW('Handheld Data'!$B$2)+1), COLUMN(G1))), "")</f>
        <v>45573</v>
      </c>
      <c r="J4" s="79" cm="1">
        <f t="array" ref="J4">IFERROR(INDEX('Handheld Data'!$C$4:$C$100, SMALL(IF('Handheld Data'!$B$4:$B$100=$B$3, ROW('Handheld Data'!$B$4:$B$100)-ROW('Handheld Data'!$B$2)+1), COLUMN(H1))), "")</f>
        <v>45580</v>
      </c>
      <c r="K4" s="79" cm="1">
        <f t="array" ref="K4">IFERROR(INDEX('Handheld Data'!$C$4:$C$100, SMALL(IF('Handheld Data'!$B$4:$B$100=$B$3, ROW('Handheld Data'!$B$4:$B$100)-ROW('Handheld Data'!$B$2)+1), COLUMN(I1))), "")</f>
        <v>45587</v>
      </c>
      <c r="L4" s="79" cm="1">
        <f t="array" ref="L4">IFERROR(INDEX('Handheld Data'!$C$4:$C$100, SMALL(IF('Handheld Data'!$B$4:$B$100=$B$3, ROW('Handheld Data'!$B$4:$B$100)-ROW('Handheld Data'!$B$2)+1), COLUMN(J1))), "")</f>
        <v>45589</v>
      </c>
      <c r="M4" s="79" cm="1">
        <f t="array" ref="M4">IFERROR(INDEX('Handheld Data'!$C$4:$C$100, SMALL(IF('Handheld Data'!$B$4:$B$100=$B$3, ROW('Handheld Data'!$B$4:$B$100)-ROW('Handheld Data'!$B$2)+1), COLUMN(K1))), "")</f>
        <v>0</v>
      </c>
      <c r="N4" s="79" t="str" cm="1">
        <f t="array" ref="N4">IFERROR(INDEX('Handheld Data'!$C$4:$C$100, SMALL(IF('Handheld Data'!$B$4:$B$100=$B$3, ROW('Handheld Data'!$B$4:$B$100)-ROW('Handheld Data'!$B$2)+1), COLUMN(L1))), "")</f>
        <v/>
      </c>
      <c r="O4" s="79" t="str" cm="1">
        <f t="array" ref="O4">IFERROR(INDEX('Handheld Data'!$C$4:$C$100, SMALL(IF('Handheld Data'!$B$4:$B$100=$B$3, ROW('Handheld Data'!$B$4:$B$100)-ROW('Handheld Data'!$B$2)+1), COLUMN(M1))), "")</f>
        <v/>
      </c>
      <c r="P4" s="79" t="str" cm="1">
        <f t="array" ref="P4">IFERROR(INDEX('Handheld Data'!$C$4:$C$100, SMALL(IF('Handheld Data'!$B$4:$B$100=$B$3, ROW('Handheld Data'!$B$4:$B$100)-ROW('Handheld Data'!$B$2)+1), COLUMN(N1))), "")</f>
        <v/>
      </c>
    </row>
    <row r="5" spans="2:32">
      <c r="B5" s="31" t="s">
        <v>37</v>
      </c>
      <c r="C5" s="22" cm="1">
        <f t="array" ref="C5">INDEX('Handheld Data'!$D$2:$M$100, MATCH(1, ('Handheld Data'!$B$2:$B$100=$B$3)*('Handheld Data'!$C$2:$C$100=C$4), 0), ROW(B5)-4)</f>
        <v>21.187999999999999</v>
      </c>
      <c r="D5" s="25" cm="1">
        <f t="array" ref="D5">INDEX('Handheld Data'!$D$2:$M$100, MATCH(1, ('Handheld Data'!$B$2:$B$100=$B$3)*('Handheld Data'!$C$2:$C$100=D$4), 0), ROW(C5)-4)</f>
        <v>20.795999999999999</v>
      </c>
      <c r="E5" s="22" cm="1">
        <f t="array" ref="E5">INDEX('Handheld Data'!$D$2:$M$100, MATCH(1, ('Handheld Data'!$B$2:$B$100=$B$3)*('Handheld Data'!$C$2:$C$100=E$4), 0), ROW(D5)-4)</f>
        <v>22.436</v>
      </c>
      <c r="F5" s="25" cm="1">
        <f t="array" ref="F5">INDEX('Handheld Data'!$D$2:$M$100, MATCH(1, ('Handheld Data'!$B$2:$B$100=$B$3)*('Handheld Data'!$C$2:$C$100=F$4), 0), ROW(E5)-4)</f>
        <v>22.084</v>
      </c>
      <c r="G5" s="24" cm="1">
        <f t="array" ref="G5">INDEX('Handheld Data'!$D$2:$M$100, MATCH(1, ('Handheld Data'!$B$2:$B$100=$B$3)*('Handheld Data'!$C$2:$C$100=G$4), 0), ROW(F5)-4)</f>
        <v>23.433</v>
      </c>
      <c r="H5" s="26" cm="1">
        <f t="array" ref="H5">INDEX('Handheld Data'!$D$2:$M$100, MATCH(1, ('Handheld Data'!$B$2:$B$100=$B$3)*('Handheld Data'!$C$2:$C$100=H$4), 0), ROW(G5)-4)</f>
        <v>22.725000000000001</v>
      </c>
      <c r="I5" s="25" cm="1">
        <f t="array" ref="I5">INDEX('Handheld Data'!$D$2:$M$100, MATCH(1, ('Handheld Data'!$B$2:$B$100=$B$3)*('Handheld Data'!$C$2:$C$100=I$4), 0), ROW(H5)-4)</f>
        <v>21.625</v>
      </c>
      <c r="J5" s="24" cm="1">
        <f t="array" ref="J5">INDEX('Handheld Data'!$D$2:$M$100, MATCH(1, ('Handheld Data'!$B$2:$B$100=$B$3)*('Handheld Data'!$C$2:$C$100=J$4), 0), ROW(I5)-4)</f>
        <v>19.088999999999999</v>
      </c>
      <c r="K5" s="24" cm="1">
        <f t="array" ref="K5">INDEX('Handheld Data'!$D$2:$M$100, MATCH(1, ('Handheld Data'!$B$2:$B$100=$B$3)*('Handheld Data'!$C$2:$C$100=K$4), 0), ROW(J5)-4)</f>
        <v>17.652999999999999</v>
      </c>
      <c r="L5" s="24" cm="1">
        <f t="array" ref="L5">INDEX('Handheld Data'!$D$2:$M$100, MATCH(1, ('Handheld Data'!$B$2:$B$100=$B$3)*('Handheld Data'!$C$2:$C$100=L$4), 0), ROW(K5)-4)</f>
        <v>18.838000000000001</v>
      </c>
      <c r="M5" s="24" cm="1">
        <f t="array" ref="M5">INDEX('Handheld Data'!$D$2:$M$100, MATCH(1, ('Handheld Data'!$B$2:$B$100=$B$3)*('Handheld Data'!$C$2:$C$100=M$4), 0), ROW(L5)-4)</f>
        <v>0</v>
      </c>
      <c r="N5" s="24" cm="1">
        <f t="array" ref="N5">INDEX('Handheld Data'!$D$2:$M$100, MATCH(1, ('Handheld Data'!$B$2:$B$100=$B$3)*('Handheld Data'!$C$2:$C$100=N$4), 0), ROW(M5)-4)</f>
        <v>0</v>
      </c>
      <c r="O5" s="24" cm="1">
        <f t="array" ref="O5">INDEX('Handheld Data'!$D$2:$M$100, MATCH(1, ('Handheld Data'!$B$2:$B$100=$B$3)*('Handheld Data'!$C$2:$C$100=O$4), 0), ROW(N5)-4)</f>
        <v>0</v>
      </c>
      <c r="P5" s="24" cm="1">
        <f t="array" ref="P5">INDEX('Handheld Data'!$D$2:$M$100, MATCH(1, ('Handheld Data'!$B$2:$B$100=$B$3)*('Handheld Data'!$C$2:$C$100=P$4), 0), ROW(O5)-4)</f>
        <v>0</v>
      </c>
    </row>
    <row r="6" spans="2:32">
      <c r="B6" s="82" t="s">
        <v>5</v>
      </c>
      <c r="C6" s="4" cm="1">
        <f t="array" ref="C6">INDEX('Handheld Data'!$D$2:$M$100, MATCH(1, ('Handheld Data'!$B$2:$B$100=$B$3)*('Handheld Data'!$C$2:$C$100=C$4), 0), ROW(B6)-4)</f>
        <v>749.1</v>
      </c>
      <c r="D6" s="12" cm="1">
        <f t="array" ref="D6">INDEX('Handheld Data'!$D$2:$M$100, MATCH(1, ('Handheld Data'!$B$2:$B$100=$B$3)*('Handheld Data'!$C$2:$C$100=D$4), 0), ROW(C6)-4)</f>
        <v>748.6</v>
      </c>
      <c r="E6" s="4" cm="1">
        <f t="array" ref="E6">INDEX('Handheld Data'!$D$2:$M$100, MATCH(1, ('Handheld Data'!$B$2:$B$100=$B$3)*('Handheld Data'!$C$2:$C$100=E$4), 0), ROW(D6)-4)</f>
        <v>749</v>
      </c>
      <c r="F6" s="12" cm="1">
        <f t="array" ref="F6">INDEX('Handheld Data'!$D$2:$M$100, MATCH(1, ('Handheld Data'!$B$2:$B$100=$B$3)*('Handheld Data'!$C$2:$C$100=F$4), 0), ROW(E6)-4)</f>
        <v>745.5</v>
      </c>
      <c r="G6" s="5" cm="1">
        <f t="array" ref="G6">INDEX('Handheld Data'!$D$2:$M$100, MATCH(1, ('Handheld Data'!$B$2:$B$100=$B$3)*('Handheld Data'!$C$2:$C$100=G$4), 0), ROW(F6)-4)</f>
        <v>747.1</v>
      </c>
      <c r="H6" cm="1">
        <f t="array" ref="H6">INDEX('Handheld Data'!$D$2:$M$100, MATCH(1, ('Handheld Data'!$B$2:$B$100=$B$3)*('Handheld Data'!$C$2:$C$100=H$4), 0), ROW(G6)-4)</f>
        <v>754.7</v>
      </c>
      <c r="I6" s="12" cm="1">
        <f t="array" ref="I6">INDEX('Handheld Data'!$D$2:$M$100, MATCH(1, ('Handheld Data'!$B$2:$B$100=$B$3)*('Handheld Data'!$C$2:$C$100=I$4), 0), ROW(H6)-4)</f>
        <v>748.9</v>
      </c>
      <c r="J6" s="5" cm="1">
        <f t="array" ref="J6">INDEX('Handheld Data'!$D$2:$M$100, MATCH(1, ('Handheld Data'!$B$2:$B$100=$B$3)*('Handheld Data'!$C$2:$C$100=J$4), 0), ROW(I6)-4)</f>
        <v>749.5</v>
      </c>
      <c r="K6" s="5" cm="1">
        <f t="array" ref="K6">INDEX('Handheld Data'!$D$2:$M$100, MATCH(1, ('Handheld Data'!$B$2:$B$100=$B$3)*('Handheld Data'!$C$2:$C$100=K$4), 0), ROW(J6)-4)</f>
        <v>756.7</v>
      </c>
      <c r="L6" s="5" cm="1">
        <f t="array" ref="L6">INDEX('Handheld Data'!$D$2:$M$100, MATCH(1, ('Handheld Data'!$B$2:$B$100=$B$3)*('Handheld Data'!$C$2:$C$100=L$4), 0), ROW(K6)-4)</f>
        <v>749.2</v>
      </c>
      <c r="M6" s="5" cm="1">
        <f t="array" ref="M6">INDEX('Handheld Data'!$D$2:$M$100, MATCH(1, ('Handheld Data'!$B$2:$B$100=$B$3)*('Handheld Data'!$C$2:$C$100=M$4), 0), ROW(L6)-4)</f>
        <v>0</v>
      </c>
      <c r="N6" s="5" cm="1">
        <f t="array" ref="N6">INDEX('Handheld Data'!$D$2:$M$100, MATCH(1, ('Handheld Data'!$B$2:$B$100=$B$3)*('Handheld Data'!$C$2:$C$100=N$4), 0), ROW(M6)-4)</f>
        <v>0</v>
      </c>
      <c r="O6" s="5" cm="1">
        <f t="array" ref="O6">INDEX('Handheld Data'!$D$2:$M$100, MATCH(1, ('Handheld Data'!$B$2:$B$100=$B$3)*('Handheld Data'!$C$2:$C$100=O$4), 0), ROW(N6)-4)</f>
        <v>0</v>
      </c>
      <c r="P6" s="5" cm="1">
        <f t="array" ref="P6">INDEX('Handheld Data'!$D$2:$M$100, MATCH(1, ('Handheld Data'!$B$2:$B$100=$B$3)*('Handheld Data'!$C$2:$C$100=P$4), 0), ROW(O6)-4)</f>
        <v>0</v>
      </c>
    </row>
    <row r="7" spans="2:32">
      <c r="B7" s="31" t="s">
        <v>38</v>
      </c>
      <c r="C7" s="22" cm="1">
        <f t="array" ref="C7">INDEX('Handheld Data'!$D$2:$M$100, MATCH(1, ('Handheld Data'!$B$2:$B$100=$B$3)*('Handheld Data'!$C$2:$C$100=C$4), 0), ROW(B7)-4)</f>
        <v>84.4</v>
      </c>
      <c r="D7" s="25" cm="1">
        <f t="array" ref="D7">INDEX('Handheld Data'!$D$2:$M$100, MATCH(1, ('Handheld Data'!$B$2:$B$100=$B$3)*('Handheld Data'!$C$2:$C$100=D$4), 0), ROW(C7)-4)</f>
        <v>65.8</v>
      </c>
      <c r="E7" s="22" cm="1">
        <f t="array" ref="E7">INDEX('Handheld Data'!$D$2:$M$100, MATCH(1, ('Handheld Data'!$B$2:$B$100=$B$3)*('Handheld Data'!$C$2:$C$100=E$4), 0), ROW(D7)-4)</f>
        <v>65.8</v>
      </c>
      <c r="F7" s="25" cm="1">
        <f t="array" ref="F7">INDEX('Handheld Data'!$D$2:$M$100, MATCH(1, ('Handheld Data'!$B$2:$B$100=$B$3)*('Handheld Data'!$C$2:$C$100=F$4), 0), ROW(E7)-4)</f>
        <v>93.2</v>
      </c>
      <c r="G7" s="24" cm="1">
        <f t="array" ref="G7">INDEX('Handheld Data'!$D$2:$M$100, MATCH(1, ('Handheld Data'!$B$2:$B$100=$B$3)*('Handheld Data'!$C$2:$C$100=G$4), 0), ROW(F7)-4)</f>
        <v>78.2</v>
      </c>
      <c r="H7" s="26" cm="1">
        <f t="array" ref="H7">INDEX('Handheld Data'!$D$2:$M$100, MATCH(1, ('Handheld Data'!$B$2:$B$100=$B$3)*('Handheld Data'!$C$2:$C$100=H$4), 0), ROW(G7)-4)</f>
        <v>80.2</v>
      </c>
      <c r="I7" s="25" cm="1">
        <f t="array" ref="I7">INDEX('Handheld Data'!$D$2:$M$100, MATCH(1, ('Handheld Data'!$B$2:$B$100=$B$3)*('Handheld Data'!$C$2:$C$100=I$4), 0), ROW(H7)-4)</f>
        <v>90.9</v>
      </c>
      <c r="J7" s="24" cm="1">
        <f t="array" ref="J7">INDEX('Handheld Data'!$D$2:$M$100, MATCH(1, ('Handheld Data'!$B$2:$B$100=$B$3)*('Handheld Data'!$C$2:$C$100=J$4), 0), ROW(I7)-4)</f>
        <v>93.2</v>
      </c>
      <c r="K7" s="24" cm="1">
        <f t="array" ref="K7">INDEX('Handheld Data'!$D$2:$M$100, MATCH(1, ('Handheld Data'!$B$2:$B$100=$B$3)*('Handheld Data'!$C$2:$C$100=K$4), 0), ROW(J7)-4)</f>
        <v>87.3</v>
      </c>
      <c r="L7" s="24" cm="1">
        <f t="array" ref="L7">INDEX('Handheld Data'!$D$2:$M$100, MATCH(1, ('Handheld Data'!$B$2:$B$100=$B$3)*('Handheld Data'!$C$2:$C$100=L$4), 0), ROW(K7)-4)</f>
        <v>62.5</v>
      </c>
      <c r="M7" s="24" cm="1">
        <f t="array" ref="M7">INDEX('Handheld Data'!$D$2:$M$100, MATCH(1, ('Handheld Data'!$B$2:$B$100=$B$3)*('Handheld Data'!$C$2:$C$100=M$4), 0), ROW(L7)-4)</f>
        <v>0</v>
      </c>
      <c r="N7" s="24" cm="1">
        <f t="array" ref="N7">INDEX('Handheld Data'!$D$2:$M$100, MATCH(1, ('Handheld Data'!$B$2:$B$100=$B$3)*('Handheld Data'!$C$2:$C$100=N$4), 0), ROW(M7)-4)</f>
        <v>0</v>
      </c>
      <c r="O7" s="24" cm="1">
        <f t="array" ref="O7">INDEX('Handheld Data'!$D$2:$M$100, MATCH(1, ('Handheld Data'!$B$2:$B$100=$B$3)*('Handheld Data'!$C$2:$C$100=O$4), 0), ROW(N7)-4)</f>
        <v>0</v>
      </c>
      <c r="P7" s="24" cm="1">
        <f t="array" ref="P7">INDEX('Handheld Data'!$D$2:$M$100, MATCH(1, ('Handheld Data'!$B$2:$B$100=$B$3)*('Handheld Data'!$C$2:$C$100=P$4), 0), ROW(O7)-4)</f>
        <v>0</v>
      </c>
    </row>
    <row r="8" spans="2:32">
      <c r="B8" s="82" t="s">
        <v>7</v>
      </c>
      <c r="C8" s="4" cm="1">
        <f t="array" ref="C8">INDEX('Handheld Data'!$D$2:$M$100, MATCH(1, ('Handheld Data'!$B$2:$B$100=$B$3)*('Handheld Data'!$C$2:$C$100=C$4), 0), ROW(B8)-4)</f>
        <v>249.8</v>
      </c>
      <c r="D8" s="12" cm="1">
        <f t="array" ref="D8">INDEX('Handheld Data'!$D$2:$M$100, MATCH(1, ('Handheld Data'!$B$2:$B$100=$B$3)*('Handheld Data'!$C$2:$C$100=D$4), 0), ROW(C8)-4)</f>
        <v>333</v>
      </c>
      <c r="E8" s="4" cm="1">
        <f t="array" ref="E8">INDEX('Handheld Data'!$D$2:$M$100, MATCH(1, ('Handheld Data'!$B$2:$B$100=$B$3)*('Handheld Data'!$C$2:$C$100=E$4), 0), ROW(D8)-4)</f>
        <v>119.5</v>
      </c>
      <c r="F8" s="12" cm="1">
        <f t="array" ref="F8">INDEX('Handheld Data'!$D$2:$M$100, MATCH(1, ('Handheld Data'!$B$2:$B$100=$B$3)*('Handheld Data'!$C$2:$C$100=F$4), 0), ROW(E8)-4)</f>
        <v>320.39999999999998</v>
      </c>
      <c r="G8" s="5" cm="1">
        <f t="array" ref="G8">INDEX('Handheld Data'!$D$2:$M$100, MATCH(1, ('Handheld Data'!$B$2:$B$100=$B$3)*('Handheld Data'!$C$2:$C$100=G$4), 0), ROW(F8)-4)</f>
        <v>292.10000000000002</v>
      </c>
      <c r="H8" cm="1">
        <f t="array" ref="H8">INDEX('Handheld Data'!$D$2:$M$100, MATCH(1, ('Handheld Data'!$B$2:$B$100=$B$3)*('Handheld Data'!$C$2:$C$100=H$4), 0), ROW(G8)-4)</f>
        <v>318.7</v>
      </c>
      <c r="I8" s="12" cm="1">
        <f t="array" ref="I8">INDEX('Handheld Data'!$D$2:$M$100, MATCH(1, ('Handheld Data'!$B$2:$B$100=$B$3)*('Handheld Data'!$C$2:$C$100=I$4), 0), ROW(H8)-4)</f>
        <v>324.7</v>
      </c>
      <c r="J8" s="5" cm="1">
        <f t="array" ref="J8">INDEX('Handheld Data'!$D$2:$M$100, MATCH(1, ('Handheld Data'!$B$2:$B$100=$B$3)*('Handheld Data'!$C$2:$C$100=J$4), 0), ROW(I8)-4)</f>
        <v>343.4</v>
      </c>
      <c r="K8" s="5" cm="1">
        <f t="array" ref="K8">INDEX('Handheld Data'!$D$2:$M$100, MATCH(1, ('Handheld Data'!$B$2:$B$100=$B$3)*('Handheld Data'!$C$2:$C$100=K$4), 0), ROW(J8)-4)</f>
        <v>319.8</v>
      </c>
      <c r="L8" s="5" cm="1">
        <f t="array" ref="L8">INDEX('Handheld Data'!$D$2:$M$100, MATCH(1, ('Handheld Data'!$B$2:$B$100=$B$3)*('Handheld Data'!$C$2:$C$100=L$4), 0), ROW(K8)-4)</f>
        <v>306.3</v>
      </c>
      <c r="M8" s="5" cm="1">
        <f t="array" ref="M8">INDEX('Handheld Data'!$D$2:$M$100, MATCH(1, ('Handheld Data'!$B$2:$B$100=$B$3)*('Handheld Data'!$C$2:$C$100=M$4), 0), ROW(L8)-4)</f>
        <v>0</v>
      </c>
      <c r="N8" s="5" cm="1">
        <f t="array" ref="N8">INDEX('Handheld Data'!$D$2:$M$100, MATCH(1, ('Handheld Data'!$B$2:$B$100=$B$3)*('Handheld Data'!$C$2:$C$100=N$4), 0), ROW(M8)-4)</f>
        <v>0</v>
      </c>
      <c r="O8" s="5" cm="1">
        <f t="array" ref="O8">INDEX('Handheld Data'!$D$2:$M$100, MATCH(1, ('Handheld Data'!$B$2:$B$100=$B$3)*('Handheld Data'!$C$2:$C$100=O$4), 0), ROW(N8)-4)</f>
        <v>0</v>
      </c>
      <c r="P8" s="5" cm="1">
        <f t="array" ref="P8">INDEX('Handheld Data'!$D$2:$M$100, MATCH(1, ('Handheld Data'!$B$2:$B$100=$B$3)*('Handheld Data'!$C$2:$C$100=P$4), 0), ROW(O8)-4)</f>
        <v>0</v>
      </c>
    </row>
    <row r="9" spans="2:32">
      <c r="B9" s="31" t="s">
        <v>8</v>
      </c>
      <c r="C9" s="22" cm="1">
        <f t="array" ref="C9">INDEX('Handheld Data'!$D$2:$M$100, MATCH(1, ('Handheld Data'!$B$2:$B$100=$B$3)*('Handheld Data'!$C$2:$C$100=C$4), 0), ROW(B9)-4)</f>
        <v>0.13</v>
      </c>
      <c r="D9" s="25" cm="1">
        <f t="array" ref="D9">INDEX('Handheld Data'!$D$2:$M$100, MATCH(1, ('Handheld Data'!$B$2:$B$100=$B$3)*('Handheld Data'!$C$2:$C$100=D$4), 0), ROW(C9)-4)</f>
        <v>0.17</v>
      </c>
      <c r="E9" s="22" cm="1">
        <f t="array" ref="E9">INDEX('Handheld Data'!$D$2:$M$100, MATCH(1, ('Handheld Data'!$B$2:$B$100=$B$3)*('Handheld Data'!$C$2:$C$100=E$4), 0), ROW(D9)-4)</f>
        <v>0.06</v>
      </c>
      <c r="F9" s="25" cm="1">
        <f t="array" ref="F9">INDEX('Handheld Data'!$D$2:$M$100, MATCH(1, ('Handheld Data'!$B$2:$B$100=$B$3)*('Handheld Data'!$C$2:$C$100=F$4), 0), ROW(E9)-4)</f>
        <v>0.17</v>
      </c>
      <c r="G9" s="24" cm="1">
        <f t="array" ref="G9">INDEX('Handheld Data'!$D$2:$M$100, MATCH(1, ('Handheld Data'!$B$2:$B$100=$B$3)*('Handheld Data'!$C$2:$C$100=G$4), 0), ROW(F9)-4)</f>
        <v>0.15</v>
      </c>
      <c r="H9" s="26" cm="1">
        <f t="array" ref="H9">INDEX('Handheld Data'!$D$2:$M$100, MATCH(1, ('Handheld Data'!$B$2:$B$100=$B$3)*('Handheld Data'!$C$2:$C$100=H$4), 0), ROW(G9)-4)</f>
        <v>0.16</v>
      </c>
      <c r="I9" s="25" cm="1">
        <f t="array" ref="I9">INDEX('Handheld Data'!$D$2:$M$100, MATCH(1, ('Handheld Data'!$B$2:$B$100=$B$3)*('Handheld Data'!$C$2:$C$100=I$4), 0), ROW(H9)-4)</f>
        <v>0.17</v>
      </c>
      <c r="J9" s="24" cm="1">
        <f t="array" ref="J9">INDEX('Handheld Data'!$D$2:$M$100, MATCH(1, ('Handheld Data'!$B$2:$B$100=$B$3)*('Handheld Data'!$C$2:$C$100=J$4), 0), ROW(I9)-4)</f>
        <v>0.18</v>
      </c>
      <c r="K9" s="24" cm="1">
        <f t="array" ref="K9">INDEX('Handheld Data'!$D$2:$M$100, MATCH(1, ('Handheld Data'!$B$2:$B$100=$B$3)*('Handheld Data'!$C$2:$C$100=K$4), 0), ROW(J9)-4)</f>
        <v>0.17</v>
      </c>
      <c r="L9" s="24" cm="1">
        <f t="array" ref="L9">INDEX('Handheld Data'!$D$2:$M$100, MATCH(1, ('Handheld Data'!$B$2:$B$100=$B$3)*('Handheld Data'!$C$2:$C$100=L$4), 0), ROW(K9)-4)</f>
        <v>0.16</v>
      </c>
      <c r="M9" s="24" cm="1">
        <f t="array" ref="M9">INDEX('Handheld Data'!$D$2:$M$100, MATCH(1, ('Handheld Data'!$B$2:$B$100=$B$3)*('Handheld Data'!$C$2:$C$100=M$4), 0), ROW(L9)-4)</f>
        <v>0</v>
      </c>
      <c r="N9" s="24" cm="1">
        <f t="array" ref="N9">INDEX('Handheld Data'!$D$2:$M$100, MATCH(1, ('Handheld Data'!$B$2:$B$100=$B$3)*('Handheld Data'!$C$2:$C$100=N$4), 0), ROW(M9)-4)</f>
        <v>0</v>
      </c>
      <c r="O9" s="24" cm="1">
        <f t="array" ref="O9">INDEX('Handheld Data'!$D$2:$M$100, MATCH(1, ('Handheld Data'!$B$2:$B$100=$B$3)*('Handheld Data'!$C$2:$C$100=O$4), 0), ROW(N9)-4)</f>
        <v>0</v>
      </c>
      <c r="P9" s="24" cm="1">
        <f t="array" ref="P9">INDEX('Handheld Data'!$D$2:$M$100, MATCH(1, ('Handheld Data'!$B$2:$B$100=$B$3)*('Handheld Data'!$C$2:$C$100=P$4), 0), ROW(O9)-4)</f>
        <v>0</v>
      </c>
    </row>
    <row r="10" spans="2:32">
      <c r="B10" s="82" t="s">
        <v>9</v>
      </c>
      <c r="C10" s="4" cm="1">
        <f t="array" ref="C10">INDEX('Handheld Data'!$D$2:$M$100, MATCH(1, ('Handheld Data'!$B$2:$B$100=$B$3)*('Handheld Data'!$C$2:$C$100=C$4), 0), ROW(B10)-4)</f>
        <v>9.1</v>
      </c>
      <c r="D10" s="12" cm="1">
        <f t="array" ref="D10">INDEX('Handheld Data'!$D$2:$M$100, MATCH(1, ('Handheld Data'!$B$2:$B$100=$B$3)*('Handheld Data'!$C$2:$C$100=D$4), 0), ROW(C10)-4)</f>
        <v>91.19</v>
      </c>
      <c r="E10" s="4" cm="1">
        <f t="array" ref="E10">INDEX('Handheld Data'!$D$2:$M$100, MATCH(1, ('Handheld Data'!$B$2:$B$100=$B$3)*('Handheld Data'!$C$2:$C$100=E$4), 0), ROW(D10)-4)</f>
        <v>17.32</v>
      </c>
      <c r="F10" s="12" cm="1">
        <f t="array" ref="F10">INDEX('Handheld Data'!$D$2:$M$100, MATCH(1, ('Handheld Data'!$B$2:$B$100=$B$3)*('Handheld Data'!$C$2:$C$100=F$4), 0), ROW(E10)-4)</f>
        <v>9.01</v>
      </c>
      <c r="G10" s="5" cm="1">
        <f t="array" ref="G10">INDEX('Handheld Data'!$D$2:$M$100, MATCH(1, ('Handheld Data'!$B$2:$B$100=$B$3)*('Handheld Data'!$C$2:$C$100=G$4), 0), ROW(F10)-4)</f>
        <v>3.99</v>
      </c>
      <c r="H10" cm="1">
        <f t="array" ref="H10">INDEX('Handheld Data'!$D$2:$M$100, MATCH(1, ('Handheld Data'!$B$2:$B$100=$B$3)*('Handheld Data'!$C$2:$C$100=H$4), 0), ROW(G10)-4)</f>
        <v>1.03</v>
      </c>
      <c r="I10" s="12" cm="1">
        <f t="array" ref="I10">INDEX('Handheld Data'!$D$2:$M$100, MATCH(1, ('Handheld Data'!$B$2:$B$100=$B$3)*('Handheld Data'!$C$2:$C$100=I$4), 0), ROW(H10)-4)</f>
        <v>1.51</v>
      </c>
      <c r="J10" s="5" cm="1">
        <f t="array" ref="J10">INDEX('Handheld Data'!$D$2:$M$100, MATCH(1, ('Handheld Data'!$B$2:$B$100=$B$3)*('Handheld Data'!$C$2:$C$100=J$4), 0), ROW(I10)-4)</f>
        <v>-7.0000000000000007E-2</v>
      </c>
      <c r="K10" s="5" cm="1">
        <f t="array" ref="K10">INDEX('Handheld Data'!$D$2:$M$100, MATCH(1, ('Handheld Data'!$B$2:$B$100=$B$3)*('Handheld Data'!$C$2:$C$100=K$4), 0), ROW(J10)-4)</f>
        <v>0.56000000000000005</v>
      </c>
      <c r="L10" s="5" cm="1">
        <f t="array" ref="L10">INDEX('Handheld Data'!$D$2:$M$100, MATCH(1, ('Handheld Data'!$B$2:$B$100=$B$3)*('Handheld Data'!$C$2:$C$100=L$4), 0), ROW(K10)-4)</f>
        <v>0.92</v>
      </c>
      <c r="M10" s="5" cm="1">
        <f t="array" ref="M10">INDEX('Handheld Data'!$D$2:$M$100, MATCH(1, ('Handheld Data'!$B$2:$B$100=$B$3)*('Handheld Data'!$C$2:$C$100=M$4), 0), ROW(L10)-4)</f>
        <v>0</v>
      </c>
      <c r="N10" s="5" cm="1">
        <f t="array" ref="N10">INDEX('Handheld Data'!$D$2:$M$100, MATCH(1, ('Handheld Data'!$B$2:$B$100=$B$3)*('Handheld Data'!$C$2:$C$100=N$4), 0), ROW(M10)-4)</f>
        <v>0</v>
      </c>
      <c r="O10" s="5" cm="1">
        <f t="array" ref="O10">INDEX('Handheld Data'!$D$2:$M$100, MATCH(1, ('Handheld Data'!$B$2:$B$100=$B$3)*('Handheld Data'!$C$2:$C$100=O$4), 0), ROW(N10)-4)</f>
        <v>0</v>
      </c>
      <c r="P10" s="5" cm="1">
        <f t="array" ref="P10">INDEX('Handheld Data'!$D$2:$M$100, MATCH(1, ('Handheld Data'!$B$2:$B$100=$B$3)*('Handheld Data'!$C$2:$C$100=P$4), 0), ROW(O10)-4)</f>
        <v>0</v>
      </c>
    </row>
    <row r="11" spans="2:32">
      <c r="B11" s="31" t="s">
        <v>10</v>
      </c>
      <c r="C11" s="22" cm="1">
        <f t="array" ref="C11">INDEX('Handheld Data'!$D$2:$M$100, MATCH(1, ('Handheld Data'!$B$2:$B$100=$B$3)*('Handheld Data'!$C$2:$C$100=C$4), 0), ROW(B11)-4)</f>
        <v>1.34</v>
      </c>
      <c r="D11" s="25" cm="1">
        <f t="array" ref="D11">INDEX('Handheld Data'!$D$2:$M$100, MATCH(1, ('Handheld Data'!$B$2:$B$100=$B$3)*('Handheld Data'!$C$2:$C$100=D$4), 0), ROW(C11)-4)</f>
        <v>-0.41</v>
      </c>
      <c r="E11" s="22" cm="1">
        <f t="array" ref="E11">INDEX('Handheld Data'!$D$2:$M$100, MATCH(1, ('Handheld Data'!$B$2:$B$100=$B$3)*('Handheld Data'!$C$2:$C$100=E$4), 0), ROW(D11)-4)</f>
        <v>-0.38300000000000001</v>
      </c>
      <c r="F11" s="25" cm="1">
        <f t="array" ref="F11">INDEX('Handheld Data'!$D$2:$M$100, MATCH(1, ('Handheld Data'!$B$2:$B$100=$B$3)*('Handheld Data'!$C$2:$C$100=F$4), 0), ROW(E11)-4)</f>
        <v>-0.53900000000000003</v>
      </c>
      <c r="G11" s="24" cm="1">
        <f t="array" ref="G11">INDEX('Handheld Data'!$D$2:$M$100, MATCH(1, ('Handheld Data'!$B$2:$B$100=$B$3)*('Handheld Data'!$C$2:$C$100=G$4), 0), ROW(F11)-4)</f>
        <v>-0.51900000000000002</v>
      </c>
      <c r="H11" s="26" cm="1">
        <f t="array" ref="H11">INDEX('Handheld Data'!$D$2:$M$100, MATCH(1, ('Handheld Data'!$B$2:$B$100=$B$3)*('Handheld Data'!$C$2:$C$100=H$4), 0), ROW(G11)-4)</f>
        <v>-0.54700000000000004</v>
      </c>
      <c r="I11" s="25" cm="1">
        <f t="array" ref="I11">INDEX('Handheld Data'!$D$2:$M$100, MATCH(1, ('Handheld Data'!$B$2:$B$100=$B$3)*('Handheld Data'!$C$2:$C$100=I$4), 0), ROW(H11)-4)</f>
        <v>-0.501</v>
      </c>
      <c r="J11" s="24" cm="1">
        <f t="array" ref="J11">INDEX('Handheld Data'!$D$2:$M$100, MATCH(1, ('Handheld Data'!$B$2:$B$100=$B$3)*('Handheld Data'!$C$2:$C$100=J$4), 0), ROW(I11)-4)</f>
        <v>-0.36199999999999999</v>
      </c>
      <c r="K11" s="24" cm="1">
        <f t="array" ref="K11">INDEX('Handheld Data'!$D$2:$M$100, MATCH(1, ('Handheld Data'!$B$2:$B$100=$B$3)*('Handheld Data'!$C$2:$C$100=K$4), 0), ROW(J11)-4)</f>
        <v>-0.35399999999999998</v>
      </c>
      <c r="L11" s="24" cm="1">
        <f t="array" ref="L11">INDEX('Handheld Data'!$D$2:$M$100, MATCH(1, ('Handheld Data'!$B$2:$B$100=$B$3)*('Handheld Data'!$C$2:$C$100=L$4), 0), ROW(K11)-4)</f>
        <v>-0.39700000000000002</v>
      </c>
      <c r="M11" s="24" cm="1">
        <f t="array" ref="M11">INDEX('Handheld Data'!$D$2:$M$100, MATCH(1, ('Handheld Data'!$B$2:$B$100=$B$3)*('Handheld Data'!$C$2:$C$100=M$4), 0), ROW(L11)-4)</f>
        <v>0</v>
      </c>
      <c r="N11" s="24" cm="1">
        <f t="array" ref="N11">INDEX('Handheld Data'!$D$2:$M$100, MATCH(1, ('Handheld Data'!$B$2:$B$100=$B$3)*('Handheld Data'!$C$2:$C$100=N$4), 0), ROW(M11)-4)</f>
        <v>0</v>
      </c>
      <c r="O11" s="24" cm="1">
        <f t="array" ref="O11">INDEX('Handheld Data'!$D$2:$M$100, MATCH(1, ('Handheld Data'!$B$2:$B$100=$B$3)*('Handheld Data'!$C$2:$C$100=O$4), 0), ROW(N11)-4)</f>
        <v>0</v>
      </c>
      <c r="P11" s="24" cm="1">
        <f t="array" ref="P11">INDEX('Handheld Data'!$D$2:$M$100, MATCH(1, ('Handheld Data'!$B$2:$B$100=$B$3)*('Handheld Data'!$C$2:$C$100=P$4), 0), ROW(O11)-4)</f>
        <v>0</v>
      </c>
    </row>
    <row r="12" spans="2:32">
      <c r="B12" s="82" t="s">
        <v>11</v>
      </c>
      <c r="C12" s="4" cm="1">
        <f t="array" ref="C12">INDEX('Handheld Data'!$D$2:$M$100, MATCH(1, ('Handheld Data'!$B$2:$B$100=$B$3)*('Handheld Data'!$C$2:$C$100=C$4), 0), ROW(B12)-4)</f>
        <v>1.3360000000000001</v>
      </c>
      <c r="D12" s="12" cm="1">
        <f t="array" ref="D12">INDEX('Handheld Data'!$D$2:$M$100, MATCH(1, ('Handheld Data'!$B$2:$B$100=$B$3)*('Handheld Data'!$C$2:$C$100=D$4), 0), ROW(C12)-4)</f>
        <v>-0.41499999999999998</v>
      </c>
      <c r="E12" s="4" cm="1">
        <f t="array" ref="E12">INDEX('Handheld Data'!$D$2:$M$100, MATCH(1, ('Handheld Data'!$B$2:$B$100=$B$3)*('Handheld Data'!$C$2:$C$100=E$4), 0), ROW(D12)-4)</f>
        <v>-0.38</v>
      </c>
      <c r="F12" s="12" cm="1">
        <f t="array" ref="F12">INDEX('Handheld Data'!$D$2:$M$100, MATCH(1, ('Handheld Data'!$B$2:$B$100=$B$3)*('Handheld Data'!$C$2:$C$100=F$4), 0), ROW(E12)-4)</f>
        <v>-0.54</v>
      </c>
      <c r="G12" s="5" cm="1">
        <f t="array" ref="G12">INDEX('Handheld Data'!$D$2:$M$100, MATCH(1, ('Handheld Data'!$B$2:$B$100=$B$3)*('Handheld Data'!$C$2:$C$100=G$4), 0), ROW(F12)-4)</f>
        <v>-0.52</v>
      </c>
      <c r="H12" cm="1">
        <f t="array" ref="H12">INDEX('Handheld Data'!$D$2:$M$100, MATCH(1, ('Handheld Data'!$B$2:$B$100=$B$3)*('Handheld Data'!$C$2:$C$100=H$4), 0), ROW(G12)-4)</f>
        <v>-0.55000000000000004</v>
      </c>
      <c r="I12" s="12" cm="1">
        <f t="array" ref="I12">INDEX('Handheld Data'!$D$2:$M$100, MATCH(1, ('Handheld Data'!$B$2:$B$100=$B$3)*('Handheld Data'!$C$2:$C$100=I$4), 0), ROW(H12)-4)</f>
        <v>-0.5</v>
      </c>
      <c r="J12" s="5" cm="1">
        <f t="array" ref="J12">INDEX('Handheld Data'!$D$2:$M$100, MATCH(1, ('Handheld Data'!$B$2:$B$100=$B$3)*('Handheld Data'!$C$2:$C$100=J$4), 0), ROW(I12)-4)</f>
        <v>-0.36</v>
      </c>
      <c r="K12" s="5" cm="1">
        <f t="array" ref="K12">INDEX('Handheld Data'!$D$2:$M$100, MATCH(1, ('Handheld Data'!$B$2:$B$100=$B$3)*('Handheld Data'!$C$2:$C$100=K$4), 0), ROW(J12)-4)</f>
        <v>-0.35</v>
      </c>
      <c r="L12" s="5" cm="1">
        <f t="array" ref="L12">INDEX('Handheld Data'!$D$2:$M$100, MATCH(1, ('Handheld Data'!$B$2:$B$100=$B$3)*('Handheld Data'!$C$2:$C$100=L$4), 0), ROW(K12)-4)</f>
        <v>-0.4</v>
      </c>
      <c r="M12" s="5" cm="1">
        <f t="array" ref="M12">INDEX('Handheld Data'!$D$2:$M$100, MATCH(1, ('Handheld Data'!$B$2:$B$100=$B$3)*('Handheld Data'!$C$2:$C$100=M$4), 0), ROW(L12)-4)</f>
        <v>0</v>
      </c>
      <c r="N12" s="5" cm="1">
        <f t="array" ref="N12">INDEX('Handheld Data'!$D$2:$M$100, MATCH(1, ('Handheld Data'!$B$2:$B$100=$B$3)*('Handheld Data'!$C$2:$C$100=N$4), 0), ROW(M12)-4)</f>
        <v>0</v>
      </c>
      <c r="O12" s="5" cm="1">
        <f t="array" ref="O12">INDEX('Handheld Data'!$D$2:$M$100, MATCH(1, ('Handheld Data'!$B$2:$B$100=$B$3)*('Handheld Data'!$C$2:$C$100=O$4), 0), ROW(N12)-4)</f>
        <v>0</v>
      </c>
      <c r="P12" s="5" cm="1">
        <f t="array" ref="P12">INDEX('Handheld Data'!$D$2:$M$100, MATCH(1, ('Handheld Data'!$B$2:$B$100=$B$3)*('Handheld Data'!$C$2:$C$100=P$4), 0), ROW(O12)-4)</f>
        <v>0</v>
      </c>
    </row>
    <row r="13" spans="2:32">
      <c r="B13" s="31" t="s">
        <v>12</v>
      </c>
      <c r="C13" s="22" cm="1">
        <f t="array" ref="C13">INDEX('Handheld Data'!$D$2:$M$100, MATCH(1, ('Handheld Data'!$B$2:$B$100=$B$3)*('Handheld Data'!$C$2:$C$100=C$4), 0), ROW(B13)-4)</f>
        <v>0.54</v>
      </c>
      <c r="D13" s="25" cm="1">
        <f t="array" ref="D13">INDEX('Handheld Data'!$D$2:$M$100, MATCH(1, ('Handheld Data'!$B$2:$B$100=$B$3)*('Handheld Data'!$C$2:$C$100=D$4), 0), ROW(C13)-4)</f>
        <v>0.46200000000000002</v>
      </c>
      <c r="E13" s="22" cm="1">
        <f t="array" ref="E13">INDEX('Handheld Data'!$D$2:$M$100, MATCH(1, ('Handheld Data'!$B$2:$B$100=$B$3)*('Handheld Data'!$C$2:$C$100=E$4), 0), ROW(D13)-4)</f>
        <v>1.2310000000000001</v>
      </c>
      <c r="F13" s="25" cm="1">
        <f t="array" ref="F13">INDEX('Handheld Data'!$D$2:$M$100, MATCH(1, ('Handheld Data'!$B$2:$B$100=$B$3)*('Handheld Data'!$C$2:$C$100=F$4), 0), ROW(E13)-4)</f>
        <v>0.92300000000000004</v>
      </c>
      <c r="G13" s="24" cm="1">
        <f t="array" ref="G13">INDEX('Handheld Data'!$D$2:$M$100, MATCH(1, ('Handheld Data'!$B$2:$B$100=$B$3)*('Handheld Data'!$C$2:$C$100=G$4), 0), ROW(F13)-4)</f>
        <v>0.39800000000000002</v>
      </c>
      <c r="H13" s="26" cm="1">
        <f t="array" ref="H13">INDEX('Handheld Data'!$D$2:$M$100, MATCH(1, ('Handheld Data'!$B$2:$B$100=$B$3)*('Handheld Data'!$C$2:$C$100=H$4), 0), ROW(G13)-4)</f>
        <v>0.187</v>
      </c>
      <c r="I13" s="25" cm="1">
        <f t="array" ref="I13">INDEX('Handheld Data'!$D$2:$M$100, MATCH(1, ('Handheld Data'!$B$2:$B$100=$B$3)*('Handheld Data'!$C$2:$C$100=I$4), 0), ROW(H13)-4)</f>
        <v>0.19600000000000001</v>
      </c>
      <c r="J13" s="24" cm="1">
        <f t="array" ref="J13">INDEX('Handheld Data'!$D$2:$M$100, MATCH(1, ('Handheld Data'!$B$2:$B$100=$B$3)*('Handheld Data'!$C$2:$C$100=J$4), 0), ROW(I13)-4)</f>
        <v>0.17499999999999999</v>
      </c>
      <c r="K13" s="24" cm="1">
        <f t="array" ref="K13">INDEX('Handheld Data'!$D$2:$M$100, MATCH(1, ('Handheld Data'!$B$2:$B$100=$B$3)*('Handheld Data'!$C$2:$C$100=K$4), 0), ROW(J13)-4)</f>
        <v>0.188</v>
      </c>
      <c r="L13" s="24" cm="1">
        <f t="array" ref="L13">INDEX('Handheld Data'!$D$2:$M$100, MATCH(1, ('Handheld Data'!$B$2:$B$100=$B$3)*('Handheld Data'!$C$2:$C$100=L$4), 0), ROW(K13)-4)</f>
        <v>0.14099999999999999</v>
      </c>
      <c r="M13" s="24" cm="1">
        <f t="array" ref="M13">INDEX('Handheld Data'!$D$2:$M$100, MATCH(1, ('Handheld Data'!$B$2:$B$100=$B$3)*('Handheld Data'!$C$2:$C$100=M$4), 0), ROW(L13)-4)</f>
        <v>0</v>
      </c>
      <c r="N13" s="24" cm="1">
        <f t="array" ref="N13">INDEX('Handheld Data'!$D$2:$M$100, MATCH(1, ('Handheld Data'!$B$2:$B$100=$B$3)*('Handheld Data'!$C$2:$C$100=N$4), 0), ROW(M13)-4)</f>
        <v>0</v>
      </c>
      <c r="O13" s="24" cm="1">
        <f t="array" ref="O13">INDEX('Handheld Data'!$D$2:$M$100, MATCH(1, ('Handheld Data'!$B$2:$B$100=$B$3)*('Handheld Data'!$C$2:$C$100=O$4), 0), ROW(N13)-4)</f>
        <v>0</v>
      </c>
      <c r="P13" s="24" cm="1">
        <f t="array" ref="P13">INDEX('Handheld Data'!$D$2:$M$100, MATCH(1, ('Handheld Data'!$B$2:$B$100=$B$3)*('Handheld Data'!$C$2:$C$100=P$4), 0), ROW(O13)-4)</f>
        <v>0</v>
      </c>
    </row>
    <row r="14" spans="2:32">
      <c r="B14" s="83" t="s">
        <v>13</v>
      </c>
      <c r="C14" s="6" cm="1">
        <f t="array" ref="C14">INDEX('Handheld Data'!$D$2:$M$100, MATCH(1, ('Handheld Data'!$B$2:$B$100=$B$3)*('Handheld Data'!$C$2:$C$100=C$4), 0), ROW(B14)-4)</f>
        <v>2.2999999999999998</v>
      </c>
      <c r="D14" s="13" cm="1">
        <f t="array" ref="D14">INDEX('Handheld Data'!$D$2:$M$100, MATCH(1, ('Handheld Data'!$B$2:$B$100=$B$3)*('Handheld Data'!$C$2:$C$100=D$4), 0), ROW(C14)-4)</f>
        <v>1.98</v>
      </c>
      <c r="E14" s="6" cm="1">
        <f t="array" ref="E14">INDEX('Handheld Data'!$D$2:$M$100, MATCH(1, ('Handheld Data'!$B$2:$B$100=$B$3)*('Handheld Data'!$C$2:$C$100=E$4), 0), ROW(D14)-4)</f>
        <v>5.14</v>
      </c>
      <c r="F14" s="13" cm="1">
        <f t="array" ref="F14">INDEX('Handheld Data'!$D$2:$M$100, MATCH(1, ('Handheld Data'!$B$2:$B$100=$B$3)*('Handheld Data'!$C$2:$C$100=F$4), 0), ROW(E14)-4)</f>
        <v>3.87</v>
      </c>
      <c r="G14" s="61" cm="1">
        <f t="array" ref="G14">INDEX('Handheld Data'!$D$2:$M$100, MATCH(1, ('Handheld Data'!$B$2:$B$100=$B$3)*('Handheld Data'!$C$2:$C$100=G$4), 0), ROW(F14)-4)</f>
        <v>1.71</v>
      </c>
      <c r="H14" s="7" cm="1">
        <f t="array" ref="H14">INDEX('Handheld Data'!$D$2:$M$100, MATCH(1, ('Handheld Data'!$B$2:$B$100=$B$3)*('Handheld Data'!$C$2:$C$100=H$4), 0), ROW(G14)-4)</f>
        <v>0.85</v>
      </c>
      <c r="I14" s="13" cm="1">
        <f t="array" ref="I14">INDEX('Handheld Data'!$D$2:$M$100, MATCH(1, ('Handheld Data'!$B$2:$B$100=$B$3)*('Handheld Data'!$C$2:$C$100=I$4), 0), ROW(H14)-4)</f>
        <v>0.88</v>
      </c>
      <c r="J14" s="61" cm="1">
        <f t="array" ref="J14">INDEX('Handheld Data'!$D$2:$M$100, MATCH(1, ('Handheld Data'!$B$2:$B$100=$B$3)*('Handheld Data'!$C$2:$C$100=J$4), 0), ROW(I14)-4)</f>
        <v>1.1200000000000001</v>
      </c>
      <c r="K14" s="61" cm="1">
        <f t="array" ref="K14">INDEX('Handheld Data'!$D$2:$M$100, MATCH(1, ('Handheld Data'!$B$2:$B$100=$B$3)*('Handheld Data'!$C$2:$C$100=K$4), 0), ROW(J14)-4)</f>
        <v>1.19</v>
      </c>
      <c r="L14" s="61" cm="1">
        <f t="array" ref="L14">INDEX('Handheld Data'!$D$2:$M$100, MATCH(1, ('Handheld Data'!$B$2:$B$100=$B$3)*('Handheld Data'!$C$2:$C$100=L$4), 0), ROW(K14)-4)</f>
        <v>0.92</v>
      </c>
      <c r="M14" s="61" cm="1">
        <f t="array" ref="M14">INDEX('Handheld Data'!$D$2:$M$100, MATCH(1, ('Handheld Data'!$B$2:$B$100=$B$3)*('Handheld Data'!$C$2:$C$100=M$4), 0), ROW(L14)-4)</f>
        <v>0</v>
      </c>
      <c r="N14" s="61" cm="1">
        <f t="array" ref="N14">INDEX('Handheld Data'!$D$2:$M$100, MATCH(1, ('Handheld Data'!$B$2:$B$100=$B$3)*('Handheld Data'!$C$2:$C$100=N$4), 0), ROW(M14)-4)</f>
        <v>0</v>
      </c>
      <c r="O14" s="61" cm="1">
        <f t="array" ref="O14">INDEX('Handheld Data'!$D$2:$M$100, MATCH(1, ('Handheld Data'!$B$2:$B$100=$B$3)*('Handheld Data'!$C$2:$C$100=O$4), 0), ROW(N14)-4)</f>
        <v>0</v>
      </c>
      <c r="P14" s="61" cm="1">
        <f t="array" ref="P14">INDEX('Handheld Data'!$D$2:$M$100, MATCH(1, ('Handheld Data'!$B$2:$B$100=$B$3)*('Handheld Data'!$C$2:$C$100=P$4), 0), ROW(O14)-4)</f>
        <v>0</v>
      </c>
    </row>
    <row r="16" spans="2:32">
      <c r="B16" s="122" t="s">
        <v>0</v>
      </c>
      <c r="C16" s="123"/>
      <c r="D16" s="123"/>
      <c r="E16" s="123"/>
      <c r="F16" s="123"/>
      <c r="G16" s="123"/>
      <c r="H16" s="123"/>
      <c r="I16" s="123"/>
      <c r="J16" s="123"/>
      <c r="K16" s="123"/>
      <c r="L16" s="123"/>
      <c r="M16" s="123"/>
      <c r="N16" s="123"/>
      <c r="O16" s="123"/>
      <c r="P16" s="124"/>
    </row>
    <row r="17" spans="2:16">
      <c r="B17" s="128">
        <v>2</v>
      </c>
      <c r="C17" s="129"/>
      <c r="D17" s="129"/>
      <c r="E17" s="129"/>
      <c r="F17" s="129"/>
      <c r="G17" s="129"/>
      <c r="H17" s="129"/>
      <c r="I17" s="129"/>
      <c r="J17" s="129"/>
      <c r="K17" s="129"/>
      <c r="L17" s="129"/>
      <c r="M17" s="129"/>
      <c r="N17" s="129"/>
      <c r="O17" s="129"/>
      <c r="P17" s="130"/>
    </row>
    <row r="18" spans="2:16">
      <c r="B18" s="85" t="s">
        <v>1</v>
      </c>
      <c r="C18" s="16" cm="1">
        <f t="array" ref="C18">IFERROR(INDEX('Handheld Data'!$C$4:$C$100, SMALL(IF('Handheld Data'!$B$4:$B$100=$B$17, ROW('Handheld Data'!$B$4:$B$100)-ROW('Handheld Data'!$B$2)+1), COLUMN(A1))), "")</f>
        <v>45337</v>
      </c>
      <c r="D18" s="91" cm="1">
        <f t="array" ref="D18">IFERROR(INDEX('Handheld Data'!$C$4:$C$100, SMALL(IF('Handheld Data'!$B$4:$B$100=$B$17, ROW('Handheld Data'!$B$4:$B$100)-ROW('Handheld Data'!$B$2)+1), COLUMN(B1))), "")</f>
        <v>45358</v>
      </c>
      <c r="E18" s="67" cm="1">
        <f t="array" ref="E18">IFERROR(INDEX('Handheld Data'!$C$4:$C$100, SMALL(IF('Handheld Data'!$B$4:$B$100=$B$17, ROW('Handheld Data'!$B$4:$B$100)-ROW('Handheld Data'!$B$2)+1), COLUMN(C1))), "")</f>
        <v>45392</v>
      </c>
      <c r="F18" s="92" cm="1">
        <f t="array" ref="F18">IFERROR(INDEX('Handheld Data'!$C$4:$C$100, SMALL(IF('Handheld Data'!$B$4:$B$100=$B$17, ROW('Handheld Data'!$B$4:$B$100)-ROW('Handheld Data'!$B$2)+1), COLUMN(D1))), "")</f>
        <v>45401</v>
      </c>
      <c r="G18" s="16" cm="1">
        <f t="array" ref="G18">IFERROR(INDEX('Handheld Data'!$C$4:$C$100, SMALL(IF('Handheld Data'!$B$4:$B$100=$B$17, ROW('Handheld Data'!$B$4:$B$100)-ROW('Handheld Data'!$B$2)+1), COLUMN(E1))), "")</f>
        <v>45559</v>
      </c>
      <c r="H18" s="91" cm="1">
        <f t="array" ref="H18">IFERROR(INDEX('Handheld Data'!$C$4:$C$100, SMALL(IF('Handheld Data'!$B$4:$B$100=$B$17, ROW('Handheld Data'!$B$4:$B$100)-ROW('Handheld Data'!$B$2)+1), COLUMN(F1))), "")</f>
        <v>45563</v>
      </c>
      <c r="I18" s="67" cm="1">
        <f t="array" ref="I18">IFERROR(INDEX('Handheld Data'!$C$4:$C$100, SMALL(IF('Handheld Data'!$B$4:$B$100=$B$17, ROW('Handheld Data'!$B$4:$B$100)-ROW('Handheld Data'!$B$2)+1), COLUMN(G1))), "")</f>
        <v>45566</v>
      </c>
      <c r="J18" s="16" cm="1">
        <f t="array" ref="J18">IFERROR(INDEX('Handheld Data'!$C$4:$C$100, SMALL(IF('Handheld Data'!$B$4:$B$100=$B$17, ROW('Handheld Data'!$B$4:$B$100)-ROW('Handheld Data'!$B$2)+1), COLUMN(H1))), "")</f>
        <v>45569</v>
      </c>
      <c r="K18" s="91" cm="1">
        <f t="array" ref="K18">IFERROR(INDEX('Handheld Data'!$C$4:$C$100, SMALL(IF('Handheld Data'!$B$4:$B$100=$B$17, ROW('Handheld Data'!$B$4:$B$100)-ROW('Handheld Data'!$B$2)+1), COLUMN(I1))), "")</f>
        <v>45573</v>
      </c>
      <c r="L18" s="91" cm="1">
        <f t="array" ref="L18">IFERROR(INDEX('Handheld Data'!$C$4:$C$100, SMALL(IF('Handheld Data'!$B$4:$B$100=$B$17, ROW('Handheld Data'!$B$4:$B$100)-ROW('Handheld Data'!$B$2)+1), COLUMN(J1))), "")</f>
        <v>45580</v>
      </c>
      <c r="M18" s="15" cm="1">
        <f t="array" ref="M18">IFERROR(INDEX('Handheld Data'!$C$4:$C$100, SMALL(IF('Handheld Data'!$B$4:$B$100=$B$17, ROW('Handheld Data'!$B$4:$B$100)-ROW('Handheld Data'!$B$2)+1), COLUMN(K1))), "")</f>
        <v>45587</v>
      </c>
      <c r="N18" s="80" cm="1">
        <f t="array" ref="N18">IFERROR(INDEX('Handheld Data'!$C$4:$C$100, SMALL(IF('Handheld Data'!$B$4:$B$100=$B$17, ROW('Handheld Data'!$B$4:$B$100)-ROW('Handheld Data'!$B$2)+1), COLUMN(L1))), "")</f>
        <v>45589</v>
      </c>
      <c r="O18" s="80" cm="1">
        <f t="array" ref="O18">IFERROR(INDEX('Handheld Data'!$C$4:$C$100, SMALL(IF('Handheld Data'!$B$4:$B$100=$B$17, ROW('Handheld Data'!$B$4:$B$100)-ROW('Handheld Data'!$B$2)+1), COLUMN(M1))), "")</f>
        <v>0</v>
      </c>
      <c r="P18" s="79" t="str" cm="1">
        <f t="array" ref="P18">IFERROR(INDEX('Handheld Data'!$C$4:$C$100, SMALL(IF('Handheld Data'!$B$4:$B$100=$B$17, ROW('Handheld Data'!$B$4:$B$100)-ROW('Handheld Data'!$B$2)+1), COLUMN(N1))), "")</f>
        <v/>
      </c>
    </row>
    <row r="19" spans="2:16">
      <c r="B19" s="84" t="s">
        <v>37</v>
      </c>
      <c r="C19" s="25" cm="1">
        <f t="array" ref="C19">INDEX('Handheld Data'!$D$2:$M$100, MATCH(1, ('Handheld Data'!$B$2:$B$100=$B$17)*('Handheld Data'!$C$2:$C$100=C$18), 0), ROW(B19)-18)</f>
        <v>11.638999999999999</v>
      </c>
      <c r="D19" s="24" cm="1">
        <f t="array" ref="D19">INDEX('Handheld Data'!$D$2:$M$100, MATCH(1, ('Handheld Data'!$B$2:$B$100=$B$17)*('Handheld Data'!$C$2:$C$100=D$18), 0), ROW(C19)-18)</f>
        <v>15.635999999999999</v>
      </c>
      <c r="E19" s="26" cm="1">
        <f t="array" ref="E19">INDEX('Handheld Data'!$D$2:$M$100, MATCH(1, ('Handheld Data'!$B$2:$B$100=$B$17)*('Handheld Data'!$C$2:$C$100=E$18), 0), ROW(D19)-18)</f>
        <v>18.058</v>
      </c>
      <c r="F19" s="22" cm="1">
        <f t="array" ref="F19">INDEX('Handheld Data'!$D$2:$M$100, MATCH(1, ('Handheld Data'!$B$2:$B$100=$B$17)*('Handheld Data'!$C$2:$C$100=F$18), 0), ROW(E19)-18)</f>
        <v>19.190999999999999</v>
      </c>
      <c r="G19" s="25" cm="1">
        <f t="array" ref="G19">INDEX('Handheld Data'!$D$2:$M$100, MATCH(1, ('Handheld Data'!$B$2:$B$100=$B$17)*('Handheld Data'!$C$2:$C$100=G$18), 0), ROW(F19)-18)</f>
        <v>22.420999999999999</v>
      </c>
      <c r="H19" s="24" cm="1">
        <f t="array" ref="H19">INDEX('Handheld Data'!$D$2:$M$100, MATCH(1, ('Handheld Data'!$B$2:$B$100=$B$17)*('Handheld Data'!$C$2:$C$100=H$18), 0), ROW(G19)-18)</f>
        <v>22.707000000000001</v>
      </c>
      <c r="I19" s="26" cm="1">
        <f t="array" ref="I19">INDEX('Handheld Data'!$D$2:$M$100, MATCH(1, ('Handheld Data'!$B$2:$B$100=$B$17)*('Handheld Data'!$C$2:$C$100=I$18), 0), ROW(H19)-18)</f>
        <v>22.501000000000001</v>
      </c>
      <c r="J19" s="25" cm="1">
        <f t="array" ref="J19">INDEX('Handheld Data'!$D$2:$M$100, MATCH(1, ('Handheld Data'!$B$2:$B$100=$B$17)*('Handheld Data'!$C$2:$C$100=J$18), 0), ROW(I19)-18)</f>
        <v>21.332999999999998</v>
      </c>
      <c r="K19" s="24" cm="1">
        <f t="array" ref="K19">INDEX('Handheld Data'!$D$2:$M$100, MATCH(1, ('Handheld Data'!$B$2:$B$100=$B$17)*('Handheld Data'!$C$2:$C$100=K$18), 0), ROW(J19)-18)</f>
        <v>19.905000000000001</v>
      </c>
      <c r="L19" s="24" cm="1">
        <f t="array" ref="L19">INDEX('Handheld Data'!$D$2:$M$100, MATCH(1, ('Handheld Data'!$B$2:$B$100=$B$17)*('Handheld Data'!$C$2:$C$100=L$18), 0), ROW(K19)-18)</f>
        <v>17.327000000000002</v>
      </c>
      <c r="M19" s="24" cm="1">
        <f t="array" ref="M19">INDEX('Handheld Data'!$D$2:$M$100, MATCH(1, ('Handheld Data'!$B$2:$B$100=$B$17)*('Handheld Data'!$C$2:$C$100=M$18), 0), ROW(L19)-18)</f>
        <v>16.196000000000002</v>
      </c>
      <c r="N19" s="24" cm="1">
        <f t="array" ref="N19">INDEX('Handheld Data'!$D$2:$M$100, MATCH(1, ('Handheld Data'!$B$2:$B$100=$B$17)*('Handheld Data'!$C$2:$C$100=N$18), 0), ROW(M19)-18)</f>
        <v>17.538</v>
      </c>
      <c r="O19" s="24" cm="1">
        <f t="array" ref="O19">INDEX('Handheld Data'!$D$2:$M$100, MATCH(1, ('Handheld Data'!$B$2:$B$100=$B$17)*('Handheld Data'!$C$2:$C$100=O$18), 0), ROW(N19)-18)</f>
        <v>0</v>
      </c>
      <c r="P19" s="24" cm="1">
        <f t="array" ref="P19">INDEX('Handheld Data'!$D$2:$M$100, MATCH(1, ('Handheld Data'!$B$2:$B$100=$B$17)*('Handheld Data'!$C$2:$C$100=P$18), 0), ROW(O19)-18)</f>
        <v>0</v>
      </c>
    </row>
    <row r="20" spans="2:16">
      <c r="B20" s="85" t="s">
        <v>5</v>
      </c>
      <c r="C20" s="12" cm="1">
        <f t="array" ref="C20">INDEX('Handheld Data'!$D$2:$M$100, MATCH(1, ('Handheld Data'!$B$2:$B$100=$B$17)*('Handheld Data'!$C$2:$C$100=C$18), 0), ROW(B20)-18)</f>
        <v>751.4</v>
      </c>
      <c r="D20" s="5" cm="1">
        <f t="array" ref="D20">INDEX('Handheld Data'!$D$2:$M$100, MATCH(1, ('Handheld Data'!$B$2:$B$100=$B$17)*('Handheld Data'!$C$2:$C$100=D$18), 0), ROW(C20)-18)</f>
        <v>748.2</v>
      </c>
      <c r="E20" cm="1">
        <f t="array" ref="E20">INDEX('Handheld Data'!$D$2:$M$100, MATCH(1, ('Handheld Data'!$B$2:$B$100=$B$17)*('Handheld Data'!$C$2:$C$100=E$18), 0), ROW(D20)-18)</f>
        <v>749.7</v>
      </c>
      <c r="F20" s="4" cm="1">
        <f t="array" ref="F20">INDEX('Handheld Data'!$D$2:$M$100, MATCH(1, ('Handheld Data'!$B$2:$B$100=$B$17)*('Handheld Data'!$C$2:$C$100=F$18), 0), ROW(E20)-18)</f>
        <v>749.2</v>
      </c>
      <c r="G20" s="12" cm="1">
        <f t="array" ref="G20">INDEX('Handheld Data'!$D$2:$M$100, MATCH(1, ('Handheld Data'!$B$2:$B$100=$B$17)*('Handheld Data'!$C$2:$C$100=G$18), 0), ROW(F20)-18)</f>
        <v>749.3</v>
      </c>
      <c r="H20" s="5" cm="1">
        <f t="array" ref="H20">INDEX('Handheld Data'!$D$2:$M$100, MATCH(1, ('Handheld Data'!$B$2:$B$100=$B$17)*('Handheld Data'!$C$2:$C$100=H$18), 0), ROW(G20)-18)</f>
        <v>745.9</v>
      </c>
      <c r="I20" cm="1">
        <f t="array" ref="I20">INDEX('Handheld Data'!$D$2:$M$100, MATCH(1, ('Handheld Data'!$B$2:$B$100=$B$17)*('Handheld Data'!$C$2:$C$100=I$18), 0), ROW(H20)-18)</f>
        <v>747.5</v>
      </c>
      <c r="J20" s="12" cm="1">
        <f t="array" ref="J20">INDEX('Handheld Data'!$D$2:$M$100, MATCH(1, ('Handheld Data'!$B$2:$B$100=$B$17)*('Handheld Data'!$C$2:$C$100=J$18), 0), ROW(I20)-18)</f>
        <v>755.3</v>
      </c>
      <c r="K20" s="5" cm="1">
        <f t="array" ref="K20">INDEX('Handheld Data'!$D$2:$M$100, MATCH(1, ('Handheld Data'!$B$2:$B$100=$B$17)*('Handheld Data'!$C$2:$C$100=K$18), 0), ROW(J20)-18)</f>
        <v>749.2</v>
      </c>
      <c r="L20" s="5" cm="1">
        <f t="array" ref="L20">INDEX('Handheld Data'!$D$2:$M$100, MATCH(1, ('Handheld Data'!$B$2:$B$100=$B$17)*('Handheld Data'!$C$2:$C$100=L$18), 0), ROW(K20)-18)</f>
        <v>750.1</v>
      </c>
      <c r="M20" s="5" cm="1">
        <f t="array" ref="M20">INDEX('Handheld Data'!$D$2:$M$100, MATCH(1, ('Handheld Data'!$B$2:$B$100=$B$17)*('Handheld Data'!$C$2:$C$100=M$18), 0), ROW(L20)-18)</f>
        <v>757.1</v>
      </c>
      <c r="N20" s="5" cm="1">
        <f t="array" ref="N20">INDEX('Handheld Data'!$D$2:$M$100, MATCH(1, ('Handheld Data'!$B$2:$B$100=$B$17)*('Handheld Data'!$C$2:$C$100=N$18), 0), ROW(M20)-18)</f>
        <v>749.8</v>
      </c>
      <c r="O20" s="5" cm="1">
        <f t="array" ref="O20">INDEX('Handheld Data'!$D$2:$M$100, MATCH(1, ('Handheld Data'!$B$2:$B$100=$B$17)*('Handheld Data'!$C$2:$C$100=O$18), 0), ROW(N20)-18)</f>
        <v>0</v>
      </c>
      <c r="P20" s="5" cm="1">
        <f t="array" ref="P20">INDEX('Handheld Data'!$D$2:$M$100, MATCH(1, ('Handheld Data'!$B$2:$B$100=$B$17)*('Handheld Data'!$C$2:$C$100=P$18), 0), ROW(O20)-18)</f>
        <v>0</v>
      </c>
    </row>
    <row r="21" spans="2:16">
      <c r="B21" s="84" t="s">
        <v>38</v>
      </c>
      <c r="C21" s="25" cm="1">
        <f t="array" ref="C21">INDEX('Handheld Data'!$D$2:$M$100, MATCH(1, ('Handheld Data'!$B$2:$B$100=$B$17)*('Handheld Data'!$C$2:$C$100=C$18), 0), ROW(B21)-18)</f>
        <v>85</v>
      </c>
      <c r="D21" s="24" cm="1">
        <f t="array" ref="D21">INDEX('Handheld Data'!$D$2:$M$100, MATCH(1, ('Handheld Data'!$B$2:$B$100=$B$17)*('Handheld Data'!$C$2:$C$100=D$18), 0), ROW(C21)-18)</f>
        <v>73.8</v>
      </c>
      <c r="E21" s="26" cm="1">
        <f t="array" ref="E21">INDEX('Handheld Data'!$D$2:$M$100, MATCH(1, ('Handheld Data'!$B$2:$B$100=$B$17)*('Handheld Data'!$C$2:$C$100=E$18), 0), ROW(D21)-18)</f>
        <v>80.2</v>
      </c>
      <c r="F21" s="22" cm="1">
        <f t="array" ref="F21">INDEX('Handheld Data'!$D$2:$M$100, MATCH(1, ('Handheld Data'!$B$2:$B$100=$B$17)*('Handheld Data'!$C$2:$C$100=F$18), 0), ROW(E21)-18)</f>
        <v>82.1</v>
      </c>
      <c r="G21" s="25" cm="1">
        <f t="array" ref="G21">INDEX('Handheld Data'!$D$2:$M$100, MATCH(1, ('Handheld Data'!$B$2:$B$100=$B$17)*('Handheld Data'!$C$2:$C$100=G$18), 0), ROW(F21)-18)</f>
        <v>83</v>
      </c>
      <c r="H21" s="24" cm="1">
        <f t="array" ref="H21">INDEX('Handheld Data'!$D$2:$M$100, MATCH(1, ('Handheld Data'!$B$2:$B$100=$B$17)*('Handheld Data'!$C$2:$C$100=H$18), 0), ROW(G21)-18)</f>
        <v>81.7</v>
      </c>
      <c r="I21" s="26" cm="1">
        <f t="array" ref="I21">INDEX('Handheld Data'!$D$2:$M$100, MATCH(1, ('Handheld Data'!$B$2:$B$100=$B$17)*('Handheld Data'!$C$2:$C$100=I$18), 0), ROW(H21)-18)</f>
        <v>79.099999999999994</v>
      </c>
      <c r="J21" s="25" cm="1">
        <f t="array" ref="J21">INDEX('Handheld Data'!$D$2:$M$100, MATCH(1, ('Handheld Data'!$B$2:$B$100=$B$17)*('Handheld Data'!$C$2:$C$100=J$18), 0), ROW(I21)-18)</f>
        <v>100.8</v>
      </c>
      <c r="K21" s="24" cm="1">
        <f t="array" ref="K21">INDEX('Handheld Data'!$D$2:$M$100, MATCH(1, ('Handheld Data'!$B$2:$B$100=$B$17)*('Handheld Data'!$C$2:$C$100=K$18), 0), ROW(J21)-18)</f>
        <v>121.9</v>
      </c>
      <c r="L21" s="24" cm="1">
        <f t="array" ref="L21">INDEX('Handheld Data'!$D$2:$M$100, MATCH(1, ('Handheld Data'!$B$2:$B$100=$B$17)*('Handheld Data'!$C$2:$C$100=L$18), 0), ROW(K21)-18)</f>
        <v>119.1</v>
      </c>
      <c r="M21" s="24" cm="1">
        <f t="array" ref="M21">INDEX('Handheld Data'!$D$2:$M$100, MATCH(1, ('Handheld Data'!$B$2:$B$100=$B$17)*('Handheld Data'!$C$2:$C$100=M$18), 0), ROW(L21)-18)</f>
        <v>115.3</v>
      </c>
      <c r="N21" s="24" cm="1">
        <f t="array" ref="N21">INDEX('Handheld Data'!$D$2:$M$100, MATCH(1, ('Handheld Data'!$B$2:$B$100=$B$17)*('Handheld Data'!$C$2:$C$100=N$18), 0), ROW(M21)-18)</f>
        <v>73.900000000000006</v>
      </c>
      <c r="O21" s="24" cm="1">
        <f t="array" ref="O21">INDEX('Handheld Data'!$D$2:$M$100, MATCH(1, ('Handheld Data'!$B$2:$B$100=$B$17)*('Handheld Data'!$C$2:$C$100=O$18), 0), ROW(N21)-18)</f>
        <v>0</v>
      </c>
      <c r="P21" s="24" cm="1">
        <f t="array" ref="P21">INDEX('Handheld Data'!$D$2:$M$100, MATCH(1, ('Handheld Data'!$B$2:$B$100=$B$17)*('Handheld Data'!$C$2:$C$100=P$18), 0), ROW(O21)-18)</f>
        <v>0</v>
      </c>
    </row>
    <row r="22" spans="2:16">
      <c r="B22" s="85" t="s">
        <v>7</v>
      </c>
      <c r="C22" s="12" cm="1">
        <f t="array" ref="C22">INDEX('Handheld Data'!$D$2:$M$100, MATCH(1, ('Handheld Data'!$B$2:$B$100=$B$17)*('Handheld Data'!$C$2:$C$100=C$18), 0), ROW(B22)-18)</f>
        <v>313.39999999999998</v>
      </c>
      <c r="D22" s="5" cm="1">
        <f t="array" ref="D22">INDEX('Handheld Data'!$D$2:$M$100, MATCH(1, ('Handheld Data'!$B$2:$B$100=$B$17)*('Handheld Data'!$C$2:$C$100=D$18), 0), ROW(C22)-18)</f>
        <v>275.10000000000002</v>
      </c>
      <c r="E22" cm="1">
        <f t="array" ref="E22">INDEX('Handheld Data'!$D$2:$M$100, MATCH(1, ('Handheld Data'!$B$2:$B$100=$B$17)*('Handheld Data'!$C$2:$C$100=E$18), 0), ROW(D22)-18)</f>
        <v>305.3</v>
      </c>
      <c r="F22" s="4" cm="1">
        <f t="array" ref="F22">INDEX('Handheld Data'!$D$2:$M$100, MATCH(1, ('Handheld Data'!$B$2:$B$100=$B$17)*('Handheld Data'!$C$2:$C$100=F$18), 0), ROW(E22)-18)</f>
        <v>356.4</v>
      </c>
      <c r="G22" s="12" cm="1">
        <f t="array" ref="G22">INDEX('Handheld Data'!$D$2:$M$100, MATCH(1, ('Handheld Data'!$B$2:$B$100=$B$17)*('Handheld Data'!$C$2:$C$100=G$18), 0), ROW(F22)-18)</f>
        <v>134.69999999999999</v>
      </c>
      <c r="H22" s="5" cm="1">
        <f t="array" ref="H22">INDEX('Handheld Data'!$D$2:$M$100, MATCH(1, ('Handheld Data'!$B$2:$B$100=$B$17)*('Handheld Data'!$C$2:$C$100=H$18), 0), ROW(G22)-18)</f>
        <v>334.6</v>
      </c>
      <c r="I22" cm="1">
        <f t="array" ref="I22">INDEX('Handheld Data'!$D$2:$M$100, MATCH(1, ('Handheld Data'!$B$2:$B$100=$B$17)*('Handheld Data'!$C$2:$C$100=I$18), 0), ROW(H22)-18)</f>
        <v>315.5</v>
      </c>
      <c r="J22" s="12" cm="1">
        <f t="array" ref="J22">INDEX('Handheld Data'!$D$2:$M$100, MATCH(1, ('Handheld Data'!$B$2:$B$100=$B$17)*('Handheld Data'!$C$2:$C$100=J$18), 0), ROW(I22)-18)</f>
        <v>352</v>
      </c>
      <c r="K22" s="5" cm="1">
        <f t="array" ref="K22">INDEX('Handheld Data'!$D$2:$M$100, MATCH(1, ('Handheld Data'!$B$2:$B$100=$B$17)*('Handheld Data'!$C$2:$C$100=K$18), 0), ROW(J22)-18)</f>
        <v>355.6</v>
      </c>
      <c r="L22" s="5" cm="1">
        <f t="array" ref="L22">INDEX('Handheld Data'!$D$2:$M$100, MATCH(1, ('Handheld Data'!$B$2:$B$100=$B$17)*('Handheld Data'!$C$2:$C$100=L$18), 0), ROW(K22)-18)</f>
        <v>361.2</v>
      </c>
      <c r="M22" s="5" cm="1">
        <f t="array" ref="M22">INDEX('Handheld Data'!$D$2:$M$100, MATCH(1, ('Handheld Data'!$B$2:$B$100=$B$17)*('Handheld Data'!$C$2:$C$100=M$18), 0), ROW(L22)-18)</f>
        <v>382.8</v>
      </c>
      <c r="N22" s="5" cm="1">
        <f t="array" ref="N22">INDEX('Handheld Data'!$D$2:$M$100, MATCH(1, ('Handheld Data'!$B$2:$B$100=$B$17)*('Handheld Data'!$C$2:$C$100=N$18), 0), ROW(M22)-18)</f>
        <v>367.1</v>
      </c>
      <c r="O22" s="5" cm="1">
        <f t="array" ref="O22">INDEX('Handheld Data'!$D$2:$M$100, MATCH(1, ('Handheld Data'!$B$2:$B$100=$B$17)*('Handheld Data'!$C$2:$C$100=O$18), 0), ROW(N22)-18)</f>
        <v>0</v>
      </c>
      <c r="P22" s="5" cm="1">
        <f t="array" ref="P22">INDEX('Handheld Data'!$D$2:$M$100, MATCH(1, ('Handheld Data'!$B$2:$B$100=$B$17)*('Handheld Data'!$C$2:$C$100=P$18), 0), ROW(O22)-18)</f>
        <v>0</v>
      </c>
    </row>
    <row r="23" spans="2:16">
      <c r="B23" s="84" t="s">
        <v>8</v>
      </c>
      <c r="C23" s="25" cm="1">
        <f t="array" ref="C23">INDEX('Handheld Data'!$D$2:$M$100, MATCH(1, ('Handheld Data'!$B$2:$B$100=$B$17)*('Handheld Data'!$C$2:$C$100=C$18), 0), ROW(B23)-18)</f>
        <v>0.17</v>
      </c>
      <c r="D23" s="24" cm="1">
        <f t="array" ref="D23">INDEX('Handheld Data'!$D$2:$M$100, MATCH(1, ('Handheld Data'!$B$2:$B$100=$B$17)*('Handheld Data'!$C$2:$C$100=D$18), 0), ROW(C23)-18)</f>
        <v>0.14000000000000001</v>
      </c>
      <c r="E23" s="26" cm="1">
        <f t="array" ref="E23">INDEX('Handheld Data'!$D$2:$M$100, MATCH(1, ('Handheld Data'!$B$2:$B$100=$B$17)*('Handheld Data'!$C$2:$C$100=E$18), 0), ROW(D23)-18)</f>
        <v>0.16</v>
      </c>
      <c r="F23" s="22" cm="1">
        <f t="array" ref="F23">INDEX('Handheld Data'!$D$2:$M$100, MATCH(1, ('Handheld Data'!$B$2:$B$100=$B$17)*('Handheld Data'!$C$2:$C$100=F$18), 0), ROW(E23)-18)</f>
        <v>0.19</v>
      </c>
      <c r="G23" s="25" cm="1">
        <f t="array" ref="G23">INDEX('Handheld Data'!$D$2:$M$100, MATCH(1, ('Handheld Data'!$B$2:$B$100=$B$17)*('Handheld Data'!$C$2:$C$100=G$18), 0), ROW(F23)-18)</f>
        <v>7.0000000000000007E-2</v>
      </c>
      <c r="H23" s="24" cm="1">
        <f t="array" ref="H23">INDEX('Handheld Data'!$D$2:$M$100, MATCH(1, ('Handheld Data'!$B$2:$B$100=$B$17)*('Handheld Data'!$C$2:$C$100=H$18), 0), ROW(G23)-18)</f>
        <v>0.17</v>
      </c>
      <c r="I23" s="26" cm="1">
        <f t="array" ref="I23">INDEX('Handheld Data'!$D$2:$M$100, MATCH(1, ('Handheld Data'!$B$2:$B$100=$B$17)*('Handheld Data'!$C$2:$C$100=I$18), 0), ROW(H23)-18)</f>
        <v>0.16</v>
      </c>
      <c r="J23" s="25" cm="1">
        <f t="array" ref="J23">INDEX('Handheld Data'!$D$2:$M$100, MATCH(1, ('Handheld Data'!$B$2:$B$100=$B$17)*('Handheld Data'!$C$2:$C$100=J$18), 0), ROW(I23)-18)</f>
        <v>0.18</v>
      </c>
      <c r="K23" s="24" cm="1">
        <f t="array" ref="K23">INDEX('Handheld Data'!$D$2:$M$100, MATCH(1, ('Handheld Data'!$B$2:$B$100=$B$17)*('Handheld Data'!$C$2:$C$100=K$18), 0), ROW(J23)-18)</f>
        <v>0.19</v>
      </c>
      <c r="L23" s="24" cm="1">
        <f t="array" ref="L23">INDEX('Handheld Data'!$D$2:$M$100, MATCH(1, ('Handheld Data'!$B$2:$B$100=$B$17)*('Handheld Data'!$C$2:$C$100=L$18), 0), ROW(K23)-18)</f>
        <v>0.19</v>
      </c>
      <c r="M23" s="24" cm="1">
        <f t="array" ref="M23">INDEX('Handheld Data'!$D$2:$M$100, MATCH(1, ('Handheld Data'!$B$2:$B$100=$B$17)*('Handheld Data'!$C$2:$C$100=M$18), 0), ROW(L23)-18)</f>
        <v>0.2</v>
      </c>
      <c r="N23" s="24" cm="1">
        <f t="array" ref="N23">INDEX('Handheld Data'!$D$2:$M$100, MATCH(1, ('Handheld Data'!$B$2:$B$100=$B$17)*('Handheld Data'!$C$2:$C$100=N$18), 0), ROW(M23)-18)</f>
        <v>0.19</v>
      </c>
      <c r="O23" s="24" cm="1">
        <f t="array" ref="O23">INDEX('Handheld Data'!$D$2:$M$100, MATCH(1, ('Handheld Data'!$B$2:$B$100=$B$17)*('Handheld Data'!$C$2:$C$100=O$18), 0), ROW(N23)-18)</f>
        <v>0</v>
      </c>
      <c r="P23" s="24" cm="1">
        <f t="array" ref="P23">INDEX('Handheld Data'!$D$2:$M$100, MATCH(1, ('Handheld Data'!$B$2:$B$100=$B$17)*('Handheld Data'!$C$2:$C$100=P$18), 0), ROW(O23)-18)</f>
        <v>0</v>
      </c>
    </row>
    <row r="24" spans="2:16">
      <c r="B24" s="85" t="s">
        <v>9</v>
      </c>
      <c r="C24" s="12" cm="1">
        <f t="array" ref="C24">INDEX('Handheld Data'!$D$2:$M$100, MATCH(1, ('Handheld Data'!$B$2:$B$100=$B$17)*('Handheld Data'!$C$2:$C$100=C$18), 0), ROW(B24)-18)</f>
        <v>0.73</v>
      </c>
      <c r="D24" s="5" cm="1">
        <f t="array" ref="D24">INDEX('Handheld Data'!$D$2:$M$100, MATCH(1, ('Handheld Data'!$B$2:$B$100=$B$17)*('Handheld Data'!$C$2:$C$100=D$18), 0), ROW(C24)-18)</f>
        <v>3.06</v>
      </c>
      <c r="E24" cm="1">
        <f t="array" ref="E24">INDEX('Handheld Data'!$D$2:$M$100, MATCH(1, ('Handheld Data'!$B$2:$B$100=$B$17)*('Handheld Data'!$C$2:$C$100=E$18), 0), ROW(D24)-18)</f>
        <v>4.1900000000000004</v>
      </c>
      <c r="F24" s="4" cm="1">
        <f t="array" ref="F24">INDEX('Handheld Data'!$D$2:$M$100, MATCH(1, ('Handheld Data'!$B$2:$B$100=$B$17)*('Handheld Data'!$C$2:$C$100=F$18), 0), ROW(E24)-18)</f>
        <v>3.8</v>
      </c>
      <c r="G24" s="12" cm="1">
        <f t="array" ref="G24">INDEX('Handheld Data'!$D$2:$M$100, MATCH(1, ('Handheld Data'!$B$2:$B$100=$B$17)*('Handheld Data'!$C$2:$C$100=G$18), 0), ROW(F24)-18)</f>
        <v>17.850000000000001</v>
      </c>
      <c r="H24" s="5" cm="1">
        <f t="array" ref="H24">INDEX('Handheld Data'!$D$2:$M$100, MATCH(1, ('Handheld Data'!$B$2:$B$100=$B$17)*('Handheld Data'!$C$2:$C$100=H$18), 0), ROW(G24)-18)</f>
        <v>6.94</v>
      </c>
      <c r="I24" cm="1">
        <f t="array" ref="I24">INDEX('Handheld Data'!$D$2:$M$100, MATCH(1, ('Handheld Data'!$B$2:$B$100=$B$17)*('Handheld Data'!$C$2:$C$100=I$18), 0), ROW(H24)-18)</f>
        <v>1.88</v>
      </c>
      <c r="J24" s="12" cm="1">
        <f t="array" ref="J24">INDEX('Handheld Data'!$D$2:$M$100, MATCH(1, ('Handheld Data'!$B$2:$B$100=$B$17)*('Handheld Data'!$C$2:$C$100=J$18), 0), ROW(I24)-18)</f>
        <v>1.57</v>
      </c>
      <c r="K24" s="5" cm="1">
        <f t="array" ref="K24">INDEX('Handheld Data'!$D$2:$M$100, MATCH(1, ('Handheld Data'!$B$2:$B$100=$B$17)*('Handheld Data'!$C$2:$C$100=K$18), 0), ROW(J24)-18)</f>
        <v>1.75</v>
      </c>
      <c r="L24" s="5" cm="1">
        <f t="array" ref="L24">INDEX('Handheld Data'!$D$2:$M$100, MATCH(1, ('Handheld Data'!$B$2:$B$100=$B$17)*('Handheld Data'!$C$2:$C$100=L$18), 0), ROW(K24)-18)</f>
        <v>2.46</v>
      </c>
      <c r="M24" s="5" cm="1">
        <f t="array" ref="M24">INDEX('Handheld Data'!$D$2:$M$100, MATCH(1, ('Handheld Data'!$B$2:$B$100=$B$17)*('Handheld Data'!$C$2:$C$100=M$18), 0), ROW(L24)-18)</f>
        <v>4.84</v>
      </c>
      <c r="N24" s="5" cm="1">
        <f t="array" ref="N24">INDEX('Handheld Data'!$D$2:$M$100, MATCH(1, ('Handheld Data'!$B$2:$B$100=$B$17)*('Handheld Data'!$C$2:$C$100=N$18), 0), ROW(M24)-18)</f>
        <v>9.43</v>
      </c>
      <c r="O24" s="5" cm="1">
        <f t="array" ref="O24">INDEX('Handheld Data'!$D$2:$M$100, MATCH(1, ('Handheld Data'!$B$2:$B$100=$B$17)*('Handheld Data'!$C$2:$C$100=O$18), 0), ROW(N24)-18)</f>
        <v>0</v>
      </c>
      <c r="P24" s="5" cm="1">
        <f t="array" ref="P24">INDEX('Handheld Data'!$D$2:$M$100, MATCH(1, ('Handheld Data'!$B$2:$B$100=$B$17)*('Handheld Data'!$C$2:$C$100=P$18), 0), ROW(O24)-18)</f>
        <v>0</v>
      </c>
    </row>
    <row r="25" spans="2:16">
      <c r="B25" s="84" t="s">
        <v>10</v>
      </c>
      <c r="C25" s="25" cm="1">
        <f t="array" ref="C25">INDEX('Handheld Data'!$D$2:$M$100, MATCH(1, ('Handheld Data'!$B$2:$B$100=$B$17)*('Handheld Data'!$C$2:$C$100=C$18), 0), ROW(B25)-18)</f>
        <v>-0.09</v>
      </c>
      <c r="D25" s="24" cm="1">
        <f t="array" ref="D25">INDEX('Handheld Data'!$D$2:$M$100, MATCH(1, ('Handheld Data'!$B$2:$B$100=$B$17)*('Handheld Data'!$C$2:$C$100=D$18), 0), ROW(C25)-18)</f>
        <v>-0.34</v>
      </c>
      <c r="E25" s="26" cm="1">
        <f t="array" ref="E25">INDEX('Handheld Data'!$D$2:$M$100, MATCH(1, ('Handheld Data'!$B$2:$B$100=$B$17)*('Handheld Data'!$C$2:$C$100=E$18), 0), ROW(D25)-18)</f>
        <v>0.31</v>
      </c>
      <c r="F25" s="22" cm="1">
        <f t="array" ref="F25">INDEX('Handheld Data'!$D$2:$M$100, MATCH(1, ('Handheld Data'!$B$2:$B$100=$B$17)*('Handheld Data'!$C$2:$C$100=F$18), 0), ROW(E25)-18)</f>
        <v>0.2</v>
      </c>
      <c r="G25" s="25" cm="1">
        <f t="array" ref="G25">INDEX('Handheld Data'!$D$2:$M$100, MATCH(1, ('Handheld Data'!$B$2:$B$100=$B$17)*('Handheld Data'!$C$2:$C$100=G$18), 0), ROW(F25)-18)</f>
        <v>0.71799999999999997</v>
      </c>
      <c r="H25" s="24" cm="1">
        <f t="array" ref="H25">INDEX('Handheld Data'!$D$2:$M$100, MATCH(1, ('Handheld Data'!$B$2:$B$100=$B$17)*('Handheld Data'!$C$2:$C$100=H$18), 0), ROW(G25)-18)</f>
        <v>-0.45900000000000002</v>
      </c>
      <c r="I25" s="26" cm="1">
        <f t="array" ref="I25">INDEX('Handheld Data'!$D$2:$M$100, MATCH(1, ('Handheld Data'!$B$2:$B$100=$B$17)*('Handheld Data'!$C$2:$C$100=I$18), 0), ROW(H25)-18)</f>
        <v>-0.53500000000000003</v>
      </c>
      <c r="J25" s="25" cm="1">
        <f t="array" ref="J25">INDEX('Handheld Data'!$D$2:$M$100, MATCH(1, ('Handheld Data'!$B$2:$B$100=$B$17)*('Handheld Data'!$C$2:$C$100=J$18), 0), ROW(I25)-18)</f>
        <v>-0.50600000000000001</v>
      </c>
      <c r="K25" s="24" cm="1">
        <f t="array" ref="K25">INDEX('Handheld Data'!$D$2:$M$100, MATCH(1, ('Handheld Data'!$B$2:$B$100=$B$17)*('Handheld Data'!$C$2:$C$100=K$18), 0), ROW(J25)-18)</f>
        <v>-0.51600000000000001</v>
      </c>
      <c r="L25" s="24" cm="1">
        <f t="array" ref="L25">INDEX('Handheld Data'!$D$2:$M$100, MATCH(1, ('Handheld Data'!$B$2:$B$100=$B$17)*('Handheld Data'!$C$2:$C$100=L$18), 0), ROW(K25)-18)</f>
        <v>-0.36799999999999999</v>
      </c>
      <c r="M25" s="24" cm="1">
        <f t="array" ref="M25">INDEX('Handheld Data'!$D$2:$M$100, MATCH(1, ('Handheld Data'!$B$2:$B$100=$B$17)*('Handheld Data'!$C$2:$C$100=M$18), 0), ROW(L25)-18)</f>
        <v>-0.34599999999999997</v>
      </c>
      <c r="N25" s="24" cm="1">
        <f t="array" ref="N25">INDEX('Handheld Data'!$D$2:$M$100, MATCH(1, ('Handheld Data'!$B$2:$B$100=$B$17)*('Handheld Data'!$C$2:$C$100=N$18), 0), ROW(M25)-18)</f>
        <v>-0.37</v>
      </c>
      <c r="O25" s="24" cm="1">
        <f t="array" ref="O25">INDEX('Handheld Data'!$D$2:$M$100, MATCH(1, ('Handheld Data'!$B$2:$B$100=$B$17)*('Handheld Data'!$C$2:$C$100=O$18), 0), ROW(N25)-18)</f>
        <v>0</v>
      </c>
      <c r="P25" s="24" cm="1">
        <f t="array" ref="P25">INDEX('Handheld Data'!$D$2:$M$100, MATCH(1, ('Handheld Data'!$B$2:$B$100=$B$17)*('Handheld Data'!$C$2:$C$100=P$18), 0), ROW(O25)-18)</f>
        <v>0</v>
      </c>
    </row>
    <row r="26" spans="2:16">
      <c r="B26" s="85" t="s">
        <v>11</v>
      </c>
      <c r="C26" s="12" cm="1">
        <f t="array" ref="C26">INDEX('Handheld Data'!$D$2:$M$100, MATCH(1, ('Handheld Data'!$B$2:$B$100=$B$17)*('Handheld Data'!$C$2:$C$100=C$18), 0), ROW(B26)-18)</f>
        <v>-8.5000000000000006E-2</v>
      </c>
      <c r="D26" s="5" cm="1">
        <f t="array" ref="D26">INDEX('Handheld Data'!$D$2:$M$100, MATCH(1, ('Handheld Data'!$B$2:$B$100=$B$17)*('Handheld Data'!$C$2:$C$100=D$18), 0), ROW(C26)-18)</f>
        <v>-0.34100000000000003</v>
      </c>
      <c r="E26" cm="1">
        <f t="array" ref="E26">INDEX('Handheld Data'!$D$2:$M$100, MATCH(1, ('Handheld Data'!$B$2:$B$100=$B$17)*('Handheld Data'!$C$2:$C$100=E$18), 0), ROW(D26)-18)</f>
        <v>0.311</v>
      </c>
      <c r="F26" s="4" cm="1">
        <f t="array" ref="F26">INDEX('Handheld Data'!$D$2:$M$100, MATCH(1, ('Handheld Data'!$B$2:$B$100=$B$17)*('Handheld Data'!$C$2:$C$100=F$18), 0), ROW(E26)-18)</f>
        <v>0.20499999999999999</v>
      </c>
      <c r="G26" s="12" cm="1">
        <f t="array" ref="G26">INDEX('Handheld Data'!$D$2:$M$100, MATCH(1, ('Handheld Data'!$B$2:$B$100=$B$17)*('Handheld Data'!$C$2:$C$100=G$18), 0), ROW(F26)-18)</f>
        <v>-0.39</v>
      </c>
      <c r="H26" s="5" cm="1">
        <f t="array" ref="H26">INDEX('Handheld Data'!$D$2:$M$100, MATCH(1, ('Handheld Data'!$B$2:$B$100=$B$17)*('Handheld Data'!$C$2:$C$100=H$18), 0), ROW(G26)-18)</f>
        <v>-0.46</v>
      </c>
      <c r="I26" cm="1">
        <f t="array" ref="I26">INDEX('Handheld Data'!$D$2:$M$100, MATCH(1, ('Handheld Data'!$B$2:$B$100=$B$17)*('Handheld Data'!$C$2:$C$100=I$18), 0), ROW(H26)-18)</f>
        <v>-0.54</v>
      </c>
      <c r="J26" s="12" cm="1">
        <f t="array" ref="J26">INDEX('Handheld Data'!$D$2:$M$100, MATCH(1, ('Handheld Data'!$B$2:$B$100=$B$17)*('Handheld Data'!$C$2:$C$100=J$18), 0), ROW(I26)-18)</f>
        <v>-0.51</v>
      </c>
      <c r="K26" s="5" cm="1">
        <f t="array" ref="K26">INDEX('Handheld Data'!$D$2:$M$100, MATCH(1, ('Handheld Data'!$B$2:$B$100=$B$17)*('Handheld Data'!$C$2:$C$100=K$18), 0), ROW(J26)-18)</f>
        <v>-0.52</v>
      </c>
      <c r="L26" s="5" cm="1">
        <f t="array" ref="L26">INDEX('Handheld Data'!$D$2:$M$100, MATCH(1, ('Handheld Data'!$B$2:$B$100=$B$17)*('Handheld Data'!$C$2:$C$100=L$18), 0), ROW(K26)-18)</f>
        <v>-0.37</v>
      </c>
      <c r="M26" s="5" cm="1">
        <f t="array" ref="M26">INDEX('Handheld Data'!$D$2:$M$100, MATCH(1, ('Handheld Data'!$B$2:$B$100=$B$17)*('Handheld Data'!$C$2:$C$100=M$18), 0), ROW(L26)-18)</f>
        <v>-0.35</v>
      </c>
      <c r="N26" s="5" cm="1">
        <f t="array" ref="N26">INDEX('Handheld Data'!$D$2:$M$100, MATCH(1, ('Handheld Data'!$B$2:$B$100=$B$17)*('Handheld Data'!$C$2:$C$100=N$18), 0), ROW(M26)-18)</f>
        <v>-0.37</v>
      </c>
      <c r="O26" s="5" cm="1">
        <f t="array" ref="O26">INDEX('Handheld Data'!$D$2:$M$100, MATCH(1, ('Handheld Data'!$B$2:$B$100=$B$17)*('Handheld Data'!$C$2:$C$100=O$18), 0), ROW(N26)-18)</f>
        <v>0</v>
      </c>
      <c r="P26" s="5" cm="1">
        <f t="array" ref="P26">INDEX('Handheld Data'!$D$2:$M$100, MATCH(1, ('Handheld Data'!$B$2:$B$100=$B$17)*('Handheld Data'!$C$2:$C$100=P$18), 0), ROW(O26)-18)</f>
        <v>0</v>
      </c>
    </row>
    <row r="27" spans="2:16">
      <c r="B27" s="84" t="s">
        <v>12</v>
      </c>
      <c r="C27" s="25" cm="1">
        <f t="array" ref="C27">INDEX('Handheld Data'!$D$2:$M$100, MATCH(1, ('Handheld Data'!$B$2:$B$100=$B$17)*('Handheld Data'!$C$2:$C$100=C$18), 0), ROW(B27)-18)</f>
        <v>0.46100000000000002</v>
      </c>
      <c r="D27" s="24" cm="1">
        <f t="array" ref="D27">INDEX('Handheld Data'!$D$2:$M$100, MATCH(1, ('Handheld Data'!$B$2:$B$100=$B$17)*('Handheld Data'!$C$2:$C$100=D$18), 0), ROW(C27)-18)</f>
        <v>0.64100000000000001</v>
      </c>
      <c r="E27" s="26" cm="1">
        <f t="array" ref="E27">INDEX('Handheld Data'!$D$2:$M$100, MATCH(1, ('Handheld Data'!$B$2:$B$100=$B$17)*('Handheld Data'!$C$2:$C$100=E$18), 0), ROW(D27)-18)</f>
        <v>0.50900000000000001</v>
      </c>
      <c r="F27" s="22" cm="1">
        <f t="array" ref="F27">INDEX('Handheld Data'!$D$2:$M$100, MATCH(1, ('Handheld Data'!$B$2:$B$100=$B$17)*('Handheld Data'!$C$2:$C$100=F$18), 0), ROW(E27)-18)</f>
        <v>0.39400000000000002</v>
      </c>
      <c r="G27" s="25" cm="1">
        <f t="array" ref="G27">INDEX('Handheld Data'!$D$2:$M$100, MATCH(1, ('Handheld Data'!$B$2:$B$100=$B$17)*('Handheld Data'!$C$2:$C$100=G$18), 0), ROW(F27)-18)</f>
        <v>0.78500000000000003</v>
      </c>
      <c r="H27" s="24" cm="1">
        <f t="array" ref="H27">INDEX('Handheld Data'!$D$2:$M$100, MATCH(1, ('Handheld Data'!$B$2:$B$100=$B$17)*('Handheld Data'!$C$2:$C$100=H$18), 0), ROW(G27)-18)</f>
        <v>0.51600000000000001</v>
      </c>
      <c r="I27" s="26" cm="1">
        <f t="array" ref="I27">INDEX('Handheld Data'!$D$2:$M$100, MATCH(1, ('Handheld Data'!$B$2:$B$100=$B$17)*('Handheld Data'!$C$2:$C$100=I$18), 0), ROW(H27)-18)</f>
        <v>0.29899999999999999</v>
      </c>
      <c r="J27" s="25" cm="1">
        <f t="array" ref="J27">INDEX('Handheld Data'!$D$2:$M$100, MATCH(1, ('Handheld Data'!$B$2:$B$100=$B$17)*('Handheld Data'!$C$2:$C$100=J$18), 0), ROW(I27)-18)</f>
        <v>0.185</v>
      </c>
      <c r="K27" s="24" cm="1">
        <f t="array" ref="K27">INDEX('Handheld Data'!$D$2:$M$100, MATCH(1, ('Handheld Data'!$B$2:$B$100=$B$17)*('Handheld Data'!$C$2:$C$100=K$18), 0), ROW(J27)-18)</f>
        <v>0.158</v>
      </c>
      <c r="L27" s="24" cm="1">
        <f t="array" ref="L27">INDEX('Handheld Data'!$D$2:$M$100, MATCH(1, ('Handheld Data'!$B$2:$B$100=$B$17)*('Handheld Data'!$C$2:$C$100=L$18), 0), ROW(K27)-18)</f>
        <v>0.18099999999999999</v>
      </c>
      <c r="M27" s="24" cm="1">
        <f t="array" ref="M27">INDEX('Handheld Data'!$D$2:$M$100, MATCH(1, ('Handheld Data'!$B$2:$B$100=$B$17)*('Handheld Data'!$C$2:$C$100=M$18), 0), ROW(L27)-18)</f>
        <v>0.14000000000000001</v>
      </c>
      <c r="N27" s="24" cm="1">
        <f t="array" ref="N27">INDEX('Handheld Data'!$D$2:$M$100, MATCH(1, ('Handheld Data'!$B$2:$B$100=$B$17)*('Handheld Data'!$C$2:$C$100=N$18), 0), ROW(M27)-18)</f>
        <v>0.14299999999999999</v>
      </c>
      <c r="O27" s="24" cm="1">
        <f t="array" ref="O27">INDEX('Handheld Data'!$D$2:$M$100, MATCH(1, ('Handheld Data'!$B$2:$B$100=$B$17)*('Handheld Data'!$C$2:$C$100=O$18), 0), ROW(N27)-18)</f>
        <v>0</v>
      </c>
      <c r="P27" s="24" cm="1">
        <f t="array" ref="P27">INDEX('Handheld Data'!$D$2:$M$100, MATCH(1, ('Handheld Data'!$B$2:$B$100=$B$17)*('Handheld Data'!$C$2:$C$100=P$18), 0), ROW(O27)-18)</f>
        <v>0</v>
      </c>
    </row>
    <row r="28" spans="2:16">
      <c r="B28" s="86" t="s">
        <v>13</v>
      </c>
      <c r="C28" s="13" cm="1">
        <f t="array" ref="C28">INDEX('Handheld Data'!$D$2:$M$100, MATCH(1, ('Handheld Data'!$B$2:$B$100=$B$17)*('Handheld Data'!$C$2:$C$100=C$18), 0), ROW(B28)-18)</f>
        <v>1.97</v>
      </c>
      <c r="D28" s="61" cm="1">
        <f t="array" ref="D28">INDEX('Handheld Data'!$D$2:$M$100, MATCH(1, ('Handheld Data'!$B$2:$B$100=$B$17)*('Handheld Data'!$C$2:$C$100=D$18), 0), ROW(C28)-18)</f>
        <v>2.71</v>
      </c>
      <c r="E28" s="7" cm="1">
        <f t="array" ref="E28">INDEX('Handheld Data'!$D$2:$M$100, MATCH(1, ('Handheld Data'!$B$2:$B$100=$B$17)*('Handheld Data'!$C$2:$C$100=E$18), 0), ROW(D28)-18)</f>
        <v>2.17</v>
      </c>
      <c r="F28" s="6" cm="1">
        <f t="array" ref="F28">INDEX('Handheld Data'!$D$2:$M$100, MATCH(1, ('Handheld Data'!$B$2:$B$100=$B$17)*('Handheld Data'!$C$2:$C$100=F$18), 0), ROW(E28)-18)</f>
        <v>1.7</v>
      </c>
      <c r="G28" s="13" cm="1">
        <f t="array" ref="G28">INDEX('Handheld Data'!$D$2:$M$100, MATCH(1, ('Handheld Data'!$B$2:$B$100=$B$17)*('Handheld Data'!$C$2:$C$100=G$18), 0), ROW(F28)-18)</f>
        <v>3.31</v>
      </c>
      <c r="H28" s="61" cm="1">
        <f t="array" ref="H28">INDEX('Handheld Data'!$D$2:$M$100, MATCH(1, ('Handheld Data'!$B$2:$B$100=$B$17)*('Handheld Data'!$C$2:$C$100=H$18), 0), ROW(G28)-18)</f>
        <v>2.2000000000000002</v>
      </c>
      <c r="I28" s="7" cm="1">
        <f t="array" ref="I28">INDEX('Handheld Data'!$D$2:$M$100, MATCH(1, ('Handheld Data'!$B$2:$B$100=$B$17)*('Handheld Data'!$C$2:$C$100=I$18), 0), ROW(H28)-18)</f>
        <v>1.31</v>
      </c>
      <c r="J28" s="13" cm="1">
        <f t="array" ref="J28">INDEX('Handheld Data'!$D$2:$M$100, MATCH(1, ('Handheld Data'!$B$2:$B$100=$B$17)*('Handheld Data'!$C$2:$C$100=J$18), 0), ROW(I28)-18)</f>
        <v>0.84</v>
      </c>
      <c r="K28" s="61" cm="1">
        <f t="array" ref="K28">INDEX('Handheld Data'!$D$2:$M$100, MATCH(1, ('Handheld Data'!$B$2:$B$100=$B$17)*('Handheld Data'!$C$2:$C$100=K$18), 0), ROW(J28)-18)</f>
        <v>0.73</v>
      </c>
      <c r="L28" s="61" cm="1">
        <f t="array" ref="L28">INDEX('Handheld Data'!$D$2:$M$100, MATCH(1, ('Handheld Data'!$B$2:$B$100=$B$17)*('Handheld Data'!$C$2:$C$100=L$18), 0), ROW(K28)-18)</f>
        <v>1.1499999999999999</v>
      </c>
      <c r="M28" s="61" cm="1">
        <f t="array" ref="M28">INDEX('Handheld Data'!$D$2:$M$100, MATCH(1, ('Handheld Data'!$B$2:$B$100=$B$17)*('Handheld Data'!$C$2:$C$100=M$18), 0), ROW(L28)-18)</f>
        <v>0.92</v>
      </c>
      <c r="N28" s="61" cm="1">
        <f t="array" ref="N28">INDEX('Handheld Data'!$D$2:$M$100, MATCH(1, ('Handheld Data'!$B$2:$B$100=$B$17)*('Handheld Data'!$C$2:$C$100=N$18), 0), ROW(M28)-18)</f>
        <v>0.93</v>
      </c>
      <c r="O28" s="61" cm="1">
        <f t="array" ref="O28">INDEX('Handheld Data'!$D$2:$M$100, MATCH(1, ('Handheld Data'!$B$2:$B$100=$B$17)*('Handheld Data'!$C$2:$C$100=O$18), 0), ROW(N28)-18)</f>
        <v>0</v>
      </c>
      <c r="P28" s="61" cm="1">
        <f t="array" ref="P28">INDEX('Handheld Data'!$D$2:$M$100, MATCH(1, ('Handheld Data'!$B$2:$B$100=$B$17)*('Handheld Data'!$C$2:$C$100=P$18), 0), ROW(O28)-18)</f>
        <v>0</v>
      </c>
    </row>
    <row r="30" spans="2:16">
      <c r="B30" s="122" t="s">
        <v>39</v>
      </c>
      <c r="C30" s="123"/>
      <c r="D30" s="123"/>
      <c r="E30" s="123"/>
      <c r="F30" s="123"/>
      <c r="G30" s="123"/>
      <c r="H30" s="123"/>
      <c r="I30" s="123"/>
      <c r="J30" s="123"/>
      <c r="K30" s="123"/>
      <c r="L30" s="123"/>
      <c r="M30" s="123"/>
      <c r="N30" s="123"/>
      <c r="O30" s="123"/>
      <c r="P30" s="124"/>
    </row>
    <row r="31" spans="2:16">
      <c r="B31" s="125">
        <v>3</v>
      </c>
      <c r="C31" s="126"/>
      <c r="D31" s="126"/>
      <c r="E31" s="126"/>
      <c r="F31" s="126"/>
      <c r="G31" s="126"/>
      <c r="H31" s="126"/>
      <c r="I31" s="126"/>
      <c r="J31" s="126"/>
      <c r="K31" s="126"/>
      <c r="L31" s="126"/>
      <c r="M31" s="126"/>
      <c r="N31" s="126"/>
      <c r="O31" s="126"/>
      <c r="P31" s="127"/>
    </row>
    <row r="32" spans="2:16">
      <c r="B32" s="83" t="s">
        <v>1</v>
      </c>
      <c r="C32" s="93" cm="1">
        <f t="array" ref="C32">IFERROR(INDEX('Handheld Data'!$C$4:$C$100, SMALL(IF('Handheld Data'!$B$4:$B$100=$B$31, ROW('Handheld Data'!$B$4:$B$100)-ROW('Handheld Data'!$B$2)+1), COLUMN(A15))), "")</f>
        <v>45358</v>
      </c>
      <c r="D32" s="69" cm="1">
        <f t="array" ref="D32">IFERROR(INDEX('Handheld Data'!$C$4:$C$100, SMALL(IF('Handheld Data'!$B$4:$B$100=$B$31, ROW('Handheld Data'!$B$4:$B$100)-ROW('Handheld Data'!$B$2)+1), COLUMN(B15))), "")</f>
        <v>45392</v>
      </c>
      <c r="E32" s="69" cm="1">
        <f t="array" ref="E32">IFERROR(INDEX('Handheld Data'!$C$4:$C$100, SMALL(IF('Handheld Data'!$B$4:$B$100=$B$31, ROW('Handheld Data'!$B$4:$B$100)-ROW('Handheld Data'!$B$2)+1), COLUMN(C15))), "")</f>
        <v>45401</v>
      </c>
      <c r="F32" s="93" cm="1">
        <f t="array" ref="F32">IFERROR(INDEX('Handheld Data'!$C$4:$C$100, SMALL(IF('Handheld Data'!$B$4:$B$100=$B$31, ROW('Handheld Data'!$B$4:$B$100)-ROW('Handheld Data'!$B$2)+1), COLUMN(D15))), "")</f>
        <v>45559</v>
      </c>
      <c r="G32" s="69" cm="1">
        <f t="array" ref="G32">IFERROR(INDEX('Handheld Data'!$C$4:$C$100, SMALL(IF('Handheld Data'!$B$4:$B$100=$B$31, ROW('Handheld Data'!$B$4:$B$100)-ROW('Handheld Data'!$B$2)+1), COLUMN(E15))), "")</f>
        <v>45563</v>
      </c>
      <c r="H32" s="93" cm="1">
        <f t="array" ref="H32">IFERROR(INDEX('Handheld Data'!$C$4:$C$100, SMALL(IF('Handheld Data'!$B$4:$B$100=$B$31, ROW('Handheld Data'!$B$4:$B$100)-ROW('Handheld Data'!$B$2)+1), COLUMN(F15))), "")</f>
        <v>45566</v>
      </c>
      <c r="I32" s="94" cm="1">
        <f t="array" ref="I32">IFERROR(INDEX('Handheld Data'!$C$4:$C$100, SMALL(IF('Handheld Data'!$B$4:$B$100=$B$31, ROW('Handheld Data'!$B$4:$B$100)-ROW('Handheld Data'!$B$2)+1), COLUMN(G15))), "")</f>
        <v>45569</v>
      </c>
      <c r="J32" s="73" cm="1">
        <f t="array" ref="J32">IFERROR(INDEX('Handheld Data'!$C$4:$C$100, SMALL(IF('Handheld Data'!$B$4:$B$100=$B$31, ROW('Handheld Data'!$B$4:$B$100)-ROW('Handheld Data'!$B$2)+1), COLUMN(H15))), "")</f>
        <v>45573</v>
      </c>
      <c r="K32" s="97" cm="1">
        <f t="array" ref="K32">IFERROR(INDEX('Handheld Data'!$C$4:$C$100, SMALL(IF('Handheld Data'!$B$4:$B$100=$B$31, ROW('Handheld Data'!$B$4:$B$100)-ROW('Handheld Data'!$B$2)+1), COLUMN(I15))), "")</f>
        <v>45580</v>
      </c>
      <c r="L32" s="88" cm="1">
        <f t="array" ref="L32">IFERROR(INDEX('Handheld Data'!$C$4:$C$100, SMALL(IF('Handheld Data'!$B$4:$B$100=$B$31, ROW('Handheld Data'!$B$4:$B$100)-ROW('Handheld Data'!$B$2)+1), COLUMN(J15))), "")</f>
        <v>45587</v>
      </c>
      <c r="M32" s="15" cm="1">
        <f t="array" ref="M32">IFERROR(INDEX('Handheld Data'!$C$4:$C$100, SMALL(IF('Handheld Data'!$B$4:$B$100=$B$31, ROW('Handheld Data'!$B$4:$B$100)-ROW('Handheld Data'!$B$2)+1), COLUMN(K15))), "")</f>
        <v>45589</v>
      </c>
      <c r="N32" s="80" cm="1">
        <f t="array" ref="N32">IFERROR(INDEX('Handheld Data'!$C$4:$C$100, SMALL(IF('Handheld Data'!$B$4:$B$100=$B$31, ROW('Handheld Data'!$B$4:$B$100)-ROW('Handheld Data'!$B$2)+1), COLUMN(L15))), "")</f>
        <v>0</v>
      </c>
      <c r="O32" s="15" t="str" cm="1">
        <f t="array" ref="O32">IFERROR(INDEX('Handheld Data'!$C$4:$C$100, SMALL(IF('Handheld Data'!$B$4:$B$100=$B$31, ROW('Handheld Data'!$B$4:$B$100)-ROW('Handheld Data'!$B$2)+1), COLUMN(M15))), "")</f>
        <v/>
      </c>
      <c r="P32" s="80" t="str" cm="1">
        <f t="array" ref="P32">IFERROR(INDEX('Handheld Data'!$C$4:$C$100, SMALL(IF('Handheld Data'!$B$4:$B$100=$B$31, ROW('Handheld Data'!$B$4:$B$100)-ROW('Handheld Data'!$B$2)+1), COLUMN(N15))), "")</f>
        <v/>
      </c>
    </row>
    <row r="33" spans="2:16">
      <c r="B33" s="82" t="s">
        <v>37</v>
      </c>
      <c r="C33" s="21" cm="1">
        <f t="array" ref="C33">INDEX('Handheld Data'!$D$2:$M$100, MATCH(1, ('Handheld Data'!$B$2:$B$100=$B$31)*('Handheld Data'!$C$2:$C$100=C$32), 0), ROW(B33)-32)</f>
        <v>15.734</v>
      </c>
      <c r="D33" s="20" cm="1">
        <f t="array" ref="D33">INDEX('Handheld Data'!$D$2:$M$100, MATCH(1, ('Handheld Data'!$B$2:$B$100=$B$31)*('Handheld Data'!$C$2:$C$100=D$32), 0), ROW(C33)-32)</f>
        <v>19.341000000000001</v>
      </c>
      <c r="E33" s="20" cm="1">
        <f t="array" ref="E33">INDEX('Handheld Data'!$D$2:$M$100, MATCH(1, ('Handheld Data'!$B$2:$B$100=$B$31)*('Handheld Data'!$C$2:$C$100=E$32), 0), ROW(D33)-32)</f>
        <v>22.372</v>
      </c>
      <c r="F33" s="21" cm="1">
        <f t="array" ref="F33">INDEX('Handheld Data'!$D$2:$M$100, MATCH(1, ('Handheld Data'!$B$2:$B$100=$B$31)*('Handheld Data'!$C$2:$C$100=F$32), 0), ROW(E33)-32)</f>
        <v>23.167000000000002</v>
      </c>
      <c r="G33" s="20" cm="1">
        <f t="array" ref="G33">INDEX('Handheld Data'!$D$2:$M$100, MATCH(1, ('Handheld Data'!$B$2:$B$100=$B$31)*('Handheld Data'!$C$2:$C$100=G$32), 0), ROW(F33)-32)</f>
        <v>23.56</v>
      </c>
      <c r="H33" s="21" cm="1">
        <f t="array" ref="H33">INDEX('Handheld Data'!$D$2:$M$100, MATCH(1, ('Handheld Data'!$B$2:$B$100=$B$31)*('Handheld Data'!$C$2:$C$100=H$32), 0), ROW(G33)-32)</f>
        <v>22.651</v>
      </c>
      <c r="I33" s="89" cm="1">
        <f t="array" ref="I33">INDEX('Handheld Data'!$D$2:$M$100, MATCH(1, ('Handheld Data'!$B$2:$B$100=$B$31)*('Handheld Data'!$C$2:$C$100=I$32), 0), ROW(H33)-32)</f>
        <v>0</v>
      </c>
      <c r="J33" s="87" cm="1">
        <f t="array" ref="J33">INDEX('Handheld Data'!$D$2:$M$100, MATCH(1, ('Handheld Data'!$B$2:$B$100=$B$31)*('Handheld Data'!$C$2:$C$100=J$32), 0), ROW(I33)-32)</f>
        <v>0</v>
      </c>
      <c r="K33" s="98" cm="1">
        <f t="array" ref="K33">INDEX('Handheld Data'!$D$2:$M$100, MATCH(1, ('Handheld Data'!$B$2:$B$100=$B$31)*('Handheld Data'!$C$2:$C$100=K$32), 0), ROW(J33)-32)</f>
        <v>0</v>
      </c>
      <c r="L33" s="98" cm="1">
        <f t="array" ref="L33">INDEX('Handheld Data'!$D$2:$M$100, MATCH(1, ('Handheld Data'!$B$2:$B$100=$B$31)*('Handheld Data'!$C$2:$C$100=L$32), 0), ROW(K33)-32)</f>
        <v>0</v>
      </c>
      <c r="M33" s="29" cm="1">
        <f t="array" ref="M33">INDEX('Handheld Data'!$D$2:$M$100, MATCH(1, ('Handheld Data'!$B$2:$B$100=$B$31)*('Handheld Data'!$C$2:$C$100=M$32), 0), ROW(L33)-32)</f>
        <v>0</v>
      </c>
      <c r="N33" s="19" cm="1">
        <f t="array" ref="N33">INDEX('Handheld Data'!$D$2:$M$100, MATCH(1, ('Handheld Data'!$B$2:$B$100=$B$31)*('Handheld Data'!$C$2:$C$100=N$32), 0), ROW(M33)-32)</f>
        <v>0</v>
      </c>
      <c r="O33" s="19" cm="1">
        <f t="array" ref="O33">INDEX('Handheld Data'!$D$2:$M$100, MATCH(1, ('Handheld Data'!$B$2:$B$100=$B$31)*('Handheld Data'!$C$2:$C$100=O$32), 0), ROW(N33)-32)</f>
        <v>0</v>
      </c>
      <c r="P33" s="19" cm="1">
        <f t="array" ref="P33">INDEX('Handheld Data'!$D$2:$M$100, MATCH(1, ('Handheld Data'!$B$2:$B$100=$B$31)*('Handheld Data'!$C$2:$C$100=P$32), 0), ROW(O33)-32)</f>
        <v>0</v>
      </c>
    </row>
    <row r="34" spans="2:16">
      <c r="B34" s="31" t="s">
        <v>5</v>
      </c>
      <c r="C34" s="9" cm="1">
        <f t="array" ref="C34">INDEX('Handheld Data'!$D$2:$M$100, MATCH(1, ('Handheld Data'!$B$2:$B$100=$B$31)*('Handheld Data'!$C$2:$C$100=C$32), 0), ROW(B34)-32)</f>
        <v>750.7</v>
      </c>
      <c r="D34" s="11" cm="1">
        <f t="array" ref="D34">INDEX('Handheld Data'!$D$2:$M$100, MATCH(1, ('Handheld Data'!$B$2:$B$100=$B$31)*('Handheld Data'!$C$2:$C$100=D$32), 0), ROW(C34)-32)</f>
        <v>752.5</v>
      </c>
      <c r="E34" s="11" cm="1">
        <f t="array" ref="E34">INDEX('Handheld Data'!$D$2:$M$100, MATCH(1, ('Handheld Data'!$B$2:$B$100=$B$31)*('Handheld Data'!$C$2:$C$100=E$32), 0), ROW(D34)-32)</f>
        <v>751.8</v>
      </c>
      <c r="F34" s="9" cm="1">
        <f t="array" ref="F34">INDEX('Handheld Data'!$D$2:$M$100, MATCH(1, ('Handheld Data'!$B$2:$B$100=$B$31)*('Handheld Data'!$C$2:$C$100=F$32), 0), ROW(E34)-32)</f>
        <v>750.8</v>
      </c>
      <c r="G34" s="11" cm="1">
        <f t="array" ref="G34">INDEX('Handheld Data'!$D$2:$M$100, MATCH(1, ('Handheld Data'!$B$2:$B$100=$B$31)*('Handheld Data'!$C$2:$C$100=G$32), 0), ROW(F34)-32)</f>
        <v>748.5</v>
      </c>
      <c r="H34" s="9" cm="1">
        <f t="array" ref="H34">INDEX('Handheld Data'!$D$2:$M$100, MATCH(1, ('Handheld Data'!$B$2:$B$100=$B$31)*('Handheld Data'!$C$2:$C$100=H$32), 0), ROW(G34)-32)</f>
        <v>750.1</v>
      </c>
      <c r="I34" s="76" cm="1">
        <f t="array" ref="I34">INDEX('Handheld Data'!$D$2:$M$100, MATCH(1, ('Handheld Data'!$B$2:$B$100=$B$31)*('Handheld Data'!$C$2:$C$100=I$32), 0), ROW(H34)-32)</f>
        <v>0</v>
      </c>
      <c r="J34" s="37" cm="1">
        <f t="array" ref="J34">INDEX('Handheld Data'!$D$2:$M$100, MATCH(1, ('Handheld Data'!$B$2:$B$100=$B$31)*('Handheld Data'!$C$2:$C$100=J$32), 0), ROW(I34)-32)</f>
        <v>0</v>
      </c>
      <c r="K34" s="36" cm="1">
        <f t="array" ref="K34">INDEX('Handheld Data'!$D$2:$M$100, MATCH(1, ('Handheld Data'!$B$2:$B$100=$B$31)*('Handheld Data'!$C$2:$C$100=K$32), 0), ROW(J34)-32)</f>
        <v>0</v>
      </c>
      <c r="L34" s="36" cm="1">
        <f t="array" ref="L34">INDEX('Handheld Data'!$D$2:$M$100, MATCH(1, ('Handheld Data'!$B$2:$B$100=$B$31)*('Handheld Data'!$C$2:$C$100=L$32), 0), ROW(K34)-32)</f>
        <v>0</v>
      </c>
      <c r="M34" s="10" cm="1">
        <f t="array" ref="M34">INDEX('Handheld Data'!$D$2:$M$100, MATCH(1, ('Handheld Data'!$B$2:$B$100=$B$31)*('Handheld Data'!$C$2:$C$100=M$32), 0), ROW(L34)-32)</f>
        <v>0</v>
      </c>
      <c r="N34" s="10" cm="1">
        <f t="array" ref="N34">INDEX('Handheld Data'!$D$2:$M$100, MATCH(1, ('Handheld Data'!$B$2:$B$100=$B$31)*('Handheld Data'!$C$2:$C$100=N$32), 0), ROW(M34)-32)</f>
        <v>0</v>
      </c>
      <c r="O34" s="10" cm="1">
        <f t="array" ref="O34">INDEX('Handheld Data'!$D$2:$M$100, MATCH(1, ('Handheld Data'!$B$2:$B$100=$B$31)*('Handheld Data'!$C$2:$C$100=O$32), 0), ROW(N34)-32)</f>
        <v>0</v>
      </c>
      <c r="P34" s="10" cm="1">
        <f t="array" ref="P34">INDEX('Handheld Data'!$D$2:$M$100, MATCH(1, ('Handheld Data'!$B$2:$B$100=$B$31)*('Handheld Data'!$C$2:$C$100=P$32), 0), ROW(O34)-32)</f>
        <v>0</v>
      </c>
    </row>
    <row r="35" spans="2:16">
      <c r="B35" s="82" t="s">
        <v>38</v>
      </c>
      <c r="C35" s="21" cm="1">
        <f t="array" ref="C35">INDEX('Handheld Data'!$D$2:$M$100, MATCH(1, ('Handheld Data'!$B$2:$B$100=$B$31)*('Handheld Data'!$C$2:$C$100=C$32), 0), ROW(B35)-32)</f>
        <v>82.4</v>
      </c>
      <c r="D35" s="20" cm="1">
        <f t="array" ref="D35">INDEX('Handheld Data'!$D$2:$M$100, MATCH(1, ('Handheld Data'!$B$2:$B$100=$B$31)*('Handheld Data'!$C$2:$C$100=D$32), 0), ROW(C35)-32)</f>
        <v>64.7</v>
      </c>
      <c r="E35" s="20" cm="1">
        <f t="array" ref="E35">INDEX('Handheld Data'!$D$2:$M$100, MATCH(1, ('Handheld Data'!$B$2:$B$100=$B$31)*('Handheld Data'!$C$2:$C$100=E$32), 0), ROW(D35)-32)</f>
        <v>77.599999999999994</v>
      </c>
      <c r="F35" s="21" cm="1">
        <f t="array" ref="F35">INDEX('Handheld Data'!$D$2:$M$100, MATCH(1, ('Handheld Data'!$B$2:$B$100=$B$31)*('Handheld Data'!$C$2:$C$100=F$32), 0), ROW(E35)-32)</f>
        <v>99.2</v>
      </c>
      <c r="G35" s="20" cm="1">
        <f t="array" ref="G35">INDEX('Handheld Data'!$D$2:$M$100, MATCH(1, ('Handheld Data'!$B$2:$B$100=$B$31)*('Handheld Data'!$C$2:$C$100=G$32), 0), ROW(F35)-32)</f>
        <v>83.2</v>
      </c>
      <c r="H35" s="21" cm="1">
        <f t="array" ref="H35">INDEX('Handheld Data'!$D$2:$M$100, MATCH(1, ('Handheld Data'!$B$2:$B$100=$B$31)*('Handheld Data'!$C$2:$C$100=H$32), 0), ROW(G35)-32)</f>
        <v>88.8</v>
      </c>
      <c r="I35" s="89" cm="1">
        <f t="array" ref="I35">INDEX('Handheld Data'!$D$2:$M$100, MATCH(1, ('Handheld Data'!$B$2:$B$100=$B$31)*('Handheld Data'!$C$2:$C$100=I$32), 0), ROW(H35)-32)</f>
        <v>0</v>
      </c>
      <c r="J35" s="87" cm="1">
        <f t="array" ref="J35">INDEX('Handheld Data'!$D$2:$M$100, MATCH(1, ('Handheld Data'!$B$2:$B$100=$B$31)*('Handheld Data'!$C$2:$C$100=J$32), 0), ROW(I35)-32)</f>
        <v>0</v>
      </c>
      <c r="K35" s="98" cm="1">
        <f t="array" ref="K35">INDEX('Handheld Data'!$D$2:$M$100, MATCH(1, ('Handheld Data'!$B$2:$B$100=$B$31)*('Handheld Data'!$C$2:$C$100=K$32), 0), ROW(J35)-32)</f>
        <v>0</v>
      </c>
      <c r="L35" s="98" cm="1">
        <f t="array" ref="L35">INDEX('Handheld Data'!$D$2:$M$100, MATCH(1, ('Handheld Data'!$B$2:$B$100=$B$31)*('Handheld Data'!$C$2:$C$100=L$32), 0), ROW(K35)-32)</f>
        <v>0</v>
      </c>
      <c r="M35" s="19" cm="1">
        <f t="array" ref="M35">INDEX('Handheld Data'!$D$2:$M$100, MATCH(1, ('Handheld Data'!$B$2:$B$100=$B$31)*('Handheld Data'!$C$2:$C$100=M$32), 0), ROW(L35)-32)</f>
        <v>0</v>
      </c>
      <c r="N35" s="19" cm="1">
        <f t="array" ref="N35">INDEX('Handheld Data'!$D$2:$M$100, MATCH(1, ('Handheld Data'!$B$2:$B$100=$B$31)*('Handheld Data'!$C$2:$C$100=N$32), 0), ROW(M35)-32)</f>
        <v>0</v>
      </c>
      <c r="O35" s="19" cm="1">
        <f t="array" ref="O35">INDEX('Handheld Data'!$D$2:$M$100, MATCH(1, ('Handheld Data'!$B$2:$B$100=$B$31)*('Handheld Data'!$C$2:$C$100=O$32), 0), ROW(N35)-32)</f>
        <v>0</v>
      </c>
      <c r="P35" s="19" cm="1">
        <f t="array" ref="P35">INDEX('Handheld Data'!$D$2:$M$100, MATCH(1, ('Handheld Data'!$B$2:$B$100=$B$31)*('Handheld Data'!$C$2:$C$100=P$32), 0), ROW(O35)-32)</f>
        <v>0</v>
      </c>
    </row>
    <row r="36" spans="2:16">
      <c r="B36" s="31" t="s">
        <v>7</v>
      </c>
      <c r="C36" s="9" cm="1">
        <f t="array" ref="C36">INDEX('Handheld Data'!$D$2:$M$100, MATCH(1, ('Handheld Data'!$B$2:$B$100=$B$31)*('Handheld Data'!$C$2:$C$100=C$32), 0), ROW(B36)-32)</f>
        <v>112.6</v>
      </c>
      <c r="D36" s="11" cm="1">
        <f t="array" ref="D36">INDEX('Handheld Data'!$D$2:$M$100, MATCH(1, ('Handheld Data'!$B$2:$B$100=$B$31)*('Handheld Data'!$C$2:$C$100=D$32), 0), ROW(C36)-32)</f>
        <v>162.69999999999999</v>
      </c>
      <c r="E36" s="11" cm="1">
        <f t="array" ref="E36">INDEX('Handheld Data'!$D$2:$M$100, MATCH(1, ('Handheld Data'!$B$2:$B$100=$B$31)*('Handheld Data'!$C$2:$C$100=E$32), 0), ROW(D36)-32)</f>
        <v>204.2</v>
      </c>
      <c r="F36" s="9" cm="1">
        <f t="array" ref="F36">INDEX('Handheld Data'!$D$2:$M$100, MATCH(1, ('Handheld Data'!$B$2:$B$100=$B$31)*('Handheld Data'!$C$2:$C$100=F$32), 0), ROW(E36)-32)</f>
        <v>0.2</v>
      </c>
      <c r="G36" s="11" cm="1">
        <f t="array" ref="G36">INDEX('Handheld Data'!$D$2:$M$100, MATCH(1, ('Handheld Data'!$B$2:$B$100=$B$31)*('Handheld Data'!$C$2:$C$100=G$32), 0), ROW(F36)-32)</f>
        <v>37.5</v>
      </c>
      <c r="H36" s="9" cm="1">
        <f t="array" ref="H36">INDEX('Handheld Data'!$D$2:$M$100, MATCH(1, ('Handheld Data'!$B$2:$B$100=$B$31)*('Handheld Data'!$C$2:$C$100=H$32), 0), ROW(G36)-32)</f>
        <v>45.8</v>
      </c>
      <c r="I36" s="76" cm="1">
        <f t="array" ref="I36">INDEX('Handheld Data'!$D$2:$M$100, MATCH(1, ('Handheld Data'!$B$2:$B$100=$B$31)*('Handheld Data'!$C$2:$C$100=I$32), 0), ROW(H36)-32)</f>
        <v>0</v>
      </c>
      <c r="J36" s="37" cm="1">
        <f t="array" ref="J36">INDEX('Handheld Data'!$D$2:$M$100, MATCH(1, ('Handheld Data'!$B$2:$B$100=$B$31)*('Handheld Data'!$C$2:$C$100=J$32), 0), ROW(I36)-32)</f>
        <v>0</v>
      </c>
      <c r="K36" s="36" cm="1">
        <f t="array" ref="K36">INDEX('Handheld Data'!$D$2:$M$100, MATCH(1, ('Handheld Data'!$B$2:$B$100=$B$31)*('Handheld Data'!$C$2:$C$100=K$32), 0), ROW(J36)-32)</f>
        <v>0</v>
      </c>
      <c r="L36" s="36" cm="1">
        <f t="array" ref="L36">INDEX('Handheld Data'!$D$2:$M$100, MATCH(1, ('Handheld Data'!$B$2:$B$100=$B$31)*('Handheld Data'!$C$2:$C$100=L$32), 0), ROW(K36)-32)</f>
        <v>0</v>
      </c>
      <c r="M36" s="10" cm="1">
        <f t="array" ref="M36">INDEX('Handheld Data'!$D$2:$M$100, MATCH(1, ('Handheld Data'!$B$2:$B$100=$B$31)*('Handheld Data'!$C$2:$C$100=M$32), 0), ROW(L36)-32)</f>
        <v>0</v>
      </c>
      <c r="N36" s="10" cm="1">
        <f t="array" ref="N36">INDEX('Handheld Data'!$D$2:$M$100, MATCH(1, ('Handheld Data'!$B$2:$B$100=$B$31)*('Handheld Data'!$C$2:$C$100=N$32), 0), ROW(M36)-32)</f>
        <v>0</v>
      </c>
      <c r="O36" s="10" cm="1">
        <f t="array" ref="O36">INDEX('Handheld Data'!$D$2:$M$100, MATCH(1, ('Handheld Data'!$B$2:$B$100=$B$31)*('Handheld Data'!$C$2:$C$100=O$32), 0), ROW(N36)-32)</f>
        <v>0</v>
      </c>
      <c r="P36" s="10" cm="1">
        <f t="array" ref="P36">INDEX('Handheld Data'!$D$2:$M$100, MATCH(1, ('Handheld Data'!$B$2:$B$100=$B$31)*('Handheld Data'!$C$2:$C$100=P$32), 0), ROW(O36)-32)</f>
        <v>0</v>
      </c>
    </row>
    <row r="37" spans="2:16">
      <c r="B37" s="82" t="s">
        <v>8</v>
      </c>
      <c r="C37" s="21" cm="1">
        <f t="array" ref="C37">INDEX('Handheld Data'!$D$2:$M$100, MATCH(1, ('Handheld Data'!$B$2:$B$100=$B$31)*('Handheld Data'!$C$2:$C$100=C$32), 0), ROW(B37)-32)</f>
        <v>0.06</v>
      </c>
      <c r="D37" s="20" cm="1">
        <f t="array" ref="D37">INDEX('Handheld Data'!$D$2:$M$100, MATCH(1, ('Handheld Data'!$B$2:$B$100=$B$31)*('Handheld Data'!$C$2:$C$100=D$32), 0), ROW(C37)-32)</f>
        <v>0.08</v>
      </c>
      <c r="E37" s="20" cm="1">
        <f t="array" ref="E37">INDEX('Handheld Data'!$D$2:$M$100, MATCH(1, ('Handheld Data'!$B$2:$B$100=$B$31)*('Handheld Data'!$C$2:$C$100=E$32), 0), ROW(D37)-32)</f>
        <v>0.1</v>
      </c>
      <c r="F37" s="21" cm="1">
        <f t="array" ref="F37">INDEX('Handheld Data'!$D$2:$M$100, MATCH(1, ('Handheld Data'!$B$2:$B$100=$B$31)*('Handheld Data'!$C$2:$C$100=F$32), 0), ROW(E37)-32)</f>
        <v>0</v>
      </c>
      <c r="G37" s="20" cm="1">
        <f t="array" ref="G37">INDEX('Handheld Data'!$D$2:$M$100, MATCH(1, ('Handheld Data'!$B$2:$B$100=$B$31)*('Handheld Data'!$C$2:$C$100=G$32), 0), ROW(F37)-32)</f>
        <v>0.02</v>
      </c>
      <c r="H37" s="21" cm="1">
        <f t="array" ref="H37">INDEX('Handheld Data'!$D$2:$M$100, MATCH(1, ('Handheld Data'!$B$2:$B$100=$B$31)*('Handheld Data'!$C$2:$C$100=H$32), 0), ROW(G37)-32)</f>
        <v>0.02</v>
      </c>
      <c r="I37" s="89" cm="1">
        <f t="array" ref="I37">INDEX('Handheld Data'!$D$2:$M$100, MATCH(1, ('Handheld Data'!$B$2:$B$100=$B$31)*('Handheld Data'!$C$2:$C$100=I$32), 0), ROW(H37)-32)</f>
        <v>0</v>
      </c>
      <c r="J37" s="87" cm="1">
        <f t="array" ref="J37">INDEX('Handheld Data'!$D$2:$M$100, MATCH(1, ('Handheld Data'!$B$2:$B$100=$B$31)*('Handheld Data'!$C$2:$C$100=J$32), 0), ROW(I37)-32)</f>
        <v>0</v>
      </c>
      <c r="K37" s="98" cm="1">
        <f t="array" ref="K37">INDEX('Handheld Data'!$D$2:$M$100, MATCH(1, ('Handheld Data'!$B$2:$B$100=$B$31)*('Handheld Data'!$C$2:$C$100=K$32), 0), ROW(J37)-32)</f>
        <v>0</v>
      </c>
      <c r="L37" s="98" cm="1">
        <f t="array" ref="L37">INDEX('Handheld Data'!$D$2:$M$100, MATCH(1, ('Handheld Data'!$B$2:$B$100=$B$31)*('Handheld Data'!$C$2:$C$100=L$32), 0), ROW(K37)-32)</f>
        <v>0</v>
      </c>
      <c r="M37" s="19" cm="1">
        <f t="array" ref="M37">INDEX('Handheld Data'!$D$2:$M$100, MATCH(1, ('Handheld Data'!$B$2:$B$100=$B$31)*('Handheld Data'!$C$2:$C$100=M$32), 0), ROW(L37)-32)</f>
        <v>0</v>
      </c>
      <c r="N37" s="19" cm="1">
        <f t="array" ref="N37">INDEX('Handheld Data'!$D$2:$M$100, MATCH(1, ('Handheld Data'!$B$2:$B$100=$B$31)*('Handheld Data'!$C$2:$C$100=N$32), 0), ROW(M37)-32)</f>
        <v>0</v>
      </c>
      <c r="O37" s="19" cm="1">
        <f t="array" ref="O37">INDEX('Handheld Data'!$D$2:$M$100, MATCH(1, ('Handheld Data'!$B$2:$B$100=$B$31)*('Handheld Data'!$C$2:$C$100=O$32), 0), ROW(N37)-32)</f>
        <v>0</v>
      </c>
      <c r="P37" s="19" cm="1">
        <f t="array" ref="P37">INDEX('Handheld Data'!$D$2:$M$100, MATCH(1, ('Handheld Data'!$B$2:$B$100=$B$31)*('Handheld Data'!$C$2:$C$100=P$32), 0), ROW(O37)-32)</f>
        <v>0</v>
      </c>
    </row>
    <row r="38" spans="2:16">
      <c r="B38" s="31" t="s">
        <v>9</v>
      </c>
      <c r="C38" s="9" cm="1">
        <f t="array" ref="C38">INDEX('Handheld Data'!$D$2:$M$100, MATCH(1, ('Handheld Data'!$B$2:$B$100=$B$31)*('Handheld Data'!$C$2:$C$100=C$32), 0), ROW(B38)-32)</f>
        <v>6.15</v>
      </c>
      <c r="D38" s="11" cm="1">
        <f t="array" ref="D38">INDEX('Handheld Data'!$D$2:$M$100, MATCH(1, ('Handheld Data'!$B$2:$B$100=$B$31)*('Handheld Data'!$C$2:$C$100=D$32), 0), ROW(C38)-32)</f>
        <v>6.38</v>
      </c>
      <c r="E38" s="11" cm="1">
        <f t="array" ref="E38">INDEX('Handheld Data'!$D$2:$M$100, MATCH(1, ('Handheld Data'!$B$2:$B$100=$B$31)*('Handheld Data'!$C$2:$C$100=E$32), 0), ROW(D38)-32)</f>
        <v>4.3</v>
      </c>
      <c r="F38" s="9" cm="1">
        <f t="array" ref="F38">INDEX('Handheld Data'!$D$2:$M$100, MATCH(1, ('Handheld Data'!$B$2:$B$100=$B$31)*('Handheld Data'!$C$2:$C$100=F$32), 0), ROW(E38)-32)</f>
        <v>3.35</v>
      </c>
      <c r="G38" s="11" cm="1">
        <f t="array" ref="G38">INDEX('Handheld Data'!$D$2:$M$100, MATCH(1, ('Handheld Data'!$B$2:$B$100=$B$31)*('Handheld Data'!$C$2:$C$100=G$32), 0), ROW(F38)-32)</f>
        <v>29.83</v>
      </c>
      <c r="H38" s="9" cm="1">
        <f t="array" ref="H38">INDEX('Handheld Data'!$D$2:$M$100, MATCH(1, ('Handheld Data'!$B$2:$B$100=$B$31)*('Handheld Data'!$C$2:$C$100=H$32), 0), ROW(G38)-32)</f>
        <v>15.54</v>
      </c>
      <c r="I38" s="76" cm="1">
        <f t="array" ref="I38">INDEX('Handheld Data'!$D$2:$M$100, MATCH(1, ('Handheld Data'!$B$2:$B$100=$B$31)*('Handheld Data'!$C$2:$C$100=I$32), 0), ROW(H38)-32)</f>
        <v>0</v>
      </c>
      <c r="J38" s="37" cm="1">
        <f t="array" ref="J38">INDEX('Handheld Data'!$D$2:$M$100, MATCH(1, ('Handheld Data'!$B$2:$B$100=$B$31)*('Handheld Data'!$C$2:$C$100=J$32), 0), ROW(I38)-32)</f>
        <v>0</v>
      </c>
      <c r="K38" s="36" cm="1">
        <f t="array" ref="K38">INDEX('Handheld Data'!$D$2:$M$100, MATCH(1, ('Handheld Data'!$B$2:$B$100=$B$31)*('Handheld Data'!$C$2:$C$100=K$32), 0), ROW(J38)-32)</f>
        <v>0</v>
      </c>
      <c r="L38" s="36" cm="1">
        <f t="array" ref="L38">INDEX('Handheld Data'!$D$2:$M$100, MATCH(1, ('Handheld Data'!$B$2:$B$100=$B$31)*('Handheld Data'!$C$2:$C$100=L$32), 0), ROW(K38)-32)</f>
        <v>0</v>
      </c>
      <c r="M38" s="10" cm="1">
        <f t="array" ref="M38">INDEX('Handheld Data'!$D$2:$M$100, MATCH(1, ('Handheld Data'!$B$2:$B$100=$B$31)*('Handheld Data'!$C$2:$C$100=M$32), 0), ROW(L38)-32)</f>
        <v>0</v>
      </c>
      <c r="N38" s="10" cm="1">
        <f t="array" ref="N38">INDEX('Handheld Data'!$D$2:$M$100, MATCH(1, ('Handheld Data'!$B$2:$B$100=$B$31)*('Handheld Data'!$C$2:$C$100=N$32), 0), ROW(M38)-32)</f>
        <v>0</v>
      </c>
      <c r="O38" s="10" cm="1">
        <f t="array" ref="O38">INDEX('Handheld Data'!$D$2:$M$100, MATCH(1, ('Handheld Data'!$B$2:$B$100=$B$31)*('Handheld Data'!$C$2:$C$100=O$32), 0), ROW(N38)-32)</f>
        <v>0</v>
      </c>
      <c r="P38" s="10" cm="1">
        <f t="array" ref="P38">INDEX('Handheld Data'!$D$2:$M$100, MATCH(1, ('Handheld Data'!$B$2:$B$100=$B$31)*('Handheld Data'!$C$2:$C$100=P$32), 0), ROW(O38)-32)</f>
        <v>0</v>
      </c>
    </row>
    <row r="39" spans="2:16">
      <c r="B39" s="82" t="s">
        <v>10</v>
      </c>
      <c r="C39" s="21" cm="1">
        <f t="array" ref="C39">INDEX('Handheld Data'!$D$2:$M$100, MATCH(1, ('Handheld Data'!$B$2:$B$100=$B$31)*('Handheld Data'!$C$2:$C$100=C$32), 0), ROW(B39)-32)</f>
        <v>-0.28000000000000003</v>
      </c>
      <c r="D39" s="20" cm="1">
        <f t="array" ref="D39">INDEX('Handheld Data'!$D$2:$M$100, MATCH(1, ('Handheld Data'!$B$2:$B$100=$B$31)*('Handheld Data'!$C$2:$C$100=D$32), 0), ROW(C39)-32)</f>
        <v>-0.3</v>
      </c>
      <c r="E39" s="20" cm="1">
        <f t="array" ref="E39">INDEX('Handheld Data'!$D$2:$M$100, MATCH(1, ('Handheld Data'!$B$2:$B$100=$B$31)*('Handheld Data'!$C$2:$C$100=E$32), 0), ROW(D39)-32)</f>
        <v>-0.27</v>
      </c>
      <c r="F39" s="21" cm="1">
        <f t="array" ref="F39">INDEX('Handheld Data'!$D$2:$M$100, MATCH(1, ('Handheld Data'!$B$2:$B$100=$B$31)*('Handheld Data'!$C$2:$C$100=F$32), 0), ROW(E39)-32)</f>
        <v>0.432</v>
      </c>
      <c r="G39" s="20" cm="1">
        <f t="array" ref="G39">INDEX('Handheld Data'!$D$2:$M$100, MATCH(1, ('Handheld Data'!$B$2:$B$100=$B$31)*('Handheld Data'!$C$2:$C$100=G$32), 0), ROW(F39)-32)</f>
        <v>-0.439</v>
      </c>
      <c r="H39" s="21" cm="1">
        <f t="array" ref="H39">INDEX('Handheld Data'!$D$2:$M$100, MATCH(1, ('Handheld Data'!$B$2:$B$100=$B$31)*('Handheld Data'!$C$2:$C$100=H$32), 0), ROW(G39)-32)</f>
        <v>-0.47199999999999998</v>
      </c>
      <c r="I39" s="89" cm="1">
        <f t="array" ref="I39">INDEX('Handheld Data'!$D$2:$M$100, MATCH(1, ('Handheld Data'!$B$2:$B$100=$B$31)*('Handheld Data'!$C$2:$C$100=I$32), 0), ROW(H39)-32)</f>
        <v>0</v>
      </c>
      <c r="J39" s="87" cm="1">
        <f t="array" ref="J39">INDEX('Handheld Data'!$D$2:$M$100, MATCH(1, ('Handheld Data'!$B$2:$B$100=$B$31)*('Handheld Data'!$C$2:$C$100=J$32), 0), ROW(I39)-32)</f>
        <v>0</v>
      </c>
      <c r="K39" s="98" cm="1">
        <f t="array" ref="K39">INDEX('Handheld Data'!$D$2:$M$100, MATCH(1, ('Handheld Data'!$B$2:$B$100=$B$31)*('Handheld Data'!$C$2:$C$100=K$32), 0), ROW(J39)-32)</f>
        <v>0</v>
      </c>
      <c r="L39" s="98" cm="1">
        <f t="array" ref="L39">INDEX('Handheld Data'!$D$2:$M$100, MATCH(1, ('Handheld Data'!$B$2:$B$100=$B$31)*('Handheld Data'!$C$2:$C$100=L$32), 0), ROW(K39)-32)</f>
        <v>0</v>
      </c>
      <c r="M39" s="19" cm="1">
        <f t="array" ref="M39">INDEX('Handheld Data'!$D$2:$M$100, MATCH(1, ('Handheld Data'!$B$2:$B$100=$B$31)*('Handheld Data'!$C$2:$C$100=M$32), 0), ROW(L39)-32)</f>
        <v>0</v>
      </c>
      <c r="N39" s="19" cm="1">
        <f t="array" ref="N39">INDEX('Handheld Data'!$D$2:$M$100, MATCH(1, ('Handheld Data'!$B$2:$B$100=$B$31)*('Handheld Data'!$C$2:$C$100=N$32), 0), ROW(M39)-32)</f>
        <v>0</v>
      </c>
      <c r="O39" s="19" cm="1">
        <f t="array" ref="O39">INDEX('Handheld Data'!$D$2:$M$100, MATCH(1, ('Handheld Data'!$B$2:$B$100=$B$31)*('Handheld Data'!$C$2:$C$100=O$32), 0), ROW(N39)-32)</f>
        <v>0</v>
      </c>
      <c r="P39" s="19" cm="1">
        <f t="array" ref="P39">INDEX('Handheld Data'!$D$2:$M$100, MATCH(1, ('Handheld Data'!$B$2:$B$100=$B$31)*('Handheld Data'!$C$2:$C$100=P$32), 0), ROW(O39)-32)</f>
        <v>0</v>
      </c>
    </row>
    <row r="40" spans="2:16">
      <c r="B40" s="31" t="s">
        <v>11</v>
      </c>
      <c r="C40" s="9" cm="1">
        <f t="array" ref="C40">INDEX('Handheld Data'!$D$2:$M$100, MATCH(1, ('Handheld Data'!$B$2:$B$100=$B$31)*('Handheld Data'!$C$2:$C$100=C$32), 0), ROW(B40)-32)</f>
        <v>-0.28100000000000003</v>
      </c>
      <c r="D40" s="11" cm="1">
        <f t="array" ref="D40">INDEX('Handheld Data'!$D$2:$M$100, MATCH(1, ('Handheld Data'!$B$2:$B$100=$B$31)*('Handheld Data'!$C$2:$C$100=D$32), 0), ROW(C40)-32)</f>
        <v>-0.30099999999999999</v>
      </c>
      <c r="E40" s="11" cm="1">
        <f t="array" ref="E40">INDEX('Handheld Data'!$D$2:$M$100, MATCH(1, ('Handheld Data'!$B$2:$B$100=$B$31)*('Handheld Data'!$C$2:$C$100=E$32), 0), ROW(D40)-32)</f>
        <v>-0.27</v>
      </c>
      <c r="F40" s="9" cm="1">
        <f t="array" ref="F40">INDEX('Handheld Data'!$D$2:$M$100, MATCH(1, ('Handheld Data'!$B$2:$B$100=$B$31)*('Handheld Data'!$C$2:$C$100=F$32), 0), ROW(E40)-32)</f>
        <v>0.6</v>
      </c>
      <c r="G40" s="11" cm="1">
        <f t="array" ref="G40">INDEX('Handheld Data'!$D$2:$M$100, MATCH(1, ('Handheld Data'!$B$2:$B$100=$B$31)*('Handheld Data'!$C$2:$C$100=G$32), 0), ROW(F40)-32)</f>
        <v>-0.44</v>
      </c>
      <c r="H40" s="9" cm="1">
        <f t="array" ref="H40">INDEX('Handheld Data'!$D$2:$M$100, MATCH(1, ('Handheld Data'!$B$2:$B$100=$B$31)*('Handheld Data'!$C$2:$C$100=H$32), 0), ROW(G40)-32)</f>
        <v>-0.47</v>
      </c>
      <c r="I40" s="76" cm="1">
        <f t="array" ref="I40">INDEX('Handheld Data'!$D$2:$M$100, MATCH(1, ('Handheld Data'!$B$2:$B$100=$B$31)*('Handheld Data'!$C$2:$C$100=I$32), 0), ROW(H40)-32)</f>
        <v>0</v>
      </c>
      <c r="J40" s="37" cm="1">
        <f t="array" ref="J40">INDEX('Handheld Data'!$D$2:$M$100, MATCH(1, ('Handheld Data'!$B$2:$B$100=$B$31)*('Handheld Data'!$C$2:$C$100=J$32), 0), ROW(I40)-32)</f>
        <v>0</v>
      </c>
      <c r="K40" s="36" cm="1">
        <f t="array" ref="K40">INDEX('Handheld Data'!$D$2:$M$100, MATCH(1, ('Handheld Data'!$B$2:$B$100=$B$31)*('Handheld Data'!$C$2:$C$100=K$32), 0), ROW(J40)-32)</f>
        <v>0</v>
      </c>
      <c r="L40" s="36" cm="1">
        <f t="array" ref="L40">INDEX('Handheld Data'!$D$2:$M$100, MATCH(1, ('Handheld Data'!$B$2:$B$100=$B$31)*('Handheld Data'!$C$2:$C$100=L$32), 0), ROW(K40)-32)</f>
        <v>0</v>
      </c>
      <c r="M40" s="10" cm="1">
        <f t="array" ref="M40">INDEX('Handheld Data'!$D$2:$M$100, MATCH(1, ('Handheld Data'!$B$2:$B$100=$B$31)*('Handheld Data'!$C$2:$C$100=M$32), 0), ROW(L40)-32)</f>
        <v>0</v>
      </c>
      <c r="N40" s="10" cm="1">
        <f t="array" ref="N40">INDEX('Handheld Data'!$D$2:$M$100, MATCH(1, ('Handheld Data'!$B$2:$B$100=$B$31)*('Handheld Data'!$C$2:$C$100=N$32), 0), ROW(M40)-32)</f>
        <v>0</v>
      </c>
      <c r="O40" s="10" cm="1">
        <f t="array" ref="O40">INDEX('Handheld Data'!$D$2:$M$100, MATCH(1, ('Handheld Data'!$B$2:$B$100=$B$31)*('Handheld Data'!$C$2:$C$100=O$32), 0), ROW(N40)-32)</f>
        <v>0</v>
      </c>
      <c r="P40" s="10" cm="1">
        <f t="array" ref="P40">INDEX('Handheld Data'!$D$2:$M$100, MATCH(1, ('Handheld Data'!$B$2:$B$100=$B$31)*('Handheld Data'!$C$2:$C$100=P$32), 0), ROW(O40)-32)</f>
        <v>0</v>
      </c>
    </row>
    <row r="41" spans="2:16">
      <c r="B41" s="82" t="s">
        <v>12</v>
      </c>
      <c r="C41" s="21" cm="1">
        <f t="array" ref="C41">INDEX('Handheld Data'!$D$2:$M$100, MATCH(1, ('Handheld Data'!$B$2:$B$100=$B$31)*('Handheld Data'!$C$2:$C$100=C$32), 0), ROW(B41)-32)</f>
        <v>0.76</v>
      </c>
      <c r="D41" s="20" cm="1">
        <f t="array" ref="D41">INDEX('Handheld Data'!$D$2:$M$100, MATCH(1, ('Handheld Data'!$B$2:$B$100=$B$31)*('Handheld Data'!$C$2:$C$100=D$32), 0), ROW(C41)-32)</f>
        <v>1.6539999999999999</v>
      </c>
      <c r="E41" s="20" cm="1">
        <f t="array" ref="E41">INDEX('Handheld Data'!$D$2:$M$100, MATCH(1, ('Handheld Data'!$B$2:$B$100=$B$31)*('Handheld Data'!$C$2:$C$100=E$32), 0), ROW(D41)-32)</f>
        <v>0.71399999999999997</v>
      </c>
      <c r="F41" s="21" cm="1">
        <f t="array" ref="F41">INDEX('Handheld Data'!$D$2:$M$100, MATCH(1, ('Handheld Data'!$B$2:$B$100=$B$31)*('Handheld Data'!$C$2:$C$100=F$32), 0), ROW(E41)-32)</f>
        <v>0.26500000000000001</v>
      </c>
      <c r="G41" s="20" cm="1">
        <f t="array" ref="G41">INDEX('Handheld Data'!$D$2:$M$100, MATCH(1, ('Handheld Data'!$B$2:$B$100=$B$31)*('Handheld Data'!$C$2:$C$100=G$32), 0), ROW(F41)-32)</f>
        <v>0.45300000000000001</v>
      </c>
      <c r="H41" s="21" cm="1">
        <f t="array" ref="H41">INDEX('Handheld Data'!$D$2:$M$100, MATCH(1, ('Handheld Data'!$B$2:$B$100=$B$31)*('Handheld Data'!$C$2:$C$100=H$32), 0), ROW(G41)-32)</f>
        <v>0.29799999999999999</v>
      </c>
      <c r="I41" s="89" cm="1">
        <f t="array" ref="I41">INDEX('Handheld Data'!$D$2:$M$100, MATCH(1, ('Handheld Data'!$B$2:$B$100=$B$31)*('Handheld Data'!$C$2:$C$100=I$32), 0), ROW(H41)-32)</f>
        <v>0</v>
      </c>
      <c r="J41" s="37" cm="1">
        <f t="array" ref="J41">INDEX('Handheld Data'!$D$2:$M$100, MATCH(1, ('Handheld Data'!$B$2:$B$100=$B$31)*('Handheld Data'!$C$2:$C$100=J$32), 0), ROW(I41)-32)</f>
        <v>0</v>
      </c>
      <c r="K41" s="36" cm="1">
        <f t="array" ref="K41">INDEX('Handheld Data'!$D$2:$M$100, MATCH(1, ('Handheld Data'!$B$2:$B$100=$B$31)*('Handheld Data'!$C$2:$C$100=K$32), 0), ROW(J41)-32)</f>
        <v>0</v>
      </c>
      <c r="L41" s="36" cm="1">
        <f t="array" ref="L41">INDEX('Handheld Data'!$D$2:$M$100, MATCH(1, ('Handheld Data'!$B$2:$B$100=$B$31)*('Handheld Data'!$C$2:$C$100=L$32), 0), ROW(K41)-32)</f>
        <v>0</v>
      </c>
      <c r="M41" s="24" cm="1">
        <f t="array" ref="M41">INDEX('Handheld Data'!$D$2:$M$100, MATCH(1, ('Handheld Data'!$B$2:$B$100=$B$31)*('Handheld Data'!$C$2:$C$100=M$32), 0), ROW(L41)-32)</f>
        <v>0</v>
      </c>
      <c r="N41" s="24" cm="1">
        <f t="array" ref="N41">INDEX('Handheld Data'!$D$2:$M$100, MATCH(1, ('Handheld Data'!$B$2:$B$100=$B$31)*('Handheld Data'!$C$2:$C$100=N$32), 0), ROW(M41)-32)</f>
        <v>0</v>
      </c>
      <c r="O41" s="24" cm="1">
        <f t="array" ref="O41">INDEX('Handheld Data'!$D$2:$M$100, MATCH(1, ('Handheld Data'!$B$2:$B$100=$B$31)*('Handheld Data'!$C$2:$C$100=O$32), 0), ROW(N41)-32)</f>
        <v>0</v>
      </c>
      <c r="P41" s="24" cm="1">
        <f t="array" ref="P41">INDEX('Handheld Data'!$D$2:$M$100, MATCH(1, ('Handheld Data'!$B$2:$B$100=$B$31)*('Handheld Data'!$C$2:$C$100=P$32), 0), ROW(O41)-32)</f>
        <v>0</v>
      </c>
    </row>
    <row r="42" spans="2:16">
      <c r="B42" s="31" t="s">
        <v>13</v>
      </c>
      <c r="C42" s="9" cm="1">
        <f t="array" ref="C42">INDEX('Handheld Data'!$D$2:$M$100, MATCH(1, ('Handheld Data'!$B$2:$B$100=$B$31)*('Handheld Data'!$C$2:$C$100=C$32), 0), ROW(B42)-32)</f>
        <v>3.2</v>
      </c>
      <c r="D42" s="11" cm="1">
        <f t="array" ref="D42">INDEX('Handheld Data'!$D$2:$M$100, MATCH(1, ('Handheld Data'!$B$2:$B$100=$B$31)*('Handheld Data'!$C$2:$C$100=D$32), 0), ROW(C42)-32)</f>
        <v>6.88</v>
      </c>
      <c r="E42" s="11" cm="1">
        <f t="array" ref="E42">INDEX('Handheld Data'!$D$2:$M$100, MATCH(1, ('Handheld Data'!$B$2:$B$100=$B$31)*('Handheld Data'!$C$2:$C$100=E$32), 0), ROW(D42)-32)</f>
        <v>3.02</v>
      </c>
      <c r="F42" s="9" cm="1">
        <f t="array" ref="F42">INDEX('Handheld Data'!$D$2:$M$100, MATCH(1, ('Handheld Data'!$B$2:$B$100=$B$31)*('Handheld Data'!$C$2:$C$100=F$32), 0), ROW(E42)-32)</f>
        <v>1.17</v>
      </c>
      <c r="G42" s="11" cm="1">
        <f t="array" ref="G42">INDEX('Handheld Data'!$D$2:$M$100, MATCH(1, ('Handheld Data'!$B$2:$B$100=$B$31)*('Handheld Data'!$C$2:$C$100=G$32), 0), ROW(F42)-32)</f>
        <v>1.94</v>
      </c>
      <c r="H42" s="9" cm="1">
        <f t="array" ref="H42">INDEX('Handheld Data'!$D$2:$M$100, MATCH(1, ('Handheld Data'!$B$2:$B$100=$B$31)*('Handheld Data'!$C$2:$C$100=H$32), 0), ROW(G42)-32)</f>
        <v>1.3</v>
      </c>
      <c r="I42" s="37" cm="1">
        <f t="array" ref="I42">INDEX('Handheld Data'!$D$2:$M$100, MATCH(1, ('Handheld Data'!$B$2:$B$100=$B$31)*('Handheld Data'!$C$2:$C$100=I$32), 0), ROW(H42)-32)</f>
        <v>0</v>
      </c>
      <c r="J42" s="74" cm="1">
        <f t="array" ref="J42">INDEX('Handheld Data'!$D$2:$M$100, MATCH(1, ('Handheld Data'!$B$2:$B$100=$B$31)*('Handheld Data'!$C$2:$C$100=J$32), 0), ROW(I42)-32)</f>
        <v>0</v>
      </c>
      <c r="K42" s="77" cm="1">
        <f t="array" ref="K42">INDEX('Handheld Data'!$D$2:$M$100, MATCH(1, ('Handheld Data'!$B$2:$B$100=$B$31)*('Handheld Data'!$C$2:$C$100=K$32), 0), ROW(J42)-32)</f>
        <v>0</v>
      </c>
      <c r="L42" s="77" cm="1">
        <f t="array" ref="L42">INDEX('Handheld Data'!$D$2:$M$100, MATCH(1, ('Handheld Data'!$B$2:$B$100=$B$31)*('Handheld Data'!$C$2:$C$100=L$32), 0), ROW(K42)-32)</f>
        <v>0</v>
      </c>
      <c r="M42" s="61" cm="1">
        <f t="array" ref="M42">INDEX('Handheld Data'!$D$2:$M$100, MATCH(1, ('Handheld Data'!$B$2:$B$100=$B$31)*('Handheld Data'!$C$2:$C$100=M$32), 0), ROW(L42)-32)</f>
        <v>0</v>
      </c>
      <c r="N42" s="61" cm="1">
        <f t="array" ref="N42">INDEX('Handheld Data'!$D$2:$M$100, MATCH(1, ('Handheld Data'!$B$2:$B$100=$B$31)*('Handheld Data'!$C$2:$C$100=N$32), 0), ROW(M42)-32)</f>
        <v>0</v>
      </c>
      <c r="O42" s="61" cm="1">
        <f t="array" ref="O42">INDEX('Handheld Data'!$D$2:$M$100, MATCH(1, ('Handheld Data'!$B$2:$B$100=$B$31)*('Handheld Data'!$C$2:$C$100=O$32), 0), ROW(N42)-32)</f>
        <v>0</v>
      </c>
      <c r="P42" s="61" cm="1">
        <f t="array" ref="P42">INDEX('Handheld Data'!$D$2:$M$100, MATCH(1, ('Handheld Data'!$B$2:$B$100=$B$31)*('Handheld Data'!$C$2:$C$100=P$32), 0), ROW(O42)-32)</f>
        <v>0</v>
      </c>
    </row>
    <row r="44" spans="2:16">
      <c r="B44" s="122" t="s">
        <v>39</v>
      </c>
      <c r="C44" s="123"/>
      <c r="D44" s="123"/>
      <c r="E44" s="123"/>
      <c r="F44" s="123"/>
      <c r="G44" s="123"/>
      <c r="H44" s="123"/>
      <c r="I44" s="123"/>
      <c r="J44" s="123"/>
      <c r="K44" s="123"/>
      <c r="L44" s="123"/>
      <c r="M44" s="123"/>
      <c r="N44" s="123"/>
      <c r="O44" s="123"/>
      <c r="P44" s="124"/>
    </row>
    <row r="45" spans="2:16">
      <c r="B45" s="125">
        <v>4</v>
      </c>
      <c r="C45" s="126"/>
      <c r="D45" s="126"/>
      <c r="E45" s="126"/>
      <c r="F45" s="126"/>
      <c r="G45" s="126"/>
      <c r="H45" s="126"/>
      <c r="I45" s="126"/>
      <c r="J45" s="126"/>
      <c r="K45" s="126"/>
      <c r="L45" s="126"/>
      <c r="M45" s="126"/>
      <c r="N45" s="126"/>
      <c r="O45" s="126"/>
      <c r="P45" s="127"/>
    </row>
    <row r="46" spans="2:16">
      <c r="B46" s="34" t="s">
        <v>1</v>
      </c>
      <c r="C46" s="78" cm="1">
        <f t="array" ref="C46">IFERROR(INDEX('Handheld Data'!$C$4:$C$100, SMALL(IF('Handheld Data'!$B$4:$B$100=$B$45, ROW('Handheld Data'!$B$4:$B$100)-ROW('Handheld Data'!$B$2)+1), COLUMN(A29))), "")</f>
        <v>45358</v>
      </c>
      <c r="D46" s="62" cm="1">
        <f t="array" ref="D46">IFERROR(INDEX('Handheld Data'!$C$4:$C$100, SMALL(IF('Handheld Data'!$B$4:$B$100=$B$45, ROW('Handheld Data'!$B$4:$B$100)-ROW('Handheld Data'!$B$2)+1), COLUMN(B29))), "")</f>
        <v>45392</v>
      </c>
      <c r="E46" s="56" cm="1">
        <f t="array" ref="E46">IFERROR(INDEX('Handheld Data'!$C$4:$C$100, SMALL(IF('Handheld Data'!$B$4:$B$100=$B$45, ROW('Handheld Data'!$B$4:$B$100)-ROW('Handheld Data'!$B$2)+1), COLUMN(C29))), "")</f>
        <v>45401</v>
      </c>
      <c r="F46" s="62" cm="1">
        <f t="array" ref="F46">IFERROR(INDEX('Handheld Data'!$C$4:$C$100, SMALL(IF('Handheld Data'!$B$4:$B$100=$B$45, ROW('Handheld Data'!$B$4:$B$100)-ROW('Handheld Data'!$B$2)+1), COLUMN(D29))), "")</f>
        <v>45559</v>
      </c>
      <c r="G46" s="56" cm="1">
        <f t="array" ref="G46">IFERROR(INDEX('Handheld Data'!$C$4:$C$100, SMALL(IF('Handheld Data'!$B$4:$B$100=$B$45, ROW('Handheld Data'!$B$4:$B$100)-ROW('Handheld Data'!$B$2)+1), COLUMN(E29))), "")</f>
        <v>45563</v>
      </c>
      <c r="H46" s="62" cm="1">
        <f t="array" ref="H46">IFERROR(INDEX('Handheld Data'!$C$4:$C$100, SMALL(IF('Handheld Data'!$B$4:$B$100=$B$45, ROW('Handheld Data'!$B$4:$B$100)-ROW('Handheld Data'!$B$2)+1), COLUMN(F29))), "")</f>
        <v>45566</v>
      </c>
      <c r="I46" s="56" cm="1">
        <f t="array" ref="I46">IFERROR(INDEX('Handheld Data'!$C$4:$C$100, SMALL(IF('Handheld Data'!$B$4:$B$100=$B$45, ROW('Handheld Data'!$B$4:$B$100)-ROW('Handheld Data'!$B$2)+1), COLUMN(G29))), "")</f>
        <v>45569</v>
      </c>
      <c r="J46" s="62" cm="1">
        <f t="array" ref="J46">IFERROR(INDEX('Handheld Data'!$C$4:$C$100, SMALL(IF('Handheld Data'!$B$4:$B$100=$B$45, ROW('Handheld Data'!$B$4:$B$100)-ROW('Handheld Data'!$B$2)+1), COLUMN(H29))), "")</f>
        <v>45573</v>
      </c>
      <c r="K46" s="79" cm="1">
        <f t="array" ref="K46">IFERROR(INDEX('Handheld Data'!$C$4:$C$100, SMALL(IF('Handheld Data'!$B$4:$B$100=$B$45, ROW('Handheld Data'!$B$4:$B$100)-ROW('Handheld Data'!$B$2)+1), COLUMN(I29))), "")</f>
        <v>45580</v>
      </c>
      <c r="L46" s="79" cm="1">
        <f t="array" ref="L46">IFERROR(INDEX('Handheld Data'!$C$4:$C$100, SMALL(IF('Handheld Data'!$B$4:$B$100=$B$45, ROW('Handheld Data'!$B$4:$B$100)-ROW('Handheld Data'!$B$2)+1), COLUMN(J29))), "")</f>
        <v>45587</v>
      </c>
      <c r="M46" s="79" cm="1">
        <f t="array" ref="M46">IFERROR(INDEX('Handheld Data'!$C$4:$C$100, SMALL(IF('Handheld Data'!$B$4:$B$100=$B$45, ROW('Handheld Data'!$B$4:$B$100)-ROW('Handheld Data'!$B$2)+1), COLUMN(K29))), "")</f>
        <v>45589</v>
      </c>
      <c r="N46" s="79" cm="1">
        <f t="array" ref="N46">IFERROR(INDEX('Handheld Data'!$C$4:$C$100, SMALL(IF('Handheld Data'!$B$4:$B$100=$B$45, ROW('Handheld Data'!$B$4:$B$100)-ROW('Handheld Data'!$B$2)+1), COLUMN(L29))), "")</f>
        <v>0</v>
      </c>
      <c r="O46" s="79" t="str" cm="1">
        <f t="array" ref="O46">IFERROR(INDEX('Handheld Data'!$C$4:$C$100, SMALL(IF('Handheld Data'!$B$4:$B$100=$B$45, ROW('Handheld Data'!$B$4:$B$100)-ROW('Handheld Data'!$B$2)+1), COLUMN(M29))), "")</f>
        <v/>
      </c>
      <c r="P46" s="79" t="str" cm="1">
        <f t="array" ref="P46">IFERROR(INDEX('Handheld Data'!$C$4:$C$100, SMALL(IF('Handheld Data'!$B$4:$B$100=$B$45, ROW('Handheld Data'!$B$4:$B$100)-ROW('Handheld Data'!$B$2)+1), COLUMN(N29))), "")</f>
        <v/>
      </c>
    </row>
    <row r="47" spans="2:16">
      <c r="B47" s="31" t="s">
        <v>37</v>
      </c>
      <c r="C47" s="22" cm="1">
        <f t="array" ref="C47">INDEX('Handheld Data'!$D$2:$M$100, MATCH(1, ('Handheld Data'!$B$2:$B$100=$B$45)*('Handheld Data'!$C$2:$C$100=C$46), 0), ROW(B47)-46)</f>
        <v>16.77</v>
      </c>
      <c r="D47" s="25" cm="1">
        <f t="array" ref="D47">INDEX('Handheld Data'!$D$2:$M$100, MATCH(1, ('Handheld Data'!$B$2:$B$100=$B$45)*('Handheld Data'!$C$2:$C$100=D$46), 0), ROW(C47)-46)</f>
        <v>20.001999999999999</v>
      </c>
      <c r="E47" s="26" cm="1">
        <f t="array" ref="E47">INDEX('Handheld Data'!$D$2:$M$100, MATCH(1, ('Handheld Data'!$B$2:$B$100=$B$45)*('Handheld Data'!$C$2:$C$100=E$46), 0), ROW(D47)-46)</f>
        <v>22.087</v>
      </c>
      <c r="F47" s="25" cm="1">
        <f t="array" ref="F47">INDEX('Handheld Data'!$D$2:$M$100, MATCH(1, ('Handheld Data'!$B$2:$B$100=$B$45)*('Handheld Data'!$C$2:$C$100=F$46), 0), ROW(E47)-46)</f>
        <v>23.071999999999999</v>
      </c>
      <c r="G47" s="26" cm="1">
        <f t="array" ref="G47">INDEX('Handheld Data'!$D$2:$M$100, MATCH(1, ('Handheld Data'!$B$2:$B$100=$B$45)*('Handheld Data'!$C$2:$C$100=G$46), 0), ROW(F47)-46)</f>
        <v>22.335000000000001</v>
      </c>
      <c r="H47" s="25" cm="1">
        <f t="array" ref="H47">INDEX('Handheld Data'!$D$2:$M$100, MATCH(1, ('Handheld Data'!$B$2:$B$100=$B$45)*('Handheld Data'!$C$2:$C$100=H$46), 0), ROW(G47)-46)</f>
        <v>22.969000000000001</v>
      </c>
      <c r="I47" s="26" cm="1">
        <f t="array" ref="I47">INDEX('Handheld Data'!$D$2:$M$100, MATCH(1, ('Handheld Data'!$B$2:$B$100=$B$45)*('Handheld Data'!$C$2:$C$100=I$46), 0), ROW(H47)-46)</f>
        <v>21.22</v>
      </c>
      <c r="J47" s="25" cm="1">
        <f t="array" ref="J47">INDEX('Handheld Data'!$D$2:$M$100, MATCH(1, ('Handheld Data'!$B$2:$B$100=$B$45)*('Handheld Data'!$C$2:$C$100=J$46), 0), ROW(I47)-46)</f>
        <v>21.446999999999999</v>
      </c>
      <c r="K47" s="24" cm="1">
        <f t="array" ref="K47">INDEX('Handheld Data'!$D$2:$M$100, MATCH(1, ('Handheld Data'!$B$2:$B$100=$B$45)*('Handheld Data'!$C$2:$C$100=K$46), 0), ROW(J47)-46)</f>
        <v>16.565999999999999</v>
      </c>
      <c r="L47" s="24" cm="1">
        <f t="array" ref="L47">INDEX('Handheld Data'!$D$2:$M$100, MATCH(1, ('Handheld Data'!$B$2:$B$100=$B$45)*('Handheld Data'!$C$2:$C$100=L$46), 0), ROW(K47)-46)</f>
        <v>15.009</v>
      </c>
      <c r="M47" s="24" cm="1">
        <f t="array" ref="M47">INDEX('Handheld Data'!$D$2:$M$100, MATCH(1, ('Handheld Data'!$B$2:$B$100=$B$45)*('Handheld Data'!$C$2:$C$100=M$46), 0), ROW(L47)-46)</f>
        <v>18.869</v>
      </c>
      <c r="N47" s="24" cm="1">
        <f t="array" ref="N47">INDEX('Handheld Data'!$D$2:$M$100, MATCH(1, ('Handheld Data'!$B$2:$B$100=$B$45)*('Handheld Data'!$C$2:$C$100=N$46), 0), ROW(M47)-46)</f>
        <v>0</v>
      </c>
      <c r="O47" s="24" cm="1">
        <f t="array" ref="O47">INDEX('Handheld Data'!$D$2:$M$100, MATCH(1, ('Handheld Data'!$B$2:$B$100=$B$45)*('Handheld Data'!$C$2:$C$100=O$46), 0), ROW(N47)-46)</f>
        <v>0</v>
      </c>
      <c r="P47" s="24" cm="1">
        <f t="array" ref="P47">INDEX('Handheld Data'!$D$2:$M$100, MATCH(1, ('Handheld Data'!$B$2:$B$100=$B$45)*('Handheld Data'!$C$2:$C$100=P$46), 0), ROW(O47)-46)</f>
        <v>0</v>
      </c>
    </row>
    <row r="48" spans="2:16">
      <c r="B48" s="82" t="s">
        <v>5</v>
      </c>
      <c r="C48" cm="1">
        <f t="array" ref="C48">INDEX('Handheld Data'!$D$2:$M$100, MATCH(1, ('Handheld Data'!$B$2:$B$100=$B$45)*('Handheld Data'!$C$2:$C$100=C$46), 0), ROW(B48)-46)</f>
        <v>750.7</v>
      </c>
      <c r="D48" s="12" cm="1">
        <f t="array" ref="D48">INDEX('Handheld Data'!$D$2:$M$100, MATCH(1, ('Handheld Data'!$B$2:$B$100=$B$45)*('Handheld Data'!$C$2:$C$100=D$46), 0), ROW(C48)-46)</f>
        <v>752.5</v>
      </c>
      <c r="E48" cm="1">
        <f t="array" ref="E48">INDEX('Handheld Data'!$D$2:$M$100, MATCH(1, ('Handheld Data'!$B$2:$B$100=$B$45)*('Handheld Data'!$C$2:$C$100=E$46), 0), ROW(D48)-46)</f>
        <v>751.7</v>
      </c>
      <c r="F48" s="12" cm="1">
        <f t="array" ref="F48">INDEX('Handheld Data'!$D$2:$M$100, MATCH(1, ('Handheld Data'!$B$2:$B$100=$B$45)*('Handheld Data'!$C$2:$C$100=F$46), 0), ROW(E48)-46)</f>
        <v>752.1</v>
      </c>
      <c r="G48" cm="1">
        <f t="array" ref="G48">INDEX('Handheld Data'!$D$2:$M$100, MATCH(1, ('Handheld Data'!$B$2:$B$100=$B$45)*('Handheld Data'!$C$2:$C$100=G$46), 0), ROW(F48)-46)</f>
        <v>748.6</v>
      </c>
      <c r="H48" s="12" cm="1">
        <f t="array" ref="H48">INDEX('Handheld Data'!$D$2:$M$100, MATCH(1, ('Handheld Data'!$B$2:$B$100=$B$45)*('Handheld Data'!$C$2:$C$100=H$46), 0), ROW(G48)-46)</f>
        <v>750.4</v>
      </c>
      <c r="I48" cm="1">
        <f t="array" ref="I48">INDEX('Handheld Data'!$D$2:$M$100, MATCH(1, ('Handheld Data'!$B$2:$B$100=$B$45)*('Handheld Data'!$C$2:$C$100=I$46), 0), ROW(H48)-46)</f>
        <v>757.9</v>
      </c>
      <c r="J48" s="12" cm="1">
        <f t="array" ref="J48">INDEX('Handheld Data'!$D$2:$M$100, MATCH(1, ('Handheld Data'!$B$2:$B$100=$B$45)*('Handheld Data'!$C$2:$C$100=J$46), 0), ROW(I48)-46)</f>
        <v>752.1</v>
      </c>
      <c r="K48" s="5" cm="1">
        <f t="array" ref="K48">INDEX('Handheld Data'!$D$2:$M$100, MATCH(1, ('Handheld Data'!$B$2:$B$100=$B$45)*('Handheld Data'!$C$2:$C$100=K$46), 0), ROW(J48)-46)</f>
        <v>752.8</v>
      </c>
      <c r="L48" s="5" cm="1">
        <f t="array" ref="L48">INDEX('Handheld Data'!$D$2:$M$100, MATCH(1, ('Handheld Data'!$B$2:$B$100=$B$45)*('Handheld Data'!$C$2:$C$100=L$46), 0), ROW(K48)-46)</f>
        <v>759.8</v>
      </c>
      <c r="M48" s="5" cm="1">
        <f t="array" ref="M48">INDEX('Handheld Data'!$D$2:$M$100, MATCH(1, ('Handheld Data'!$B$2:$B$100=$B$45)*('Handheld Data'!$C$2:$C$100=M$46), 0), ROW(L48)-46)</f>
        <v>752.5</v>
      </c>
      <c r="N48" s="5" cm="1">
        <f t="array" ref="N48">INDEX('Handheld Data'!$D$2:$M$100, MATCH(1, ('Handheld Data'!$B$2:$B$100=$B$45)*('Handheld Data'!$C$2:$C$100=N$46), 0), ROW(M48)-46)</f>
        <v>0</v>
      </c>
      <c r="O48" s="5" cm="1">
        <f t="array" ref="O48">INDEX('Handheld Data'!$D$2:$M$100, MATCH(1, ('Handheld Data'!$B$2:$B$100=$B$45)*('Handheld Data'!$C$2:$C$100=O$46), 0), ROW(N48)-46)</f>
        <v>0</v>
      </c>
      <c r="P48" s="5" cm="1">
        <f t="array" ref="P48">INDEX('Handheld Data'!$D$2:$M$100, MATCH(1, ('Handheld Data'!$B$2:$B$100=$B$45)*('Handheld Data'!$C$2:$C$100=P$46), 0), ROW(O48)-46)</f>
        <v>0</v>
      </c>
    </row>
    <row r="49" spans="2:16">
      <c r="B49" s="31" t="s">
        <v>38</v>
      </c>
      <c r="C49" s="26" cm="1">
        <f t="array" ref="C49">INDEX('Handheld Data'!$D$2:$M$100, MATCH(1, ('Handheld Data'!$B$2:$B$100=$B$45)*('Handheld Data'!$C$2:$C$100=C$46), 0), ROW(B49)-46)</f>
        <v>70.5</v>
      </c>
      <c r="D49" s="25" cm="1">
        <f t="array" ref="D49">INDEX('Handheld Data'!$D$2:$M$100, MATCH(1, ('Handheld Data'!$B$2:$B$100=$B$45)*('Handheld Data'!$C$2:$C$100=D$46), 0), ROW(C49)-46)</f>
        <v>88.7</v>
      </c>
      <c r="E49" s="26" cm="1">
        <f t="array" ref="E49">INDEX('Handheld Data'!$D$2:$M$100, MATCH(1, ('Handheld Data'!$B$2:$B$100=$B$45)*('Handheld Data'!$C$2:$C$100=E$46), 0), ROW(D49)-46)</f>
        <v>92.1</v>
      </c>
      <c r="F49" s="25" cm="1">
        <f t="array" ref="F49">INDEX('Handheld Data'!$D$2:$M$100, MATCH(1, ('Handheld Data'!$B$2:$B$100=$B$45)*('Handheld Data'!$C$2:$C$100=F$46), 0), ROW(E49)-46)</f>
        <v>77.7</v>
      </c>
      <c r="G49" s="26" cm="1">
        <f t="array" ref="G49">INDEX('Handheld Data'!$D$2:$M$100, MATCH(1, ('Handheld Data'!$B$2:$B$100=$B$45)*('Handheld Data'!$C$2:$C$100=G$46), 0), ROW(F49)-46)</f>
        <v>51</v>
      </c>
      <c r="H49" s="25" cm="1">
        <f t="array" ref="H49">INDEX('Handheld Data'!$D$2:$M$100, MATCH(1, ('Handheld Data'!$B$2:$B$100=$B$45)*('Handheld Data'!$C$2:$C$100=H$46), 0), ROW(G49)-46)</f>
        <v>49</v>
      </c>
      <c r="I49" s="26" cm="1">
        <f t="array" ref="I49">INDEX('Handheld Data'!$D$2:$M$100, MATCH(1, ('Handheld Data'!$B$2:$B$100=$B$45)*('Handheld Data'!$C$2:$C$100=I$46), 0), ROW(H49)-46)</f>
        <v>36.299999999999997</v>
      </c>
      <c r="J49" s="25" cm="1">
        <f t="array" ref="J49">INDEX('Handheld Data'!$D$2:$M$100, MATCH(1, ('Handheld Data'!$B$2:$B$100=$B$45)*('Handheld Data'!$C$2:$C$100=J$46), 0), ROW(I49)-46)</f>
        <v>85.3</v>
      </c>
      <c r="K49" s="24" cm="1">
        <f t="array" ref="K49">INDEX('Handheld Data'!$D$2:$M$100, MATCH(1, ('Handheld Data'!$B$2:$B$100=$B$45)*('Handheld Data'!$C$2:$C$100=K$46), 0), ROW(J49)-46)</f>
        <v>102.4</v>
      </c>
      <c r="L49" s="24" cm="1">
        <f t="array" ref="L49">INDEX('Handheld Data'!$D$2:$M$100, MATCH(1, ('Handheld Data'!$B$2:$B$100=$B$45)*('Handheld Data'!$C$2:$C$100=L$46), 0), ROW(K49)-46)</f>
        <v>95.2</v>
      </c>
      <c r="M49" s="24" cm="1">
        <f t="array" ref="M49">INDEX('Handheld Data'!$D$2:$M$100, MATCH(1, ('Handheld Data'!$B$2:$B$100=$B$45)*('Handheld Data'!$C$2:$C$100=M$46), 0), ROW(L49)-46)</f>
        <v>78.2</v>
      </c>
      <c r="N49" s="24" cm="1">
        <f t="array" ref="N49">INDEX('Handheld Data'!$D$2:$M$100, MATCH(1, ('Handheld Data'!$B$2:$B$100=$B$45)*('Handheld Data'!$C$2:$C$100=N$46), 0), ROW(M49)-46)</f>
        <v>0</v>
      </c>
      <c r="O49" s="24" cm="1">
        <f t="array" ref="O49">INDEX('Handheld Data'!$D$2:$M$100, MATCH(1, ('Handheld Data'!$B$2:$B$100=$B$45)*('Handheld Data'!$C$2:$C$100=O$46), 0), ROW(N49)-46)</f>
        <v>0</v>
      </c>
      <c r="P49" s="24" cm="1">
        <f t="array" ref="P49">INDEX('Handheld Data'!$D$2:$M$100, MATCH(1, ('Handheld Data'!$B$2:$B$100=$B$45)*('Handheld Data'!$C$2:$C$100=P$46), 0), ROW(O49)-46)</f>
        <v>0</v>
      </c>
    </row>
    <row r="50" spans="2:16">
      <c r="B50" s="82" t="s">
        <v>7</v>
      </c>
      <c r="C50" cm="1">
        <f t="array" ref="C50">INDEX('Handheld Data'!$D$2:$M$100, MATCH(1, ('Handheld Data'!$B$2:$B$100=$B$45)*('Handheld Data'!$C$2:$C$100=C$46), 0), ROW(B50)-46)</f>
        <v>114.4</v>
      </c>
      <c r="D50" s="12" cm="1">
        <f t="array" ref="D50">INDEX('Handheld Data'!$D$2:$M$100, MATCH(1, ('Handheld Data'!$B$2:$B$100=$B$45)*('Handheld Data'!$C$2:$C$100=D$46), 0), ROW(C50)-46)</f>
        <v>116.4</v>
      </c>
      <c r="E50" cm="1">
        <f t="array" ref="E50">INDEX('Handheld Data'!$D$2:$M$100, MATCH(1, ('Handheld Data'!$B$2:$B$100=$B$45)*('Handheld Data'!$C$2:$C$100=E$46), 0), ROW(D50)-46)</f>
        <v>39.700000000000003</v>
      </c>
      <c r="F50" s="12" cm="1">
        <f t="array" ref="F50">INDEX('Handheld Data'!$D$2:$M$100, MATCH(1, ('Handheld Data'!$B$2:$B$100=$B$45)*('Handheld Data'!$C$2:$C$100=F$46), 0), ROW(E50)-46)</f>
        <v>16.600000000000001</v>
      </c>
      <c r="G50" cm="1">
        <f t="array" ref="G50">INDEX('Handheld Data'!$D$2:$M$100, MATCH(1, ('Handheld Data'!$B$2:$B$100=$B$45)*('Handheld Data'!$C$2:$C$100=G$46), 0), ROW(F50)-46)</f>
        <v>131.69999999999999</v>
      </c>
      <c r="H50" s="12" cm="1">
        <f t="array" ref="H50">INDEX('Handheld Data'!$D$2:$M$100, MATCH(1, ('Handheld Data'!$B$2:$B$100=$B$45)*('Handheld Data'!$C$2:$C$100=H$46), 0), ROW(G50)-46)</f>
        <v>137.80000000000001</v>
      </c>
      <c r="I50" cm="1">
        <f t="array" ref="I50">INDEX('Handheld Data'!$D$2:$M$100, MATCH(1, ('Handheld Data'!$B$2:$B$100=$B$45)*('Handheld Data'!$C$2:$C$100=I$46), 0), ROW(H50)-46)</f>
        <v>153</v>
      </c>
      <c r="J50" s="12" cm="1">
        <f t="array" ref="J50">INDEX('Handheld Data'!$D$2:$M$100, MATCH(1, ('Handheld Data'!$B$2:$B$100=$B$45)*('Handheld Data'!$C$2:$C$100=J$46), 0), ROW(I50)-46)</f>
        <v>162.80000000000001</v>
      </c>
      <c r="K50" s="5" cm="1">
        <f t="array" ref="K50">INDEX('Handheld Data'!$D$2:$M$100, MATCH(1, ('Handheld Data'!$B$2:$B$100=$B$45)*('Handheld Data'!$C$2:$C$100=K$46), 0), ROW(J50)-46)</f>
        <v>162.6</v>
      </c>
      <c r="L50" s="5" cm="1">
        <f t="array" ref="L50">INDEX('Handheld Data'!$D$2:$M$100, MATCH(1, ('Handheld Data'!$B$2:$B$100=$B$45)*('Handheld Data'!$C$2:$C$100=L$46), 0), ROW(K50)-46)</f>
        <v>160.9</v>
      </c>
      <c r="M50" s="5" cm="1">
        <f t="array" ref="M50">INDEX('Handheld Data'!$D$2:$M$100, MATCH(1, ('Handheld Data'!$B$2:$B$100=$B$45)*('Handheld Data'!$C$2:$C$100=M$46), 0), ROW(L50)-46)</f>
        <v>164.1</v>
      </c>
      <c r="N50" s="5" cm="1">
        <f t="array" ref="N50">INDEX('Handheld Data'!$D$2:$M$100, MATCH(1, ('Handheld Data'!$B$2:$B$100=$B$45)*('Handheld Data'!$C$2:$C$100=N$46), 0), ROW(M50)-46)</f>
        <v>0</v>
      </c>
      <c r="O50" s="5" cm="1">
        <f t="array" ref="O50">INDEX('Handheld Data'!$D$2:$M$100, MATCH(1, ('Handheld Data'!$B$2:$B$100=$B$45)*('Handheld Data'!$C$2:$C$100=O$46), 0), ROW(N50)-46)</f>
        <v>0</v>
      </c>
      <c r="P50" s="5" cm="1">
        <f t="array" ref="P50">INDEX('Handheld Data'!$D$2:$M$100, MATCH(1, ('Handheld Data'!$B$2:$B$100=$B$45)*('Handheld Data'!$C$2:$C$100=P$46), 0), ROW(O50)-46)</f>
        <v>0</v>
      </c>
    </row>
    <row r="51" spans="2:16">
      <c r="B51" s="31" t="s">
        <v>8</v>
      </c>
      <c r="C51" s="26" cm="1">
        <f t="array" ref="C51">INDEX('Handheld Data'!$D$2:$M$100, MATCH(1, ('Handheld Data'!$B$2:$B$100=$B$45)*('Handheld Data'!$C$2:$C$100=C$46), 0), ROW(B51)-46)</f>
        <v>0.06</v>
      </c>
      <c r="D51" s="25" cm="1">
        <f t="array" ref="D51">INDEX('Handheld Data'!$D$2:$M$100, MATCH(1, ('Handheld Data'!$B$2:$B$100=$B$45)*('Handheld Data'!$C$2:$C$100=D$46), 0), ROW(C51)-46)</f>
        <v>0.06</v>
      </c>
      <c r="E51" s="26" cm="1">
        <f t="array" ref="E51">INDEX('Handheld Data'!$D$2:$M$100, MATCH(1, ('Handheld Data'!$B$2:$B$100=$B$45)*('Handheld Data'!$C$2:$C$100=E$46), 0), ROW(D51)-46)</f>
        <v>0.02</v>
      </c>
      <c r="F51" s="25" cm="1">
        <f t="array" ref="F51">INDEX('Handheld Data'!$D$2:$M$100, MATCH(1, ('Handheld Data'!$B$2:$B$100=$B$45)*('Handheld Data'!$C$2:$C$100=F$46), 0), ROW(E51)-46)</f>
        <v>0.01</v>
      </c>
      <c r="G51" s="26" cm="1">
        <f t="array" ref="G51">INDEX('Handheld Data'!$D$2:$M$100, MATCH(1, ('Handheld Data'!$B$2:$B$100=$B$45)*('Handheld Data'!$C$2:$C$100=G$46), 0), ROW(F51)-46)</f>
        <v>7.0000000000000007E-2</v>
      </c>
      <c r="H51" s="25" cm="1">
        <f t="array" ref="H51">INDEX('Handheld Data'!$D$2:$M$100, MATCH(1, ('Handheld Data'!$B$2:$B$100=$B$45)*('Handheld Data'!$C$2:$C$100=H$46), 0), ROW(G51)-46)</f>
        <v>7.0000000000000007E-2</v>
      </c>
      <c r="I51" s="26" cm="1">
        <f t="array" ref="I51">INDEX('Handheld Data'!$D$2:$M$100, MATCH(1, ('Handheld Data'!$B$2:$B$100=$B$45)*('Handheld Data'!$C$2:$C$100=I$46), 0), ROW(H51)-46)</f>
        <v>0.08</v>
      </c>
      <c r="J51" s="25" cm="1">
        <f t="array" ref="J51">INDEX('Handheld Data'!$D$2:$M$100, MATCH(1, ('Handheld Data'!$B$2:$B$100=$B$45)*('Handheld Data'!$C$2:$C$100=J$46), 0), ROW(I51)-46)</f>
        <v>0.08</v>
      </c>
      <c r="K51" s="24" cm="1">
        <f t="array" ref="K51">INDEX('Handheld Data'!$D$2:$M$100, MATCH(1, ('Handheld Data'!$B$2:$B$100=$B$45)*('Handheld Data'!$C$2:$C$100=K$46), 0), ROW(J51)-46)</f>
        <v>0.08</v>
      </c>
      <c r="L51" s="24" cm="1">
        <f t="array" ref="L51">INDEX('Handheld Data'!$D$2:$M$100, MATCH(1, ('Handheld Data'!$B$2:$B$100=$B$45)*('Handheld Data'!$C$2:$C$100=L$46), 0), ROW(K51)-46)</f>
        <v>0.08</v>
      </c>
      <c r="M51" s="24" cm="1">
        <f t="array" ref="M51">INDEX('Handheld Data'!$D$2:$M$100, MATCH(1, ('Handheld Data'!$B$2:$B$100=$B$45)*('Handheld Data'!$C$2:$C$100=M$46), 0), ROW(L51)-46)</f>
        <v>0.08</v>
      </c>
      <c r="N51" s="24" cm="1">
        <f t="array" ref="N51">INDEX('Handheld Data'!$D$2:$M$100, MATCH(1, ('Handheld Data'!$B$2:$B$100=$B$45)*('Handheld Data'!$C$2:$C$100=N$46), 0), ROW(M51)-46)</f>
        <v>0</v>
      </c>
      <c r="O51" s="24" cm="1">
        <f t="array" ref="O51">INDEX('Handheld Data'!$D$2:$M$100, MATCH(1, ('Handheld Data'!$B$2:$B$100=$B$45)*('Handheld Data'!$C$2:$C$100=O$46), 0), ROW(N51)-46)</f>
        <v>0</v>
      </c>
      <c r="P51" s="24" cm="1">
        <f t="array" ref="P51">INDEX('Handheld Data'!$D$2:$M$100, MATCH(1, ('Handheld Data'!$B$2:$B$100=$B$45)*('Handheld Data'!$C$2:$C$100=P$46), 0), ROW(O51)-46)</f>
        <v>0</v>
      </c>
    </row>
    <row r="52" spans="2:16">
      <c r="B52" s="82" t="s">
        <v>9</v>
      </c>
      <c r="C52" cm="1">
        <f t="array" ref="C52">INDEX('Handheld Data'!$D$2:$M$100, MATCH(1, ('Handheld Data'!$B$2:$B$100=$B$45)*('Handheld Data'!$C$2:$C$100=C$46), 0), ROW(B52)-46)</f>
        <v>8.52</v>
      </c>
      <c r="D52" s="12" cm="1">
        <f t="array" ref="D52">INDEX('Handheld Data'!$D$2:$M$100, MATCH(1, ('Handheld Data'!$B$2:$B$100=$B$45)*('Handheld Data'!$C$2:$C$100=D$46), 0), ROW(C52)-46)</f>
        <v>3.84</v>
      </c>
      <c r="E52" cm="1">
        <f t="array" ref="E52">INDEX('Handheld Data'!$D$2:$M$100, MATCH(1, ('Handheld Data'!$B$2:$B$100=$B$45)*('Handheld Data'!$C$2:$C$100=E$46), 0), ROW(D52)-46)</f>
        <v>300.23</v>
      </c>
      <c r="F52" s="12" cm="1">
        <f t="array" ref="F52">INDEX('Handheld Data'!$D$2:$M$100, MATCH(1, ('Handheld Data'!$B$2:$B$100=$B$45)*('Handheld Data'!$C$2:$C$100=F$46), 0), ROW(E52)-46)</f>
        <v>176.26</v>
      </c>
      <c r="G52" cm="1">
        <f t="array" ref="G52">INDEX('Handheld Data'!$D$2:$M$100, MATCH(1, ('Handheld Data'!$B$2:$B$100=$B$45)*('Handheld Data'!$C$2:$C$100=G$46), 0), ROW(F52)-46)</f>
        <v>40.549999999999997</v>
      </c>
      <c r="H52" s="12" cm="1">
        <f t="array" ref="H52">INDEX('Handheld Data'!$D$2:$M$100, MATCH(1, ('Handheld Data'!$B$2:$B$100=$B$45)*('Handheld Data'!$C$2:$C$100=H$46), 0), ROW(G52)-46)</f>
        <v>49.83</v>
      </c>
      <c r="I52" cm="1">
        <f t="array" ref="I52">INDEX('Handheld Data'!$D$2:$M$100, MATCH(1, ('Handheld Data'!$B$2:$B$100=$B$45)*('Handheld Data'!$C$2:$C$100=I$46), 0), ROW(H52)-46)</f>
        <v>16.3</v>
      </c>
      <c r="J52" s="12" cm="1">
        <f t="array" ref="J52">INDEX('Handheld Data'!$D$2:$M$100, MATCH(1, ('Handheld Data'!$B$2:$B$100=$B$45)*('Handheld Data'!$C$2:$C$100=J$46), 0), ROW(I52)-46)</f>
        <v>5.2</v>
      </c>
      <c r="K52" s="5" cm="1">
        <f t="array" ref="K52">INDEX('Handheld Data'!$D$2:$M$100, MATCH(1, ('Handheld Data'!$B$2:$B$100=$B$45)*('Handheld Data'!$C$2:$C$100=K$46), 0), ROW(J52)-46)</f>
        <v>3.56</v>
      </c>
      <c r="L52" s="5" cm="1">
        <f t="array" ref="L52">INDEX('Handheld Data'!$D$2:$M$100, MATCH(1, ('Handheld Data'!$B$2:$B$100=$B$45)*('Handheld Data'!$C$2:$C$100=L$46), 0), ROW(K52)-46)</f>
        <v>4.6100000000000003</v>
      </c>
      <c r="M52" s="5" cm="1">
        <f t="array" ref="M52">INDEX('Handheld Data'!$D$2:$M$100, MATCH(1, ('Handheld Data'!$B$2:$B$100=$B$45)*('Handheld Data'!$C$2:$C$100=M$46), 0), ROW(L52)-46)</f>
        <v>3.44</v>
      </c>
      <c r="N52" s="5" cm="1">
        <f t="array" ref="N52">INDEX('Handheld Data'!$D$2:$M$100, MATCH(1, ('Handheld Data'!$B$2:$B$100=$B$45)*('Handheld Data'!$C$2:$C$100=N$46), 0), ROW(M52)-46)</f>
        <v>0</v>
      </c>
      <c r="O52" s="5" cm="1">
        <f t="array" ref="O52">INDEX('Handheld Data'!$D$2:$M$100, MATCH(1, ('Handheld Data'!$B$2:$B$100=$B$45)*('Handheld Data'!$C$2:$C$100=O$46), 0), ROW(N52)-46)</f>
        <v>0</v>
      </c>
      <c r="P52" s="5" cm="1">
        <f t="array" ref="P52">INDEX('Handheld Data'!$D$2:$M$100, MATCH(1, ('Handheld Data'!$B$2:$B$100=$B$45)*('Handheld Data'!$C$2:$C$100=P$46), 0), ROW(O52)-46)</f>
        <v>0</v>
      </c>
    </row>
    <row r="53" spans="2:16">
      <c r="B53" s="31" t="s">
        <v>10</v>
      </c>
      <c r="C53" s="26" cm="1">
        <f t="array" ref="C53">INDEX('Handheld Data'!$D$2:$M$100, MATCH(1, ('Handheld Data'!$B$2:$B$100=$B$45)*('Handheld Data'!$C$2:$C$100=C$46), 0), ROW(B53)-46)</f>
        <v>0.68</v>
      </c>
      <c r="D53" s="25" cm="1">
        <f t="array" ref="D53">INDEX('Handheld Data'!$D$2:$M$100, MATCH(1, ('Handheld Data'!$B$2:$B$100=$B$45)*('Handheld Data'!$C$2:$C$100=D$46), 0), ROW(C53)-46)</f>
        <v>0.76</v>
      </c>
      <c r="E53" s="26" cm="1">
        <f t="array" ref="E53">INDEX('Handheld Data'!$D$2:$M$100, MATCH(1, ('Handheld Data'!$B$2:$B$100=$B$45)*('Handheld Data'!$C$2:$C$100=E$46), 0), ROW(D53)-46)</f>
        <v>0.75600000000000001</v>
      </c>
      <c r="F53" s="25" cm="1">
        <f t="array" ref="F53">INDEX('Handheld Data'!$D$2:$M$100, MATCH(1, ('Handheld Data'!$B$2:$B$100=$B$45)*('Handheld Data'!$C$2:$C$100=F$46), 0), ROW(E53)-46)</f>
        <v>0.59699999999999998</v>
      </c>
      <c r="G53" s="26" cm="1">
        <f t="array" ref="G53">INDEX('Handheld Data'!$D$2:$M$100, MATCH(1, ('Handheld Data'!$B$2:$B$100=$B$45)*('Handheld Data'!$C$2:$C$100=G$46), 0), ROW(F53)-46)</f>
        <v>-0.34300000000000003</v>
      </c>
      <c r="H53" s="25" cm="1">
        <f t="array" ref="H53">INDEX('Handheld Data'!$D$2:$M$100, MATCH(1, ('Handheld Data'!$B$2:$B$100=$B$45)*('Handheld Data'!$C$2:$C$100=H$46), 0), ROW(G53)-46)</f>
        <v>-0.245</v>
      </c>
      <c r="I53" s="26" cm="1">
        <f t="array" ref="I53">INDEX('Handheld Data'!$D$2:$M$100, MATCH(1, ('Handheld Data'!$B$2:$B$100=$B$45)*('Handheld Data'!$C$2:$C$100=I$46), 0), ROW(H53)-46)</f>
        <v>-2.3E-2</v>
      </c>
      <c r="J53" s="25" cm="1">
        <f t="array" ref="J53">INDEX('Handheld Data'!$D$2:$M$100, MATCH(1, ('Handheld Data'!$B$2:$B$100=$B$45)*('Handheld Data'!$C$2:$C$100=J$46), 0), ROW(I53)-46)</f>
        <v>-0.441</v>
      </c>
      <c r="K53" s="24" cm="1">
        <f t="array" ref="K53">INDEX('Handheld Data'!$D$2:$M$100, MATCH(1, ('Handheld Data'!$B$2:$B$100=$B$45)*('Handheld Data'!$C$2:$C$100=K$46), 0), ROW(J53)-46)</f>
        <v>-0.26500000000000001</v>
      </c>
      <c r="L53" s="24" cm="1">
        <f t="array" ref="L53">INDEX('Handheld Data'!$D$2:$M$100, MATCH(1, ('Handheld Data'!$B$2:$B$100=$B$45)*('Handheld Data'!$C$2:$C$100=L$46), 0), ROW(K53)-46)</f>
        <v>-0.13800000000000001</v>
      </c>
      <c r="M53" s="24" cm="1">
        <f t="array" ref="M53">INDEX('Handheld Data'!$D$2:$M$100, MATCH(1, ('Handheld Data'!$B$2:$B$100=$B$45)*('Handheld Data'!$C$2:$C$100=M$46), 0), ROW(L53)-46)</f>
        <v>-0.33500000000000002</v>
      </c>
      <c r="N53" s="24" cm="1">
        <f t="array" ref="N53">INDEX('Handheld Data'!$D$2:$M$100, MATCH(1, ('Handheld Data'!$B$2:$B$100=$B$45)*('Handheld Data'!$C$2:$C$100=N$46), 0), ROW(M53)-46)</f>
        <v>0</v>
      </c>
      <c r="O53" s="24" cm="1">
        <f t="array" ref="O53">INDEX('Handheld Data'!$D$2:$M$100, MATCH(1, ('Handheld Data'!$B$2:$B$100=$B$45)*('Handheld Data'!$C$2:$C$100=O$46), 0), ROW(N53)-46)</f>
        <v>0</v>
      </c>
      <c r="P53" s="24" cm="1">
        <f t="array" ref="P53">INDEX('Handheld Data'!$D$2:$M$100, MATCH(1, ('Handheld Data'!$B$2:$B$100=$B$45)*('Handheld Data'!$C$2:$C$100=P$46), 0), ROW(O53)-46)</f>
        <v>0</v>
      </c>
    </row>
    <row r="54" spans="2:16">
      <c r="B54" s="31" t="s">
        <v>11</v>
      </c>
      <c r="C54" s="9" cm="1">
        <f t="array" ref="C54">INDEX('Handheld Data'!$D$2:$M$100, MATCH(1, ('Handheld Data'!$B$2:$B$100=$B$45)*('Handheld Data'!$C$2:$C$100=C$46), 0), ROW(B54)-46)</f>
        <v>0.68200000000000005</v>
      </c>
      <c r="D54" s="11" cm="1">
        <f t="array" ref="D54">INDEX('Handheld Data'!$D$2:$M$100, MATCH(1, ('Handheld Data'!$B$2:$B$100=$B$45)*('Handheld Data'!$C$2:$C$100=D$46), 0), ROW(C54)-46)</f>
        <v>0.76</v>
      </c>
      <c r="E54" s="9" cm="1">
        <f t="array" ref="E54">INDEX('Handheld Data'!$D$2:$M$100, MATCH(1, ('Handheld Data'!$B$2:$B$100=$B$45)*('Handheld Data'!$C$2:$C$100=E$46), 0), ROW(D54)-46)</f>
        <v>0.76</v>
      </c>
      <c r="F54" s="11" cm="1">
        <f t="array" ref="F54">INDEX('Handheld Data'!$D$2:$M$100, MATCH(1, ('Handheld Data'!$B$2:$B$100=$B$45)*('Handheld Data'!$C$2:$C$100=F$46), 0), ROW(E54)-46)</f>
        <v>0.72</v>
      </c>
      <c r="G54" s="9" cm="1">
        <f t="array" ref="G54">INDEX('Handheld Data'!$D$2:$M$100, MATCH(1, ('Handheld Data'!$B$2:$B$100=$B$45)*('Handheld Data'!$C$2:$C$100=G$46), 0), ROW(F54)-46)</f>
        <v>-0.34</v>
      </c>
      <c r="H54" s="11" cm="1">
        <f t="array" ref="H54">INDEX('Handheld Data'!$D$2:$M$100, MATCH(1, ('Handheld Data'!$B$2:$B$100=$B$45)*('Handheld Data'!$C$2:$C$100=H$46), 0), ROW(G54)-46)</f>
        <v>-0.25</v>
      </c>
      <c r="I54" s="9" cm="1">
        <f t="array" ref="I54">INDEX('Handheld Data'!$D$2:$M$100, MATCH(1, ('Handheld Data'!$B$2:$B$100=$B$45)*('Handheld Data'!$C$2:$C$100=I$46), 0), ROW(H54)-46)</f>
        <v>-0.02</v>
      </c>
      <c r="J54" s="11" cm="1">
        <f t="array" ref="J54">INDEX('Handheld Data'!$D$2:$M$100, MATCH(1, ('Handheld Data'!$B$2:$B$100=$B$45)*('Handheld Data'!$C$2:$C$100=J$46), 0), ROW(I54)-46)</f>
        <v>-0.44</v>
      </c>
      <c r="K54" s="10" cm="1">
        <f t="array" ref="K54">INDEX('Handheld Data'!$D$2:$M$100, MATCH(1, ('Handheld Data'!$B$2:$B$100=$B$45)*('Handheld Data'!$C$2:$C$100=K$46), 0), ROW(J54)-46)</f>
        <v>-0.26</v>
      </c>
      <c r="L54" s="10" cm="1">
        <f t="array" ref="L54">INDEX('Handheld Data'!$D$2:$M$100, MATCH(1, ('Handheld Data'!$B$2:$B$100=$B$45)*('Handheld Data'!$C$2:$C$100=L$46), 0), ROW(K54)-46)</f>
        <v>-0.14000000000000001</v>
      </c>
      <c r="M54" s="10" cm="1">
        <f t="array" ref="M54">INDEX('Handheld Data'!$D$2:$M$100, MATCH(1, ('Handheld Data'!$B$2:$B$100=$B$45)*('Handheld Data'!$C$2:$C$100=M$46), 0), ROW(L54)-46)</f>
        <v>-0.34</v>
      </c>
      <c r="N54" s="10" cm="1">
        <f t="array" ref="N54">INDEX('Handheld Data'!$D$2:$M$100, MATCH(1, ('Handheld Data'!$B$2:$B$100=$B$45)*('Handheld Data'!$C$2:$C$100=N$46), 0), ROW(M54)-46)</f>
        <v>0</v>
      </c>
      <c r="O54" s="10" cm="1">
        <f t="array" ref="O54">INDEX('Handheld Data'!$D$2:$M$100, MATCH(1, ('Handheld Data'!$B$2:$B$100=$B$45)*('Handheld Data'!$C$2:$C$100=O$46), 0), ROW(N54)-46)</f>
        <v>0</v>
      </c>
      <c r="P54" s="10" cm="1">
        <f t="array" ref="P54">INDEX('Handheld Data'!$D$2:$M$100, MATCH(1, ('Handheld Data'!$B$2:$B$100=$B$45)*('Handheld Data'!$C$2:$C$100=P$46), 0), ROW(O54)-46)</f>
        <v>0</v>
      </c>
    </row>
    <row r="55" spans="2:16">
      <c r="B55" s="82" t="s">
        <v>12</v>
      </c>
      <c r="C55" s="21" cm="1">
        <f t="array" ref="C55">INDEX('Handheld Data'!$D$2:$M$100, MATCH(1, ('Handheld Data'!$B$2:$B$100=$B$45)*('Handheld Data'!$C$2:$C$100=C$46), 0), ROW(B55)-46)</f>
        <v>0.98899999999999999</v>
      </c>
      <c r="D55" s="20" cm="1">
        <f t="array" ref="D55">INDEX('Handheld Data'!$D$2:$M$100, MATCH(1, ('Handheld Data'!$B$2:$B$100=$B$45)*('Handheld Data'!$C$2:$C$100=D$46), 0), ROW(C55)-46)</f>
        <v>0.42699999999999999</v>
      </c>
      <c r="E55" s="21" cm="1">
        <f t="array" ref="E55">INDEX('Handheld Data'!$D$2:$M$100, MATCH(1, ('Handheld Data'!$B$2:$B$100=$B$45)*('Handheld Data'!$C$2:$C$100=E$46), 0), ROW(D55)-46)</f>
        <v>0.39900000000000002</v>
      </c>
      <c r="F55" s="20" cm="1">
        <f t="array" ref="F55">INDEX('Handheld Data'!$D$2:$M$100, MATCH(1, ('Handheld Data'!$B$2:$B$100=$B$45)*('Handheld Data'!$C$2:$C$100=F$46), 0), ROW(E55)-46)</f>
        <v>0.51500000000000001</v>
      </c>
      <c r="G55" s="21" cm="1">
        <f t="array" ref="G55">INDEX('Handheld Data'!$D$2:$M$100, MATCH(1, ('Handheld Data'!$B$2:$B$100=$B$45)*('Handheld Data'!$C$2:$C$100=G$46), 0), ROW(F55)-46)</f>
        <v>0.94899999999999995</v>
      </c>
      <c r="H55" s="20" cm="1">
        <f t="array" ref="H55">INDEX('Handheld Data'!$D$2:$M$100, MATCH(1, ('Handheld Data'!$B$2:$B$100=$B$45)*('Handheld Data'!$C$2:$C$100=H$46), 0), ROW(G55)-46)</f>
        <v>1.3120000000000001</v>
      </c>
      <c r="I55" s="21" cm="1">
        <f t="array" ref="I55">INDEX('Handheld Data'!$D$2:$M$100, MATCH(1, ('Handheld Data'!$B$2:$B$100=$B$45)*('Handheld Data'!$C$2:$C$100=I$46), 0), ROW(H55)-46)</f>
        <v>2.5009999999999999</v>
      </c>
      <c r="J55" s="20" cm="1">
        <f t="array" ref="J55">INDEX('Handheld Data'!$D$2:$M$100, MATCH(1, ('Handheld Data'!$B$2:$B$100=$B$45)*('Handheld Data'!$C$2:$C$100=J$46), 0), ROW(I55)-46)</f>
        <v>0.75900000000000001</v>
      </c>
      <c r="K55" s="19" cm="1">
        <f t="array" ref="K55">INDEX('Handheld Data'!$D$2:$M$100, MATCH(1, ('Handheld Data'!$B$2:$B$100=$B$45)*('Handheld Data'!$C$2:$C$100=K$46), 0), ROW(J55)-46)</f>
        <v>0.51900000000000002</v>
      </c>
      <c r="L55" s="19" cm="1">
        <f t="array" ref="L55">INDEX('Handheld Data'!$D$2:$M$100, MATCH(1, ('Handheld Data'!$B$2:$B$100=$B$45)*('Handheld Data'!$C$2:$C$100=L$46), 0), ROW(K55)-46)</f>
        <v>0.75600000000000001</v>
      </c>
      <c r="M55" s="19" cm="1">
        <f t="array" ref="M55">INDEX('Handheld Data'!$D$2:$M$100, MATCH(1, ('Handheld Data'!$B$2:$B$100=$B$45)*('Handheld Data'!$C$2:$C$100=M$46), 0), ROW(L55)-46)</f>
        <v>0.624</v>
      </c>
      <c r="N55" s="19" cm="1">
        <f t="array" ref="N55">INDEX('Handheld Data'!$D$2:$M$100, MATCH(1, ('Handheld Data'!$B$2:$B$100=$B$45)*('Handheld Data'!$C$2:$C$100=N$46), 0), ROW(M55)-46)</f>
        <v>0</v>
      </c>
      <c r="O55" s="19" cm="1">
        <f t="array" ref="O55">INDEX('Handheld Data'!$D$2:$M$100, MATCH(1, ('Handheld Data'!$B$2:$B$100=$B$45)*('Handheld Data'!$C$2:$C$100=O$46), 0), ROW(N55)-46)</f>
        <v>0</v>
      </c>
      <c r="P55" s="19" cm="1">
        <f t="array" ref="P55">INDEX('Handheld Data'!$D$2:$M$100, MATCH(1, ('Handheld Data'!$B$2:$B$100=$B$45)*('Handheld Data'!$C$2:$C$100=P$46), 0), ROW(O55)-46)</f>
        <v>0</v>
      </c>
    </row>
    <row r="56" spans="2:16">
      <c r="B56" s="31" t="s">
        <v>13</v>
      </c>
      <c r="C56" s="9" cm="1">
        <f t="array" ref="C56">INDEX('Handheld Data'!$D$2:$M$100, MATCH(1, ('Handheld Data'!$B$2:$B$100=$B$45)*('Handheld Data'!$C$2:$C$100=C$46), 0), ROW(B56)-46)</f>
        <v>4.1399999999999997</v>
      </c>
      <c r="D56" s="11" cm="1">
        <f t="array" ref="D56">INDEX('Handheld Data'!$D$2:$M$100, MATCH(1, ('Handheld Data'!$B$2:$B$100=$B$45)*('Handheld Data'!$C$2:$C$100=D$46), 0), ROW(C56)-46)</f>
        <v>1.83</v>
      </c>
      <c r="E56" s="9" cm="1">
        <f t="array" ref="E56">INDEX('Handheld Data'!$D$2:$M$100, MATCH(1, ('Handheld Data'!$B$2:$B$100=$B$45)*('Handheld Data'!$C$2:$C$100=E$46), 0), ROW(D56)-46)</f>
        <v>1.72</v>
      </c>
      <c r="F56" s="11" cm="1">
        <f t="array" ref="F56">INDEX('Handheld Data'!$D$2:$M$100, MATCH(1, ('Handheld Data'!$B$2:$B$100=$B$45)*('Handheld Data'!$C$2:$C$100=F$46), 0), ROW(E56)-46)</f>
        <v>2.2000000000000002</v>
      </c>
      <c r="G56" s="9" cm="1">
        <f t="array" ref="G56">INDEX('Handheld Data'!$D$2:$M$100, MATCH(1, ('Handheld Data'!$B$2:$B$100=$B$45)*('Handheld Data'!$C$2:$C$100=G$46), 0), ROW(F56)-46)</f>
        <v>3.98</v>
      </c>
      <c r="H56" s="11" cm="1">
        <f t="array" ref="H56">INDEX('Handheld Data'!$D$2:$M$100, MATCH(1, ('Handheld Data'!$B$2:$B$100=$B$45)*('Handheld Data'!$C$2:$C$100=H$46), 0), ROW(G56)-46)</f>
        <v>5.47</v>
      </c>
      <c r="I56" s="9" cm="1">
        <f t="array" ref="I56">INDEX('Handheld Data'!$D$2:$M$100, MATCH(1, ('Handheld Data'!$B$2:$B$100=$B$45)*('Handheld Data'!$C$2:$C$100=I$46), 0), ROW(H56)-46)</f>
        <v>10.36</v>
      </c>
      <c r="J56" s="11" cm="1">
        <f t="array" ref="J56">INDEX('Handheld Data'!$D$2:$M$100, MATCH(1, ('Handheld Data'!$B$2:$B$100=$B$45)*('Handheld Data'!$C$2:$C$100=J$46), 0), ROW(I56)-46)</f>
        <v>3.2</v>
      </c>
      <c r="K56" s="10" cm="1">
        <f t="array" ref="K56">INDEX('Handheld Data'!$D$2:$M$100, MATCH(1, ('Handheld Data'!$B$2:$B$100=$B$45)*('Handheld Data'!$C$2:$C$100=K$46), 0), ROW(J56)-46)</f>
        <v>3.05</v>
      </c>
      <c r="L56" s="10" cm="1">
        <f t="array" ref="L56">INDEX('Handheld Data'!$D$2:$M$100, MATCH(1, ('Handheld Data'!$B$2:$B$100=$B$45)*('Handheld Data'!$C$2:$C$100=L$46), 0), ROW(K56)-46)</f>
        <v>4.38</v>
      </c>
      <c r="M56" s="10" cm="1">
        <f t="array" ref="M56">INDEX('Handheld Data'!$D$2:$M$100, MATCH(1, ('Handheld Data'!$B$2:$B$100=$B$45)*('Handheld Data'!$C$2:$C$100=M$46), 0), ROW(L56)-46)</f>
        <v>3.64</v>
      </c>
      <c r="N56" s="10" cm="1">
        <f t="array" ref="N56">INDEX('Handheld Data'!$D$2:$M$100, MATCH(1, ('Handheld Data'!$B$2:$B$100=$B$45)*('Handheld Data'!$C$2:$C$100=N$46), 0), ROW(M56)-46)</f>
        <v>0</v>
      </c>
      <c r="O56" s="10" cm="1">
        <f t="array" ref="O56">INDEX('Handheld Data'!$D$2:$M$100, MATCH(1, ('Handheld Data'!$B$2:$B$100=$B$45)*('Handheld Data'!$C$2:$C$100=O$46), 0), ROW(N56)-46)</f>
        <v>0</v>
      </c>
      <c r="P56" s="10" cm="1">
        <f t="array" ref="P56">INDEX('Handheld Data'!$D$2:$M$100, MATCH(1, ('Handheld Data'!$B$2:$B$100=$B$45)*('Handheld Data'!$C$2:$C$100=P$46), 0), ROW(O56)-46)</f>
        <v>0</v>
      </c>
    </row>
    <row r="58" spans="2:16">
      <c r="B58" s="122" t="s">
        <v>39</v>
      </c>
      <c r="C58" s="123"/>
      <c r="D58" s="123"/>
      <c r="E58" s="123"/>
      <c r="F58" s="123"/>
      <c r="G58" s="123"/>
      <c r="H58" s="123"/>
      <c r="I58" s="123"/>
      <c r="J58" s="123"/>
      <c r="K58" s="123"/>
      <c r="L58" s="123"/>
      <c r="M58" s="123"/>
      <c r="N58" s="123"/>
      <c r="O58" s="123"/>
      <c r="P58" s="124"/>
    </row>
    <row r="59" spans="2:16">
      <c r="B59" s="125">
        <v>5</v>
      </c>
      <c r="C59" s="126"/>
      <c r="D59" s="126"/>
      <c r="E59" s="126"/>
      <c r="F59" s="126"/>
      <c r="G59" s="126"/>
      <c r="H59" s="126"/>
      <c r="I59" s="126"/>
      <c r="J59" s="126"/>
      <c r="K59" s="126"/>
      <c r="L59" s="126"/>
      <c r="M59" s="126"/>
      <c r="N59" s="126"/>
      <c r="O59" s="126"/>
      <c r="P59" s="127"/>
    </row>
    <row r="60" spans="2:16">
      <c r="B60" s="31" t="s">
        <v>1</v>
      </c>
      <c r="C60" s="70" cm="1">
        <f t="array" ref="C60">IFERROR(INDEX('Handheld Data'!$C$4:$C$100, SMALL(IF('Handheld Data'!$B$4:$B$100=$B$59, ROW('Handheld Data'!$B$4:$B$100)-ROW('Handheld Data'!$B$4)+1), COLUMN(A1))), "")</f>
        <v>45337</v>
      </c>
      <c r="D60" s="15" cm="1">
        <f t="array" ref="D60">IFERROR(INDEX('Handheld Data'!$C$4:$C$100, SMALL(IF('Handheld Data'!$B$4:$B$100=$B$59, ROW('Handheld Data'!$B$4:$B$100)-ROW('Handheld Data'!$B$4)+1), COLUMN(B1))), "")</f>
        <v>45358</v>
      </c>
      <c r="E60" s="15" cm="1">
        <f t="array" ref="E60">IFERROR(INDEX('Handheld Data'!$C$4:$C$100, SMALL(IF('Handheld Data'!$B$4:$B$100=$B$59, ROW('Handheld Data'!$B$4:$B$100)-ROW('Handheld Data'!$B$4)+1), COLUMN(C1))), "")</f>
        <v>45392</v>
      </c>
      <c r="F60" s="70" cm="1">
        <f t="array" ref="F60">IFERROR(INDEX('Handheld Data'!$C$4:$C$100, SMALL(IF('Handheld Data'!$B$4:$B$100=$B$59, ROW('Handheld Data'!$B$4:$B$100)-ROW('Handheld Data'!$B$4)+1), COLUMN(D1))), "")</f>
        <v>45401</v>
      </c>
      <c r="G60" s="81" cm="1">
        <f t="array" ref="G60">IFERROR(INDEX('Handheld Data'!$C$4:$C$100, SMALL(IF('Handheld Data'!$B$4:$B$100=$B$59, ROW('Handheld Data'!$B$4:$B$100)-ROW('Handheld Data'!$B$4)+1), COLUMN(E1))), "")</f>
        <v>45559</v>
      </c>
      <c r="H60" s="15" cm="1">
        <f t="array" ref="H60">IFERROR(INDEX('Handheld Data'!$C$4:$C$100, SMALL(IF('Handheld Data'!$B$4:$B$100=$B$59, ROW('Handheld Data'!$B$4:$B$100)-ROW('Handheld Data'!$B$4)+1), COLUMN(F1))), "")</f>
        <v>45563</v>
      </c>
      <c r="I60" s="80" cm="1">
        <f t="array" ref="I60">IFERROR(INDEX('Handheld Data'!$C$4:$C$100, SMALL(IF('Handheld Data'!$B$4:$B$100=$B$59, ROW('Handheld Data'!$B$4:$B$100)-ROW('Handheld Data'!$B$4)+1), COLUMN(G1))), "")</f>
        <v>45566</v>
      </c>
      <c r="J60" s="70" cm="1">
        <f t="array" ref="J60">IFERROR(INDEX('Handheld Data'!$C$4:$C$100, SMALL(IF('Handheld Data'!$B$4:$B$100=$B$59, ROW('Handheld Data'!$B$4:$B$100)-ROW('Handheld Data'!$B$4)+1), COLUMN(H1))), "")</f>
        <v>45569</v>
      </c>
      <c r="K60" s="15" cm="1">
        <f t="array" ref="K60">IFERROR(INDEX('Handheld Data'!$C$4:$C$100, SMALL(IF('Handheld Data'!$B$4:$B$100=$B$59, ROW('Handheld Data'!$B$4:$B$100)-ROW('Handheld Data'!$B$4)+1), COLUMN(I1))), "")</f>
        <v>45573</v>
      </c>
      <c r="L60" s="80" cm="1">
        <f t="array" ref="L60">IFERROR(INDEX('Handheld Data'!$C$4:$C$100, SMALL(IF('Handheld Data'!$B$4:$B$100=$B$59, ROW('Handheld Data'!$B$4:$B$100)-ROW('Handheld Data'!$B$4)+1), COLUMN(J1))), "")</f>
        <v>45580</v>
      </c>
      <c r="M60" s="80" cm="1">
        <f t="array" ref="M60">IFERROR(INDEX('Handheld Data'!$C$4:$C$100, SMALL(IF('Handheld Data'!$B$4:$B$100=$B$59, ROW('Handheld Data'!$B$4:$B$100)-ROW('Handheld Data'!$B$4)+1), COLUMN(K1))), "")</f>
        <v>45587</v>
      </c>
      <c r="N60" s="80" cm="1">
        <f t="array" ref="N60">IFERROR(INDEX('Handheld Data'!$C$4:$C$100, SMALL(IF('Handheld Data'!$B$4:$B$100=$B$59, ROW('Handheld Data'!$B$4:$B$100)-ROW('Handheld Data'!$B$4)+1), COLUMN(L1))), "")</f>
        <v>45589</v>
      </c>
      <c r="O60" s="80" cm="1">
        <f t="array" ref="O60">IFERROR(INDEX('Handheld Data'!$C$4:$C$100, SMALL(IF('Handheld Data'!$B$4:$B$100=$B$59, ROW('Handheld Data'!$B$4:$B$100)-ROW('Handheld Data'!$B$4)+1), COLUMN(M1))), "")</f>
        <v>0</v>
      </c>
      <c r="P60" s="80" t="str" cm="1">
        <f t="array" ref="P60">IFERROR(INDEX('Handheld Data'!$C$4:$C$100, SMALL(IF('Handheld Data'!$B$4:$B$100=$B$59, ROW('Handheld Data'!$B$4:$B$100)-ROW('Handheld Data'!$B$4)+1), COLUMN(N1))), "")</f>
        <v/>
      </c>
    </row>
    <row r="61" spans="2:16">
      <c r="B61" s="82" t="s">
        <v>37</v>
      </c>
      <c r="C61" s="21" cm="1">
        <f t="array" ref="C61">INDEX('Handheld Data'!$D$2:$M$100, MATCH(1, ('Handheld Data'!$B$2:$B$100=$B$59)*('Handheld Data'!$C$2:$C$100=C$60), 0), ROW(B61)-60)</f>
        <v>14.484</v>
      </c>
      <c r="D61" s="20" cm="1">
        <f t="array" ref="D61">INDEX('Handheld Data'!$D$2:$M$100, MATCH(1, ('Handheld Data'!$B$2:$B$100=$B$59)*('Handheld Data'!$C$2:$C$100=D$60), 0), ROW(C61)-60)</f>
        <v>18.533000000000001</v>
      </c>
      <c r="E61" s="20" cm="1">
        <f t="array" ref="E61">INDEX('Handheld Data'!$D$2:$M$100, MATCH(1, ('Handheld Data'!$B$2:$B$100=$B$59)*('Handheld Data'!$C$2:$C$100=E$60), 0), ROW(D61)-60)</f>
        <v>18.396000000000001</v>
      </c>
      <c r="F61" s="21" cm="1">
        <f t="array" ref="F61">INDEX('Handheld Data'!$D$2:$M$100, MATCH(1, ('Handheld Data'!$B$2:$B$100=$B$59)*('Handheld Data'!$C$2:$C$100=F$60), 0), ROW(E61)-60)</f>
        <v>18.785</v>
      </c>
      <c r="G61" s="17" cm="1">
        <f t="array" ref="G61">INDEX('Handheld Data'!$D$2:$M$100, MATCH(1, ('Handheld Data'!$B$2:$B$100=$B$59)*('Handheld Data'!$C$2:$C$100=G$60), 0), ROW(F61)-60)</f>
        <v>23.081</v>
      </c>
      <c r="H61" s="20" cm="1">
        <f t="array" ref="H61">INDEX('Handheld Data'!$D$2:$M$100, MATCH(1, ('Handheld Data'!$B$2:$B$100=$B$59)*('Handheld Data'!$C$2:$C$100=H$60), 0), ROW(G61)-60)</f>
        <v>23.148</v>
      </c>
      <c r="I61" s="19" cm="1">
        <f t="array" ref="I61">INDEX('Handheld Data'!$D$2:$M$100, MATCH(1, ('Handheld Data'!$B$2:$B$100=$B$59)*('Handheld Data'!$C$2:$C$100=I$60), 0), ROW(H61)-60)</f>
        <v>22.759</v>
      </c>
      <c r="J61" s="21" cm="1">
        <f t="array" ref="J61">INDEX('Handheld Data'!$D$2:$M$100, MATCH(1, ('Handheld Data'!$B$2:$B$100=$B$59)*('Handheld Data'!$C$2:$C$100=J$60), 0), ROW(I61)-60)</f>
        <v>22.469000000000001</v>
      </c>
      <c r="K61" s="25" cm="1">
        <f t="array" ref="K61">INDEX('Handheld Data'!$D$2:$M$100, MATCH(1, ('Handheld Data'!$B$2:$B$100=$B$59)*('Handheld Data'!$C$2:$C$100=K$60), 0), ROW(J61)-60)</f>
        <v>21.89</v>
      </c>
      <c r="L61" s="19" cm="1">
        <f t="array" ref="L61">INDEX('Handheld Data'!$D$2:$M$100, MATCH(1, ('Handheld Data'!$B$2:$B$100=$B$59)*('Handheld Data'!$C$2:$C$100=L$60), 0), ROW(K61)-60)</f>
        <v>20.273</v>
      </c>
      <c r="M61" s="19" cm="1">
        <f t="array" ref="M61">INDEX('Handheld Data'!$D$2:$M$100, MATCH(1, ('Handheld Data'!$B$2:$B$100=$B$59)*('Handheld Data'!$C$2:$C$100=M$60), 0), ROW(L61)-60)</f>
        <v>19.949000000000002</v>
      </c>
      <c r="N61" s="19" cm="1">
        <f t="array" ref="N61">INDEX('Handheld Data'!$D$2:$M$100, MATCH(1, ('Handheld Data'!$B$2:$B$100=$B$59)*('Handheld Data'!$C$2:$C$100=N$60), 0), ROW(M61)-60)</f>
        <v>20.64</v>
      </c>
      <c r="O61" s="19" cm="1">
        <f t="array" ref="O61">INDEX('Handheld Data'!$D$2:$M$100, MATCH(1, ('Handheld Data'!$B$2:$B$100=$B$59)*('Handheld Data'!$C$2:$C$100=O$60), 0), ROW(N61)-60)</f>
        <v>0</v>
      </c>
      <c r="P61" s="19" cm="1">
        <f t="array" ref="P61">INDEX('Handheld Data'!$D$2:$M$100, MATCH(1, ('Handheld Data'!$B$2:$B$100=$B$59)*('Handheld Data'!$C$2:$C$100=P$60), 0), ROW(O61)-60)</f>
        <v>0</v>
      </c>
    </row>
    <row r="62" spans="2:16">
      <c r="B62" s="31" t="s">
        <v>5</v>
      </c>
      <c r="C62" s="9" cm="1">
        <f t="array" ref="C62">INDEX('Handheld Data'!$D$2:$M$100, MATCH(1, ('Handheld Data'!$B$2:$B$100=$B$59)*('Handheld Data'!$C$2:$C$100=C$60), 0), ROW(B62)-60)</f>
        <v>753.5</v>
      </c>
      <c r="D62" s="11" cm="1">
        <f t="array" ref="D62">INDEX('Handheld Data'!$D$2:$M$100, MATCH(1, ('Handheld Data'!$B$2:$B$100=$B$59)*('Handheld Data'!$C$2:$C$100=D$60), 0), ROW(C62)-60)</f>
        <v>750.1</v>
      </c>
      <c r="E62" s="11" cm="1">
        <f t="array" ref="E62">INDEX('Handheld Data'!$D$2:$M$100, MATCH(1, ('Handheld Data'!$B$2:$B$100=$B$59)*('Handheld Data'!$C$2:$C$100=E$60), 0), ROW(D62)-60)</f>
        <v>751.8</v>
      </c>
      <c r="F62" s="9" cm="1">
        <f t="array" ref="F62">INDEX('Handheld Data'!$D$2:$M$100, MATCH(1, ('Handheld Data'!$B$2:$B$100=$B$59)*('Handheld Data'!$C$2:$C$100=F$60), 0), ROW(E62)-60)</f>
        <v>751</v>
      </c>
      <c r="G62" s="8" cm="1">
        <f t="array" ref="G62">INDEX('Handheld Data'!$D$2:$M$100, MATCH(1, ('Handheld Data'!$B$2:$B$100=$B$59)*('Handheld Data'!$C$2:$C$100=G$60), 0), ROW(F62)-60)</f>
        <v>751.5</v>
      </c>
      <c r="H62" s="11" cm="1">
        <f t="array" ref="H62">INDEX('Handheld Data'!$D$2:$M$100, MATCH(1, ('Handheld Data'!$B$2:$B$100=$B$59)*('Handheld Data'!$C$2:$C$100=H$60), 0), ROW(G62)-60)</f>
        <v>748.2</v>
      </c>
      <c r="I62" s="10" cm="1">
        <f t="array" ref="I62">INDEX('Handheld Data'!$D$2:$M$100, MATCH(1, ('Handheld Data'!$B$2:$B$100=$B$59)*('Handheld Data'!$C$2:$C$100=I$60), 0), ROW(H62)-60)</f>
        <v>749.9</v>
      </c>
      <c r="J62" s="9" cm="1">
        <f t="array" ref="J62">INDEX('Handheld Data'!$D$2:$M$100, MATCH(1, ('Handheld Data'!$B$2:$B$100=$B$59)*('Handheld Data'!$C$2:$C$100=J$60), 0), ROW(I62)-60)</f>
        <v>757.5</v>
      </c>
      <c r="K62" s="11" cm="1">
        <f t="array" ref="K62">INDEX('Handheld Data'!$D$2:$M$100, MATCH(1, ('Handheld Data'!$B$2:$B$100=$B$59)*('Handheld Data'!$C$2:$C$100=K$60), 0), ROW(J62)-60)</f>
        <v>751.5</v>
      </c>
      <c r="L62" s="10" cm="1">
        <f t="array" ref="L62">INDEX('Handheld Data'!$D$2:$M$100, MATCH(1, ('Handheld Data'!$B$2:$B$100=$B$59)*('Handheld Data'!$C$2:$C$100=L$60), 0), ROW(K62)-60)</f>
        <v>752.1</v>
      </c>
      <c r="M62" s="10" cm="1">
        <f t="array" ref="M62">INDEX('Handheld Data'!$D$2:$M$100, MATCH(1, ('Handheld Data'!$B$2:$B$100=$B$59)*('Handheld Data'!$C$2:$C$100=M$60), 0), ROW(L62)-60)</f>
        <v>759.2</v>
      </c>
      <c r="N62" s="10" cm="1">
        <f t="array" ref="N62">INDEX('Handheld Data'!$D$2:$M$100, MATCH(1, ('Handheld Data'!$B$2:$B$100=$B$59)*('Handheld Data'!$C$2:$C$100=N$60), 0), ROW(M62)-60)</f>
        <v>752.1</v>
      </c>
      <c r="O62" s="10" cm="1">
        <f t="array" ref="O62">INDEX('Handheld Data'!$D$2:$M$100, MATCH(1, ('Handheld Data'!$B$2:$B$100=$B$59)*('Handheld Data'!$C$2:$C$100=O$60), 0), ROW(N62)-60)</f>
        <v>0</v>
      </c>
      <c r="P62" s="10" cm="1">
        <f t="array" ref="P62">INDEX('Handheld Data'!$D$2:$M$100, MATCH(1, ('Handheld Data'!$B$2:$B$100=$B$59)*('Handheld Data'!$C$2:$C$100=P$60), 0), ROW(O62)-60)</f>
        <v>0</v>
      </c>
    </row>
    <row r="63" spans="2:16">
      <c r="B63" s="82" t="s">
        <v>38</v>
      </c>
      <c r="C63" s="21" cm="1">
        <f t="array" ref="C63">INDEX('Handheld Data'!$D$2:$M$100, MATCH(1, ('Handheld Data'!$B$2:$B$100=$B$59)*('Handheld Data'!$C$2:$C$100=C$60), 0), ROW(B63)-60)</f>
        <v>95.2</v>
      </c>
      <c r="D63" s="20" cm="1">
        <f t="array" ref="D63">INDEX('Handheld Data'!$D$2:$M$100, MATCH(1, ('Handheld Data'!$B$2:$B$100=$B$59)*('Handheld Data'!$C$2:$C$100=D$60), 0), ROW(C63)-60)</f>
        <v>80.099999999999994</v>
      </c>
      <c r="E63" s="20" cm="1">
        <f t="array" ref="E63">INDEX('Handheld Data'!$D$2:$M$100, MATCH(1, ('Handheld Data'!$B$2:$B$100=$B$59)*('Handheld Data'!$C$2:$C$100=E$60), 0), ROW(D63)-60)</f>
        <v>90.9</v>
      </c>
      <c r="F63" s="21" cm="1">
        <f t="array" ref="F63">INDEX('Handheld Data'!$D$2:$M$100, MATCH(1, ('Handheld Data'!$B$2:$B$100=$B$59)*('Handheld Data'!$C$2:$C$100=F$60), 0), ROW(E63)-60)</f>
        <v>87.5</v>
      </c>
      <c r="G63" s="17" cm="1">
        <f t="array" ref="G63">INDEX('Handheld Data'!$D$2:$M$100, MATCH(1, ('Handheld Data'!$B$2:$B$100=$B$59)*('Handheld Data'!$C$2:$C$100=G$60), 0), ROW(F63)-60)</f>
        <v>95.1</v>
      </c>
      <c r="H63" s="20" cm="1">
        <f t="array" ref="H63">INDEX('Handheld Data'!$D$2:$M$100, MATCH(1, ('Handheld Data'!$B$2:$B$100=$B$59)*('Handheld Data'!$C$2:$C$100=H$60), 0), ROW(G63)-60)</f>
        <v>89</v>
      </c>
      <c r="I63" s="19" cm="1">
        <f t="array" ref="I63">INDEX('Handheld Data'!$D$2:$M$100, MATCH(1, ('Handheld Data'!$B$2:$B$100=$B$59)*('Handheld Data'!$C$2:$C$100=I$60), 0), ROW(H63)-60)</f>
        <v>91.9</v>
      </c>
      <c r="J63" s="21" cm="1">
        <f t="array" ref="J63">INDEX('Handheld Data'!$D$2:$M$100, MATCH(1, ('Handheld Data'!$B$2:$B$100=$B$59)*('Handheld Data'!$C$2:$C$100=J$60), 0), ROW(I63)-60)</f>
        <v>116.8</v>
      </c>
      <c r="K63" s="20" cm="1">
        <f t="array" ref="K63">INDEX('Handheld Data'!$D$2:$M$100, MATCH(1, ('Handheld Data'!$B$2:$B$100=$B$59)*('Handheld Data'!$C$2:$C$100=K$60), 0), ROW(J63)-60)</f>
        <v>145.6</v>
      </c>
      <c r="L63" s="19" cm="1">
        <f t="array" ref="L63">INDEX('Handheld Data'!$D$2:$M$100, MATCH(1, ('Handheld Data'!$B$2:$B$100=$B$59)*('Handheld Data'!$C$2:$C$100=L$60), 0), ROW(K63)-60)</f>
        <v>139.1</v>
      </c>
      <c r="M63" s="19" cm="1">
        <f t="array" ref="M63">INDEX('Handheld Data'!$D$2:$M$100, MATCH(1, ('Handheld Data'!$B$2:$B$100=$B$59)*('Handheld Data'!$C$2:$C$100=M$60), 0), ROW(L63)-60)</f>
        <v>142.5</v>
      </c>
      <c r="N63" s="19" cm="1">
        <f t="array" ref="N63">INDEX('Handheld Data'!$D$2:$M$100, MATCH(1, ('Handheld Data'!$B$2:$B$100=$B$59)*('Handheld Data'!$C$2:$C$100=N$60), 0), ROW(M63)-60)</f>
        <v>87.9</v>
      </c>
      <c r="O63" s="19" cm="1">
        <f t="array" ref="O63">INDEX('Handheld Data'!$D$2:$M$100, MATCH(1, ('Handheld Data'!$B$2:$B$100=$B$59)*('Handheld Data'!$C$2:$C$100=O$60), 0), ROW(N63)-60)</f>
        <v>0</v>
      </c>
      <c r="P63" s="19" cm="1">
        <f t="array" ref="P63">INDEX('Handheld Data'!$D$2:$M$100, MATCH(1, ('Handheld Data'!$B$2:$B$100=$B$59)*('Handheld Data'!$C$2:$C$100=P$60), 0), ROW(O63)-60)</f>
        <v>0</v>
      </c>
    </row>
    <row r="64" spans="2:16">
      <c r="B64" s="31" t="s">
        <v>7</v>
      </c>
      <c r="C64" s="9" cm="1">
        <f t="array" ref="C64">INDEX('Handheld Data'!$D$2:$M$100, MATCH(1, ('Handheld Data'!$B$2:$B$100=$B$59)*('Handheld Data'!$C$2:$C$100=C$60), 0), ROW(B64)-60)</f>
        <v>358.2</v>
      </c>
      <c r="D64" s="11" cm="1">
        <f t="array" ref="D64">INDEX('Handheld Data'!$D$2:$M$100, MATCH(1, ('Handheld Data'!$B$2:$B$100=$B$59)*('Handheld Data'!$C$2:$C$100=D$60), 0), ROW(C64)-60)</f>
        <v>319</v>
      </c>
      <c r="E64" s="11" cm="1">
        <f t="array" ref="E64">INDEX('Handheld Data'!$D$2:$M$100, MATCH(1, ('Handheld Data'!$B$2:$B$100=$B$59)*('Handheld Data'!$C$2:$C$100=E$60), 0), ROW(D64)-60)</f>
        <v>319.3</v>
      </c>
      <c r="F64" s="9" cm="1">
        <f t="array" ref="F64">INDEX('Handheld Data'!$D$2:$M$100, MATCH(1, ('Handheld Data'!$B$2:$B$100=$B$59)*('Handheld Data'!$C$2:$C$100=F$60), 0), ROW(E64)-60)</f>
        <v>417.5</v>
      </c>
      <c r="G64" s="8" cm="1">
        <f t="array" ref="G64">INDEX('Handheld Data'!$D$2:$M$100, MATCH(1, ('Handheld Data'!$B$2:$B$100=$B$59)*('Handheld Data'!$C$2:$C$100=G$60), 0), ROW(F64)-60)</f>
        <v>318.89999999999998</v>
      </c>
      <c r="H64" s="11" cm="1">
        <f t="array" ref="H64">INDEX('Handheld Data'!$D$2:$M$100, MATCH(1, ('Handheld Data'!$B$2:$B$100=$B$59)*('Handheld Data'!$C$2:$C$100=H$60), 0), ROW(G64)-60)</f>
        <v>374.2</v>
      </c>
      <c r="I64" s="10" cm="1">
        <f t="array" ref="I64">INDEX('Handheld Data'!$D$2:$M$100, MATCH(1, ('Handheld Data'!$B$2:$B$100=$B$59)*('Handheld Data'!$C$2:$C$100=I$60), 0), ROW(H64)-60)</f>
        <v>419.7</v>
      </c>
      <c r="J64" s="9" cm="1">
        <f t="array" ref="J64">INDEX('Handheld Data'!$D$2:$M$100, MATCH(1, ('Handheld Data'!$B$2:$B$100=$B$59)*('Handheld Data'!$C$2:$C$100=J$60), 0), ROW(I64)-60)</f>
        <v>488.5</v>
      </c>
      <c r="K64" s="11" cm="1">
        <f t="array" ref="K64">INDEX('Handheld Data'!$D$2:$M$100, MATCH(1, ('Handheld Data'!$B$2:$B$100=$B$59)*('Handheld Data'!$C$2:$C$100=K$60), 0), ROW(J64)-60)</f>
        <v>553</v>
      </c>
      <c r="L64" s="10" cm="1">
        <f t="array" ref="L64">INDEX('Handheld Data'!$D$2:$M$100, MATCH(1, ('Handheld Data'!$B$2:$B$100=$B$59)*('Handheld Data'!$C$2:$C$100=L$60), 0), ROW(K64)-60)</f>
        <v>586</v>
      </c>
      <c r="M64" s="10" cm="1">
        <f t="array" ref="M64">INDEX('Handheld Data'!$D$2:$M$100, MATCH(1, ('Handheld Data'!$B$2:$B$100=$B$59)*('Handheld Data'!$C$2:$C$100=M$60), 0), ROW(L64)-60)</f>
        <v>586</v>
      </c>
      <c r="N64" s="10" cm="1">
        <f t="array" ref="N64">INDEX('Handheld Data'!$D$2:$M$100, MATCH(1, ('Handheld Data'!$B$2:$B$100=$B$59)*('Handheld Data'!$C$2:$C$100=N$60), 0), ROW(M64)-60)</f>
        <v>570</v>
      </c>
      <c r="O64" s="10" cm="1">
        <f t="array" ref="O64">INDEX('Handheld Data'!$D$2:$M$100, MATCH(1, ('Handheld Data'!$B$2:$B$100=$B$59)*('Handheld Data'!$C$2:$C$100=O$60), 0), ROW(N64)-60)</f>
        <v>0</v>
      </c>
      <c r="P64" s="10" cm="1">
        <f t="array" ref="P64">INDEX('Handheld Data'!$D$2:$M$100, MATCH(1, ('Handheld Data'!$B$2:$B$100=$B$59)*('Handheld Data'!$C$2:$C$100=P$60), 0), ROW(O64)-60)</f>
        <v>0</v>
      </c>
    </row>
    <row r="65" spans="2:16">
      <c r="B65" s="82" t="s">
        <v>8</v>
      </c>
      <c r="C65" s="21" cm="1">
        <f t="array" ref="C65">INDEX('Handheld Data'!$D$2:$M$100, MATCH(1, ('Handheld Data'!$B$2:$B$100=$B$59)*('Handheld Data'!$C$2:$C$100=C$60), 0), ROW(B65)-60)</f>
        <v>0.19</v>
      </c>
      <c r="D65" s="20" cm="1">
        <f t="array" ref="D65">INDEX('Handheld Data'!$D$2:$M$100, MATCH(1, ('Handheld Data'!$B$2:$B$100=$B$59)*('Handheld Data'!$C$2:$C$100=D$60), 0), ROW(C65)-60)</f>
        <v>0.17</v>
      </c>
      <c r="E65" s="20" cm="1">
        <f t="array" ref="E65">INDEX('Handheld Data'!$D$2:$M$100, MATCH(1, ('Handheld Data'!$B$2:$B$100=$B$59)*('Handheld Data'!$C$2:$C$100=E$60), 0), ROW(D65)-60)</f>
        <v>0.17</v>
      </c>
      <c r="F65" s="21" cm="1">
        <f t="array" ref="F65">INDEX('Handheld Data'!$D$2:$M$100, MATCH(1, ('Handheld Data'!$B$2:$B$100=$B$59)*('Handheld Data'!$C$2:$C$100=F$60), 0), ROW(E65)-60)</f>
        <v>0.22</v>
      </c>
      <c r="G65" s="17" cm="1">
        <f t="array" ref="G65">INDEX('Handheld Data'!$D$2:$M$100, MATCH(1, ('Handheld Data'!$B$2:$B$100=$B$59)*('Handheld Data'!$C$2:$C$100=G$60), 0), ROW(F65)-60)</f>
        <v>0.16</v>
      </c>
      <c r="H65" s="20" cm="1">
        <f t="array" ref="H65">INDEX('Handheld Data'!$D$2:$M$100, MATCH(1, ('Handheld Data'!$B$2:$B$100=$B$59)*('Handheld Data'!$C$2:$C$100=H$60), 0), ROW(G65)-60)</f>
        <v>0.19</v>
      </c>
      <c r="I65" s="19" cm="1">
        <f t="array" ref="I65">INDEX('Handheld Data'!$D$2:$M$100, MATCH(1, ('Handheld Data'!$B$2:$B$100=$B$59)*('Handheld Data'!$C$2:$C$100=I$60), 0), ROW(H65)-60)</f>
        <v>0.22</v>
      </c>
      <c r="J65" s="21" cm="1">
        <f t="array" ref="J65">INDEX('Handheld Data'!$D$2:$M$100, MATCH(1, ('Handheld Data'!$B$2:$B$100=$B$59)*('Handheld Data'!$C$2:$C$100=J$60), 0), ROW(I65)-60)</f>
        <v>0.25</v>
      </c>
      <c r="K65" s="20" cm="1">
        <f t="array" ref="K65">INDEX('Handheld Data'!$D$2:$M$100, MATCH(1, ('Handheld Data'!$B$2:$B$100=$B$59)*('Handheld Data'!$C$2:$C$100=K$60), 0), ROW(J65)-60)</f>
        <v>0.28999999999999998</v>
      </c>
      <c r="L65" s="19" cm="1">
        <f t="array" ref="L65">INDEX('Handheld Data'!$D$2:$M$100, MATCH(1, ('Handheld Data'!$B$2:$B$100=$B$59)*('Handheld Data'!$C$2:$C$100=L$60), 0), ROW(K65)-60)</f>
        <v>0.31</v>
      </c>
      <c r="M65" s="19" cm="1">
        <f t="array" ref="M65">INDEX('Handheld Data'!$D$2:$M$100, MATCH(1, ('Handheld Data'!$B$2:$B$100=$B$59)*('Handheld Data'!$C$2:$C$100=M$60), 0), ROW(L65)-60)</f>
        <v>0.31</v>
      </c>
      <c r="N65" s="19" cm="1">
        <f t="array" ref="N65">INDEX('Handheld Data'!$D$2:$M$100, MATCH(1, ('Handheld Data'!$B$2:$B$100=$B$59)*('Handheld Data'!$C$2:$C$100=N$60), 0), ROW(M65)-60)</f>
        <v>0.3</v>
      </c>
      <c r="O65" s="19" cm="1">
        <f t="array" ref="O65">INDEX('Handheld Data'!$D$2:$M$100, MATCH(1, ('Handheld Data'!$B$2:$B$100=$B$59)*('Handheld Data'!$C$2:$C$100=O$60), 0), ROW(N65)-60)</f>
        <v>0</v>
      </c>
      <c r="P65" s="19" cm="1">
        <f t="array" ref="P65">INDEX('Handheld Data'!$D$2:$M$100, MATCH(1, ('Handheld Data'!$B$2:$B$100=$B$59)*('Handheld Data'!$C$2:$C$100=P$60), 0), ROW(O65)-60)</f>
        <v>0</v>
      </c>
    </row>
    <row r="66" spans="2:16">
      <c r="B66" s="31" t="s">
        <v>9</v>
      </c>
      <c r="C66" s="9" cm="1">
        <f t="array" ref="C66">INDEX('Handheld Data'!$D$2:$M$100, MATCH(1, ('Handheld Data'!$B$2:$B$100=$B$59)*('Handheld Data'!$C$2:$C$100=C$60), 0), ROW(B66)-60)</f>
        <v>2.17</v>
      </c>
      <c r="D66" s="11" cm="1">
        <f t="array" ref="D66">INDEX('Handheld Data'!$D$2:$M$100, MATCH(1, ('Handheld Data'!$B$2:$B$100=$B$59)*('Handheld Data'!$C$2:$C$100=D$60), 0), ROW(C66)-60)</f>
        <v>4.71</v>
      </c>
      <c r="E66" s="11" cm="1">
        <f t="array" ref="E66">INDEX('Handheld Data'!$D$2:$M$100, MATCH(1, ('Handheld Data'!$B$2:$B$100=$B$59)*('Handheld Data'!$C$2:$C$100=E$60), 0), ROW(D66)-60)</f>
        <v>9.56</v>
      </c>
      <c r="F66" s="9" cm="1">
        <f t="array" ref="F66">INDEX('Handheld Data'!$D$2:$M$100, MATCH(1, ('Handheld Data'!$B$2:$B$100=$B$59)*('Handheld Data'!$C$2:$C$100=F$60), 0), ROW(E66)-60)</f>
        <v>4.12</v>
      </c>
      <c r="G66" s="8" cm="1">
        <f t="array" ref="G66">INDEX('Handheld Data'!$D$2:$M$100, MATCH(1, ('Handheld Data'!$B$2:$B$100=$B$59)*('Handheld Data'!$C$2:$C$100=G$60), 0), ROW(F66)-60)</f>
        <v>17.559999999999999</v>
      </c>
      <c r="H66" s="11" cm="1">
        <f t="array" ref="H66">INDEX('Handheld Data'!$D$2:$M$100, MATCH(1, ('Handheld Data'!$B$2:$B$100=$B$59)*('Handheld Data'!$C$2:$C$100=H$60), 0), ROW(G66)-60)</f>
        <v>6.14</v>
      </c>
      <c r="I66" s="10" cm="1">
        <f t="array" ref="I66">INDEX('Handheld Data'!$D$2:$M$100, MATCH(1, ('Handheld Data'!$B$2:$B$100=$B$59)*('Handheld Data'!$C$2:$C$100=I$60), 0), ROW(H66)-60)</f>
        <v>6.1</v>
      </c>
      <c r="J66" s="9" cm="1">
        <f t="array" ref="J66">INDEX('Handheld Data'!$D$2:$M$100, MATCH(1, ('Handheld Data'!$B$2:$B$100=$B$59)*('Handheld Data'!$C$2:$C$100=J$60), 0), ROW(I66)-60)</f>
        <v>0.28000000000000003</v>
      </c>
      <c r="K66" s="11" cm="1">
        <f t="array" ref="K66">INDEX('Handheld Data'!$D$2:$M$100, MATCH(1, ('Handheld Data'!$B$2:$B$100=$B$59)*('Handheld Data'!$C$2:$C$100=K$60), 0), ROW(J66)-60)</f>
        <v>0.68</v>
      </c>
      <c r="L66" s="10" cm="1">
        <f t="array" ref="L66">INDEX('Handheld Data'!$D$2:$M$100, MATCH(1, ('Handheld Data'!$B$2:$B$100=$B$59)*('Handheld Data'!$C$2:$C$100=L$60), 0), ROW(K66)-60)</f>
        <v>2.21</v>
      </c>
      <c r="M66" s="10" cm="1">
        <f t="array" ref="M66">INDEX('Handheld Data'!$D$2:$M$100, MATCH(1, ('Handheld Data'!$B$2:$B$100=$B$59)*('Handheld Data'!$C$2:$C$100=M$60), 0), ROW(L66)-60)</f>
        <v>3.93</v>
      </c>
      <c r="N66" s="10" cm="1">
        <f t="array" ref="N66">INDEX('Handheld Data'!$D$2:$M$100, MATCH(1, ('Handheld Data'!$B$2:$B$100=$B$59)*('Handheld Data'!$C$2:$C$100=N$60), 0), ROW(M66)-60)</f>
        <v>1.61</v>
      </c>
      <c r="O66" s="10" cm="1">
        <f t="array" ref="O66">INDEX('Handheld Data'!$D$2:$M$100, MATCH(1, ('Handheld Data'!$B$2:$B$100=$B$59)*('Handheld Data'!$C$2:$C$100=O$60), 0), ROW(N66)-60)</f>
        <v>0</v>
      </c>
      <c r="P66" s="10" cm="1">
        <f t="array" ref="P66">INDEX('Handheld Data'!$D$2:$M$100, MATCH(1, ('Handheld Data'!$B$2:$B$100=$B$59)*('Handheld Data'!$C$2:$C$100=P$60), 0), ROW(O66)-60)</f>
        <v>0</v>
      </c>
    </row>
    <row r="67" spans="2:16">
      <c r="B67" s="82" t="s">
        <v>10</v>
      </c>
      <c r="C67" s="21" cm="1">
        <f t="array" ref="C67">INDEX('Handheld Data'!$D$2:$M$100, MATCH(1, ('Handheld Data'!$B$2:$B$100=$B$59)*('Handheld Data'!$C$2:$C$100=C$60), 0), ROW(B67)-60)</f>
        <v>-0.28000000000000003</v>
      </c>
      <c r="D67" s="20" cm="1">
        <f t="array" ref="D67">INDEX('Handheld Data'!$D$2:$M$100, MATCH(1, ('Handheld Data'!$B$2:$B$100=$B$59)*('Handheld Data'!$C$2:$C$100=D$60), 0), ROW(C67)-60)</f>
        <v>0.98</v>
      </c>
      <c r="E67" s="20" cm="1">
        <f t="array" ref="E67">INDEX('Handheld Data'!$D$2:$M$100, MATCH(1, ('Handheld Data'!$B$2:$B$100=$B$59)*('Handheld Data'!$C$2:$C$100=E$60), 0), ROW(D67)-60)</f>
        <v>0.06</v>
      </c>
      <c r="F67" s="21" cm="1">
        <f t="array" ref="F67">INDEX('Handheld Data'!$D$2:$M$100, MATCH(1, ('Handheld Data'!$B$2:$B$100=$B$59)*('Handheld Data'!$C$2:$C$100=F$60), 0), ROW(E67)-60)</f>
        <v>0.23799999999999999</v>
      </c>
      <c r="G67" s="17" cm="1">
        <f t="array" ref="G67">INDEX('Handheld Data'!$D$2:$M$100, MATCH(1, ('Handheld Data'!$B$2:$B$100=$B$59)*('Handheld Data'!$C$2:$C$100=G$60), 0), ROW(F67)-60)</f>
        <v>0.222</v>
      </c>
      <c r="H67" s="20" cm="1">
        <f t="array" ref="H67">INDEX('Handheld Data'!$D$2:$M$100, MATCH(1, ('Handheld Data'!$B$2:$B$100=$B$59)*('Handheld Data'!$C$2:$C$100=H$60), 0), ROW(G67)-60)</f>
        <v>-0.55200000000000005</v>
      </c>
      <c r="I67" s="19" cm="1">
        <f t="array" ref="I67">INDEX('Handheld Data'!$D$2:$M$100, MATCH(1, ('Handheld Data'!$B$2:$B$100=$B$59)*('Handheld Data'!$C$2:$C$100=I$60), 0), ROW(H67)-60)</f>
        <v>-0.56699999999999995</v>
      </c>
      <c r="J67" s="21" cm="1">
        <f t="array" ref="J67">INDEX('Handheld Data'!$D$2:$M$100, MATCH(1, ('Handheld Data'!$B$2:$B$100=$B$59)*('Handheld Data'!$C$2:$C$100=J$60), 0), ROW(I67)-60)</f>
        <v>-0.55100000000000005</v>
      </c>
      <c r="K67" s="20" cm="1">
        <f t="array" ref="K67">INDEX('Handheld Data'!$D$2:$M$100, MATCH(1, ('Handheld Data'!$B$2:$B$100=$B$59)*('Handheld Data'!$C$2:$C$100=K$60), 0), ROW(J67)-60)</f>
        <v>-0.55100000000000005</v>
      </c>
      <c r="L67" s="19" cm="1">
        <f t="array" ref="L67">INDEX('Handheld Data'!$D$2:$M$100, MATCH(1, ('Handheld Data'!$B$2:$B$100=$B$59)*('Handheld Data'!$C$2:$C$100=L$60), 0), ROW(K67)-60)</f>
        <v>-0.41199999999999998</v>
      </c>
      <c r="M67" s="19" cm="1">
        <f t="array" ref="M67">INDEX('Handheld Data'!$D$2:$M$100, MATCH(1, ('Handheld Data'!$B$2:$B$100=$B$59)*('Handheld Data'!$C$2:$C$100=M$60), 0), ROW(L67)-60)</f>
        <v>-0.38700000000000001</v>
      </c>
      <c r="N67" s="19" cm="1">
        <f t="array" ref="N67">INDEX('Handheld Data'!$D$2:$M$100, MATCH(1, ('Handheld Data'!$B$2:$B$100=$B$59)*('Handheld Data'!$C$2:$C$100=N$60), 0), ROW(M67)-60)</f>
        <v>-0.40799999999999997</v>
      </c>
      <c r="O67" s="19" cm="1">
        <f t="array" ref="O67">INDEX('Handheld Data'!$D$2:$M$100, MATCH(1, ('Handheld Data'!$B$2:$B$100=$B$59)*('Handheld Data'!$C$2:$C$100=O$60), 0), ROW(N67)-60)</f>
        <v>0</v>
      </c>
      <c r="P67" s="19" cm="1">
        <f t="array" ref="P67">INDEX('Handheld Data'!$D$2:$M$100, MATCH(1, ('Handheld Data'!$B$2:$B$100=$B$59)*('Handheld Data'!$C$2:$C$100=P$60), 0), ROW(O67)-60)</f>
        <v>0</v>
      </c>
    </row>
    <row r="68" spans="2:16">
      <c r="B68" s="31" t="s">
        <v>11</v>
      </c>
      <c r="C68" s="9" cm="1">
        <f t="array" ref="C68">INDEX('Handheld Data'!$D$2:$M$100, MATCH(1, ('Handheld Data'!$B$2:$B$100=$B$59)*('Handheld Data'!$C$2:$C$100=C$60), 0), ROW(B68)-60)</f>
        <v>-0.28399999999999997</v>
      </c>
      <c r="D68" s="11" cm="1">
        <f t="array" ref="D68">INDEX('Handheld Data'!$D$2:$M$100, MATCH(1, ('Handheld Data'!$B$2:$B$100=$B$59)*('Handheld Data'!$C$2:$C$100=D$60), 0), ROW(C68)-60)</f>
        <v>0.97699999999999998</v>
      </c>
      <c r="E68" s="11" cm="1">
        <f t="array" ref="E68">INDEX('Handheld Data'!$D$2:$M$100, MATCH(1, ('Handheld Data'!$B$2:$B$100=$B$59)*('Handheld Data'!$C$2:$C$100=E$60), 0), ROW(D68)-60)</f>
        <v>5.8000000000000003E-2</v>
      </c>
      <c r="F68" s="9" cm="1">
        <f t="array" ref="F68">INDEX('Handheld Data'!$D$2:$M$100, MATCH(1, ('Handheld Data'!$B$2:$B$100=$B$59)*('Handheld Data'!$C$2:$C$100=F$60), 0), ROW(E68)-60)</f>
        <v>0.24</v>
      </c>
      <c r="G68" s="8" cm="1">
        <f t="array" ref="G68">INDEX('Handheld Data'!$D$2:$M$100, MATCH(1, ('Handheld Data'!$B$2:$B$100=$B$59)*('Handheld Data'!$C$2:$C$100=G$60), 0), ROW(F68)-60)</f>
        <v>0.43</v>
      </c>
      <c r="H68" s="11" cm="1">
        <f t="array" ref="H68">INDEX('Handheld Data'!$D$2:$M$100, MATCH(1, ('Handheld Data'!$B$2:$B$100=$B$59)*('Handheld Data'!$C$2:$C$100=H$60), 0), ROW(G68)-60)</f>
        <v>-0.55000000000000004</v>
      </c>
      <c r="I68" s="10" cm="1">
        <f t="array" ref="I68">INDEX('Handheld Data'!$D$2:$M$100, MATCH(1, ('Handheld Data'!$B$2:$B$100=$B$59)*('Handheld Data'!$C$2:$C$100=I$60), 0), ROW(H68)-60)</f>
        <v>-0.56999999999999995</v>
      </c>
      <c r="J68" s="9" cm="1">
        <f t="array" ref="J68">INDEX('Handheld Data'!$D$2:$M$100, MATCH(1, ('Handheld Data'!$B$2:$B$100=$B$59)*('Handheld Data'!$C$2:$C$100=J$60), 0), ROW(I68)-60)</f>
        <v>-0.55000000000000004</v>
      </c>
      <c r="K68" s="11" cm="1">
        <f t="array" ref="K68">INDEX('Handheld Data'!$D$2:$M$100, MATCH(1, ('Handheld Data'!$B$2:$B$100=$B$59)*('Handheld Data'!$C$2:$C$100=K$60), 0), ROW(J68)-60)</f>
        <v>-0.55000000000000004</v>
      </c>
      <c r="L68" s="10" cm="1">
        <f t="array" ref="L68">INDEX('Handheld Data'!$D$2:$M$100, MATCH(1, ('Handheld Data'!$B$2:$B$100=$B$59)*('Handheld Data'!$C$2:$C$100=L$60), 0), ROW(K68)-60)</f>
        <v>-0.41</v>
      </c>
      <c r="M68" s="10" cm="1">
        <f t="array" ref="M68">INDEX('Handheld Data'!$D$2:$M$100, MATCH(1, ('Handheld Data'!$B$2:$B$100=$B$59)*('Handheld Data'!$C$2:$C$100=M$60), 0), ROW(L68)-60)</f>
        <v>-0.39</v>
      </c>
      <c r="N68" s="10" cm="1">
        <f t="array" ref="N68">INDEX('Handheld Data'!$D$2:$M$100, MATCH(1, ('Handheld Data'!$B$2:$B$100=$B$59)*('Handheld Data'!$C$2:$C$100=N$60), 0), ROW(M68)-60)</f>
        <v>-0.41</v>
      </c>
      <c r="O68" s="10" cm="1">
        <f t="array" ref="O68">INDEX('Handheld Data'!$D$2:$M$100, MATCH(1, ('Handheld Data'!$B$2:$B$100=$B$59)*('Handheld Data'!$C$2:$C$100=O$60), 0), ROW(N68)-60)</f>
        <v>0</v>
      </c>
      <c r="P68" s="10" cm="1">
        <f t="array" ref="P68">INDEX('Handheld Data'!$D$2:$M$100, MATCH(1, ('Handheld Data'!$B$2:$B$100=$B$59)*('Handheld Data'!$C$2:$C$100=P$60), 0), ROW(O68)-60)</f>
        <v>0</v>
      </c>
    </row>
    <row r="69" spans="2:16">
      <c r="B69" s="82" t="s">
        <v>12</v>
      </c>
      <c r="C69" s="21" cm="1">
        <f t="array" ref="C69">INDEX('Handheld Data'!$D$2:$M$100, MATCH(1, ('Handheld Data'!$B$2:$B$100=$B$59)*('Handheld Data'!$C$2:$C$100=C$60), 0), ROW(B69)-60)</f>
        <v>0.14299999999999999</v>
      </c>
      <c r="D69" s="20" cm="1">
        <f t="array" ref="D69">INDEX('Handheld Data'!$D$2:$M$100, MATCH(1, ('Handheld Data'!$B$2:$B$100=$B$59)*('Handheld Data'!$C$2:$C$100=D$60), 0), ROW(C69)-60)</f>
        <v>0.49299999999999999</v>
      </c>
      <c r="E69" s="20" cm="1">
        <f t="array" ref="E69">INDEX('Handheld Data'!$D$2:$M$100, MATCH(1, ('Handheld Data'!$B$2:$B$100=$B$59)*('Handheld Data'!$C$2:$C$100=E$60), 0), ROW(D69)-60)</f>
        <v>0.214</v>
      </c>
      <c r="F69" s="21" cm="1">
        <f t="array" ref="F69">INDEX('Handheld Data'!$D$2:$M$100, MATCH(1, ('Handheld Data'!$B$2:$B$100=$B$59)*('Handheld Data'!$C$2:$C$100=F$60), 0), ROW(E69)-60)</f>
        <v>0.249</v>
      </c>
      <c r="G69" s="17" cm="1">
        <f t="array" ref="G69">INDEX('Handheld Data'!$D$2:$M$100, MATCH(1, ('Handheld Data'!$B$2:$B$100=$B$59)*('Handheld Data'!$C$2:$C$100=G$60), 0), ROW(F69)-60)</f>
        <v>0.47299999999999998</v>
      </c>
      <c r="H69" s="20" cm="1">
        <f t="array" ref="H69">INDEX('Handheld Data'!$D$2:$M$100, MATCH(1, ('Handheld Data'!$B$2:$B$100=$B$59)*('Handheld Data'!$C$2:$C$100=H$60), 0), ROW(G69)-60)</f>
        <v>0.28299999999999997</v>
      </c>
      <c r="I69" s="19" cm="1">
        <f t="array" ref="I69">INDEX('Handheld Data'!$D$2:$M$100, MATCH(1, ('Handheld Data'!$B$2:$B$100=$B$59)*('Handheld Data'!$C$2:$C$100=I$60), 0), ROW(H69)-60)</f>
        <v>0.11899999999999999</v>
      </c>
      <c r="J69" s="21" cm="1">
        <f t="array" ref="J69">INDEX('Handheld Data'!$D$2:$M$100, MATCH(1, ('Handheld Data'!$B$2:$B$100=$B$59)*('Handheld Data'!$C$2:$C$100=J$60), 0), ROW(I69)-60)</f>
        <v>5.2999999999999999E-2</v>
      </c>
      <c r="K69" s="20" cm="1">
        <f t="array" ref="K69">INDEX('Handheld Data'!$D$2:$M$100, MATCH(1, ('Handheld Data'!$B$2:$B$100=$B$59)*('Handheld Data'!$C$2:$C$100=K$60), 0), ROW(J69)-60)</f>
        <v>1.7000000000000001E-2</v>
      </c>
      <c r="L69" s="19" cm="1">
        <f t="array" ref="L69">INDEX('Handheld Data'!$D$2:$M$100, MATCH(1, ('Handheld Data'!$B$2:$B$100=$B$59)*('Handheld Data'!$C$2:$C$100=L$60), 0), ROW(K69)-60)</f>
        <v>8.1000000000000003E-2</v>
      </c>
      <c r="M69" s="19" cm="1">
        <f t="array" ref="M69">INDEX('Handheld Data'!$D$2:$M$100, MATCH(1, ('Handheld Data'!$B$2:$B$100=$B$59)*('Handheld Data'!$C$2:$C$100=M$60), 0), ROW(L69)-60)</f>
        <v>4.2999999999999997E-2</v>
      </c>
      <c r="N69" s="19" cm="1">
        <f t="array" ref="N69">INDEX('Handheld Data'!$D$2:$M$100, MATCH(1, ('Handheld Data'!$B$2:$B$100=$B$59)*('Handheld Data'!$C$2:$C$100=N$60), 0), ROW(M69)-60)</f>
        <v>2.3E-2</v>
      </c>
      <c r="O69" s="19" cm="1">
        <f t="array" ref="O69">INDEX('Handheld Data'!$D$2:$M$100, MATCH(1, ('Handheld Data'!$B$2:$B$100=$B$59)*('Handheld Data'!$C$2:$C$100=O$60), 0), ROW(N69)-60)</f>
        <v>0</v>
      </c>
      <c r="P69" s="19" cm="1">
        <f t="array" ref="P69">INDEX('Handheld Data'!$D$2:$M$100, MATCH(1, ('Handheld Data'!$B$2:$B$100=$B$59)*('Handheld Data'!$C$2:$C$100=P$60), 0), ROW(O69)-60)</f>
        <v>0</v>
      </c>
    </row>
    <row r="70" spans="2:16">
      <c r="B70" s="31" t="s">
        <v>13</v>
      </c>
      <c r="C70" s="9" cm="1">
        <f t="array" ref="C70">INDEX('Handheld Data'!$D$2:$M$100, MATCH(1, ('Handheld Data'!$B$2:$B$100=$B$59)*('Handheld Data'!$C$2:$C$100=C$60), 0), ROW(B70)-60)</f>
        <v>0.66</v>
      </c>
      <c r="D70" s="11" cm="1">
        <f t="array" ref="D70">INDEX('Handheld Data'!$D$2:$M$100, MATCH(1, ('Handheld Data'!$B$2:$B$100=$B$59)*('Handheld Data'!$C$2:$C$100=D$60), 0), ROW(C70)-60)</f>
        <v>2.11</v>
      </c>
      <c r="E70" s="11" cm="1">
        <f t="array" ref="E70">INDEX('Handheld Data'!$D$2:$M$100, MATCH(1, ('Handheld Data'!$B$2:$B$100=$B$59)*('Handheld Data'!$C$2:$C$100=E$60), 0), ROW(D70)-60)</f>
        <v>0.96</v>
      </c>
      <c r="F70" s="9" cm="1">
        <f t="array" ref="F70">INDEX('Handheld Data'!$D$2:$M$100, MATCH(1, ('Handheld Data'!$B$2:$B$100=$B$59)*('Handheld Data'!$C$2:$C$100=F$60), 0), ROW(E70)-60)</f>
        <v>1.1000000000000001</v>
      </c>
      <c r="G70" s="8" cm="1">
        <f t="array" ref="G70">INDEX('Handheld Data'!$D$2:$M$100, MATCH(1, ('Handheld Data'!$B$2:$B$100=$B$59)*('Handheld Data'!$C$2:$C$100=G$60), 0), ROW(F70)-60)</f>
        <v>2.02</v>
      </c>
      <c r="H70" s="11" cm="1">
        <f t="array" ref="H70">INDEX('Handheld Data'!$D$2:$M$100, MATCH(1, ('Handheld Data'!$B$2:$B$100=$B$59)*('Handheld Data'!$C$2:$C$100=H$60), 0), ROW(G70)-60)</f>
        <v>1.24</v>
      </c>
      <c r="I70" s="10" cm="1">
        <f t="array" ref="I70">INDEX('Handheld Data'!$D$2:$M$100, MATCH(1, ('Handheld Data'!$B$2:$B$100=$B$59)*('Handheld Data'!$C$2:$C$100=I$60), 0), ROW(H70)-60)</f>
        <v>0.56999999999999995</v>
      </c>
      <c r="J70" s="9" cm="1">
        <f t="array" ref="J70">INDEX('Handheld Data'!$D$2:$M$100, MATCH(1, ('Handheld Data'!$B$2:$B$100=$B$59)*('Handheld Data'!$C$2:$C$100=J$60), 0), ROW(I70)-60)</f>
        <v>0.3</v>
      </c>
      <c r="K70" s="11" cm="1">
        <f t="array" ref="K70">INDEX('Handheld Data'!$D$2:$M$100, MATCH(1, ('Handheld Data'!$B$2:$B$100=$B$59)*('Handheld Data'!$C$2:$C$100=K$60), 0), ROW(J70)-60)</f>
        <v>0.15</v>
      </c>
      <c r="L70" s="10" cm="1">
        <f t="array" ref="L70">INDEX('Handheld Data'!$D$2:$M$100, MATCH(1, ('Handheld Data'!$B$2:$B$100=$B$59)*('Handheld Data'!$C$2:$C$100=L$60), 0), ROW(K70)-60)</f>
        <v>0.57999999999999996</v>
      </c>
      <c r="M70" s="10" cm="1">
        <f t="array" ref="M70">INDEX('Handheld Data'!$D$2:$M$100, MATCH(1, ('Handheld Data'!$B$2:$B$100=$B$59)*('Handheld Data'!$C$2:$C$100=M$60), 0), ROW(L70)-60)</f>
        <v>0.37</v>
      </c>
      <c r="N70" s="10" cm="1">
        <f t="array" ref="N70">INDEX('Handheld Data'!$D$2:$M$100, MATCH(1, ('Handheld Data'!$B$2:$B$100=$B$59)*('Handheld Data'!$C$2:$C$100=N$60), 0), ROW(M70)-60)</f>
        <v>0.26</v>
      </c>
      <c r="O70" s="10" cm="1">
        <f t="array" ref="O70">INDEX('Handheld Data'!$D$2:$M$100, MATCH(1, ('Handheld Data'!$B$2:$B$100=$B$59)*('Handheld Data'!$C$2:$C$100=O$60), 0), ROW(N70)-60)</f>
        <v>0</v>
      </c>
      <c r="P70" s="10" cm="1">
        <f t="array" ref="P70">INDEX('Handheld Data'!$D$2:$M$100, MATCH(1, ('Handheld Data'!$B$2:$B$100=$B$59)*('Handheld Data'!$C$2:$C$100=P$60), 0), ROW(O70)-60)</f>
        <v>0</v>
      </c>
    </row>
    <row r="72" spans="2:16">
      <c r="B72" s="122" t="s">
        <v>39</v>
      </c>
      <c r="C72" s="123"/>
      <c r="D72" s="123"/>
      <c r="E72" s="123"/>
      <c r="F72" s="123"/>
      <c r="G72" s="123"/>
      <c r="H72" s="123"/>
      <c r="I72" s="123"/>
      <c r="J72" s="123"/>
      <c r="K72" s="123"/>
      <c r="L72" s="123"/>
      <c r="M72" s="123"/>
      <c r="N72" s="123"/>
      <c r="O72" s="123"/>
      <c r="P72" s="124"/>
    </row>
    <row r="73" spans="2:16">
      <c r="B73" s="125">
        <v>6</v>
      </c>
      <c r="C73" s="126"/>
      <c r="D73" s="126"/>
      <c r="E73" s="126"/>
      <c r="F73" s="126"/>
      <c r="G73" s="126"/>
      <c r="H73" s="126"/>
      <c r="I73" s="126"/>
      <c r="J73" s="126"/>
      <c r="K73" s="126"/>
      <c r="L73" s="126"/>
      <c r="M73" s="126"/>
      <c r="N73" s="126"/>
      <c r="O73" s="126"/>
      <c r="P73" s="127"/>
    </row>
    <row r="74" spans="2:16">
      <c r="B74" s="31" t="s">
        <v>1</v>
      </c>
      <c r="C74" s="35" cm="1">
        <f t="array" ref="C74">IFERROR(INDEX('Handheld Data'!$C$4:$C$100, SMALL(IF('Handheld Data'!$B$4:$B$100=$B$73, ROW('Handheld Data'!$B$4:$B$100)-ROW('Handheld Data'!$B$4)+1), COLUMN(A15))), "")</f>
        <v>45337</v>
      </c>
      <c r="D74" s="70" cm="1">
        <f t="array" ref="D74">IFERROR(INDEX('Handheld Data'!$C$4:$C$100, SMALL(IF('Handheld Data'!$B$4:$B$100=$B$73, ROW('Handheld Data'!$B$4:$B$100)-ROW('Handheld Data'!$B$4)+1), COLUMN(B15))), "")</f>
        <v>45358</v>
      </c>
      <c r="E74" s="15" cm="1">
        <f t="array" ref="E74">IFERROR(INDEX('Handheld Data'!$C$4:$C$100, SMALL(IF('Handheld Data'!$B$4:$B$100=$B$73, ROW('Handheld Data'!$B$4:$B$100)-ROW('Handheld Data'!$B$4)+1), COLUMN(C15))), "")</f>
        <v>45392</v>
      </c>
      <c r="F74" s="70" cm="1">
        <f t="array" ref="F74">IFERROR(INDEX('Handheld Data'!$C$4:$C$100, SMALL(IF('Handheld Data'!$B$4:$B$100=$B$73, ROW('Handheld Data'!$B$4:$B$100)-ROW('Handheld Data'!$B$4)+1), COLUMN(D15))), "")</f>
        <v>45401</v>
      </c>
      <c r="G74" s="15" cm="1">
        <f t="array" ref="G74">IFERROR(INDEX('Handheld Data'!$C$4:$C$100, SMALL(IF('Handheld Data'!$B$4:$B$100=$B$73, ROW('Handheld Data'!$B$4:$B$100)-ROW('Handheld Data'!$B$4)+1), COLUMN(E15))), "")</f>
        <v>45559</v>
      </c>
      <c r="H74" s="70" cm="1">
        <f t="array" ref="H74">IFERROR(INDEX('Handheld Data'!$C$4:$C$100, SMALL(IF('Handheld Data'!$B$4:$B$100=$B$73, ROW('Handheld Data'!$B$4:$B$100)-ROW('Handheld Data'!$B$4)+1), COLUMN(F15))), "")</f>
        <v>45563</v>
      </c>
      <c r="I74" s="81" cm="1">
        <f t="array" ref="I74">IFERROR(INDEX('Handheld Data'!$C$4:$C$100, SMALL(IF('Handheld Data'!$B$4:$B$100=$B$73, ROW('Handheld Data'!$B$4:$B$100)-ROW('Handheld Data'!$B$4)+1), COLUMN(G15))), "")</f>
        <v>45566</v>
      </c>
      <c r="J74" s="15" cm="1">
        <f t="array" ref="J74">IFERROR(INDEX('Handheld Data'!$C$4:$C$100, SMALL(IF('Handheld Data'!$B$4:$B$100=$B$73, ROW('Handheld Data'!$B$4:$B$100)-ROW('Handheld Data'!$B$4)+1), COLUMN(H15))), "")</f>
        <v>45569</v>
      </c>
      <c r="K74" s="70" cm="1">
        <f t="array" ref="K74">IFERROR(INDEX('Handheld Data'!$C$4:$C$100, SMALL(IF('Handheld Data'!$B$4:$B$100=$B$73, ROW('Handheld Data'!$B$4:$B$100)-ROW('Handheld Data'!$B$4)+1), COLUMN(I15))), "")</f>
        <v>45573</v>
      </c>
      <c r="L74" s="15" cm="1">
        <f t="array" ref="L74">IFERROR(INDEX('Handheld Data'!$C$4:$C$100, SMALL(IF('Handheld Data'!$B$4:$B$100=$B$73, ROW('Handheld Data'!$B$4:$B$100)-ROW('Handheld Data'!$B$4)+1), COLUMN(J15))), "")</f>
        <v>45580</v>
      </c>
      <c r="M74" s="15" cm="1">
        <f t="array" ref="M74">IFERROR(INDEX('Handheld Data'!$C$4:$C$100, SMALL(IF('Handheld Data'!$B$4:$B$100=$B$73, ROW('Handheld Data'!$B$4:$B$100)-ROW('Handheld Data'!$B$4)+1), COLUMN(K15))), "")</f>
        <v>45587</v>
      </c>
      <c r="N74" s="15" cm="1">
        <f t="array" ref="N74">IFERROR(INDEX('Handheld Data'!$C$4:$C$100, SMALL(IF('Handheld Data'!$B$4:$B$100=$B$73, ROW('Handheld Data'!$B$4:$B$100)-ROW('Handheld Data'!$B$4)+1), COLUMN(L15))), "")</f>
        <v>45589</v>
      </c>
      <c r="O74" s="15" cm="1">
        <f t="array" ref="O74">IFERROR(INDEX('Handheld Data'!$C$4:$C$100, SMALL(IF('Handheld Data'!$B$4:$B$100=$B$73, ROW('Handheld Data'!$B$4:$B$100)-ROW('Handheld Data'!$B$4)+1), COLUMN(M15))), "")</f>
        <v>0</v>
      </c>
      <c r="P74" s="15" t="str" cm="1">
        <f t="array" ref="P74">IFERROR(INDEX('Handheld Data'!$C$4:$C$100, SMALL(IF('Handheld Data'!$B$4:$B$100=$B$73, ROW('Handheld Data'!$B$4:$B$100)-ROW('Handheld Data'!$B$4)+1), COLUMN(N15))), "")</f>
        <v/>
      </c>
    </row>
    <row r="75" spans="2:16">
      <c r="B75" s="82" t="s">
        <v>37</v>
      </c>
      <c r="C75" s="87" cm="1">
        <f t="array" ref="C75">INDEX('Handheld Data'!$D$2:$M$100, MATCH(1, ('Handheld Data'!$B$2:$B$100=$B$73)*('Handheld Data'!$C$2:$C$100=C$74), 0), ROW(B75)-74)</f>
        <v>0</v>
      </c>
      <c r="D75" s="21" cm="1">
        <f t="array" ref="D75">INDEX('Handheld Data'!$D$2:$M$100, MATCH(1, ('Handheld Data'!$B$2:$B$100=$B$73)*('Handheld Data'!$C$2:$C$100=D$74), 0), ROW(C75)-74)</f>
        <v>18.163</v>
      </c>
      <c r="E75" s="20" cm="1">
        <f t="array" ref="E75">INDEX('Handheld Data'!$D$2:$M$100, MATCH(1, ('Handheld Data'!$B$2:$B$100=$B$73)*('Handheld Data'!$C$2:$C$100=E$74), 0), ROW(D75)-74)</f>
        <v>18.658999999999999</v>
      </c>
      <c r="F75" s="21" cm="1">
        <f t="array" ref="F75">INDEX('Handheld Data'!$D$2:$M$100, MATCH(1, ('Handheld Data'!$B$2:$B$100=$B$73)*('Handheld Data'!$C$2:$C$100=F$74), 0), ROW(E75)-74)</f>
        <v>19.227</v>
      </c>
      <c r="G75" s="20" cm="1">
        <f t="array" ref="G75">INDEX('Handheld Data'!$D$2:$M$100, MATCH(1, ('Handheld Data'!$B$2:$B$100=$B$73)*('Handheld Data'!$C$2:$C$100=G$74), 0), ROW(F75)-74)</f>
        <v>22.594000000000001</v>
      </c>
      <c r="H75" s="21" cm="1">
        <f t="array" ref="H75">INDEX('Handheld Data'!$D$2:$M$100, MATCH(1, ('Handheld Data'!$B$2:$B$100=$B$73)*('Handheld Data'!$C$2:$C$100=H$74), 0), ROW(G75)-74)</f>
        <v>22.053999999999998</v>
      </c>
      <c r="I75" s="17" cm="1">
        <f t="array" ref="I75">INDEX('Handheld Data'!$D$2:$M$100, MATCH(1, ('Handheld Data'!$B$2:$B$100=$B$73)*('Handheld Data'!$C$2:$C$100=I$74), 0), ROW(H75)-74)</f>
        <v>21.934999999999999</v>
      </c>
      <c r="J75" s="20" cm="1">
        <f t="array" ref="J75">INDEX('Handheld Data'!$D$2:$M$100, MATCH(1, ('Handheld Data'!$B$2:$B$100=$B$73)*('Handheld Data'!$C$2:$C$100=J$74), 0), ROW(I75)-74)</f>
        <v>20.599</v>
      </c>
      <c r="K75" s="21" cm="1">
        <f t="array" ref="K75">INDEX('Handheld Data'!$D$2:$M$100, MATCH(1, ('Handheld Data'!$B$2:$B$100=$B$73)*('Handheld Data'!$C$2:$C$100=K$74), 0), ROW(J75)-74)</f>
        <v>18.890999999999998</v>
      </c>
      <c r="L75" s="20" cm="1">
        <f t="array" ref="L75">INDEX('Handheld Data'!$D$2:$M$100, MATCH(1, ('Handheld Data'!$B$2:$B$100=$B$73)*('Handheld Data'!$C$2:$C$100=L$74), 0), ROW(K75)-74)</f>
        <v>15.909000000000001</v>
      </c>
      <c r="M75" s="20" cm="1">
        <f t="array" ref="M75">INDEX('Handheld Data'!$D$2:$M$100, MATCH(1, ('Handheld Data'!$B$2:$B$100=$B$73)*('Handheld Data'!$C$2:$C$100=M$74), 0), ROW(L75)-74)</f>
        <v>16.082000000000001</v>
      </c>
      <c r="N75" s="20" cm="1">
        <f t="array" ref="N75">INDEX('Handheld Data'!$D$2:$M$100, MATCH(1, ('Handheld Data'!$B$2:$B$100=$B$73)*('Handheld Data'!$C$2:$C$100=N$74), 0), ROW(M75)-74)</f>
        <v>18.327999999999999</v>
      </c>
      <c r="O75" s="20" cm="1">
        <f t="array" ref="O75">INDEX('Handheld Data'!$D$2:$M$100, MATCH(1, ('Handheld Data'!$B$2:$B$100=$B$73)*('Handheld Data'!$C$2:$C$100=O$74), 0), ROW(N75)-74)</f>
        <v>0</v>
      </c>
      <c r="P75" s="20" cm="1">
        <f t="array" ref="P75">INDEX('Handheld Data'!$D$2:$M$100, MATCH(1, ('Handheld Data'!$B$2:$B$100=$B$73)*('Handheld Data'!$C$2:$C$100=P$74), 0), ROW(O75)-74)</f>
        <v>0</v>
      </c>
    </row>
    <row r="76" spans="2:16">
      <c r="B76" s="31" t="s">
        <v>5</v>
      </c>
      <c r="C76" s="37" cm="1">
        <f t="array" ref="C76">INDEX('Handheld Data'!$D$2:$M$100, MATCH(1, ('Handheld Data'!$B$2:$B$100=$B$73)*('Handheld Data'!$C$2:$C$100=C$74), 0), ROW(B76)-74)</f>
        <v>754.1</v>
      </c>
      <c r="D76" s="9" cm="1">
        <f t="array" ref="D76">INDEX('Handheld Data'!$D$2:$M$100, MATCH(1, ('Handheld Data'!$B$2:$B$100=$B$73)*('Handheld Data'!$C$2:$C$100=D$74), 0), ROW(C76)-74)</f>
        <v>750.7</v>
      </c>
      <c r="E76" s="11" cm="1">
        <f t="array" ref="E76">INDEX('Handheld Data'!$D$2:$M$100, MATCH(1, ('Handheld Data'!$B$2:$B$100=$B$73)*('Handheld Data'!$C$2:$C$100=E$74), 0), ROW(D76)-74)</f>
        <v>752.7</v>
      </c>
      <c r="F76" s="9" cm="1">
        <f t="array" ref="F76">INDEX('Handheld Data'!$D$2:$M$100, MATCH(1, ('Handheld Data'!$B$2:$B$100=$B$73)*('Handheld Data'!$C$2:$C$100=F$74), 0), ROW(E76)-74)</f>
        <v>751.9</v>
      </c>
      <c r="G76" s="11" cm="1">
        <f t="array" ref="G76">INDEX('Handheld Data'!$D$2:$M$100, MATCH(1, ('Handheld Data'!$B$2:$B$100=$B$73)*('Handheld Data'!$C$2:$C$100=G$74), 0), ROW(F76)-74)</f>
        <v>752.4</v>
      </c>
      <c r="H76" s="9" cm="1">
        <f t="array" ref="H76">INDEX('Handheld Data'!$D$2:$M$100, MATCH(1, ('Handheld Data'!$B$2:$B$100=$B$73)*('Handheld Data'!$C$2:$C$100=H$74), 0), ROW(G76)-74)</f>
        <v>748.9</v>
      </c>
      <c r="I76" s="8" cm="1">
        <f t="array" ref="I76">INDEX('Handheld Data'!$D$2:$M$100, MATCH(1, ('Handheld Data'!$B$2:$B$100=$B$73)*('Handheld Data'!$C$2:$C$100=I$74), 0), ROW(H76)-74)</f>
        <v>750.6</v>
      </c>
      <c r="J76" s="11" cm="1">
        <f t="array" ref="J76">INDEX('Handheld Data'!$D$2:$M$100, MATCH(1, ('Handheld Data'!$B$2:$B$100=$B$73)*('Handheld Data'!$C$2:$C$100=J$74), 0), ROW(I76)-74)</f>
        <v>758</v>
      </c>
      <c r="K76" s="9" cm="1">
        <f t="array" ref="K76">INDEX('Handheld Data'!$D$2:$M$100, MATCH(1, ('Handheld Data'!$B$2:$B$100=$B$73)*('Handheld Data'!$C$2:$C$100=K$74), 0), ROW(J76)-74)</f>
        <v>752</v>
      </c>
      <c r="L76" s="11" cm="1">
        <f t="array" ref="L76">INDEX('Handheld Data'!$D$2:$M$100, MATCH(1, ('Handheld Data'!$B$2:$B$100=$B$73)*('Handheld Data'!$C$2:$C$100=L$74), 0), ROW(K76)-74)</f>
        <v>752.9</v>
      </c>
      <c r="M76" s="11" cm="1">
        <f t="array" ref="M76">INDEX('Handheld Data'!$D$2:$M$100, MATCH(1, ('Handheld Data'!$B$2:$B$100=$B$73)*('Handheld Data'!$C$2:$C$100=M$74), 0), ROW(L76)-74)</f>
        <v>759.7</v>
      </c>
      <c r="N76" s="11" cm="1">
        <f t="array" ref="N76">INDEX('Handheld Data'!$D$2:$M$100, MATCH(1, ('Handheld Data'!$B$2:$B$100=$B$73)*('Handheld Data'!$C$2:$C$100=N$74), 0), ROW(M76)-74)</f>
        <v>752.8</v>
      </c>
      <c r="O76" s="11" cm="1">
        <f t="array" ref="O76">INDEX('Handheld Data'!$D$2:$M$100, MATCH(1, ('Handheld Data'!$B$2:$B$100=$B$73)*('Handheld Data'!$C$2:$C$100=O$74), 0), ROW(N76)-74)</f>
        <v>0</v>
      </c>
      <c r="P76" s="11" cm="1">
        <f t="array" ref="P76">INDEX('Handheld Data'!$D$2:$M$100, MATCH(1, ('Handheld Data'!$B$2:$B$100=$B$73)*('Handheld Data'!$C$2:$C$100=P$74), 0), ROW(O76)-74)</f>
        <v>0</v>
      </c>
    </row>
    <row r="77" spans="2:16">
      <c r="B77" s="82" t="s">
        <v>38</v>
      </c>
      <c r="C77" s="87" cm="1">
        <f t="array" ref="C77">INDEX('Handheld Data'!$D$2:$M$100, MATCH(1, ('Handheld Data'!$B$2:$B$100=$B$73)*('Handheld Data'!$C$2:$C$100=C$74), 0), ROW(B77)-74)</f>
        <v>0</v>
      </c>
      <c r="D77" s="21" cm="1">
        <f t="array" ref="D77">INDEX('Handheld Data'!$D$2:$M$100, MATCH(1, ('Handheld Data'!$B$2:$B$100=$B$73)*('Handheld Data'!$C$2:$C$100=D$74), 0), ROW(C77)-74)</f>
        <v>79.099999999999994</v>
      </c>
      <c r="E77" s="20" cm="1">
        <f t="array" ref="E77">INDEX('Handheld Data'!$D$2:$M$100, MATCH(1, ('Handheld Data'!$B$2:$B$100=$B$73)*('Handheld Data'!$C$2:$C$100=E$74), 0), ROW(D77)-74)</f>
        <v>90.6</v>
      </c>
      <c r="F77" s="21" cm="1">
        <f t="array" ref="F77">INDEX('Handheld Data'!$D$2:$M$100, MATCH(1, ('Handheld Data'!$B$2:$B$100=$B$73)*('Handheld Data'!$C$2:$C$100=F$74), 0), ROW(E77)-74)</f>
        <v>92.3</v>
      </c>
      <c r="G77" s="20" cm="1">
        <f t="array" ref="G77">INDEX('Handheld Data'!$D$2:$M$100, MATCH(1, ('Handheld Data'!$B$2:$B$100=$B$73)*('Handheld Data'!$C$2:$C$100=G$74), 0), ROW(F77)-74)</f>
        <v>92.9</v>
      </c>
      <c r="H77" s="21" cm="1">
        <f t="array" ref="H77">INDEX('Handheld Data'!$D$2:$M$100, MATCH(1, ('Handheld Data'!$B$2:$B$100=$B$73)*('Handheld Data'!$C$2:$C$100=H$74), 0), ROW(G77)-74)</f>
        <v>90.5</v>
      </c>
      <c r="I77" s="17" cm="1">
        <f t="array" ref="I77">INDEX('Handheld Data'!$D$2:$M$100, MATCH(1, ('Handheld Data'!$B$2:$B$100=$B$73)*('Handheld Data'!$C$2:$C$100=I$74), 0), ROW(H77)-74)</f>
        <v>91.2</v>
      </c>
      <c r="J77" s="20" cm="1">
        <f t="array" ref="J77">INDEX('Handheld Data'!$D$2:$M$100, MATCH(1, ('Handheld Data'!$B$2:$B$100=$B$73)*('Handheld Data'!$C$2:$C$100=J$74), 0), ROW(I77)-74)</f>
        <v>115.7</v>
      </c>
      <c r="K77" s="21" cm="1">
        <f t="array" ref="K77">INDEX('Handheld Data'!$D$2:$M$100, MATCH(1, ('Handheld Data'!$B$2:$B$100=$B$73)*('Handheld Data'!$C$2:$C$100=K$74), 0), ROW(J77)-74)</f>
        <v>146.30000000000001</v>
      </c>
      <c r="L77" s="20" cm="1">
        <f t="array" ref="L77">INDEX('Handheld Data'!$D$2:$M$100, MATCH(1, ('Handheld Data'!$B$2:$B$100=$B$73)*('Handheld Data'!$C$2:$C$100=L$74), 0), ROW(K77)-74)</f>
        <v>141.80000000000001</v>
      </c>
      <c r="M77" s="20" cm="1">
        <f t="array" ref="M77">INDEX('Handheld Data'!$D$2:$M$100, MATCH(1, ('Handheld Data'!$B$2:$B$100=$B$73)*('Handheld Data'!$C$2:$C$100=M$74), 0), ROW(L77)-74)</f>
        <v>144.19999999999999</v>
      </c>
      <c r="N77" s="20" cm="1">
        <f t="array" ref="N77">INDEX('Handheld Data'!$D$2:$M$100, MATCH(1, ('Handheld Data'!$B$2:$B$100=$B$73)*('Handheld Data'!$C$2:$C$100=N$74), 0), ROW(M77)-74)</f>
        <v>85.4</v>
      </c>
      <c r="O77" s="20" cm="1">
        <f t="array" ref="O77">INDEX('Handheld Data'!$D$2:$M$100, MATCH(1, ('Handheld Data'!$B$2:$B$100=$B$73)*('Handheld Data'!$C$2:$C$100=O$74), 0), ROW(N77)-74)</f>
        <v>0</v>
      </c>
      <c r="P77" s="20" cm="1">
        <f t="array" ref="P77">INDEX('Handheld Data'!$D$2:$M$100, MATCH(1, ('Handheld Data'!$B$2:$B$100=$B$73)*('Handheld Data'!$C$2:$C$100=P$74), 0), ROW(O77)-74)</f>
        <v>0</v>
      </c>
    </row>
    <row r="78" spans="2:16">
      <c r="B78" s="31" t="s">
        <v>7</v>
      </c>
      <c r="C78" s="37" cm="1">
        <f t="array" ref="C78">INDEX('Handheld Data'!$D$2:$M$100, MATCH(1, ('Handheld Data'!$B$2:$B$100=$B$73)*('Handheld Data'!$C$2:$C$100=C$74), 0), ROW(B78)-74)</f>
        <v>0</v>
      </c>
      <c r="D78" s="9" cm="1">
        <f t="array" ref="D78">INDEX('Handheld Data'!$D$2:$M$100, MATCH(1, ('Handheld Data'!$B$2:$B$100=$B$73)*('Handheld Data'!$C$2:$C$100=D$74), 0), ROW(C78)-74)</f>
        <v>282.10000000000002</v>
      </c>
      <c r="E78" s="11" cm="1">
        <f t="array" ref="E78">INDEX('Handheld Data'!$D$2:$M$100, MATCH(1, ('Handheld Data'!$B$2:$B$100=$B$73)*('Handheld Data'!$C$2:$C$100=E$74), 0), ROW(D78)-74)</f>
        <v>282.60000000000002</v>
      </c>
      <c r="F78" s="9" cm="1">
        <f t="array" ref="F78">INDEX('Handheld Data'!$D$2:$M$100, MATCH(1, ('Handheld Data'!$B$2:$B$100=$B$73)*('Handheld Data'!$C$2:$C$100=F$74), 0), ROW(E78)-74)</f>
        <v>316.60000000000002</v>
      </c>
      <c r="G78" s="11" cm="1">
        <f t="array" ref="G78">INDEX('Handheld Data'!$D$2:$M$100, MATCH(1, ('Handheld Data'!$B$2:$B$100=$B$73)*('Handheld Data'!$C$2:$C$100=G$74), 0), ROW(F78)-74)</f>
        <v>190.4</v>
      </c>
      <c r="H78" s="9" cm="1">
        <f t="array" ref="H78">INDEX('Handheld Data'!$D$2:$M$100, MATCH(1, ('Handheld Data'!$B$2:$B$100=$B$73)*('Handheld Data'!$C$2:$C$100=H$74), 0), ROW(G78)-74)</f>
        <v>275.2</v>
      </c>
      <c r="I78" s="8" cm="1">
        <f t="array" ref="I78">INDEX('Handheld Data'!$D$2:$M$100, MATCH(1, ('Handheld Data'!$B$2:$B$100=$B$73)*('Handheld Data'!$C$2:$C$100=I$74), 0), ROW(H78)-74)</f>
        <v>310</v>
      </c>
      <c r="J78" s="11" cm="1">
        <f t="array" ref="J78">INDEX('Handheld Data'!$D$2:$M$100, MATCH(1, ('Handheld Data'!$B$2:$B$100=$B$73)*('Handheld Data'!$C$2:$C$100=J$74), 0), ROW(I78)-74)</f>
        <v>331.9</v>
      </c>
      <c r="K78" s="9" cm="1">
        <f t="array" ref="K78">INDEX('Handheld Data'!$D$2:$M$100, MATCH(1, ('Handheld Data'!$B$2:$B$100=$B$73)*('Handheld Data'!$C$2:$C$100=K$74), 0), ROW(J78)-74)</f>
        <v>405.3</v>
      </c>
      <c r="L78" s="11" cm="1">
        <f t="array" ref="L78">INDEX('Handheld Data'!$D$2:$M$100, MATCH(1, ('Handheld Data'!$B$2:$B$100=$B$73)*('Handheld Data'!$C$2:$C$100=L$74), 0), ROW(K78)-74)</f>
        <v>422.4</v>
      </c>
      <c r="M78" s="11" cm="1">
        <f t="array" ref="M78">INDEX('Handheld Data'!$D$2:$M$100, MATCH(1, ('Handheld Data'!$B$2:$B$100=$B$73)*('Handheld Data'!$C$2:$C$100=M$74), 0), ROW(L78)-74)</f>
        <v>418.8</v>
      </c>
      <c r="N78" s="11" cm="1">
        <f t="array" ref="N78">INDEX('Handheld Data'!$D$2:$M$100, MATCH(1, ('Handheld Data'!$B$2:$B$100=$B$73)*('Handheld Data'!$C$2:$C$100=N$74), 0), ROW(M78)-74)</f>
        <v>408.2</v>
      </c>
      <c r="O78" s="11" cm="1">
        <f t="array" ref="O78">INDEX('Handheld Data'!$D$2:$M$100, MATCH(1, ('Handheld Data'!$B$2:$B$100=$B$73)*('Handheld Data'!$C$2:$C$100=O$74), 0), ROW(N78)-74)</f>
        <v>0</v>
      </c>
      <c r="P78" s="11" cm="1">
        <f t="array" ref="P78">INDEX('Handheld Data'!$D$2:$M$100, MATCH(1, ('Handheld Data'!$B$2:$B$100=$B$73)*('Handheld Data'!$C$2:$C$100=P$74), 0), ROW(O78)-74)</f>
        <v>0</v>
      </c>
    </row>
    <row r="79" spans="2:16">
      <c r="B79" s="82" t="s">
        <v>8</v>
      </c>
      <c r="C79" s="87" cm="1">
        <f t="array" ref="C79">INDEX('Handheld Data'!$D$2:$M$100, MATCH(1, ('Handheld Data'!$B$2:$B$100=$B$73)*('Handheld Data'!$C$2:$C$100=C$74), 0), ROW(B79)-74)</f>
        <v>0</v>
      </c>
      <c r="D79" s="21" cm="1">
        <f t="array" ref="D79">INDEX('Handheld Data'!$D$2:$M$100, MATCH(1, ('Handheld Data'!$B$2:$B$100=$B$73)*('Handheld Data'!$C$2:$C$100=D$74), 0), ROW(C79)-74)</f>
        <v>0.15</v>
      </c>
      <c r="E79" s="20" cm="1">
        <f t="array" ref="E79">INDEX('Handheld Data'!$D$2:$M$100, MATCH(1, ('Handheld Data'!$B$2:$B$100=$B$73)*('Handheld Data'!$C$2:$C$100=E$74), 0), ROW(D79)-74)</f>
        <v>0.15</v>
      </c>
      <c r="F79" s="21" cm="1">
        <f t="array" ref="F79">INDEX('Handheld Data'!$D$2:$M$100, MATCH(1, ('Handheld Data'!$B$2:$B$100=$B$73)*('Handheld Data'!$C$2:$C$100=F$74), 0), ROW(E79)-74)</f>
        <v>0.16</v>
      </c>
      <c r="G79" s="20" cm="1">
        <f t="array" ref="G79">INDEX('Handheld Data'!$D$2:$M$100, MATCH(1, ('Handheld Data'!$B$2:$B$100=$B$73)*('Handheld Data'!$C$2:$C$100=G$74), 0), ROW(F79)-74)</f>
        <v>0.1</v>
      </c>
      <c r="H79" s="21" cm="1">
        <f t="array" ref="H79">INDEX('Handheld Data'!$D$2:$M$100, MATCH(1, ('Handheld Data'!$B$2:$B$100=$B$73)*('Handheld Data'!$C$2:$C$100=H$74), 0), ROW(G79)-74)</f>
        <v>0.14000000000000001</v>
      </c>
      <c r="I79" s="17" cm="1">
        <f t="array" ref="I79">INDEX('Handheld Data'!$D$2:$M$100, MATCH(1, ('Handheld Data'!$B$2:$B$100=$B$73)*('Handheld Data'!$C$2:$C$100=I$74), 0), ROW(H79)-74)</f>
        <v>0.16</v>
      </c>
      <c r="J79" s="20" cm="1">
        <f t="array" ref="J79">INDEX('Handheld Data'!$D$2:$M$100, MATCH(1, ('Handheld Data'!$B$2:$B$100=$B$73)*('Handheld Data'!$C$2:$C$100=J$74), 0), ROW(I79)-74)</f>
        <v>0.17</v>
      </c>
      <c r="K79" s="21" cm="1">
        <f t="array" ref="K79">INDEX('Handheld Data'!$D$2:$M$100, MATCH(1, ('Handheld Data'!$B$2:$B$100=$B$73)*('Handheld Data'!$C$2:$C$100=K$74), 0), ROW(J79)-74)</f>
        <v>0.21</v>
      </c>
      <c r="L79" s="20" cm="1">
        <f t="array" ref="L79">INDEX('Handheld Data'!$D$2:$M$100, MATCH(1, ('Handheld Data'!$B$2:$B$100=$B$73)*('Handheld Data'!$C$2:$C$100=L$74), 0), ROW(K79)-74)</f>
        <v>0.22</v>
      </c>
      <c r="M79" s="20" cm="1">
        <f t="array" ref="M79">INDEX('Handheld Data'!$D$2:$M$100, MATCH(1, ('Handheld Data'!$B$2:$B$100=$B$73)*('Handheld Data'!$C$2:$C$100=M$74), 0), ROW(L79)-74)</f>
        <v>0.22</v>
      </c>
      <c r="N79" s="20" cm="1">
        <f t="array" ref="N79">INDEX('Handheld Data'!$D$2:$M$100, MATCH(1, ('Handheld Data'!$B$2:$B$100=$B$73)*('Handheld Data'!$C$2:$C$100=N$74), 0), ROW(M79)-74)</f>
        <v>0.21</v>
      </c>
      <c r="O79" s="20" cm="1">
        <f t="array" ref="O79">INDEX('Handheld Data'!$D$2:$M$100, MATCH(1, ('Handheld Data'!$B$2:$B$100=$B$73)*('Handheld Data'!$C$2:$C$100=O$74), 0), ROW(N79)-74)</f>
        <v>0</v>
      </c>
      <c r="P79" s="20" cm="1">
        <f t="array" ref="P79">INDEX('Handheld Data'!$D$2:$M$100, MATCH(1, ('Handheld Data'!$B$2:$B$100=$B$73)*('Handheld Data'!$C$2:$C$100=P$74), 0), ROW(O79)-74)</f>
        <v>0</v>
      </c>
    </row>
    <row r="80" spans="2:16">
      <c r="B80" s="31" t="s">
        <v>9</v>
      </c>
      <c r="C80" s="37" cm="1">
        <f t="array" ref="C80">INDEX('Handheld Data'!$D$2:$M$100, MATCH(1, ('Handheld Data'!$B$2:$B$100=$B$73)*('Handheld Data'!$C$2:$C$100=C$74), 0), ROW(B80)-74)</f>
        <v>0</v>
      </c>
      <c r="D80" s="9" cm="1">
        <f t="array" ref="D80">INDEX('Handheld Data'!$D$2:$M$100, MATCH(1, ('Handheld Data'!$B$2:$B$100=$B$73)*('Handheld Data'!$C$2:$C$100=D$74), 0), ROW(C80)-74)</f>
        <v>33.380000000000003</v>
      </c>
      <c r="E80" s="11" cm="1">
        <f t="array" ref="E80">INDEX('Handheld Data'!$D$2:$M$100, MATCH(1, ('Handheld Data'!$B$2:$B$100=$B$73)*('Handheld Data'!$C$2:$C$100=E$74), 0), ROW(D80)-74)</f>
        <v>3.13</v>
      </c>
      <c r="F80" s="9" cm="1">
        <f t="array" ref="F80">INDEX('Handheld Data'!$D$2:$M$100, MATCH(1, ('Handheld Data'!$B$2:$B$100=$B$73)*('Handheld Data'!$C$2:$C$100=F$74), 0), ROW(E80)-74)</f>
        <v>0.87</v>
      </c>
      <c r="G80" s="11" cm="1">
        <f t="array" ref="G80">INDEX('Handheld Data'!$D$2:$M$100, MATCH(1, ('Handheld Data'!$B$2:$B$100=$B$73)*('Handheld Data'!$C$2:$C$100=G$74), 0), ROW(F80)-74)</f>
        <v>8.19</v>
      </c>
      <c r="H80" s="9" cm="1">
        <f t="array" ref="H80">INDEX('Handheld Data'!$D$2:$M$100, MATCH(1, ('Handheld Data'!$B$2:$B$100=$B$73)*('Handheld Data'!$C$2:$C$100=H$74), 0), ROW(G80)-74)</f>
        <v>69.25</v>
      </c>
      <c r="I80" s="8" cm="1">
        <f t="array" ref="I80">INDEX('Handheld Data'!$D$2:$M$100, MATCH(1, ('Handheld Data'!$B$2:$B$100=$B$73)*('Handheld Data'!$C$2:$C$100=I$74), 0), ROW(H80)-74)</f>
        <v>0.03</v>
      </c>
      <c r="J80" s="11" cm="1">
        <f t="array" ref="J80">INDEX('Handheld Data'!$D$2:$M$100, MATCH(1, ('Handheld Data'!$B$2:$B$100=$B$73)*('Handheld Data'!$C$2:$C$100=J$74), 0), ROW(I80)-74)</f>
        <v>-0.75</v>
      </c>
      <c r="K80" s="9" cm="1">
        <f t="array" ref="K80">INDEX('Handheld Data'!$D$2:$M$100, MATCH(1, ('Handheld Data'!$B$2:$B$100=$B$73)*('Handheld Data'!$C$2:$C$100=K$74), 0), ROW(J80)-74)</f>
        <v>-0.99</v>
      </c>
      <c r="L80" s="11" cm="1">
        <f t="array" ref="L80">INDEX('Handheld Data'!$D$2:$M$100, MATCH(1, ('Handheld Data'!$B$2:$B$100=$B$73)*('Handheld Data'!$C$2:$C$100=L$74), 0), ROW(K80)-74)</f>
        <v>-1.42</v>
      </c>
      <c r="M80" s="11" cm="1">
        <f t="array" ref="M80">INDEX('Handheld Data'!$D$2:$M$100, MATCH(1, ('Handheld Data'!$B$2:$B$100=$B$73)*('Handheld Data'!$C$2:$C$100=M$74), 0), ROW(L80)-74)</f>
        <v>-0.97</v>
      </c>
      <c r="N80" s="11" cm="1">
        <f t="array" ref="N80">INDEX('Handheld Data'!$D$2:$M$100, MATCH(1, ('Handheld Data'!$B$2:$B$100=$B$73)*('Handheld Data'!$C$2:$C$100=N$74), 0), ROW(M80)-74)</f>
        <v>-1.28</v>
      </c>
      <c r="O80" s="11" cm="1">
        <f t="array" ref="O80">INDEX('Handheld Data'!$D$2:$M$100, MATCH(1, ('Handheld Data'!$B$2:$B$100=$B$73)*('Handheld Data'!$C$2:$C$100=O$74), 0), ROW(N80)-74)</f>
        <v>0</v>
      </c>
      <c r="P80" s="11" cm="1">
        <f t="array" ref="P80">INDEX('Handheld Data'!$D$2:$M$100, MATCH(1, ('Handheld Data'!$B$2:$B$100=$B$73)*('Handheld Data'!$C$2:$C$100=P$74), 0), ROW(O80)-74)</f>
        <v>0</v>
      </c>
    </row>
    <row r="81" spans="2:16">
      <c r="B81" s="31" t="s">
        <v>10</v>
      </c>
      <c r="C81" s="37" cm="1">
        <f t="array" ref="C81">INDEX('Handheld Data'!$D$2:$M$100, MATCH(1, ('Handheld Data'!$B$2:$B$100=$B$73)*('Handheld Data'!$C$2:$C$100=C$74), 0), ROW(B81)-74)</f>
        <v>0</v>
      </c>
      <c r="D81" s="26" cm="1">
        <f t="array" ref="D81">INDEX('Handheld Data'!$D$2:$M$100, MATCH(1, ('Handheld Data'!$B$2:$B$100=$B$73)*('Handheld Data'!$C$2:$C$100=D$74), 0), ROW(C81)-74)</f>
        <v>0.78</v>
      </c>
      <c r="E81" s="25" cm="1">
        <f t="array" ref="E81">INDEX('Handheld Data'!$D$2:$M$100, MATCH(1, ('Handheld Data'!$B$2:$B$100=$B$73)*('Handheld Data'!$C$2:$C$100=E$74), 0), ROW(D81)-74)</f>
        <v>0.35</v>
      </c>
      <c r="F81" s="26" cm="1">
        <f t="array" ref="F81">INDEX('Handheld Data'!$D$2:$M$100, MATCH(1, ('Handheld Data'!$B$2:$B$100=$B$73)*('Handheld Data'!$C$2:$C$100=F$74), 0), ROW(E81)-74)</f>
        <v>5.8999999999999997E-2</v>
      </c>
      <c r="G81" s="25" cm="1">
        <f t="array" ref="G81">INDEX('Handheld Data'!$D$2:$M$100, MATCH(1, ('Handheld Data'!$B$2:$B$100=$B$73)*('Handheld Data'!$C$2:$C$100=G$74), 0), ROW(F81)-74)</f>
        <v>-0.53900000000000003</v>
      </c>
      <c r="H81" s="26" cm="1">
        <f t="array" ref="H81">INDEX('Handheld Data'!$D$2:$M$100, MATCH(1, ('Handheld Data'!$B$2:$B$100=$B$73)*('Handheld Data'!$C$2:$C$100=H$74), 0), ROW(G81)-74)</f>
        <v>-0.245</v>
      </c>
      <c r="I81" s="22" cm="1">
        <f t="array" ref="I81">INDEX('Handheld Data'!$D$2:$M$100, MATCH(1, ('Handheld Data'!$B$2:$B$100=$B$73)*('Handheld Data'!$C$2:$C$100=I$74), 0), ROW(H81)-74)</f>
        <v>-0.53900000000000003</v>
      </c>
      <c r="J81" s="25" cm="1">
        <f t="array" ref="J81">INDEX('Handheld Data'!$D$2:$M$100, MATCH(1, ('Handheld Data'!$B$2:$B$100=$B$73)*('Handheld Data'!$C$2:$C$100=J$74), 0), ROW(I81)-74)</f>
        <v>-0.53</v>
      </c>
      <c r="K81" s="26" cm="1">
        <f t="array" ref="K81">INDEX('Handheld Data'!$D$2:$M$100, MATCH(1, ('Handheld Data'!$B$2:$B$100=$B$73)*('Handheld Data'!$C$2:$C$100=K$74), 0), ROW(J81)-74)</f>
        <v>-0.52800000000000002</v>
      </c>
      <c r="L81" s="25" cm="1">
        <f t="array" ref="L81">INDEX('Handheld Data'!$D$2:$M$100, MATCH(1, ('Handheld Data'!$B$2:$B$100=$B$73)*('Handheld Data'!$C$2:$C$100=L$74), 0), ROW(K81)-74)</f>
        <v>-0.38300000000000001</v>
      </c>
      <c r="M81" s="25" cm="1">
        <f t="array" ref="M81">INDEX('Handheld Data'!$D$2:$M$100, MATCH(1, ('Handheld Data'!$B$2:$B$100=$B$73)*('Handheld Data'!$C$2:$C$100=M$74), 0), ROW(L81)-74)</f>
        <v>-0.374</v>
      </c>
      <c r="N81" s="25" cm="1">
        <f t="array" ref="N81">INDEX('Handheld Data'!$D$2:$M$100, MATCH(1, ('Handheld Data'!$B$2:$B$100=$B$73)*('Handheld Data'!$C$2:$C$100=N$74), 0), ROW(M81)-74)</f>
        <v>-0.42499999999999999</v>
      </c>
      <c r="O81" s="25" cm="1">
        <f t="array" ref="O81">INDEX('Handheld Data'!$D$2:$M$100, MATCH(1, ('Handheld Data'!$B$2:$B$100=$B$73)*('Handheld Data'!$C$2:$C$100=O$74), 0), ROW(N81)-74)</f>
        <v>0</v>
      </c>
      <c r="P81" s="25" cm="1">
        <f t="array" ref="P81">INDEX('Handheld Data'!$D$2:$M$100, MATCH(1, ('Handheld Data'!$B$2:$B$100=$B$73)*('Handheld Data'!$C$2:$C$100=P$74), 0), ROW(O81)-74)</f>
        <v>0</v>
      </c>
    </row>
    <row r="82" spans="2:16">
      <c r="B82" s="31" t="s">
        <v>11</v>
      </c>
      <c r="C82" s="37" cm="1">
        <f t="array" ref="C82">INDEX('Handheld Data'!$D$2:$M$100, MATCH(1, ('Handheld Data'!$B$2:$B$100=$B$73)*('Handheld Data'!$C$2:$C$100=C$74), 0), ROW(B82)-74)</f>
        <v>0</v>
      </c>
      <c r="D82" s="9" cm="1">
        <f t="array" ref="D82">INDEX('Handheld Data'!$D$2:$M$100, MATCH(1, ('Handheld Data'!$B$2:$B$100=$B$73)*('Handheld Data'!$C$2:$C$100=D$74), 0), ROW(C82)-74)</f>
        <v>0.77900000000000003</v>
      </c>
      <c r="E82" s="11" cm="1">
        <f t="array" ref="E82">INDEX('Handheld Data'!$D$2:$M$100, MATCH(1, ('Handheld Data'!$B$2:$B$100=$B$73)*('Handheld Data'!$C$2:$C$100=E$74), 0), ROW(D82)-74)</f>
        <v>0.34699999999999998</v>
      </c>
      <c r="F82" s="9" cm="1">
        <f t="array" ref="F82">INDEX('Handheld Data'!$D$2:$M$100, MATCH(1, ('Handheld Data'!$B$2:$B$100=$B$73)*('Handheld Data'!$C$2:$C$100=F$74), 0), ROW(E82)-74)</f>
        <v>0.06</v>
      </c>
      <c r="G82" s="11" cm="1">
        <f t="array" ref="G82">INDEX('Handheld Data'!$D$2:$M$100, MATCH(1, ('Handheld Data'!$B$2:$B$100=$B$73)*('Handheld Data'!$C$2:$C$100=G$74), 0), ROW(F82)-74)</f>
        <v>0.22</v>
      </c>
      <c r="H82" s="9" cm="1">
        <f t="array" ref="H82">INDEX('Handheld Data'!$D$2:$M$100, MATCH(1, ('Handheld Data'!$B$2:$B$100=$B$73)*('Handheld Data'!$C$2:$C$100=H$74), 0), ROW(G82)-74)</f>
        <v>-0.25</v>
      </c>
      <c r="I82" s="8" cm="1">
        <f t="array" ref="I82">INDEX('Handheld Data'!$D$2:$M$100, MATCH(1, ('Handheld Data'!$B$2:$B$100=$B$73)*('Handheld Data'!$C$2:$C$100=I$74), 0), ROW(H82)-74)</f>
        <v>-0.54</v>
      </c>
      <c r="J82" s="11" cm="1">
        <f t="array" ref="J82">INDEX('Handheld Data'!$D$2:$M$100, MATCH(1, ('Handheld Data'!$B$2:$B$100=$B$73)*('Handheld Data'!$C$2:$C$100=J$74), 0), ROW(I82)-74)</f>
        <v>-0.53</v>
      </c>
      <c r="K82" s="9" cm="1">
        <f t="array" ref="K82">INDEX('Handheld Data'!$D$2:$M$100, MATCH(1, ('Handheld Data'!$B$2:$B$100=$B$73)*('Handheld Data'!$C$2:$C$100=K$74), 0), ROW(J82)-74)</f>
        <v>-0.53</v>
      </c>
      <c r="L82" s="11" cm="1">
        <f t="array" ref="L82">INDEX('Handheld Data'!$D$2:$M$100, MATCH(1, ('Handheld Data'!$B$2:$B$100=$B$73)*('Handheld Data'!$C$2:$C$100=L$74), 0), ROW(K82)-74)</f>
        <v>-0.38</v>
      </c>
      <c r="M82" s="11" cm="1">
        <f t="array" ref="M82">INDEX('Handheld Data'!$D$2:$M$100, MATCH(1, ('Handheld Data'!$B$2:$B$100=$B$73)*('Handheld Data'!$C$2:$C$100=M$74), 0), ROW(L82)-74)</f>
        <v>-0.37</v>
      </c>
      <c r="N82" s="11" cm="1">
        <f t="array" ref="N82">INDEX('Handheld Data'!$D$2:$M$100, MATCH(1, ('Handheld Data'!$B$2:$B$100=$B$73)*('Handheld Data'!$C$2:$C$100=N$74), 0), ROW(M82)-74)</f>
        <v>-0.43</v>
      </c>
      <c r="O82" s="11" cm="1">
        <f t="array" ref="O82">INDEX('Handheld Data'!$D$2:$M$100, MATCH(1, ('Handheld Data'!$B$2:$B$100=$B$73)*('Handheld Data'!$C$2:$C$100=O$74), 0), ROW(N82)-74)</f>
        <v>0</v>
      </c>
      <c r="P82" s="11" cm="1">
        <f t="array" ref="P82">INDEX('Handheld Data'!$D$2:$M$100, MATCH(1, ('Handheld Data'!$B$2:$B$100=$B$73)*('Handheld Data'!$C$2:$C$100=P$74), 0), ROW(O82)-74)</f>
        <v>0</v>
      </c>
    </row>
    <row r="83" spans="2:16">
      <c r="B83" s="82" t="s">
        <v>12</v>
      </c>
      <c r="C83" s="87" cm="1">
        <f t="array" ref="C83">INDEX('Handheld Data'!$D$2:$M$100, MATCH(1, ('Handheld Data'!$B$2:$B$100=$B$73)*('Handheld Data'!$C$2:$C$100=C$74), 0), ROW(B83)-74)</f>
        <v>0</v>
      </c>
      <c r="D83" s="21" cm="1">
        <f t="array" ref="D83">INDEX('Handheld Data'!$D$2:$M$100, MATCH(1, ('Handheld Data'!$B$2:$B$100=$B$73)*('Handheld Data'!$C$2:$C$100=D$74), 0), ROW(C83)-74)</f>
        <v>0.47699999999999998</v>
      </c>
      <c r="E83" s="20" cm="1">
        <f t="array" ref="E83">INDEX('Handheld Data'!$D$2:$M$100, MATCH(1, ('Handheld Data'!$B$2:$B$100=$B$73)*('Handheld Data'!$C$2:$C$100=E$74), 0), ROW(D83)-74)</f>
        <v>0.23200000000000001</v>
      </c>
      <c r="F83" s="21" cm="1">
        <f t="array" ref="F83">INDEX('Handheld Data'!$D$2:$M$100, MATCH(1, ('Handheld Data'!$B$2:$B$100=$B$73)*('Handheld Data'!$C$2:$C$100=F$74), 0), ROW(E83)-74)</f>
        <v>7.1999999999999995E-2</v>
      </c>
      <c r="G83" s="20" cm="1">
        <f t="array" ref="G83">INDEX('Handheld Data'!$D$2:$M$100, MATCH(1, ('Handheld Data'!$B$2:$B$100=$B$73)*('Handheld Data'!$C$2:$C$100=G$74), 0), ROW(F83)-74)</f>
        <v>0.38600000000000001</v>
      </c>
      <c r="H83" s="21" cm="1">
        <f t="array" ref="H83">INDEX('Handheld Data'!$D$2:$M$100, MATCH(1, ('Handheld Data'!$B$2:$B$100=$B$73)*('Handheld Data'!$C$2:$C$100=H$74), 0), ROW(G83)-74)</f>
        <v>0.57699999999999996</v>
      </c>
      <c r="I83" s="17" cm="1">
        <f t="array" ref="I83">INDEX('Handheld Data'!$D$2:$M$100, MATCH(1, ('Handheld Data'!$B$2:$B$100=$B$73)*('Handheld Data'!$C$2:$C$100=I$74), 0), ROW(H83)-74)</f>
        <v>5.5E-2</v>
      </c>
      <c r="J83" s="20" cm="1">
        <f t="array" ref="J83">INDEX('Handheld Data'!$D$2:$M$100, MATCH(1, ('Handheld Data'!$B$2:$B$100=$B$73)*('Handheld Data'!$C$2:$C$100=J$74), 0), ROW(I83)-74)</f>
        <v>5.0000000000000001E-3</v>
      </c>
      <c r="K83" s="21" cm="1">
        <f t="array" ref="K83">INDEX('Handheld Data'!$D$2:$M$100, MATCH(1, ('Handheld Data'!$B$2:$B$100=$B$73)*('Handheld Data'!$C$2:$C$100=K$74), 0), ROW(J83)-74)</f>
        <v>-1.6E-2</v>
      </c>
      <c r="L83" s="20" cm="1">
        <f t="array" ref="L83">INDEX('Handheld Data'!$D$2:$M$100, MATCH(1, ('Handheld Data'!$B$2:$B$100=$B$73)*('Handheld Data'!$C$2:$C$100=L$74), 0), ROW(K83)-74)</f>
        <v>1.4E-2</v>
      </c>
      <c r="M83" s="20" cm="1">
        <f t="array" ref="M83">INDEX('Handheld Data'!$D$2:$M$100, MATCH(1, ('Handheld Data'!$B$2:$B$100=$B$73)*('Handheld Data'!$C$2:$C$100=M$74), 0), ROW(L83)-74)</f>
        <v>3.5000000000000003E-2</v>
      </c>
      <c r="N83" s="20" cm="1">
        <f t="array" ref="N83">INDEX('Handheld Data'!$D$2:$M$100, MATCH(1, ('Handheld Data'!$B$2:$B$100=$B$73)*('Handheld Data'!$C$2:$C$100=N$74), 0), ROW(M83)-74)</f>
        <v>1.0999999999999999E-2</v>
      </c>
      <c r="O83" s="20" cm="1">
        <f t="array" ref="O83">INDEX('Handheld Data'!$D$2:$M$100, MATCH(1, ('Handheld Data'!$B$2:$B$100=$B$73)*('Handheld Data'!$C$2:$C$100=O$74), 0), ROW(N83)-74)</f>
        <v>0</v>
      </c>
      <c r="P83" s="20" cm="1">
        <f t="array" ref="P83">INDEX('Handheld Data'!$D$2:$M$100, MATCH(1, ('Handheld Data'!$B$2:$B$100=$B$73)*('Handheld Data'!$C$2:$C$100=P$74), 0), ROW(O83)-74)</f>
        <v>0</v>
      </c>
    </row>
    <row r="84" spans="2:16">
      <c r="B84" s="31" t="s">
        <v>13</v>
      </c>
      <c r="C84" s="37" cm="1">
        <f t="array" ref="C84">INDEX('Handheld Data'!$D$2:$M$100, MATCH(1, ('Handheld Data'!$B$2:$B$100=$B$73)*('Handheld Data'!$C$2:$C$100=C$74), 0), ROW(B84)-74)</f>
        <v>0</v>
      </c>
      <c r="D84" s="9" cm="1">
        <f t="array" ref="D84">INDEX('Handheld Data'!$D$2:$M$100, MATCH(1, ('Handheld Data'!$B$2:$B$100=$B$73)*('Handheld Data'!$C$2:$C$100=D$74), 0), ROW(C84)-74)</f>
        <v>2.04</v>
      </c>
      <c r="E84" s="11" cm="1">
        <f t="array" ref="E84">INDEX('Handheld Data'!$D$2:$M$100, MATCH(1, ('Handheld Data'!$B$2:$B$100=$B$73)*('Handheld Data'!$C$2:$C$100=E$74), 0), ROW(D84)-74)</f>
        <v>1.03</v>
      </c>
      <c r="F84" s="9" cm="1">
        <f t="array" ref="F84">INDEX('Handheld Data'!$D$2:$M$100, MATCH(1, ('Handheld Data'!$B$2:$B$100=$B$73)*('Handheld Data'!$C$2:$C$100=F$74), 0), ROW(E84)-74)</f>
        <v>0.37</v>
      </c>
      <c r="G84" s="11" cm="1">
        <f t="array" ref="G84">INDEX('Handheld Data'!$D$2:$M$100, MATCH(1, ('Handheld Data'!$B$2:$B$100=$B$73)*('Handheld Data'!$C$2:$C$100=G$74), 0), ROW(F84)-74)</f>
        <v>1.67</v>
      </c>
      <c r="H84" s="9" cm="1">
        <f t="array" ref="H84">INDEX('Handheld Data'!$D$2:$M$100, MATCH(1, ('Handheld Data'!$B$2:$B$100=$B$73)*('Handheld Data'!$C$2:$C$100=H$74), 0), ROW(G84)-74)</f>
        <v>2.4500000000000002</v>
      </c>
      <c r="I84" s="8" cm="1">
        <f t="array" ref="I84">INDEX('Handheld Data'!$D$2:$M$100, MATCH(1, ('Handheld Data'!$B$2:$B$100=$B$73)*('Handheld Data'!$C$2:$C$100=I$74), 0), ROW(H84)-74)</f>
        <v>0.31</v>
      </c>
      <c r="J84" s="11" cm="1">
        <f t="array" ref="J84">INDEX('Handheld Data'!$D$2:$M$100, MATCH(1, ('Handheld Data'!$B$2:$B$100=$B$73)*('Handheld Data'!$C$2:$C$100=J$74), 0), ROW(I84)-74)</f>
        <v>0.1</v>
      </c>
      <c r="K84" s="9" cm="1">
        <f t="array" ref="K84">INDEX('Handheld Data'!$D$2:$M$100, MATCH(1, ('Handheld Data'!$B$2:$B$100=$B$73)*('Handheld Data'!$C$2:$C$100=K$74), 0), ROW(J84)-74)</f>
        <v>0.01</v>
      </c>
      <c r="L84" s="11" cm="1">
        <f t="array" ref="L84">INDEX('Handheld Data'!$D$2:$M$100, MATCH(1, ('Handheld Data'!$B$2:$B$100=$B$73)*('Handheld Data'!$C$2:$C$100=L$74), 0), ROW(K84)-74)</f>
        <v>0.21</v>
      </c>
      <c r="M84" s="11" cm="1">
        <f t="array" ref="M84">INDEX('Handheld Data'!$D$2:$M$100, MATCH(1, ('Handheld Data'!$B$2:$B$100=$B$73)*('Handheld Data'!$C$2:$C$100=M$74), 0), ROW(L84)-74)</f>
        <v>0.32</v>
      </c>
      <c r="N84" s="11" cm="1">
        <f t="array" ref="N84">INDEX('Handheld Data'!$D$2:$M$100, MATCH(1, ('Handheld Data'!$B$2:$B$100=$B$73)*('Handheld Data'!$C$2:$C$100=N$74), 0), ROW(M84)-74)</f>
        <v>0.19</v>
      </c>
      <c r="O84" s="11" cm="1">
        <f t="array" ref="O84">INDEX('Handheld Data'!$D$2:$M$100, MATCH(1, ('Handheld Data'!$B$2:$B$100=$B$73)*('Handheld Data'!$C$2:$C$100=O$74), 0), ROW(N84)-74)</f>
        <v>0</v>
      </c>
      <c r="P84" s="11" cm="1">
        <f t="array" ref="P84">INDEX('Handheld Data'!$D$2:$M$100, MATCH(1, ('Handheld Data'!$B$2:$B$100=$B$73)*('Handheld Data'!$C$2:$C$100=P$74), 0), ROW(O84)-74)</f>
        <v>0</v>
      </c>
    </row>
    <row r="85" spans="2:16">
      <c r="B85" s="90"/>
    </row>
    <row r="86" spans="2:16">
      <c r="C86" s="120" t="s">
        <v>40</v>
      </c>
      <c r="D86" s="121"/>
    </row>
    <row r="87" spans="2:16">
      <c r="B87" s="84" t="s">
        <v>41</v>
      </c>
      <c r="C87" s="96" t="s">
        <v>42</v>
      </c>
      <c r="D87" s="95" t="s">
        <v>43</v>
      </c>
    </row>
    <row r="88" spans="2:16">
      <c r="B88" s="82" t="s">
        <v>37</v>
      </c>
      <c r="C88" s="13">
        <v>0</v>
      </c>
      <c r="D88" s="10">
        <v>32</v>
      </c>
    </row>
    <row r="89" spans="2:16">
      <c r="B89" s="31" t="s">
        <v>5</v>
      </c>
      <c r="C89" s="11">
        <v>740</v>
      </c>
      <c r="D89" s="10">
        <v>760</v>
      </c>
    </row>
    <row r="90" spans="2:16">
      <c r="B90" s="82" t="s">
        <v>38</v>
      </c>
      <c r="C90" s="5"/>
      <c r="D90" s="5"/>
    </row>
    <row r="91" spans="2:16">
      <c r="B91" s="31" t="s">
        <v>7</v>
      </c>
      <c r="C91" s="11"/>
      <c r="D91" s="10"/>
    </row>
    <row r="92" spans="2:16">
      <c r="B92" s="82" t="s">
        <v>8</v>
      </c>
      <c r="C92" s="5"/>
      <c r="D92" s="5"/>
    </row>
    <row r="93" spans="2:16">
      <c r="B93" s="31" t="s">
        <v>9</v>
      </c>
      <c r="C93" s="11"/>
      <c r="D93" s="10"/>
    </row>
    <row r="94" spans="2:16">
      <c r="B94" s="31" t="s">
        <v>10</v>
      </c>
      <c r="C94" s="11"/>
      <c r="D94" s="10"/>
    </row>
    <row r="95" spans="2:16">
      <c r="B95" s="31" t="s">
        <v>11</v>
      </c>
      <c r="C95" s="5"/>
      <c r="D95" s="5"/>
    </row>
    <row r="96" spans="2:16">
      <c r="B96" s="82" t="s">
        <v>12</v>
      </c>
      <c r="C96" s="11">
        <v>0</v>
      </c>
      <c r="D96" s="10">
        <v>1</v>
      </c>
    </row>
    <row r="97" spans="2:4">
      <c r="B97" s="31" t="s">
        <v>13</v>
      </c>
      <c r="C97" s="61"/>
      <c r="D97" s="61"/>
    </row>
  </sheetData>
  <mergeCells count="13">
    <mergeCell ref="C86:D86"/>
    <mergeCell ref="B2:P2"/>
    <mergeCell ref="B73:P73"/>
    <mergeCell ref="B72:P72"/>
    <mergeCell ref="B59:P59"/>
    <mergeCell ref="B58:P58"/>
    <mergeCell ref="B45:P45"/>
    <mergeCell ref="B44:P44"/>
    <mergeCell ref="B31:P31"/>
    <mergeCell ref="B30:P30"/>
    <mergeCell ref="B17:P17"/>
    <mergeCell ref="B16:P16"/>
    <mergeCell ref="B3:P3"/>
  </mergeCells>
  <conditionalFormatting sqref="D88">
    <cfRule type="cellIs" dxfId="0" priority="5" operator="greaterThan">
      <formula>$D$88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University of North Carolina at Chapel Hill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Kopp, Ella R</dc:creator>
  <cp:keywords/>
  <dc:description/>
  <cp:lastModifiedBy/>
  <cp:revision/>
  <dcterms:created xsi:type="dcterms:W3CDTF">2024-02-28T21:17:57Z</dcterms:created>
  <dcterms:modified xsi:type="dcterms:W3CDTF">2024-10-28T16:43:09Z</dcterms:modified>
  <cp:category/>
  <cp:contentStatus/>
</cp:coreProperties>
</file>