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fc338e33e843bef/Documents/University at Buffalo/Nanoparticle review/"/>
    </mc:Choice>
  </mc:AlternateContent>
  <xr:revisionPtr revIDLastSave="180" documentId="8_{B7C89760-F3D9-43EC-A6C7-D8CEFC9D31DF}" xr6:coauthVersionLast="47" xr6:coauthVersionMax="47" xr10:uidLastSave="{E59E00FC-4C85-462A-98BA-10F86C56D009}"/>
  <bookViews>
    <workbookView xWindow="-108" yWindow="-108" windowWidth="23256" windowHeight="12456" firstSheet="2" activeTab="14" xr2:uid="{00000000-000D-0000-FFFF-FFFF00000000}"/>
  </bookViews>
  <sheets>
    <sheet name="Spleen" sheetId="1" r:id="rId1"/>
    <sheet name="Lung" sheetId="3" r:id="rId2"/>
    <sheet name="Tumor" sheetId="16" r:id="rId3"/>
    <sheet name="Liver" sheetId="5" r:id="rId4"/>
    <sheet name="Heart" sheetId="4" r:id="rId5"/>
    <sheet name="Brain" sheetId="8" r:id="rId6"/>
    <sheet name="Blood" sheetId="15" r:id="rId7"/>
    <sheet name="Bone" sheetId="13" r:id="rId8"/>
    <sheet name="Stomach" sheetId="9" r:id="rId9"/>
    <sheet name="Pancreas" sheetId="10" r:id="rId10"/>
    <sheet name="Skin" sheetId="7" r:id="rId11"/>
    <sheet name="Tail" sheetId="11" r:id="rId12"/>
    <sheet name="Intestine" sheetId="12" r:id="rId13"/>
    <sheet name="Muscle" sheetId="14" r:id="rId14"/>
    <sheet name="Kidney" sheetId="6" r:id="rId15"/>
  </sheets>
  <definedNames>
    <definedName name="_xlnm._FilterDatabase" localSheetId="6" hidden="1">Blood!$A$1:$P$821</definedName>
    <definedName name="_xlnm._FilterDatabase" localSheetId="7" hidden="1">Bone!$A$1:$P$184</definedName>
    <definedName name="_xlnm._FilterDatabase" localSheetId="5" hidden="1">Brain!$A$1:$P$177</definedName>
    <definedName name="_xlnm._FilterDatabase" localSheetId="4" hidden="1">Heart!$A$1:$P$466</definedName>
    <definedName name="_xlnm._FilterDatabase" localSheetId="12" hidden="1">Intestine!$A$1:$P$272</definedName>
    <definedName name="_xlnm._FilterDatabase" localSheetId="14" hidden="1">Kidney!$A$1:$P$524</definedName>
    <definedName name="_xlnm._FilterDatabase" localSheetId="3" hidden="1">Liver!$A$1:$P$718</definedName>
    <definedName name="_xlnm._FilterDatabase" localSheetId="1" hidden="1">Lung!$A$1:$Q$499</definedName>
    <definedName name="_xlnm._FilterDatabase" localSheetId="13" hidden="1">Muscle!$A$1:$Q$363</definedName>
    <definedName name="_xlnm._FilterDatabase" localSheetId="9" hidden="1">Pancreas!$A$1:$P$162</definedName>
    <definedName name="_xlnm._FilterDatabase" localSheetId="10" hidden="1">Skin!$A$1:$P$89</definedName>
    <definedName name="_xlnm._FilterDatabase" localSheetId="0" hidden="1">Spleen!$A$1:$P$608</definedName>
    <definedName name="_xlnm._FilterDatabase" localSheetId="8" hidden="1">Stomach!$A$1:$P$229</definedName>
    <definedName name="_xlnm._FilterDatabase" localSheetId="11" hidden="1">Tail!$A$1:$P$55</definedName>
    <definedName name="_xlnm._FilterDatabase" localSheetId="2" hidden="1">Tumor!$A$1:$Q$551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89" i="15" l="1"/>
  <c r="B484" i="15" l="1"/>
  <c r="B482" i="15"/>
  <c r="B481" i="15"/>
  <c r="B474" i="15"/>
  <c r="B472" i="15"/>
  <c r="B471" i="15"/>
  <c r="C249" i="12" l="1"/>
  <c r="C495" i="3" l="1"/>
  <c r="C494" i="3"/>
  <c r="C493" i="3"/>
  <c r="C492" i="3"/>
  <c r="C598" i="1"/>
  <c r="C596" i="1"/>
  <c r="C597" i="1"/>
  <c r="C595" i="1"/>
  <c r="C708" i="5"/>
  <c r="C706" i="5"/>
  <c r="C707" i="5"/>
  <c r="C705" i="5"/>
  <c r="C326" i="1"/>
  <c r="C325" i="1"/>
  <c r="C324" i="1"/>
  <c r="C160" i="5" l="1"/>
  <c r="C159" i="5"/>
  <c r="C158" i="5"/>
  <c r="B474" i="3"/>
  <c r="B413" i="4"/>
  <c r="B503" i="6"/>
  <c r="B578" i="1"/>
  <c r="B326" i="14" l="1"/>
  <c r="B325" i="14"/>
  <c r="B324" i="14"/>
  <c r="B323" i="14"/>
  <c r="B322" i="14"/>
  <c r="B121" i="8"/>
  <c r="B120" i="8"/>
  <c r="B119" i="8"/>
  <c r="B118" i="8"/>
  <c r="B117" i="8"/>
  <c r="B487" i="6"/>
  <c r="B319" i="14"/>
  <c r="B174" i="13"/>
  <c r="B254" i="12"/>
  <c r="B677" i="5"/>
  <c r="B216" i="9"/>
  <c r="B114" i="8"/>
  <c r="B752" i="15"/>
  <c r="B465" i="3"/>
  <c r="B462" i="3"/>
  <c r="B562" i="1"/>
  <c r="C113" i="8"/>
  <c r="C112" i="8"/>
  <c r="B113" i="8"/>
  <c r="B112" i="8"/>
  <c r="B110" i="8"/>
  <c r="B427" i="5"/>
  <c r="B426" i="5"/>
  <c r="B425" i="5"/>
  <c r="B458" i="16" l="1"/>
  <c r="B454" i="16"/>
  <c r="B339" i="16"/>
  <c r="B335" i="16"/>
  <c r="B325" i="16"/>
  <c r="B95" i="16"/>
  <c r="B618" i="15" l="1"/>
  <c r="B617" i="15"/>
  <c r="B44" i="15"/>
  <c r="B46" i="15"/>
  <c r="B45" i="15"/>
  <c r="B43" i="15"/>
  <c r="B738" i="15" l="1"/>
  <c r="B636" i="15"/>
  <c r="B632" i="15"/>
  <c r="B614" i="15"/>
  <c r="B613" i="15"/>
  <c r="B612" i="15"/>
  <c r="B611" i="15"/>
  <c r="B610" i="15"/>
  <c r="B589" i="15"/>
  <c r="B495" i="15"/>
  <c r="B491" i="15"/>
  <c r="B298" i="14"/>
  <c r="B268" i="14"/>
  <c r="B264" i="14"/>
  <c r="B254" i="14"/>
  <c r="B156" i="13"/>
  <c r="B155" i="13"/>
  <c r="B154" i="13"/>
  <c r="B144" i="13"/>
  <c r="C229" i="12"/>
  <c r="C228" i="12"/>
  <c r="C227" i="12"/>
  <c r="C226" i="12"/>
  <c r="C225" i="12"/>
  <c r="C224" i="12"/>
  <c r="C248" i="12"/>
  <c r="C247" i="12"/>
  <c r="C246" i="12"/>
  <c r="C173" i="12"/>
  <c r="C172" i="12"/>
  <c r="C171" i="12"/>
  <c r="C170" i="12"/>
  <c r="C169" i="12"/>
  <c r="C168" i="12"/>
  <c r="C167" i="12"/>
  <c r="C166" i="12"/>
  <c r="C165" i="12"/>
  <c r="C164" i="12"/>
  <c r="C150" i="12"/>
  <c r="C149" i="12"/>
  <c r="C59" i="12"/>
  <c r="C58" i="12"/>
  <c r="C57" i="12"/>
  <c r="C56" i="12"/>
  <c r="C55" i="12"/>
  <c r="B230" i="12"/>
  <c r="B203" i="12"/>
  <c r="B202" i="12"/>
  <c r="B200" i="12"/>
  <c r="B199" i="12"/>
  <c r="B198" i="12"/>
  <c r="B197" i="12"/>
  <c r="B196" i="12"/>
  <c r="B190" i="12"/>
  <c r="B182" i="12"/>
  <c r="B42" i="11"/>
  <c r="C22" i="10"/>
  <c r="C21" i="10"/>
  <c r="B132" i="10"/>
  <c r="B121" i="10"/>
  <c r="B120" i="10"/>
  <c r="B117" i="10"/>
  <c r="B116" i="10"/>
  <c r="B115" i="10"/>
  <c r="B114" i="10"/>
  <c r="B113" i="10"/>
  <c r="B198" i="9"/>
  <c r="B670" i="5"/>
  <c r="C36" i="9"/>
  <c r="C35" i="9"/>
  <c r="C34" i="9"/>
  <c r="C33" i="9"/>
  <c r="B171" i="9"/>
  <c r="B170" i="9"/>
  <c r="B168" i="9"/>
  <c r="B167" i="9"/>
  <c r="B166" i="9"/>
  <c r="B165" i="9"/>
  <c r="B164" i="9"/>
  <c r="B158" i="9"/>
  <c r="B150" i="9"/>
  <c r="B102" i="8"/>
  <c r="B95" i="8"/>
  <c r="B84" i="7"/>
  <c r="B83" i="7"/>
  <c r="B82" i="7"/>
  <c r="B81" i="7"/>
  <c r="B72" i="7"/>
  <c r="C92" i="6"/>
  <c r="C93" i="6"/>
  <c r="C94" i="6"/>
  <c r="C95" i="6"/>
  <c r="B110" i="6"/>
  <c r="B145" i="6"/>
  <c r="C221" i="6"/>
  <c r="C222" i="6"/>
  <c r="C223" i="6"/>
  <c r="C224" i="6"/>
  <c r="C286" i="6"/>
  <c r="B287" i="6"/>
  <c r="B297" i="6"/>
  <c r="B307" i="6"/>
  <c r="B311" i="6"/>
  <c r="C365" i="6"/>
  <c r="B385" i="6"/>
  <c r="B394" i="6"/>
  <c r="C396" i="6"/>
  <c r="B405" i="6"/>
  <c r="B406" i="6"/>
  <c r="B443" i="6"/>
  <c r="B439" i="6"/>
  <c r="B416" i="6"/>
  <c r="B415" i="6"/>
  <c r="B409" i="6"/>
  <c r="B408" i="6"/>
  <c r="B407" i="6"/>
  <c r="C585" i="5"/>
  <c r="B122" i="5"/>
  <c r="B121" i="5"/>
  <c r="B120" i="5"/>
  <c r="C105" i="5"/>
  <c r="C104" i="5"/>
  <c r="C103" i="5"/>
  <c r="C102" i="5"/>
  <c r="C5" i="5"/>
  <c r="B627" i="5"/>
  <c r="B623" i="5"/>
  <c r="B607" i="5"/>
  <c r="B606" i="5"/>
  <c r="B599" i="5"/>
  <c r="B598" i="5"/>
  <c r="B597" i="5"/>
  <c r="B596" i="5"/>
  <c r="B595" i="5"/>
  <c r="B586" i="5"/>
  <c r="B475" i="5"/>
  <c r="B471" i="5"/>
  <c r="B461" i="5"/>
  <c r="B445" i="5"/>
  <c r="B163" i="5"/>
  <c r="B364" i="4"/>
  <c r="B360" i="4"/>
  <c r="C318" i="4"/>
  <c r="B316" i="4"/>
  <c r="B308" i="4"/>
  <c r="B337" i="4"/>
  <c r="B336" i="4"/>
  <c r="B331" i="4"/>
  <c r="B330" i="4"/>
  <c r="B329" i="4"/>
  <c r="B328" i="4"/>
  <c r="B327" i="4"/>
  <c r="B252" i="4"/>
  <c r="C186" i="4"/>
  <c r="C185" i="4"/>
  <c r="C184" i="4"/>
  <c r="C183" i="4"/>
  <c r="C182" i="4"/>
  <c r="C181" i="4"/>
  <c r="C180" i="4"/>
  <c r="B111" i="4"/>
  <c r="C72" i="4"/>
  <c r="C71" i="4"/>
  <c r="C70" i="4"/>
  <c r="C69" i="4"/>
  <c r="B419" i="3"/>
  <c r="B415" i="3"/>
  <c r="B399" i="3"/>
  <c r="B398" i="3"/>
  <c r="C380" i="3"/>
  <c r="B393" i="3"/>
  <c r="B392" i="3"/>
  <c r="B391" i="3"/>
  <c r="B390" i="3"/>
  <c r="B389" i="3"/>
  <c r="B303" i="3"/>
  <c r="B299" i="3"/>
  <c r="B289" i="3"/>
  <c r="B146" i="3"/>
  <c r="B157" i="1"/>
  <c r="C100" i="3"/>
  <c r="C99" i="3"/>
  <c r="C98" i="3"/>
  <c r="C97" i="3"/>
  <c r="B71" i="3"/>
  <c r="C7" i="3"/>
  <c r="C6" i="3"/>
  <c r="C5" i="3"/>
  <c r="C4" i="3"/>
  <c r="C3" i="3"/>
  <c r="C2" i="3"/>
  <c r="B519" i="1"/>
  <c r="B515" i="1"/>
  <c r="B499" i="1"/>
  <c r="B498" i="1"/>
  <c r="B491" i="1"/>
  <c r="B490" i="1"/>
  <c r="B489" i="1"/>
  <c r="B488" i="1"/>
  <c r="B487" i="1"/>
  <c r="B477" i="1"/>
  <c r="B377" i="1"/>
  <c r="B373" i="1"/>
  <c r="B363" i="1"/>
  <c r="B347" i="1"/>
</calcChain>
</file>

<file path=xl/sharedStrings.xml><?xml version="1.0" encoding="utf-8"?>
<sst xmlns="http://schemas.openxmlformats.org/spreadsheetml/2006/main" count="49406" uniqueCount="406">
  <si>
    <t>ID</t>
  </si>
  <si>
    <t>Time_h</t>
  </si>
  <si>
    <t>perc_ID_g</t>
  </si>
  <si>
    <t>Species</t>
  </si>
  <si>
    <t>Age/weight</t>
  </si>
  <si>
    <t>Strain</t>
  </si>
  <si>
    <t>Organ</t>
  </si>
  <si>
    <t>Size_nm</t>
  </si>
  <si>
    <t>NP_Type</t>
  </si>
  <si>
    <t>NP_Shape</t>
  </si>
  <si>
    <t>Ligand</t>
  </si>
  <si>
    <t>PEG cover</t>
  </si>
  <si>
    <t>PMID</t>
  </si>
  <si>
    <t>Name</t>
  </si>
  <si>
    <t>Mouse</t>
  </si>
  <si>
    <t>Balb/c mice</t>
  </si>
  <si>
    <t>Spleen</t>
  </si>
  <si>
    <t>ICP-MS</t>
  </si>
  <si>
    <t>Gold</t>
  </si>
  <si>
    <t>Nanoparticle</t>
  </si>
  <si>
    <t>No</t>
  </si>
  <si>
    <t>Gold 4nm</t>
  </si>
  <si>
    <t>Gold 13nm</t>
  </si>
  <si>
    <t>Gold 100nm</t>
  </si>
  <si>
    <t>Fluorescence</t>
  </si>
  <si>
    <t>EGFR Pep</t>
  </si>
  <si>
    <t>Peptide Au NP 5nm</t>
  </si>
  <si>
    <t>Choline</t>
  </si>
  <si>
    <t>27.3Au NP</t>
  </si>
  <si>
    <t xml:space="preserve">64Cu </t>
  </si>
  <si>
    <t>Nanoclusters</t>
  </si>
  <si>
    <t>Nude mice</t>
  </si>
  <si>
    <t>Tripods</t>
  </si>
  <si>
    <t>RGDfC peptide</t>
  </si>
  <si>
    <t>Gold tripods &lt;20nm</t>
  </si>
  <si>
    <t>198Au</t>
  </si>
  <si>
    <t>Gold nanospheres 56.8nm</t>
  </si>
  <si>
    <t>Disc</t>
  </si>
  <si>
    <t>Gold disc 92*7nm</t>
  </si>
  <si>
    <t>Cages</t>
  </si>
  <si>
    <t>Gold nanocages 49.6nm</t>
  </si>
  <si>
    <t>PEG gold 2.3nm</t>
  </si>
  <si>
    <t>C57BL/6 mice</t>
  </si>
  <si>
    <t>DOTA</t>
  </si>
  <si>
    <t>64Cu-DOTA-PEGAuNCs (55 nm)</t>
  </si>
  <si>
    <t>64Cu-DOTA-PEG-AuNCs (30 nm)</t>
  </si>
  <si>
    <t>64Cu-DOTA-PEGAuNCs (55 nm) tumor</t>
  </si>
  <si>
    <t>64Cu-DOTA-PEG-AuNCs (30 nm) tumor</t>
  </si>
  <si>
    <t>SCID mice</t>
  </si>
  <si>
    <t>43 nm AuNP-PEG5000 (Kennedy et al. 2011)</t>
  </si>
  <si>
    <t>50nm Au PEG</t>
  </si>
  <si>
    <t>Clusters</t>
  </si>
  <si>
    <t>BSA</t>
  </si>
  <si>
    <t>Yes</t>
  </si>
  <si>
    <t>GNC-BSA 7.2</t>
  </si>
  <si>
    <t>yes</t>
  </si>
  <si>
    <t>Composite devices</t>
  </si>
  <si>
    <t>Positive</t>
  </si>
  <si>
    <t>5 nm P-Au-CND</t>
  </si>
  <si>
    <t>Negative</t>
  </si>
  <si>
    <t>5 nm Ng-Au-CND</t>
  </si>
  <si>
    <t>5 nm N-Au-CND</t>
  </si>
  <si>
    <t>Gold and Iron</t>
  </si>
  <si>
    <t xml:space="preserve">EGFR Target Affibody </t>
  </si>
  <si>
    <t>64Cu-NOTA-Au-IONP-Affibody 24.4nm</t>
  </si>
  <si>
    <t xml:space="preserve">Nude mice </t>
  </si>
  <si>
    <t>SERS nanoparticles Gold 120nm</t>
  </si>
  <si>
    <t xml:space="preserve">SCID mice </t>
  </si>
  <si>
    <t>Folic Acid</t>
  </si>
  <si>
    <t>99mTc-labeled gold &lt;10nm</t>
  </si>
  <si>
    <t>ICR mice</t>
  </si>
  <si>
    <t>NO</t>
  </si>
  <si>
    <t>AuNP-C10-SN4 16nm</t>
  </si>
  <si>
    <t>AuNP-PEG2000  16nm</t>
  </si>
  <si>
    <t>Male ddY mice</t>
  </si>
  <si>
    <t>Gold NP 15nm</t>
  </si>
  <si>
    <t>Gold NP 50nm</t>
  </si>
  <si>
    <t>Gold 200nm</t>
  </si>
  <si>
    <t>gamma imaging</t>
  </si>
  <si>
    <t>20-nm AuNPs coated with PEG5000-TA</t>
  </si>
  <si>
    <t>80-nm AuNPs coated with PEG5000-TA</t>
  </si>
  <si>
    <t>PET</t>
  </si>
  <si>
    <t>Copper Gold</t>
  </si>
  <si>
    <t>64CuAuNPs 9.4nm</t>
  </si>
  <si>
    <t xml:space="preserve"> RGD peptide</t>
  </si>
  <si>
    <t>99mTc-AuNP-RGD 21.5nm</t>
  </si>
  <si>
    <t>Kunming mice</t>
  </si>
  <si>
    <t>ICP-AES</t>
  </si>
  <si>
    <t>PEG coated Au NPs 6.2nm</t>
  </si>
  <si>
    <t>PEG coated Au NPs 24.3nm</t>
  </si>
  <si>
    <t>PEG coated Au NPs 42.5nm</t>
  </si>
  <si>
    <t>PEG coated Au NPs 61.2nm</t>
  </si>
  <si>
    <t>111In</t>
  </si>
  <si>
    <t>EGFR target Cetuximab</t>
  </si>
  <si>
    <t>111In-C225-AuNPs 44.1</t>
  </si>
  <si>
    <t>199Au</t>
  </si>
  <si>
    <t xml:space="preserve">DAPTA </t>
  </si>
  <si>
    <t> 5 nm 199Au-AuNP-PEG</t>
  </si>
  <si>
    <t> 18 nm 199Au-AuNP-PEG</t>
  </si>
  <si>
    <t>Rods</t>
  </si>
  <si>
    <t>FA receptor gold rod 9-11nm , 35-40nm</t>
  </si>
  <si>
    <t>Gold nanorod 45*14</t>
  </si>
  <si>
    <t>Gold Nanorods 39.2*9.1nm</t>
  </si>
  <si>
    <t>10*45nm Gold Rods PEG</t>
  </si>
  <si>
    <t>AuNR-SiO2-PEG 41.8 15*60</t>
  </si>
  <si>
    <t>AuNR-SiO2-BSA 44.3</t>
  </si>
  <si>
    <t>AuNR-BSA 20.2</t>
  </si>
  <si>
    <t>PEG-modified gold nanorods AP 5.0 10.6*49.6</t>
  </si>
  <si>
    <t>M-AuHNRs 46nm * 24.7</t>
  </si>
  <si>
    <t>L-AuHNRs 105nm</t>
  </si>
  <si>
    <t>Biotin</t>
  </si>
  <si>
    <t> GNR/TSDOX  51.6*11nm</t>
  </si>
  <si>
    <t>polydopamine</t>
  </si>
  <si>
    <t>AuNR - Cpda 35*9nm</t>
  </si>
  <si>
    <t>AuNR - DOX 45*10nm</t>
  </si>
  <si>
    <t>cRGD</t>
  </si>
  <si>
    <t>AuNR - DOX-cRGD 45*10nm</t>
  </si>
  <si>
    <t>AuNR-PTPEGm950 7.5*28</t>
  </si>
  <si>
    <t>GNR P1 2*10</t>
  </si>
  <si>
    <t>GNR P2 10*37</t>
  </si>
  <si>
    <t>13*40</t>
  </si>
  <si>
    <t>GNR P4 13*70</t>
  </si>
  <si>
    <t>GNR P5 18*45</t>
  </si>
  <si>
    <t>Gentamicin</t>
  </si>
  <si>
    <t>gentamicin–GNRs complex 10*41</t>
  </si>
  <si>
    <t>Graphene Oxide</t>
  </si>
  <si>
    <t>VEGF121</t>
  </si>
  <si>
    <t>RGO-TRC105</t>
  </si>
  <si>
    <t>RGO-TRC106</t>
  </si>
  <si>
    <t>TRC-105</t>
  </si>
  <si>
    <t>Nanosheets</t>
  </si>
  <si>
    <t>125I-NGO</t>
  </si>
  <si>
    <t>Mice</t>
  </si>
  <si>
    <t>Ribbon</t>
  </si>
  <si>
    <t xml:space="preserve">Graphene and Iron Oxide </t>
  </si>
  <si>
    <t>NOTA</t>
  </si>
  <si>
    <t xml:space="preserve">131I </t>
  </si>
  <si>
    <t>125I</t>
  </si>
  <si>
    <t>125I-s-GO 243nm</t>
  </si>
  <si>
    <t>125I-l-GO 914nm</t>
  </si>
  <si>
    <t>188Re</t>
  </si>
  <si>
    <t>https://doi.org/10.1016/j.carbon.2010.11.005</t>
  </si>
  <si>
    <t>188Re–GO mostly upto 800nm</t>
  </si>
  <si>
    <t>https://doi.org/10.1016/j.carbon.2010.11.006</t>
  </si>
  <si>
    <t>follicle-stimulating hormone receptor mAb</t>
  </si>
  <si>
    <t>64Cu-NOTA-GO-FSHR-mAb</t>
  </si>
  <si>
    <t>64Cu-NOTA-GO</t>
  </si>
  <si>
    <t>64Cu-RGO-IONP-PEG 68nm</t>
  </si>
  <si>
    <t>99mTc-nGO-PEG-FA</t>
  </si>
  <si>
    <t>Dex</t>
  </si>
  <si>
    <t>https://doi.org/10.1016/j.carbon.2011.05.057</t>
  </si>
  <si>
    <t> 125I-RGO–IONP–PEG 50nm</t>
  </si>
  <si>
    <t>Silica</t>
  </si>
  <si>
    <t>64Cu-NOTA-MSN-PEG-VEGF121</t>
  </si>
  <si>
    <t>64Cu-NOTA-MSN-PEG</t>
  </si>
  <si>
    <t>Fab TRC105</t>
  </si>
  <si>
    <t>r 64Cu-MSN-800CW-TRC105(Fab). 80nm</t>
  </si>
  <si>
    <t>r 64Cu-MSN-800CW</t>
  </si>
  <si>
    <t>mice</t>
  </si>
  <si>
    <t>TRC105</t>
  </si>
  <si>
    <t>cRGDY</t>
  </si>
  <si>
    <t>124I</t>
  </si>
  <si>
    <t>124I-cRGDY-PEG-dots 7nm</t>
  </si>
  <si>
    <t>64Cu-NOTA-HMSN-PEG</t>
  </si>
  <si>
    <t xml:space="preserve">  </t>
  </si>
  <si>
    <t>64Cu-NOTA-HMSN-PEG-cRGDyK </t>
  </si>
  <si>
    <t>Swiss albino mice</t>
  </si>
  <si>
    <t>99mTc</t>
  </si>
  <si>
    <t>99mTc-DTPA-MSN</t>
  </si>
  <si>
    <t>89Zr</t>
  </si>
  <si>
    <t>89Zr-bMSN‐PEG5k‐TRC105 190nm</t>
  </si>
  <si>
    <t>89Zr]bMSN‐PEG5k 190nm</t>
  </si>
  <si>
    <t>89Zr-MSN 150nm</t>
  </si>
  <si>
    <t>Adpgk</t>
  </si>
  <si>
    <t>64Cu-NOTA-bMSN(CpG/Ce6)-Adpgk 87nm</t>
  </si>
  <si>
    <t>https://doi.org/10.1007/s11051-015-2938-0</t>
  </si>
  <si>
    <t>18FMSiNPs 80nm</t>
  </si>
  <si>
    <t>64Cu-DO3A conjugated dextran SiMn QD 15.1nm</t>
  </si>
  <si>
    <t>ICP-OES</t>
  </si>
  <si>
    <t>SNPs</t>
  </si>
  <si>
    <t>86Y-DOTA-UPSN</t>
  </si>
  <si>
    <t>131 In</t>
  </si>
  <si>
    <t>89Zr-DFO-cRGDY-PEG-C</t>
  </si>
  <si>
    <t>d cRGDY-PEG- [ 89Zr]C′ dot</t>
  </si>
  <si>
    <t>64Cu</t>
  </si>
  <si>
    <t>64Cu-NOTA-UPSN</t>
  </si>
  <si>
    <t>Lipid</t>
  </si>
  <si>
    <t>Liposomes</t>
  </si>
  <si>
    <t>etoposide loaded solid lipid nanoparticles</t>
  </si>
  <si>
    <t>female FVB mice</t>
  </si>
  <si>
    <t>14C</t>
  </si>
  <si>
    <t>3H</t>
  </si>
  <si>
    <t>CD1 mice</t>
  </si>
  <si>
    <t>LNP-siARNTD 51nm</t>
  </si>
  <si>
    <t>64Cu-labeled liposomes +ve 195nm</t>
  </si>
  <si>
    <t>64Cu-labeled liposomes -ve 195nm</t>
  </si>
  <si>
    <t>Neutral</t>
  </si>
  <si>
    <t>64Cu-labeled liposomes uncharged 189nm</t>
  </si>
  <si>
    <t>100nm +ve charge MEND 37.8 ZP</t>
  </si>
  <si>
    <t>Peg MEND  ZP 1.8</t>
  </si>
  <si>
    <t>PPD Mend ZP 3.2</t>
  </si>
  <si>
    <t>64Cu-DOTA-liposome</t>
  </si>
  <si>
    <t xml:space="preserve"> tetrac/64Cu-DOTA-liposome </t>
  </si>
  <si>
    <t> PEGylated 64Cu-liposomes 5mol %</t>
  </si>
  <si>
    <t> PEGylated 64Cu-liposomes 10 mol%</t>
  </si>
  <si>
    <t>YES</t>
  </si>
  <si>
    <t>Iron Oxide</t>
  </si>
  <si>
    <t>Trastuzumab</t>
  </si>
  <si>
    <t>16nm Trastuzu targetted SPION PEG</t>
  </si>
  <si>
    <t>c-RGD</t>
  </si>
  <si>
    <t xml:space="preserve">10 nm SIONPs </t>
  </si>
  <si>
    <t>10 nm SIONPs c-RGD</t>
  </si>
  <si>
    <t>ChL6</t>
  </si>
  <si>
    <t>20 nm In-ChL6-IONPs (DeNardo et al. 2007)</t>
  </si>
  <si>
    <t>Tras IONP 39.4nm</t>
  </si>
  <si>
    <t>Con IONP40.3nm</t>
  </si>
  <si>
    <t>scFv</t>
  </si>
  <si>
    <t>ScFv IONP22.3</t>
  </si>
  <si>
    <t>Peptide</t>
  </si>
  <si>
    <t>Pep IONP28.1</t>
  </si>
  <si>
    <t>EDT - IONP (29nm)</t>
  </si>
  <si>
    <t>Dextran</t>
  </si>
  <si>
    <t>https://doi.org/10.1007/s10967-012-2173-4</t>
  </si>
  <si>
    <t>99mTc-USPIO 41nm</t>
  </si>
  <si>
    <t>zwitterion</t>
  </si>
  <si>
    <t>99mTc-ferucarbotran</t>
  </si>
  <si>
    <t>89Zr-ferucarbotran</t>
  </si>
  <si>
    <t>188Re- Rituximab-SPION 18nm</t>
  </si>
  <si>
    <t>SPIO 15.52nm</t>
  </si>
  <si>
    <t>SPIO 29.05nm</t>
  </si>
  <si>
    <t>SPIO 70.72nm</t>
  </si>
  <si>
    <t>111In-DTPA-SPION</t>
  </si>
  <si>
    <t>ScFv IONP50</t>
  </si>
  <si>
    <t>https://doi.org/10.1007/s10967-016-5058-0</t>
  </si>
  <si>
    <t>SPECT/CT</t>
  </si>
  <si>
    <t>99mTc-USPION-RGD</t>
  </si>
  <si>
    <t>99mTc-USPION-RAD</t>
  </si>
  <si>
    <t>99mTc-encapsulated MIONPs</t>
  </si>
  <si>
    <t>68Ga</t>
  </si>
  <si>
    <t>Bombesin</t>
  </si>
  <si>
    <t>Chitosan</t>
  </si>
  <si>
    <t>DOTA–BN–TMC–MNPs 69.2nm</t>
  </si>
  <si>
    <t>Polymeric</t>
  </si>
  <si>
    <t>Folate</t>
  </si>
  <si>
    <t>64Cu-TETA-SCK-Folate 20.3nm</t>
  </si>
  <si>
    <t>64Cu-TETA-SCK</t>
  </si>
  <si>
    <t>Nanolatex</t>
  </si>
  <si>
    <t>Nanolatex 20</t>
  </si>
  <si>
    <t>Nanolatex 30</t>
  </si>
  <si>
    <t>Nanolatex 60</t>
  </si>
  <si>
    <t>Micelles</t>
  </si>
  <si>
    <t>111In polymeric micelles 194nm</t>
  </si>
  <si>
    <t>Nanoparticles</t>
  </si>
  <si>
    <t>99mTc-HA-CHEMS-Cur-TPGS 144nm , -20mV</t>
  </si>
  <si>
    <t>111In-labeled TNYL-RAW-CCPM</t>
  </si>
  <si>
    <t>123I-labeled nanoparticles (mixed micelles F−) Hollow</t>
  </si>
  <si>
    <t>123I-labeled nanoparticles (mixed micelles F+)</t>
  </si>
  <si>
    <t>89Zr-DNP 13nm(core)</t>
  </si>
  <si>
    <t>FA/K237</t>
  </si>
  <si>
    <t>99mTc-labeled NPs</t>
  </si>
  <si>
    <t>64Cu-comb</t>
  </si>
  <si>
    <t>111In-NT-BCMS 57nm</t>
  </si>
  <si>
    <t>111In-T-BCMS 61nm</t>
  </si>
  <si>
    <t>NP3</t>
  </si>
  <si>
    <t>Vesicles</t>
  </si>
  <si>
    <t>NP13</t>
  </si>
  <si>
    <t>HNP3</t>
  </si>
  <si>
    <t>HNP13</t>
  </si>
  <si>
    <t>radiolabeled BLPNP</t>
  </si>
  <si>
    <t>99mTc-labeled LTZ-loaded PLGA NPs (LTZ-NPs) 140nm</t>
  </si>
  <si>
    <t>PSMA</t>
  </si>
  <si>
    <t>111In-TNP targetted 100nm</t>
  </si>
  <si>
    <t>111In-UNP untargetted 100nm</t>
  </si>
  <si>
    <t>Blood</t>
  </si>
  <si>
    <t>Kidney</t>
  </si>
  <si>
    <t>Pancreas</t>
  </si>
  <si>
    <t>Stomach</t>
  </si>
  <si>
    <t>Intestine</t>
  </si>
  <si>
    <t>Tail</t>
  </si>
  <si>
    <t>Brain</t>
  </si>
  <si>
    <t>Liver</t>
  </si>
  <si>
    <t>Muscle</t>
  </si>
  <si>
    <t>Heart</t>
  </si>
  <si>
    <t>Bone</t>
  </si>
  <si>
    <t>Lung</t>
  </si>
  <si>
    <t>Skin</t>
  </si>
  <si>
    <t>111In-AuNP</t>
  </si>
  <si>
    <t>PEG-modified gold nanorods AP 1.7 17.2*27.0</t>
  </si>
  <si>
    <t>GNR P3 13*40</t>
  </si>
  <si>
    <t>125I–GO–DEX 50-100nm</t>
  </si>
  <si>
    <t xml:space="preserve">Swiss mice </t>
  </si>
  <si>
    <t>125I-SiNPs 20nm</t>
  </si>
  <si>
    <t>125I-SiNPs 80nm</t>
  </si>
  <si>
    <t>LIPID</t>
  </si>
  <si>
    <t>SLP</t>
  </si>
  <si>
    <t>HA-NLC</t>
  </si>
  <si>
    <t> (64)Cu-liposome</t>
  </si>
  <si>
    <t>P-LN-15-120</t>
  </si>
  <si>
    <t xml:space="preserve"> </t>
  </si>
  <si>
    <t>64Cu-SLN 145nm -36mV anionic</t>
  </si>
  <si>
    <t>no</t>
  </si>
  <si>
    <t>9Fe-labeled ZES-SPIONs 2.5nm</t>
  </si>
  <si>
    <t>BALB/c mice</t>
  </si>
  <si>
    <t>ScFv IONP 100</t>
  </si>
  <si>
    <t>68Ga-SPIONs</t>
  </si>
  <si>
    <t xml:space="preserve"> 68Ga-DOTA–BN–TMC–MNPs 69.2nm</t>
  </si>
  <si>
    <t> 64Cu</t>
  </si>
  <si>
    <t>111In-AuNP  39.3nm</t>
  </si>
  <si>
    <t>125I–GO–DEX</t>
  </si>
  <si>
    <t>Indium111-labeled Trastuzumab-Functionalized, APTES-PEG Coated SPIONs</t>
  </si>
  <si>
    <t>electron spin resonance (ESR) spectroscopy </t>
  </si>
  <si>
    <t>Heparin</t>
  </si>
  <si>
    <t>novel PEGylated and heparinized magnetic iron oxide nano-platform (DNPH3) 162nm</t>
  </si>
  <si>
    <t>DNPH4 171nm</t>
  </si>
  <si>
    <t>Gold dextran</t>
  </si>
  <si>
    <t>NH2</t>
  </si>
  <si>
    <t>11In‐POPC‐SMA</t>
  </si>
  <si>
    <t>11In‐POPC‐SMA LIPOSOMES</t>
  </si>
  <si>
    <t>131I</t>
  </si>
  <si>
    <t>131I-benzyl-micelles</t>
  </si>
  <si>
    <t>Gold tripods RGD &lt;20nm</t>
  </si>
  <si>
    <t>2*10</t>
  </si>
  <si>
    <t>68Ga-PEG-SPIONs</t>
  </si>
  <si>
    <t>Plasma</t>
  </si>
  <si>
    <t>40-nm AuNPs coated with PEG5000-TA</t>
  </si>
  <si>
    <t>AuNR -  35*9nm</t>
  </si>
  <si>
    <t>NA</t>
  </si>
  <si>
    <t>https://doi.org/10.1016/j.carbon.2014.03.007</t>
  </si>
  <si>
    <t>NAA</t>
  </si>
  <si>
    <t>68Ga SPION</t>
  </si>
  <si>
    <t>Tumor</t>
  </si>
  <si>
    <t xml:space="preserve"> 99mTc-HA-NLC</t>
  </si>
  <si>
    <t>Con IONP40.3 nm</t>
  </si>
  <si>
    <t>http://ijrr.com/article-1-3074-en.pdf</t>
  </si>
  <si>
    <t>111In-labeled TNYL-RAW-CCPM PC-3M</t>
  </si>
  <si>
    <t>111In-labeled TNYL-RAW-CCPM A549</t>
  </si>
  <si>
    <t>TNYL-RAW</t>
  </si>
  <si>
    <t xml:space="preserve">111In-T-BCMS 61nm MCF7 </t>
  </si>
  <si>
    <t>111In-T-BCMS 61nm MDA- MB- 468</t>
  </si>
  <si>
    <t>111In-NT-BCMS 57nm MCF7</t>
  </si>
  <si>
    <t>111In-NT-BCMS 57nm MDA-MB-468</t>
  </si>
  <si>
    <t>EGF</t>
  </si>
  <si>
    <t>111In-TNP targetted 100nm PC3 flu</t>
  </si>
  <si>
    <t>111In-TNP targetted 100nm PC3 pip</t>
  </si>
  <si>
    <t>111In-UNP untargetted 100nm PC3PIP</t>
  </si>
  <si>
    <t>111In-UNP untargetted 100nm PC3flu</t>
  </si>
  <si>
    <t>64Cu-doped AuNCs 2.5nm</t>
  </si>
  <si>
    <t>64Cu-GO-VEGF121 32nm</t>
  </si>
  <si>
    <t>4Cu-GO 27nm</t>
  </si>
  <si>
    <t>64Cu–NOTA–RGO–TRC105</t>
  </si>
  <si>
    <t>64Cu–NOTA–RGO</t>
  </si>
  <si>
    <t>66Ga-NOTA-GO-TRC105 27nm</t>
  </si>
  <si>
    <t>66Ga-NOTA-GO 22nm</t>
  </si>
  <si>
    <t>64Cu-NOTA-GO-TRC105 27nm</t>
  </si>
  <si>
    <t>64Cu-NOTA-GO 22nm</t>
  </si>
  <si>
    <r>
      <t> </t>
    </r>
    <r>
      <rPr>
        <vertAlign val="superscript"/>
        <sz val="11"/>
        <color rgb="FF000000"/>
        <rFont val="Calibri"/>
        <family val="2"/>
        <scheme val="minor"/>
      </rPr>
      <t>64</t>
    </r>
    <r>
      <rPr>
        <sz val="11"/>
        <color rgb="FF000000"/>
        <rFont val="Calibri"/>
        <family val="2"/>
        <scheme val="minor"/>
      </rPr>
      <t>Cu-NOTA–RGO–IONP–</t>
    </r>
    <r>
      <rPr>
        <vertAlign val="superscript"/>
        <sz val="11"/>
        <color rgb="FF000000"/>
        <rFont val="Calibri"/>
        <family val="2"/>
        <scheme val="minor"/>
      </rPr>
      <t>1st</t>
    </r>
    <r>
      <rPr>
        <sz val="11"/>
        <color rgb="FF000000"/>
        <rFont val="Calibri"/>
        <family val="2"/>
        <scheme val="minor"/>
      </rPr>
      <t>PEG 63nm</t>
    </r>
  </si>
  <si>
    <r>
      <t> </t>
    </r>
    <r>
      <rPr>
        <vertAlign val="superscript"/>
        <sz val="11"/>
        <color rgb="FF000000"/>
        <rFont val="Calibri"/>
        <family val="2"/>
        <scheme val="minor"/>
      </rPr>
      <t>64</t>
    </r>
    <r>
      <rPr>
        <sz val="11"/>
        <color rgb="FF000000"/>
        <rFont val="Calibri"/>
        <family val="2"/>
        <scheme val="minor"/>
      </rPr>
      <t>Cu-NOTA–RGO–IONP–</t>
    </r>
    <r>
      <rPr>
        <vertAlign val="superscript"/>
        <sz val="11"/>
        <color rgb="FF000000"/>
        <rFont val="Calibri"/>
        <family val="2"/>
        <scheme val="minor"/>
      </rPr>
      <t>1st</t>
    </r>
    <r>
      <rPr>
        <sz val="11"/>
        <color rgb="FF000000"/>
        <rFont val="Calibri"/>
        <family val="2"/>
        <scheme val="minor"/>
      </rPr>
      <t>PEG -2nd PEG 72nm</t>
    </r>
  </si>
  <si>
    <t>131I-RGO-PEG.</t>
  </si>
  <si>
    <t>125I-NGS-PEG 10-30nm</t>
  </si>
  <si>
    <t>4Cu-HMSN-ZW800-TRC105 150nm</t>
  </si>
  <si>
    <t>4Cu-HMSN-ZW800</t>
  </si>
  <si>
    <t>64Cu-NOTA-mSiO2-PEG-TRC105 - 80nm</t>
  </si>
  <si>
    <t>64Cu-NOTA-mSiO2-PEG5 - 80nm</t>
  </si>
  <si>
    <t>24I-PEG-dots</t>
  </si>
  <si>
    <t>111In-labeledlow RLP 92.1nm -1.8mV - 6.1mV</t>
  </si>
  <si>
    <t>111In-labeledlmed RLP 99.2 -1.8mV - 6.1mV</t>
  </si>
  <si>
    <t>111In-labeledlownoPEG RLP</t>
  </si>
  <si>
    <t> 6 mol% PEG 111In liposomes 100nm</t>
  </si>
  <si>
    <t> 0.9 mol% PEG 111In liposomes 100nm</t>
  </si>
  <si>
    <t>125I-NGO - PEG</t>
  </si>
  <si>
    <t> 99mTc-labeled PL-PEG-GONRs 77nm Ribbon</t>
  </si>
  <si>
    <t>131In-labeled MFSN-Ctx</t>
  </si>
  <si>
    <t>59Fe</t>
  </si>
  <si>
    <t>4Cu-GO-VEGF121 32nm</t>
  </si>
  <si>
    <t>111In--AuNPs 44.1</t>
  </si>
  <si>
    <t>Charge</t>
  </si>
  <si>
    <t>64Cu-GO 27nm</t>
  </si>
  <si>
    <t>124I-PEG-dots</t>
  </si>
  <si>
    <t>Very negative</t>
  </si>
  <si>
    <t>18F</t>
  </si>
  <si>
    <t xml:space="preserve">Charge </t>
  </si>
  <si>
    <t>Very Negative</t>
  </si>
  <si>
    <t>64Cu-liposomes</t>
  </si>
  <si>
    <r>
      <t>64</t>
    </r>
    <r>
      <rPr>
        <sz val="10"/>
        <color rgb="FF333333"/>
        <rFont val="Cambria"/>
        <family val="1"/>
      </rPr>
      <t>Cu-SLNs.</t>
    </r>
  </si>
  <si>
    <t>ScFv IONP100</t>
  </si>
  <si>
    <t>59Fe-labeled ZES-SPIONs 2.5nm</t>
  </si>
  <si>
    <t>89Zr –perimag-COOH</t>
  </si>
  <si>
    <t>C57BL/6 Mice</t>
  </si>
  <si>
    <t>SPIO</t>
  </si>
  <si>
    <t>111In-T-BCMS 61nm MCF7</t>
  </si>
  <si>
    <t>Nanocomplex</t>
  </si>
  <si>
    <t>11-nm Ng-Au-CNDs</t>
  </si>
  <si>
    <t>22-nm P-Au-CNDs in B16F10 melanoma-bearing mice</t>
  </si>
  <si>
    <t>22-nm P-Au-CNDs in MLL model</t>
  </si>
  <si>
    <t>99mTc-AuNP 21.5nm</t>
  </si>
  <si>
    <r>
      <t>99m</t>
    </r>
    <r>
      <rPr>
        <sz val="11"/>
        <color rgb="FF505050"/>
        <rFont val="Calibri"/>
        <family val="2"/>
        <scheme val="minor"/>
      </rPr>
      <t>Tc </t>
    </r>
  </si>
  <si>
    <t>64Cu-SLNs.</t>
  </si>
  <si>
    <r>
      <t>64</t>
    </r>
    <r>
      <rPr>
        <sz val="11"/>
        <color rgb="FF2F2F2F"/>
        <rFont val="Calibri"/>
        <family val="2"/>
        <scheme val="minor"/>
      </rPr>
      <t>Cu</t>
    </r>
  </si>
  <si>
    <t>TRC106</t>
  </si>
  <si>
    <t>Aggregation</t>
  </si>
  <si>
    <t>PEG-CL liposomes</t>
  </si>
  <si>
    <t>64Cu-labeled Nanorods 10*40nm</t>
  </si>
  <si>
    <t>DNPH3</t>
  </si>
  <si>
    <t>Analysis method</t>
  </si>
  <si>
    <t>Concentration (%ID/g)</t>
  </si>
  <si>
    <t>Time 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</si>
</sst>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212121"/>
      <name val="Segoe UI"/>
      <family val="2"/>
    </font>
    <font>
      <sz val="12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40404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2F2F2F"/>
      <name val="Verdana"/>
      <family val="2"/>
    </font>
    <font>
      <sz val="11"/>
      <color rgb="FF333333"/>
      <name val="Calibri"/>
      <family val="2"/>
      <scheme val="minor"/>
    </font>
    <font>
      <sz val="12"/>
      <color rgb="FF000000"/>
      <name val="Times New Roman"/>
      <charset val="1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</font>
    <font>
      <sz val="8.25"/>
      <color rgb="FF2E2B2B"/>
      <name val="Helvetica Neue"/>
      <charset val="1"/>
    </font>
    <font>
      <sz val="11"/>
      <color rgb="FF4472C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E2E2E"/>
      <name val="Calibri"/>
      <family val="2"/>
      <scheme val="minor"/>
    </font>
    <font>
      <sz val="8"/>
      <name val="Calibri"/>
      <family val="2"/>
      <scheme val="minor"/>
    </font>
    <font>
      <sz val="11"/>
      <color rgb="FF2E2E2E"/>
      <name val="Calibri"/>
      <family val="2"/>
      <scheme val="minor"/>
    </font>
    <font>
      <sz val="11"/>
      <name val="Calibri"/>
      <family val="2"/>
      <scheme val="minor"/>
    </font>
    <font>
      <sz val="11"/>
      <color rgb="FF212121"/>
      <name val="Calibri"/>
      <family val="2"/>
      <scheme val="minor"/>
    </font>
    <font>
      <sz val="11"/>
      <color rgb="FF44444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23232"/>
      <name val="Calibri"/>
      <family val="2"/>
      <scheme val="minor"/>
    </font>
    <font>
      <sz val="11"/>
      <color rgb="FF1C1D1E"/>
      <name val="Calibri"/>
      <family val="2"/>
      <scheme val="minor"/>
    </font>
    <font>
      <vertAlign val="superscript"/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202020"/>
      <name val="Calibri"/>
      <family val="2"/>
      <scheme val="minor"/>
    </font>
    <font>
      <sz val="11"/>
      <color rgb="FF6B6B6B"/>
      <name val="Calibri"/>
      <family val="2"/>
      <scheme val="minor"/>
    </font>
    <font>
      <sz val="11"/>
      <color rgb="FF666666"/>
      <name val="Calibri"/>
      <family val="2"/>
      <scheme val="minor"/>
    </font>
    <font>
      <sz val="11"/>
      <color rgb="FF505050"/>
      <name val="Calibri"/>
      <family val="2"/>
      <scheme val="minor"/>
    </font>
    <font>
      <sz val="11"/>
      <color rgb="FF2F2F2F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2E2B2B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color rgb="FF202020"/>
      <name val="Calibri"/>
      <family val="2"/>
      <scheme val="minor"/>
    </font>
    <font>
      <sz val="7"/>
      <color rgb="FF333333"/>
      <name val="Cambria"/>
      <family val="1"/>
    </font>
    <font>
      <sz val="10"/>
      <color rgb="FF333333"/>
      <name val="Cambria"/>
      <family val="1"/>
    </font>
    <font>
      <vertAlign val="superscript"/>
      <sz val="11"/>
      <color rgb="FF2F2F2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EBEBEB"/>
      </top>
      <bottom style="medium">
        <color rgb="FFEBEBEB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5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wrapText="1" indent="1"/>
    </xf>
    <xf numFmtId="0" fontId="3" fillId="0" borderId="0" xfId="0" applyFont="1"/>
    <xf numFmtId="0" fontId="4" fillId="0" borderId="0" xfId="1" applyAlignment="1" applyProtection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1" xfId="0" applyFont="1" applyBorder="1" applyAlignment="1">
      <alignment horizontal="left" vertical="center" wrapText="1"/>
    </xf>
    <xf numFmtId="0" fontId="17" fillId="0" borderId="0" xfId="0" applyFont="1"/>
    <xf numFmtId="0" fontId="17" fillId="0" borderId="1" xfId="0" applyFont="1" applyBorder="1"/>
    <xf numFmtId="0" fontId="18" fillId="0" borderId="0" xfId="0" applyFont="1"/>
    <xf numFmtId="0" fontId="19" fillId="0" borderId="0" xfId="0" applyFont="1" applyAlignment="1">
      <alignment wrapText="1"/>
    </xf>
    <xf numFmtId="0" fontId="19" fillId="0" borderId="0" xfId="0" applyFont="1"/>
    <xf numFmtId="0" fontId="20" fillId="0" borderId="0" xfId="0" applyFont="1"/>
    <xf numFmtId="0" fontId="21" fillId="0" borderId="0" xfId="1" applyFont="1" applyAlignment="1" applyProtection="1"/>
    <xf numFmtId="0" fontId="6" fillId="0" borderId="0" xfId="1" applyFont="1" applyAlignment="1" applyProtection="1"/>
    <xf numFmtId="0" fontId="22" fillId="0" borderId="0" xfId="0" applyFont="1"/>
    <xf numFmtId="0" fontId="23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17" fillId="0" borderId="1" xfId="0" applyFont="1" applyBorder="1" applyAlignment="1">
      <alignment wrapText="1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17" fillId="0" borderId="0" xfId="0" applyFont="1" applyAlignment="1">
      <alignment wrapText="1"/>
    </xf>
    <xf numFmtId="0" fontId="32" fillId="0" borderId="0" xfId="0" applyFont="1"/>
    <xf numFmtId="0" fontId="33" fillId="0" borderId="0" xfId="0" applyFont="1"/>
    <xf numFmtId="0" fontId="17" fillId="0" borderId="0" xfId="0" applyFont="1" applyAlignment="1">
      <alignment vertical="center" wrapText="1"/>
    </xf>
    <xf numFmtId="11" fontId="0" fillId="0" borderId="0" xfId="0" applyNumberFormat="1"/>
    <xf numFmtId="0" fontId="34" fillId="0" borderId="0" xfId="1" applyFont="1" applyAlignment="1" applyProtection="1"/>
    <xf numFmtId="0" fontId="18" fillId="0" borderId="0" xfId="1" applyFont="1" applyAlignment="1" applyProtection="1"/>
    <xf numFmtId="0" fontId="35" fillId="0" borderId="0" xfId="0" applyFont="1"/>
    <xf numFmtId="0" fontId="36" fillId="0" borderId="0" xfId="0" applyFont="1"/>
    <xf numFmtId="0" fontId="17" fillId="0" borderId="1" xfId="0" applyFont="1" applyBorder="1" applyAlignment="1">
      <alignment horizontal="left" wrapText="1"/>
    </xf>
    <xf numFmtId="0" fontId="17" fillId="0" borderId="1" xfId="0" applyFont="1" applyBorder="1" applyAlignment="1">
      <alignment horizontal="left" vertical="center" wrapText="1"/>
    </xf>
    <xf numFmtId="0" fontId="38" fillId="0" borderId="0" xfId="0" applyFont="1"/>
    <xf numFmtId="11" fontId="6" fillId="0" borderId="0" xfId="0" applyNumberFormat="1" applyFont="1"/>
    <xf numFmtId="0" fontId="0" fillId="0" borderId="0" xfId="0"/>
    <xf numFmtId="0" fontId="18" fillId="0" borderId="0" xfId="0" applyFont="1"/>
    <xf numFmtId="0" fontId="18" fillId="0" borderId="0" xfId="0" applyFont="1"/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doi.org/10.1016/j.carbon.2014.03.007" TargetMode="External"/><Relationship Id="rId7" Type="http://schemas.openxmlformats.org/officeDocument/2006/relationships/hyperlink" Target="https://doi.org/10.1016/j.carbon.2010.11.005" TargetMode="External"/><Relationship Id="rId2" Type="http://schemas.openxmlformats.org/officeDocument/2006/relationships/hyperlink" Target="https://www.ncbi.nlm.nih.gov/pubmed/25955122" TargetMode="External"/><Relationship Id="rId1" Type="http://schemas.openxmlformats.org/officeDocument/2006/relationships/hyperlink" Target="https://doi.org/10.1016/j.carbon.2010.11.005" TargetMode="External"/><Relationship Id="rId6" Type="http://schemas.openxmlformats.org/officeDocument/2006/relationships/hyperlink" Target="http://ijrr.com/article-1-3074-en.pdf" TargetMode="External"/><Relationship Id="rId5" Type="http://schemas.openxmlformats.org/officeDocument/2006/relationships/hyperlink" Target="https://www.ncbi.nlm.nih.gov/pubmed/25955122" TargetMode="External"/><Relationship Id="rId4" Type="http://schemas.openxmlformats.org/officeDocument/2006/relationships/hyperlink" Target="https://doi.org/10.1016/j.carbon.2014.03.007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cbi.nlm.nih.gov/pubmed/25955122" TargetMode="External"/><Relationship Id="rId1" Type="http://schemas.openxmlformats.org/officeDocument/2006/relationships/hyperlink" Target="https://www.ncbi.nlm.nih.gov/pubmed/25955122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cbi.nlm.nih.gov/pubmed/25955122" TargetMode="External"/><Relationship Id="rId1" Type="http://schemas.openxmlformats.org/officeDocument/2006/relationships/hyperlink" Target="https://www.ncbi.nlm.nih.gov/pubmed/25955122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cbi.nlm.nih.gov/pubmed/25955122" TargetMode="External"/><Relationship Id="rId2" Type="http://schemas.openxmlformats.org/officeDocument/2006/relationships/hyperlink" Target="https://doi.org/10.1007/s10967-016-5058-0" TargetMode="External"/><Relationship Id="rId1" Type="http://schemas.openxmlformats.org/officeDocument/2006/relationships/hyperlink" Target="https://www.ncbi.nlm.nih.gov/pubmed/25955122" TargetMode="External"/><Relationship Id="rId5" Type="http://schemas.openxmlformats.org/officeDocument/2006/relationships/hyperlink" Target="http://ijrr.com/article-1-3074-en.pdf" TargetMode="External"/><Relationship Id="rId4" Type="http://schemas.openxmlformats.org/officeDocument/2006/relationships/hyperlink" Target="http://ijrr.com/article-1-3074-en.pdf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ijrr.com/article-1-3074-en.pdf" TargetMode="External"/><Relationship Id="rId2" Type="http://schemas.openxmlformats.org/officeDocument/2006/relationships/hyperlink" Target="http://ijrr.com/article-1-3074-en.pdf" TargetMode="External"/><Relationship Id="rId1" Type="http://schemas.openxmlformats.org/officeDocument/2006/relationships/hyperlink" Target="https://doi.org/10.1016/j.carbon.2011.05.056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16/j.carbon.2010.11.005" TargetMode="External"/><Relationship Id="rId3" Type="http://schemas.openxmlformats.org/officeDocument/2006/relationships/hyperlink" Target="https://doi.org/10.1016/j.carbon.2010.11.005" TargetMode="External"/><Relationship Id="rId7" Type="http://schemas.openxmlformats.org/officeDocument/2006/relationships/hyperlink" Target="https://doi.org/10.1016/j.carbon.2010.11.005" TargetMode="External"/><Relationship Id="rId2" Type="http://schemas.openxmlformats.org/officeDocument/2006/relationships/hyperlink" Target="https://www.ncbi.nlm.nih.gov/pubmed/25955122" TargetMode="External"/><Relationship Id="rId1" Type="http://schemas.openxmlformats.org/officeDocument/2006/relationships/hyperlink" Target="https://doi.org/10.1007/s10967-016-5058-0" TargetMode="External"/><Relationship Id="rId6" Type="http://schemas.openxmlformats.org/officeDocument/2006/relationships/hyperlink" Target="https://www.ncbi.nlm.nih.gov/pubmed/25955122" TargetMode="External"/><Relationship Id="rId5" Type="http://schemas.openxmlformats.org/officeDocument/2006/relationships/hyperlink" Target="http://ijrr.com/article-1-3074-en.pdf" TargetMode="External"/><Relationship Id="rId4" Type="http://schemas.openxmlformats.org/officeDocument/2006/relationships/hyperlink" Target="http://ijrr.com/article-1-3074-en.pdf" TargetMode="External"/><Relationship Id="rId9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cbi.nlm.nih.gov/pubmed/25955122" TargetMode="External"/><Relationship Id="rId2" Type="http://schemas.openxmlformats.org/officeDocument/2006/relationships/hyperlink" Target="https://www.ncbi.nlm.nih.gov/pubmed/25955122" TargetMode="External"/><Relationship Id="rId1" Type="http://schemas.openxmlformats.org/officeDocument/2006/relationships/hyperlink" Target="https://doi.org/10.1016/j.carbon.2010.11.005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doi.org/10.1016/j.carbon.2010.11.00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carbon.2014.03.007" TargetMode="External"/><Relationship Id="rId2" Type="http://schemas.openxmlformats.org/officeDocument/2006/relationships/hyperlink" Target="https://doi.org/10.1016/j.carbon.2014.03.007" TargetMode="External"/><Relationship Id="rId1" Type="http://schemas.openxmlformats.org/officeDocument/2006/relationships/hyperlink" Target="https://doi.org/10.1016/j.carbon.2010.11.005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s://doi.org/10.1016/j.carbon.2010.11.005" TargetMode="External"/><Relationship Id="rId4" Type="http://schemas.openxmlformats.org/officeDocument/2006/relationships/hyperlink" Target="http://ijrr.com/article-1-3074-en.pdf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07/s10967-016-5058-0" TargetMode="External"/><Relationship Id="rId2" Type="http://schemas.openxmlformats.org/officeDocument/2006/relationships/hyperlink" Target="https://www.ncbi.nlm.nih.gov/pubmed/25955122" TargetMode="External"/><Relationship Id="rId1" Type="http://schemas.openxmlformats.org/officeDocument/2006/relationships/hyperlink" Target="https://doi.org/10.1016/j.carbon.2010.11.005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https://doi.org/10.1016/j.carbon.2010.11.005" TargetMode="External"/><Relationship Id="rId4" Type="http://schemas.openxmlformats.org/officeDocument/2006/relationships/hyperlink" Target="https://www.ncbi.nlm.nih.gov/pubmed/25955122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cbi.nlm.nih.gov/pubmed/25955122" TargetMode="External"/><Relationship Id="rId2" Type="http://schemas.openxmlformats.org/officeDocument/2006/relationships/hyperlink" Target="https://www.ncbi.nlm.nih.gov/pubmed/25955122" TargetMode="External"/><Relationship Id="rId1" Type="http://schemas.openxmlformats.org/officeDocument/2006/relationships/hyperlink" Target="https://doi.org/10.1016/j.carbon.2010.11.005" TargetMode="External"/><Relationship Id="rId4" Type="http://schemas.openxmlformats.org/officeDocument/2006/relationships/hyperlink" Target="https://doi.org/10.1016/j.carbon.2010.11.005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07/s11051-015-2938-0" TargetMode="External"/><Relationship Id="rId2" Type="http://schemas.openxmlformats.org/officeDocument/2006/relationships/hyperlink" Target="https://doi.org/10.1016/j.carbon.2011.05.056" TargetMode="External"/><Relationship Id="rId1" Type="http://schemas.openxmlformats.org/officeDocument/2006/relationships/hyperlink" Target="https://doi.org/10.1016/j.carbon.2010.11.005" TargetMode="Externa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https://doi.org/10.1016/j.carbon.2011.05.056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cbi.nlm.nih.gov/pubmed/25955122" TargetMode="External"/><Relationship Id="rId2" Type="http://schemas.openxmlformats.org/officeDocument/2006/relationships/hyperlink" Target="https://www.ncbi.nlm.nih.gov/pubmed/25955122" TargetMode="External"/><Relationship Id="rId1" Type="http://schemas.openxmlformats.org/officeDocument/2006/relationships/hyperlink" Target="https://doi.org/10.1016/j.carbon.2010.11.005" TargetMode="External"/><Relationship Id="rId6" Type="http://schemas.openxmlformats.org/officeDocument/2006/relationships/hyperlink" Target="https://doi.org/10.1016/j.carbon.2010.11.005" TargetMode="External"/><Relationship Id="rId5" Type="http://schemas.openxmlformats.org/officeDocument/2006/relationships/hyperlink" Target="http://ijrr.com/article-1-3074-en.pdf" TargetMode="External"/><Relationship Id="rId4" Type="http://schemas.openxmlformats.org/officeDocument/2006/relationships/hyperlink" Target="http://ijrr.com/article-1-3074-en.pdf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07/s10967-016-5058-0" TargetMode="External"/><Relationship Id="rId2" Type="http://schemas.openxmlformats.org/officeDocument/2006/relationships/hyperlink" Target="https://www.ncbi.nlm.nih.gov/pubmed/25955122" TargetMode="External"/><Relationship Id="rId1" Type="http://schemas.openxmlformats.org/officeDocument/2006/relationships/hyperlink" Target="https://doi.org/10.1016/j.carbon.2010.11.005" TargetMode="External"/><Relationship Id="rId5" Type="http://schemas.openxmlformats.org/officeDocument/2006/relationships/hyperlink" Target="https://doi.org/10.1016/j.carbon.2010.11.005" TargetMode="External"/><Relationship Id="rId4" Type="http://schemas.openxmlformats.org/officeDocument/2006/relationships/hyperlink" Target="https://www.ncbi.nlm.nih.gov/pubmed/259551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08"/>
  <sheetViews>
    <sheetView zoomScale="73" zoomScaleNormal="85" workbookViewId="0">
      <pane ySplit="1" topLeftCell="A2" activePane="bottomLeft" state="frozen"/>
      <selection pane="bottomLeft" activeCell="C1" sqref="C1"/>
    </sheetView>
  </sheetViews>
  <sheetFormatPr defaultRowHeight="14.4"/>
  <cols>
    <col min="5" max="5" width="22" bestFit="1" customWidth="1"/>
    <col min="6" max="6" width="55.109375" bestFit="1" customWidth="1"/>
    <col min="15" max="15" width="47.33203125" customWidth="1"/>
    <col min="16" max="16" width="20" customWidth="1"/>
    <col min="19" max="19" width="10.5546875" customWidth="1"/>
    <col min="20" max="20" width="16.886718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403</v>
      </c>
      <c r="J1" t="s">
        <v>8</v>
      </c>
      <c r="K1" t="s">
        <v>9</v>
      </c>
      <c r="L1" t="s">
        <v>10</v>
      </c>
      <c r="M1" t="s">
        <v>375</v>
      </c>
      <c r="N1" t="s">
        <v>11</v>
      </c>
      <c r="O1" t="s">
        <v>12</v>
      </c>
      <c r="P1" t="s">
        <v>13</v>
      </c>
    </row>
    <row r="2" spans="1:16">
      <c r="A2" s="6">
        <v>1</v>
      </c>
      <c r="B2" s="6">
        <v>0.5</v>
      </c>
      <c r="C2" s="6">
        <v>6.2732229889999997</v>
      </c>
      <c r="D2" t="s">
        <v>14</v>
      </c>
      <c r="E2">
        <v>23.7</v>
      </c>
      <c r="F2" s="21" t="s">
        <v>15</v>
      </c>
      <c r="G2" t="s">
        <v>16</v>
      </c>
      <c r="H2">
        <v>4</v>
      </c>
      <c r="I2" t="s">
        <v>17</v>
      </c>
      <c r="J2" t="s">
        <v>18</v>
      </c>
      <c r="K2" t="s">
        <v>19</v>
      </c>
      <c r="L2" t="s">
        <v>20</v>
      </c>
      <c r="M2" t="s">
        <v>326</v>
      </c>
      <c r="N2">
        <v>5000</v>
      </c>
      <c r="O2">
        <v>20193702</v>
      </c>
      <c r="P2" s="6" t="s">
        <v>21</v>
      </c>
    </row>
    <row r="3" spans="1:16">
      <c r="A3" s="6">
        <v>1</v>
      </c>
      <c r="B3" s="6">
        <v>4</v>
      </c>
      <c r="C3" s="6">
        <v>7.7208898330000002</v>
      </c>
      <c r="D3" t="s">
        <v>14</v>
      </c>
      <c r="E3">
        <v>23.7</v>
      </c>
      <c r="F3" s="21" t="s">
        <v>15</v>
      </c>
      <c r="G3" t="s">
        <v>16</v>
      </c>
      <c r="H3">
        <v>4</v>
      </c>
      <c r="I3" t="s">
        <v>17</v>
      </c>
      <c r="J3" t="s">
        <v>18</v>
      </c>
      <c r="K3" t="s">
        <v>19</v>
      </c>
      <c r="L3" t="s">
        <v>20</v>
      </c>
      <c r="M3" t="s">
        <v>326</v>
      </c>
      <c r="N3">
        <v>5000</v>
      </c>
      <c r="O3">
        <v>20193702</v>
      </c>
    </row>
    <row r="4" spans="1:16">
      <c r="A4" s="6">
        <v>1</v>
      </c>
      <c r="B4" s="6">
        <v>24</v>
      </c>
      <c r="C4" s="6">
        <v>24.803358589999998</v>
      </c>
      <c r="D4" t="s">
        <v>14</v>
      </c>
      <c r="E4">
        <v>23.7</v>
      </c>
      <c r="F4" s="21" t="s">
        <v>15</v>
      </c>
      <c r="G4" t="s">
        <v>16</v>
      </c>
      <c r="H4">
        <v>4</v>
      </c>
      <c r="I4" t="s">
        <v>17</v>
      </c>
      <c r="J4" t="s">
        <v>18</v>
      </c>
      <c r="K4" t="s">
        <v>19</v>
      </c>
      <c r="L4" t="s">
        <v>20</v>
      </c>
      <c r="M4" t="s">
        <v>326</v>
      </c>
      <c r="N4">
        <v>5000</v>
      </c>
      <c r="O4">
        <v>20193702</v>
      </c>
    </row>
    <row r="5" spans="1:16">
      <c r="A5" s="6">
        <v>1</v>
      </c>
      <c r="B5" s="6">
        <v>168</v>
      </c>
      <c r="C5" s="6">
        <v>145</v>
      </c>
      <c r="D5" t="s">
        <v>14</v>
      </c>
      <c r="E5">
        <v>23.7</v>
      </c>
      <c r="F5" s="21" t="s">
        <v>15</v>
      </c>
      <c r="G5" t="s">
        <v>16</v>
      </c>
      <c r="H5">
        <v>4</v>
      </c>
      <c r="I5" t="s">
        <v>17</v>
      </c>
      <c r="J5" t="s">
        <v>18</v>
      </c>
      <c r="K5" t="s">
        <v>19</v>
      </c>
      <c r="L5" t="s">
        <v>20</v>
      </c>
      <c r="M5" t="s">
        <v>326</v>
      </c>
      <c r="N5">
        <v>5000</v>
      </c>
      <c r="O5">
        <v>20193702</v>
      </c>
    </row>
    <row r="6" spans="1:16">
      <c r="A6" s="6">
        <v>1</v>
      </c>
      <c r="B6" s="6">
        <v>720</v>
      </c>
      <c r="C6" s="6">
        <v>87.25</v>
      </c>
      <c r="D6" t="s">
        <v>14</v>
      </c>
      <c r="E6">
        <v>23.7</v>
      </c>
      <c r="F6" s="21" t="s">
        <v>15</v>
      </c>
      <c r="G6" t="s">
        <v>16</v>
      </c>
      <c r="H6">
        <v>4</v>
      </c>
      <c r="I6" t="s">
        <v>17</v>
      </c>
      <c r="J6" t="s">
        <v>18</v>
      </c>
      <c r="K6" t="s">
        <v>19</v>
      </c>
      <c r="L6" t="s">
        <v>20</v>
      </c>
      <c r="M6" t="s">
        <v>326</v>
      </c>
      <c r="N6">
        <v>5000</v>
      </c>
      <c r="O6">
        <v>20193702</v>
      </c>
    </row>
    <row r="7" spans="1:16">
      <c r="A7" s="6">
        <v>1</v>
      </c>
      <c r="B7" s="6">
        <v>2160</v>
      </c>
      <c r="C7" s="6">
        <v>58.67</v>
      </c>
      <c r="D7" t="s">
        <v>14</v>
      </c>
      <c r="E7">
        <v>23.7</v>
      </c>
      <c r="F7" s="21" t="s">
        <v>15</v>
      </c>
      <c r="G7" t="s">
        <v>16</v>
      </c>
      <c r="H7">
        <v>4</v>
      </c>
      <c r="I7" t="s">
        <v>17</v>
      </c>
      <c r="J7" t="s">
        <v>18</v>
      </c>
      <c r="K7" t="s">
        <v>19</v>
      </c>
      <c r="L7" t="s">
        <v>20</v>
      </c>
      <c r="M7" t="s">
        <v>326</v>
      </c>
      <c r="N7">
        <v>5000</v>
      </c>
      <c r="O7">
        <v>20193702</v>
      </c>
    </row>
    <row r="8" spans="1:16">
      <c r="A8" s="6">
        <v>1</v>
      </c>
      <c r="B8" s="6">
        <v>4320</v>
      </c>
      <c r="C8" s="6">
        <v>20.832364569999999</v>
      </c>
      <c r="D8" t="s">
        <v>14</v>
      </c>
      <c r="E8">
        <v>23.7</v>
      </c>
      <c r="F8" s="21" t="s">
        <v>15</v>
      </c>
      <c r="G8" t="s">
        <v>16</v>
      </c>
      <c r="H8">
        <v>4</v>
      </c>
      <c r="I8" t="s">
        <v>17</v>
      </c>
      <c r="J8" t="s">
        <v>18</v>
      </c>
      <c r="K8" t="s">
        <v>19</v>
      </c>
      <c r="L8" t="s">
        <v>20</v>
      </c>
      <c r="M8" t="s">
        <v>326</v>
      </c>
      <c r="N8">
        <v>5000</v>
      </c>
      <c r="O8">
        <v>20193702</v>
      </c>
    </row>
    <row r="9" spans="1:16">
      <c r="A9" s="6">
        <v>2</v>
      </c>
      <c r="B9" s="6">
        <v>0.5</v>
      </c>
      <c r="C9" s="6">
        <v>5.4159771330000002</v>
      </c>
      <c r="D9" t="s">
        <v>14</v>
      </c>
      <c r="E9">
        <v>23.7</v>
      </c>
      <c r="F9" s="21" t="s">
        <v>15</v>
      </c>
      <c r="G9" t="s">
        <v>16</v>
      </c>
      <c r="H9">
        <v>13</v>
      </c>
      <c r="I9" t="s">
        <v>17</v>
      </c>
      <c r="J9" t="s">
        <v>18</v>
      </c>
      <c r="K9" t="s">
        <v>19</v>
      </c>
      <c r="L9" t="s">
        <v>20</v>
      </c>
      <c r="M9" t="s">
        <v>326</v>
      </c>
      <c r="N9">
        <v>5000</v>
      </c>
      <c r="O9">
        <v>20193702</v>
      </c>
      <c r="P9" s="6" t="s">
        <v>22</v>
      </c>
    </row>
    <row r="10" spans="1:16">
      <c r="A10" s="6">
        <v>2</v>
      </c>
      <c r="B10" s="6">
        <v>4</v>
      </c>
      <c r="C10" s="6">
        <v>7.2213028430000001</v>
      </c>
      <c r="D10" t="s">
        <v>14</v>
      </c>
      <c r="E10">
        <v>23.7</v>
      </c>
      <c r="F10" s="21" t="s">
        <v>15</v>
      </c>
      <c r="G10" t="s">
        <v>16</v>
      </c>
      <c r="H10">
        <v>13</v>
      </c>
      <c r="I10" t="s">
        <v>17</v>
      </c>
      <c r="J10" t="s">
        <v>18</v>
      </c>
      <c r="K10" t="s">
        <v>19</v>
      </c>
      <c r="L10" t="s">
        <v>20</v>
      </c>
      <c r="M10" t="s">
        <v>326</v>
      </c>
      <c r="N10">
        <v>5000</v>
      </c>
      <c r="O10">
        <v>20193702</v>
      </c>
    </row>
    <row r="11" spans="1:16">
      <c r="A11" s="6">
        <v>2</v>
      </c>
      <c r="B11" s="6">
        <v>24</v>
      </c>
      <c r="C11" s="6">
        <v>24.973672329999999</v>
      </c>
      <c r="D11" t="s">
        <v>14</v>
      </c>
      <c r="E11">
        <v>23.7</v>
      </c>
      <c r="F11" s="21" t="s">
        <v>15</v>
      </c>
      <c r="G11" t="s">
        <v>16</v>
      </c>
      <c r="H11">
        <v>13</v>
      </c>
      <c r="I11" t="s">
        <v>17</v>
      </c>
      <c r="J11" t="s">
        <v>18</v>
      </c>
      <c r="K11" t="s">
        <v>19</v>
      </c>
      <c r="L11" t="s">
        <v>20</v>
      </c>
      <c r="M11" t="s">
        <v>326</v>
      </c>
      <c r="N11">
        <v>5000</v>
      </c>
      <c r="O11">
        <v>20193702</v>
      </c>
    </row>
    <row r="12" spans="1:16">
      <c r="A12" s="6">
        <v>2</v>
      </c>
      <c r="B12" s="6">
        <v>168</v>
      </c>
      <c r="C12" s="6">
        <v>225.0639386</v>
      </c>
      <c r="D12" t="s">
        <v>14</v>
      </c>
      <c r="E12">
        <v>23.7</v>
      </c>
      <c r="F12" s="21" t="s">
        <v>15</v>
      </c>
      <c r="G12" t="s">
        <v>16</v>
      </c>
      <c r="H12">
        <v>13</v>
      </c>
      <c r="I12" t="s">
        <v>17</v>
      </c>
      <c r="J12" t="s">
        <v>18</v>
      </c>
      <c r="K12" t="s">
        <v>19</v>
      </c>
      <c r="L12" t="s">
        <v>20</v>
      </c>
      <c r="M12" t="s">
        <v>326</v>
      </c>
      <c r="N12">
        <v>5000</v>
      </c>
      <c r="O12">
        <v>20193702</v>
      </c>
    </row>
    <row r="13" spans="1:16">
      <c r="A13" s="6">
        <v>2</v>
      </c>
      <c r="B13" s="6">
        <v>720</v>
      </c>
      <c r="C13" s="6">
        <v>112.5319693</v>
      </c>
      <c r="D13" t="s">
        <v>14</v>
      </c>
      <c r="E13">
        <v>23.7</v>
      </c>
      <c r="F13" s="21" t="s">
        <v>15</v>
      </c>
      <c r="G13" t="s">
        <v>16</v>
      </c>
      <c r="H13">
        <v>13</v>
      </c>
      <c r="I13" t="s">
        <v>17</v>
      </c>
      <c r="J13" t="s">
        <v>18</v>
      </c>
      <c r="K13" t="s">
        <v>19</v>
      </c>
      <c r="L13" t="s">
        <v>20</v>
      </c>
      <c r="M13" t="s">
        <v>326</v>
      </c>
      <c r="N13">
        <v>5000</v>
      </c>
      <c r="O13">
        <v>20193702</v>
      </c>
    </row>
    <row r="14" spans="1:16">
      <c r="A14" s="6">
        <v>2</v>
      </c>
      <c r="B14" s="6">
        <v>2160</v>
      </c>
      <c r="C14" s="6">
        <v>71.611253199999993</v>
      </c>
      <c r="D14" t="s">
        <v>14</v>
      </c>
      <c r="E14">
        <v>23.7</v>
      </c>
      <c r="F14" s="21" t="s">
        <v>15</v>
      </c>
      <c r="G14" t="s">
        <v>16</v>
      </c>
      <c r="H14">
        <v>13</v>
      </c>
      <c r="I14" t="s">
        <v>17</v>
      </c>
      <c r="J14" t="s">
        <v>18</v>
      </c>
      <c r="K14" t="s">
        <v>19</v>
      </c>
      <c r="L14" t="s">
        <v>20</v>
      </c>
      <c r="M14" t="s">
        <v>326</v>
      </c>
      <c r="N14">
        <v>5000</v>
      </c>
      <c r="O14">
        <v>20193702</v>
      </c>
    </row>
    <row r="15" spans="1:16">
      <c r="A15" s="6">
        <v>2</v>
      </c>
      <c r="B15" s="6">
        <v>4320</v>
      </c>
      <c r="C15" s="6">
        <v>48.593350379999997</v>
      </c>
      <c r="D15" t="s">
        <v>14</v>
      </c>
      <c r="E15">
        <v>23.7</v>
      </c>
      <c r="F15" s="21" t="s">
        <v>15</v>
      </c>
      <c r="G15" t="s">
        <v>16</v>
      </c>
      <c r="H15">
        <v>13</v>
      </c>
      <c r="I15" t="s">
        <v>17</v>
      </c>
      <c r="J15" t="s">
        <v>18</v>
      </c>
      <c r="K15" t="s">
        <v>19</v>
      </c>
      <c r="L15" t="s">
        <v>20</v>
      </c>
      <c r="M15" t="s">
        <v>326</v>
      </c>
      <c r="N15">
        <v>5000</v>
      </c>
      <c r="O15">
        <v>20193702</v>
      </c>
    </row>
    <row r="16" spans="1:16">
      <c r="A16" s="6">
        <v>3</v>
      </c>
      <c r="B16" s="6">
        <v>0.5</v>
      </c>
      <c r="C16" s="6">
        <v>16.916044060000001</v>
      </c>
      <c r="D16" t="s">
        <v>14</v>
      </c>
      <c r="E16">
        <v>23.7</v>
      </c>
      <c r="F16" s="21" t="s">
        <v>15</v>
      </c>
      <c r="G16" t="s">
        <v>16</v>
      </c>
      <c r="H16">
        <v>100</v>
      </c>
      <c r="I16" t="s">
        <v>17</v>
      </c>
      <c r="J16" t="s">
        <v>18</v>
      </c>
      <c r="K16" t="s">
        <v>19</v>
      </c>
      <c r="L16" t="s">
        <v>20</v>
      </c>
      <c r="M16" t="s">
        <v>326</v>
      </c>
      <c r="N16">
        <v>30000</v>
      </c>
      <c r="O16">
        <v>20193702</v>
      </c>
      <c r="P16" s="6" t="s">
        <v>23</v>
      </c>
    </row>
    <row r="17" spans="1:16">
      <c r="A17" s="6">
        <v>3</v>
      </c>
      <c r="B17" s="6">
        <v>4</v>
      </c>
      <c r="C17" s="6">
        <v>19.332621790000001</v>
      </c>
      <c r="D17" t="s">
        <v>14</v>
      </c>
      <c r="E17">
        <v>23.7</v>
      </c>
      <c r="F17" s="21" t="s">
        <v>15</v>
      </c>
      <c r="G17" t="s">
        <v>16</v>
      </c>
      <c r="H17">
        <v>100</v>
      </c>
      <c r="I17" t="s">
        <v>17</v>
      </c>
      <c r="J17" t="s">
        <v>18</v>
      </c>
      <c r="K17" t="s">
        <v>19</v>
      </c>
      <c r="L17" t="s">
        <v>20</v>
      </c>
      <c r="M17" t="s">
        <v>326</v>
      </c>
      <c r="N17">
        <v>30000</v>
      </c>
      <c r="O17">
        <v>20193702</v>
      </c>
    </row>
    <row r="18" spans="1:16">
      <c r="A18" s="6">
        <v>3</v>
      </c>
      <c r="B18" s="6">
        <v>24</v>
      </c>
      <c r="C18" s="6">
        <v>33.509877760000002</v>
      </c>
      <c r="D18" t="s">
        <v>14</v>
      </c>
      <c r="E18">
        <v>23.7</v>
      </c>
      <c r="F18" s="21" t="s">
        <v>15</v>
      </c>
      <c r="G18" t="s">
        <v>16</v>
      </c>
      <c r="H18">
        <v>100</v>
      </c>
      <c r="I18" t="s">
        <v>17</v>
      </c>
      <c r="J18" t="s">
        <v>18</v>
      </c>
      <c r="K18" t="s">
        <v>19</v>
      </c>
      <c r="L18" t="s">
        <v>20</v>
      </c>
      <c r="M18" t="s">
        <v>326</v>
      </c>
      <c r="N18">
        <v>30000</v>
      </c>
      <c r="O18">
        <v>20193702</v>
      </c>
    </row>
    <row r="19" spans="1:16">
      <c r="A19" s="6">
        <v>3</v>
      </c>
      <c r="B19" s="6">
        <v>168</v>
      </c>
      <c r="C19" s="6">
        <v>26.74346014</v>
      </c>
      <c r="D19" t="s">
        <v>14</v>
      </c>
      <c r="E19">
        <v>23.7</v>
      </c>
      <c r="F19" s="21" t="s">
        <v>15</v>
      </c>
      <c r="G19" t="s">
        <v>16</v>
      </c>
      <c r="H19">
        <v>100</v>
      </c>
      <c r="I19" t="s">
        <v>17</v>
      </c>
      <c r="J19" t="s">
        <v>18</v>
      </c>
      <c r="K19" t="s">
        <v>19</v>
      </c>
      <c r="L19" t="s">
        <v>20</v>
      </c>
      <c r="M19" t="s">
        <v>326</v>
      </c>
      <c r="N19">
        <v>30000</v>
      </c>
      <c r="O19">
        <v>20193702</v>
      </c>
    </row>
    <row r="20" spans="1:16">
      <c r="A20" s="6">
        <v>3</v>
      </c>
      <c r="B20" s="6">
        <v>720</v>
      </c>
      <c r="C20" s="6">
        <v>15.627202609999999</v>
      </c>
      <c r="D20" t="s">
        <v>14</v>
      </c>
      <c r="E20">
        <v>23.7</v>
      </c>
      <c r="F20" s="21" t="s">
        <v>15</v>
      </c>
      <c r="G20" t="s">
        <v>16</v>
      </c>
      <c r="H20">
        <v>100</v>
      </c>
      <c r="I20" t="s">
        <v>17</v>
      </c>
      <c r="J20" t="s">
        <v>18</v>
      </c>
      <c r="K20" t="s">
        <v>19</v>
      </c>
      <c r="L20" t="s">
        <v>20</v>
      </c>
      <c r="M20" t="s">
        <v>326</v>
      </c>
      <c r="N20">
        <v>30000</v>
      </c>
      <c r="O20">
        <v>20193702</v>
      </c>
    </row>
    <row r="21" spans="1:16">
      <c r="A21" s="6">
        <v>3</v>
      </c>
      <c r="B21" s="6">
        <v>2160</v>
      </c>
      <c r="C21" s="6">
        <v>47.04271301</v>
      </c>
      <c r="D21" t="s">
        <v>14</v>
      </c>
      <c r="E21">
        <v>23.7</v>
      </c>
      <c r="F21" s="21" t="s">
        <v>15</v>
      </c>
      <c r="G21" t="s">
        <v>16</v>
      </c>
      <c r="H21">
        <v>100</v>
      </c>
      <c r="I21" t="s">
        <v>17</v>
      </c>
      <c r="J21" t="s">
        <v>18</v>
      </c>
      <c r="K21" t="s">
        <v>19</v>
      </c>
      <c r="L21" t="s">
        <v>20</v>
      </c>
      <c r="M21" t="s">
        <v>326</v>
      </c>
      <c r="N21">
        <v>30000</v>
      </c>
      <c r="O21">
        <v>20193702</v>
      </c>
    </row>
    <row r="22" spans="1:16">
      <c r="A22" s="6">
        <v>3</v>
      </c>
      <c r="B22" s="6">
        <v>4320</v>
      </c>
      <c r="C22" s="6">
        <v>48.17044928</v>
      </c>
      <c r="D22" t="s">
        <v>14</v>
      </c>
      <c r="E22">
        <v>23.7</v>
      </c>
      <c r="F22" s="21" t="s">
        <v>15</v>
      </c>
      <c r="G22" t="s">
        <v>16</v>
      </c>
      <c r="H22">
        <v>100</v>
      </c>
      <c r="I22" t="s">
        <v>17</v>
      </c>
      <c r="J22" t="s">
        <v>18</v>
      </c>
      <c r="K22" t="s">
        <v>19</v>
      </c>
      <c r="L22" t="s">
        <v>20</v>
      </c>
      <c r="M22" t="s">
        <v>326</v>
      </c>
      <c r="N22">
        <v>30000</v>
      </c>
      <c r="O22">
        <v>20193702</v>
      </c>
    </row>
    <row r="23" spans="1:16">
      <c r="A23" s="6">
        <v>4</v>
      </c>
      <c r="B23" s="6">
        <v>4</v>
      </c>
      <c r="C23" s="6">
        <v>5.4545454549999999</v>
      </c>
      <c r="D23" t="s">
        <v>14</v>
      </c>
      <c r="E23" t="s">
        <v>326</v>
      </c>
      <c r="F23" t="s">
        <v>31</v>
      </c>
      <c r="G23" t="s">
        <v>16</v>
      </c>
      <c r="H23">
        <v>5</v>
      </c>
      <c r="I23" t="s">
        <v>24</v>
      </c>
      <c r="J23" t="s">
        <v>18</v>
      </c>
      <c r="K23" t="s">
        <v>19</v>
      </c>
      <c r="L23" t="s">
        <v>25</v>
      </c>
      <c r="M23" t="s">
        <v>196</v>
      </c>
      <c r="N23">
        <v>5000</v>
      </c>
      <c r="O23">
        <v>25999665</v>
      </c>
      <c r="P23" s="6" t="s">
        <v>26</v>
      </c>
    </row>
    <row r="24" spans="1:16">
      <c r="A24" s="6">
        <v>4</v>
      </c>
      <c r="B24" s="6">
        <v>24</v>
      </c>
      <c r="C24" s="6">
        <v>27.5</v>
      </c>
      <c r="D24" t="s">
        <v>14</v>
      </c>
      <c r="E24" t="s">
        <v>326</v>
      </c>
      <c r="F24" t="s">
        <v>31</v>
      </c>
      <c r="G24" t="s">
        <v>16</v>
      </c>
      <c r="H24">
        <v>5</v>
      </c>
      <c r="I24" t="s">
        <v>24</v>
      </c>
      <c r="J24" t="s">
        <v>18</v>
      </c>
      <c r="K24" t="s">
        <v>19</v>
      </c>
      <c r="L24" t="s">
        <v>25</v>
      </c>
      <c r="M24" t="s">
        <v>196</v>
      </c>
      <c r="N24">
        <v>5000</v>
      </c>
      <c r="O24">
        <v>25999665</v>
      </c>
    </row>
    <row r="25" spans="1:16">
      <c r="A25" s="6">
        <v>4</v>
      </c>
      <c r="B25" s="6">
        <v>168</v>
      </c>
      <c r="C25" s="6">
        <v>63.409090910000003</v>
      </c>
      <c r="D25" t="s">
        <v>14</v>
      </c>
      <c r="E25" t="s">
        <v>326</v>
      </c>
      <c r="F25" t="s">
        <v>31</v>
      </c>
      <c r="G25" t="s">
        <v>16</v>
      </c>
      <c r="H25">
        <v>5</v>
      </c>
      <c r="I25" t="s">
        <v>24</v>
      </c>
      <c r="J25" t="s">
        <v>18</v>
      </c>
      <c r="K25" t="s">
        <v>19</v>
      </c>
      <c r="L25" t="s">
        <v>25</v>
      </c>
      <c r="M25" t="s">
        <v>196</v>
      </c>
      <c r="N25">
        <v>5000</v>
      </c>
      <c r="O25">
        <v>25999665</v>
      </c>
    </row>
    <row r="26" spans="1:16">
      <c r="A26" s="36">
        <v>5</v>
      </c>
      <c r="B26" s="6">
        <v>0.5</v>
      </c>
      <c r="C26" s="6">
        <v>6.19047619</v>
      </c>
      <c r="D26" t="s">
        <v>14</v>
      </c>
      <c r="E26">
        <v>21.8</v>
      </c>
      <c r="F26" s="21" t="s">
        <v>15</v>
      </c>
      <c r="G26" t="s">
        <v>16</v>
      </c>
      <c r="H26">
        <v>27.3</v>
      </c>
      <c r="I26" t="s">
        <v>17</v>
      </c>
      <c r="J26" t="s">
        <v>18</v>
      </c>
      <c r="K26" t="s">
        <v>19</v>
      </c>
      <c r="L26" t="s">
        <v>27</v>
      </c>
      <c r="M26" t="s">
        <v>326</v>
      </c>
      <c r="N26">
        <v>0</v>
      </c>
      <c r="O26">
        <v>23739667</v>
      </c>
      <c r="P26" s="6" t="s">
        <v>28</v>
      </c>
    </row>
    <row r="27" spans="1:16">
      <c r="A27" s="36">
        <v>5</v>
      </c>
      <c r="B27" s="6">
        <v>1</v>
      </c>
      <c r="C27" s="6">
        <v>14.28571429</v>
      </c>
      <c r="D27" t="s">
        <v>14</v>
      </c>
      <c r="E27">
        <v>21.8</v>
      </c>
      <c r="F27" s="21" t="s">
        <v>15</v>
      </c>
      <c r="G27" t="s">
        <v>16</v>
      </c>
      <c r="H27">
        <v>27.3</v>
      </c>
      <c r="I27" t="s">
        <v>17</v>
      </c>
      <c r="J27" t="s">
        <v>18</v>
      </c>
      <c r="K27" t="s">
        <v>19</v>
      </c>
      <c r="L27" t="s">
        <v>27</v>
      </c>
      <c r="M27" t="s">
        <v>326</v>
      </c>
      <c r="N27">
        <v>0</v>
      </c>
      <c r="O27">
        <v>23739667</v>
      </c>
    </row>
    <row r="28" spans="1:16">
      <c r="A28" s="36">
        <v>5</v>
      </c>
      <c r="B28" s="6">
        <v>2</v>
      </c>
      <c r="C28" s="6">
        <v>13.33333333</v>
      </c>
      <c r="D28" t="s">
        <v>14</v>
      </c>
      <c r="E28">
        <v>21.8</v>
      </c>
      <c r="F28" s="21" t="s">
        <v>15</v>
      </c>
      <c r="G28" t="s">
        <v>16</v>
      </c>
      <c r="H28">
        <v>27.3</v>
      </c>
      <c r="I28" t="s">
        <v>17</v>
      </c>
      <c r="J28" t="s">
        <v>18</v>
      </c>
      <c r="K28" t="s">
        <v>19</v>
      </c>
      <c r="L28" t="s">
        <v>27</v>
      </c>
      <c r="M28" t="s">
        <v>326</v>
      </c>
      <c r="N28">
        <v>0</v>
      </c>
      <c r="O28">
        <v>23739667</v>
      </c>
    </row>
    <row r="29" spans="1:16">
      <c r="A29" s="36">
        <v>5</v>
      </c>
      <c r="B29" s="6">
        <v>4</v>
      </c>
      <c r="C29" s="6">
        <v>12.61904762</v>
      </c>
      <c r="D29" t="s">
        <v>14</v>
      </c>
      <c r="E29">
        <v>21.8</v>
      </c>
      <c r="F29" s="21" t="s">
        <v>15</v>
      </c>
      <c r="G29" t="s">
        <v>16</v>
      </c>
      <c r="H29">
        <v>27.3</v>
      </c>
      <c r="I29" t="s">
        <v>17</v>
      </c>
      <c r="J29" t="s">
        <v>18</v>
      </c>
      <c r="K29" t="s">
        <v>19</v>
      </c>
      <c r="L29" t="s">
        <v>27</v>
      </c>
      <c r="M29" t="s">
        <v>326</v>
      </c>
      <c r="N29">
        <v>0</v>
      </c>
      <c r="O29">
        <v>23739667</v>
      </c>
    </row>
    <row r="30" spans="1:16">
      <c r="A30" s="36">
        <v>5</v>
      </c>
      <c r="B30" s="6">
        <v>24</v>
      </c>
      <c r="C30" s="6">
        <v>38.095238100000003</v>
      </c>
      <c r="D30" t="s">
        <v>14</v>
      </c>
      <c r="E30">
        <v>21.8</v>
      </c>
      <c r="F30" s="21" t="s">
        <v>15</v>
      </c>
      <c r="G30" t="s">
        <v>16</v>
      </c>
      <c r="H30">
        <v>27.3</v>
      </c>
      <c r="I30" t="s">
        <v>17</v>
      </c>
      <c r="J30" t="s">
        <v>18</v>
      </c>
      <c r="K30" t="s">
        <v>19</v>
      </c>
      <c r="L30" t="s">
        <v>27</v>
      </c>
      <c r="M30" t="s">
        <v>326</v>
      </c>
      <c r="N30">
        <v>0</v>
      </c>
      <c r="O30">
        <v>23739667</v>
      </c>
    </row>
    <row r="31" spans="1:16">
      <c r="A31" s="6">
        <v>6</v>
      </c>
      <c r="B31" s="6">
        <v>24</v>
      </c>
      <c r="C31" s="6">
        <v>6.36</v>
      </c>
      <c r="D31" t="s">
        <v>14</v>
      </c>
      <c r="E31" t="s">
        <v>326</v>
      </c>
      <c r="F31" t="s">
        <v>31</v>
      </c>
      <c r="G31" t="s">
        <v>16</v>
      </c>
      <c r="H31">
        <v>2.5</v>
      </c>
      <c r="I31" t="s">
        <v>29</v>
      </c>
      <c r="J31" t="s">
        <v>18</v>
      </c>
      <c r="K31" t="s">
        <v>30</v>
      </c>
      <c r="L31" t="s">
        <v>20</v>
      </c>
      <c r="M31" t="s">
        <v>326</v>
      </c>
      <c r="N31">
        <v>0</v>
      </c>
      <c r="O31">
        <v>25224367</v>
      </c>
      <c r="P31" s="16" t="s">
        <v>346</v>
      </c>
    </row>
    <row r="32" spans="1:16">
      <c r="A32" s="18">
        <v>7</v>
      </c>
      <c r="B32" s="6">
        <v>1</v>
      </c>
      <c r="C32" s="6">
        <v>9.7169811320000008</v>
      </c>
      <c r="D32" t="s">
        <v>14</v>
      </c>
      <c r="E32">
        <v>21.4</v>
      </c>
      <c r="F32" t="s">
        <v>31</v>
      </c>
      <c r="G32" t="s">
        <v>16</v>
      </c>
      <c r="H32">
        <v>10</v>
      </c>
      <c r="I32" t="s">
        <v>81</v>
      </c>
      <c r="J32" t="s">
        <v>18</v>
      </c>
      <c r="K32" t="s">
        <v>32</v>
      </c>
      <c r="L32" t="s">
        <v>33</v>
      </c>
      <c r="M32" t="s">
        <v>326</v>
      </c>
      <c r="N32">
        <v>3400</v>
      </c>
      <c r="O32">
        <v>24495038</v>
      </c>
      <c r="P32" s="6" t="s">
        <v>34</v>
      </c>
    </row>
    <row r="33" spans="1:20" ht="15">
      <c r="A33" s="18">
        <v>7</v>
      </c>
      <c r="B33" s="6">
        <v>4</v>
      </c>
      <c r="C33" s="6">
        <v>8.3962264149999992</v>
      </c>
      <c r="D33" t="s">
        <v>14</v>
      </c>
      <c r="E33">
        <v>21.4</v>
      </c>
      <c r="F33" t="s">
        <v>31</v>
      </c>
      <c r="G33" t="s">
        <v>16</v>
      </c>
      <c r="H33">
        <v>10</v>
      </c>
      <c r="I33" t="s">
        <v>81</v>
      </c>
      <c r="J33" t="s">
        <v>18</v>
      </c>
      <c r="K33" t="s">
        <v>32</v>
      </c>
      <c r="L33" t="s">
        <v>33</v>
      </c>
      <c r="M33" t="s">
        <v>326</v>
      </c>
      <c r="N33">
        <v>3400</v>
      </c>
      <c r="O33">
        <v>24495038</v>
      </c>
      <c r="T33" s="2"/>
    </row>
    <row r="34" spans="1:20">
      <c r="A34" s="18">
        <v>7</v>
      </c>
      <c r="B34" s="6">
        <v>24</v>
      </c>
      <c r="C34" s="6">
        <v>6.6037735849999999</v>
      </c>
      <c r="D34" t="s">
        <v>14</v>
      </c>
      <c r="E34">
        <v>21.4</v>
      </c>
      <c r="F34" t="s">
        <v>31</v>
      </c>
      <c r="G34" t="s">
        <v>16</v>
      </c>
      <c r="H34">
        <v>10</v>
      </c>
      <c r="I34" t="s">
        <v>81</v>
      </c>
      <c r="J34" t="s">
        <v>18</v>
      </c>
      <c r="K34" t="s">
        <v>32</v>
      </c>
      <c r="L34" t="s">
        <v>33</v>
      </c>
      <c r="M34" t="s">
        <v>326</v>
      </c>
      <c r="N34">
        <v>3400</v>
      </c>
      <c r="O34">
        <v>24495038</v>
      </c>
    </row>
    <row r="35" spans="1:20">
      <c r="A35" s="18">
        <v>7</v>
      </c>
      <c r="B35" s="6">
        <v>48</v>
      </c>
      <c r="C35" s="6">
        <v>5.0943396229999998</v>
      </c>
      <c r="D35" t="s">
        <v>14</v>
      </c>
      <c r="E35">
        <v>21.4</v>
      </c>
      <c r="F35" t="s">
        <v>31</v>
      </c>
      <c r="G35" t="s">
        <v>16</v>
      </c>
      <c r="H35">
        <v>10</v>
      </c>
      <c r="I35" t="s">
        <v>81</v>
      </c>
      <c r="J35" t="s">
        <v>18</v>
      </c>
      <c r="K35" t="s">
        <v>32</v>
      </c>
      <c r="L35" t="s">
        <v>33</v>
      </c>
      <c r="M35" t="s">
        <v>326</v>
      </c>
      <c r="N35">
        <v>3400</v>
      </c>
      <c r="O35">
        <v>24495038</v>
      </c>
    </row>
    <row r="36" spans="1:20">
      <c r="A36" s="18">
        <v>8</v>
      </c>
      <c r="B36" s="6">
        <v>1</v>
      </c>
      <c r="C36" s="6">
        <v>2.489795918</v>
      </c>
      <c r="D36" t="s">
        <v>14</v>
      </c>
      <c r="E36">
        <v>20</v>
      </c>
      <c r="F36" s="21" t="s">
        <v>15</v>
      </c>
      <c r="G36" t="s">
        <v>16</v>
      </c>
      <c r="H36">
        <v>56.8</v>
      </c>
      <c r="I36" t="s">
        <v>35</v>
      </c>
      <c r="J36" t="s">
        <v>18</v>
      </c>
      <c r="K36" t="s">
        <v>19</v>
      </c>
      <c r="L36" t="s">
        <v>20</v>
      </c>
      <c r="M36" t="s">
        <v>326</v>
      </c>
      <c r="N36">
        <v>5000</v>
      </c>
      <c r="O36" s="19">
        <v>24766522</v>
      </c>
      <c r="P36" s="6" t="s">
        <v>36</v>
      </c>
    </row>
    <row r="37" spans="1:20">
      <c r="A37" s="18">
        <v>8</v>
      </c>
      <c r="B37" s="6">
        <v>6</v>
      </c>
      <c r="C37" s="6">
        <v>3.0255999999999998</v>
      </c>
      <c r="D37" t="s">
        <v>14</v>
      </c>
      <c r="E37">
        <v>20</v>
      </c>
      <c r="F37" s="21" t="s">
        <v>15</v>
      </c>
      <c r="G37" t="s">
        <v>16</v>
      </c>
      <c r="H37">
        <v>56.8</v>
      </c>
      <c r="I37" t="s">
        <v>35</v>
      </c>
      <c r="J37" t="s">
        <v>18</v>
      </c>
      <c r="K37" t="s">
        <v>19</v>
      </c>
      <c r="L37" t="s">
        <v>20</v>
      </c>
      <c r="M37" t="s">
        <v>326</v>
      </c>
      <c r="N37">
        <v>5000</v>
      </c>
      <c r="O37" s="19">
        <v>24766522</v>
      </c>
    </row>
    <row r="38" spans="1:20">
      <c r="A38" s="18">
        <v>8</v>
      </c>
      <c r="B38" s="6">
        <v>24</v>
      </c>
      <c r="C38" s="6">
        <v>5.1794871789999997</v>
      </c>
      <c r="D38" t="s">
        <v>14</v>
      </c>
      <c r="E38">
        <v>20</v>
      </c>
      <c r="F38" s="21" t="s">
        <v>15</v>
      </c>
      <c r="G38" t="s">
        <v>16</v>
      </c>
      <c r="H38">
        <v>56.8</v>
      </c>
      <c r="I38" t="s">
        <v>35</v>
      </c>
      <c r="J38" t="s">
        <v>18</v>
      </c>
      <c r="K38" t="s">
        <v>19</v>
      </c>
      <c r="L38" t="s">
        <v>20</v>
      </c>
      <c r="M38" t="s">
        <v>326</v>
      </c>
      <c r="N38">
        <v>5000</v>
      </c>
      <c r="O38" s="19">
        <v>24766522</v>
      </c>
    </row>
    <row r="39" spans="1:20">
      <c r="A39" s="18">
        <v>9</v>
      </c>
      <c r="B39" s="6">
        <v>1</v>
      </c>
      <c r="C39" s="6">
        <v>54</v>
      </c>
      <c r="D39" t="s">
        <v>14</v>
      </c>
      <c r="E39">
        <v>20</v>
      </c>
      <c r="F39" s="21" t="s">
        <v>15</v>
      </c>
      <c r="G39" t="s">
        <v>16</v>
      </c>
      <c r="H39">
        <v>92</v>
      </c>
      <c r="I39" t="s">
        <v>35</v>
      </c>
      <c r="J39" t="s">
        <v>18</v>
      </c>
      <c r="K39" t="s">
        <v>37</v>
      </c>
      <c r="L39" t="s">
        <v>20</v>
      </c>
      <c r="M39" t="s">
        <v>326</v>
      </c>
      <c r="N39">
        <v>5000</v>
      </c>
      <c r="O39" s="19">
        <v>24766522</v>
      </c>
      <c r="P39" s="6" t="s">
        <v>38</v>
      </c>
    </row>
    <row r="40" spans="1:20">
      <c r="A40" s="18">
        <v>9</v>
      </c>
      <c r="B40" s="6">
        <v>6</v>
      </c>
      <c r="C40" s="6">
        <v>73.809523810000002</v>
      </c>
      <c r="D40" t="s">
        <v>14</v>
      </c>
      <c r="E40">
        <v>20</v>
      </c>
      <c r="F40" s="21" t="s">
        <v>15</v>
      </c>
      <c r="G40" t="s">
        <v>16</v>
      </c>
      <c r="H40">
        <v>92</v>
      </c>
      <c r="I40" t="s">
        <v>35</v>
      </c>
      <c r="J40" t="s">
        <v>18</v>
      </c>
      <c r="K40" t="s">
        <v>37</v>
      </c>
      <c r="L40" t="s">
        <v>20</v>
      </c>
      <c r="M40" t="s">
        <v>326</v>
      </c>
      <c r="N40">
        <v>5000</v>
      </c>
      <c r="O40" s="19">
        <v>24766522</v>
      </c>
    </row>
    <row r="41" spans="1:20">
      <c r="A41" s="18">
        <v>9</v>
      </c>
      <c r="B41" s="6">
        <v>24</v>
      </c>
      <c r="C41" s="6">
        <v>83.333333330000002</v>
      </c>
      <c r="D41" t="s">
        <v>14</v>
      </c>
      <c r="E41">
        <v>20</v>
      </c>
      <c r="F41" s="21" t="s">
        <v>15</v>
      </c>
      <c r="G41" t="s">
        <v>16</v>
      </c>
      <c r="H41">
        <v>92</v>
      </c>
      <c r="I41" t="s">
        <v>35</v>
      </c>
      <c r="J41" t="s">
        <v>18</v>
      </c>
      <c r="K41" t="s">
        <v>37</v>
      </c>
      <c r="L41" t="s">
        <v>20</v>
      </c>
      <c r="M41" t="s">
        <v>326</v>
      </c>
      <c r="N41">
        <v>5000</v>
      </c>
      <c r="O41" s="19">
        <v>24766522</v>
      </c>
    </row>
    <row r="42" spans="1:20">
      <c r="A42" s="18">
        <v>10</v>
      </c>
      <c r="B42" s="6">
        <v>1</v>
      </c>
      <c r="C42" s="6">
        <v>88.666666669999998</v>
      </c>
      <c r="D42" t="s">
        <v>14</v>
      </c>
      <c r="E42">
        <v>20</v>
      </c>
      <c r="F42" s="21" t="s">
        <v>15</v>
      </c>
      <c r="G42" t="s">
        <v>16</v>
      </c>
      <c r="H42">
        <v>49.6</v>
      </c>
      <c r="I42" t="s">
        <v>35</v>
      </c>
      <c r="J42" t="s">
        <v>18</v>
      </c>
      <c r="K42" t="s">
        <v>39</v>
      </c>
      <c r="L42" t="s">
        <v>20</v>
      </c>
      <c r="M42" t="s">
        <v>326</v>
      </c>
      <c r="N42">
        <v>5000</v>
      </c>
      <c r="O42" s="19">
        <v>24766522</v>
      </c>
      <c r="P42" s="6" t="s">
        <v>40</v>
      </c>
    </row>
    <row r="43" spans="1:20">
      <c r="A43" s="18">
        <v>10</v>
      </c>
      <c r="B43" s="6">
        <v>6</v>
      </c>
      <c r="C43" s="6">
        <v>96.428571430000005</v>
      </c>
      <c r="D43" t="s">
        <v>14</v>
      </c>
      <c r="E43">
        <v>20</v>
      </c>
      <c r="F43" s="21" t="s">
        <v>15</v>
      </c>
      <c r="G43" t="s">
        <v>16</v>
      </c>
      <c r="H43">
        <v>49.6</v>
      </c>
      <c r="I43" t="s">
        <v>35</v>
      </c>
      <c r="J43" t="s">
        <v>18</v>
      </c>
      <c r="K43" t="s">
        <v>39</v>
      </c>
      <c r="L43" t="s">
        <v>20</v>
      </c>
      <c r="M43" t="s">
        <v>326</v>
      </c>
      <c r="N43">
        <v>5000</v>
      </c>
      <c r="O43" s="19">
        <v>24766522</v>
      </c>
    </row>
    <row r="44" spans="1:20">
      <c r="A44" s="18">
        <v>10</v>
      </c>
      <c r="B44" s="6">
        <v>24</v>
      </c>
      <c r="C44" s="6">
        <v>96.296296299999995</v>
      </c>
      <c r="D44" t="s">
        <v>14</v>
      </c>
      <c r="E44">
        <v>20</v>
      </c>
      <c r="F44" s="21" t="s">
        <v>15</v>
      </c>
      <c r="G44" t="s">
        <v>16</v>
      </c>
      <c r="H44">
        <v>49.6</v>
      </c>
      <c r="I44" t="s">
        <v>35</v>
      </c>
      <c r="J44" t="s">
        <v>18</v>
      </c>
      <c r="K44" t="s">
        <v>39</v>
      </c>
      <c r="L44" t="s">
        <v>20</v>
      </c>
      <c r="M44" t="s">
        <v>326</v>
      </c>
      <c r="N44">
        <v>5000</v>
      </c>
      <c r="O44" s="19">
        <v>24766522</v>
      </c>
    </row>
    <row r="45" spans="1:20">
      <c r="A45" s="18">
        <v>11</v>
      </c>
      <c r="B45" s="6">
        <v>1</v>
      </c>
      <c r="C45" s="6">
        <v>3.3333333330000001</v>
      </c>
      <c r="D45" t="s">
        <v>14</v>
      </c>
      <c r="E45" t="s">
        <v>326</v>
      </c>
      <c r="F45" t="s">
        <v>31</v>
      </c>
      <c r="G45" t="s">
        <v>16</v>
      </c>
      <c r="H45">
        <v>5.5</v>
      </c>
      <c r="I45" t="s">
        <v>17</v>
      </c>
      <c r="J45" t="s">
        <v>18</v>
      </c>
      <c r="K45" t="s">
        <v>19</v>
      </c>
      <c r="L45" t="s">
        <v>20</v>
      </c>
      <c r="M45" t="s">
        <v>326</v>
      </c>
      <c r="N45">
        <v>1000</v>
      </c>
      <c r="O45">
        <v>24123783</v>
      </c>
      <c r="P45" s="6" t="s">
        <v>41</v>
      </c>
    </row>
    <row r="46" spans="1:20">
      <c r="A46" s="18">
        <v>11</v>
      </c>
      <c r="B46" s="6">
        <v>12</v>
      </c>
      <c r="C46" s="6">
        <v>2.5362318840000002</v>
      </c>
      <c r="D46" t="s">
        <v>14</v>
      </c>
      <c r="E46" t="s">
        <v>326</v>
      </c>
      <c r="F46" t="s">
        <v>31</v>
      </c>
      <c r="G46" t="s">
        <v>16</v>
      </c>
      <c r="H46">
        <v>5.5</v>
      </c>
      <c r="I46" t="s">
        <v>17</v>
      </c>
      <c r="J46" t="s">
        <v>18</v>
      </c>
      <c r="K46" t="s">
        <v>19</v>
      </c>
      <c r="L46" t="s">
        <v>20</v>
      </c>
      <c r="M46" t="s">
        <v>326</v>
      </c>
      <c r="N46">
        <v>1000</v>
      </c>
      <c r="O46">
        <v>24123783</v>
      </c>
    </row>
    <row r="47" spans="1:20">
      <c r="A47" s="18">
        <v>11</v>
      </c>
      <c r="B47" s="6">
        <v>24</v>
      </c>
      <c r="C47" s="6">
        <v>2.3463768119999999</v>
      </c>
      <c r="D47" t="s">
        <v>14</v>
      </c>
      <c r="E47" t="s">
        <v>326</v>
      </c>
      <c r="F47" t="s">
        <v>31</v>
      </c>
      <c r="G47" t="s">
        <v>16</v>
      </c>
      <c r="H47">
        <v>5.5</v>
      </c>
      <c r="I47" t="s">
        <v>17</v>
      </c>
      <c r="J47" t="s">
        <v>18</v>
      </c>
      <c r="K47" t="s">
        <v>19</v>
      </c>
      <c r="L47" t="s">
        <v>20</v>
      </c>
      <c r="M47" t="s">
        <v>326</v>
      </c>
      <c r="N47">
        <v>1000</v>
      </c>
      <c r="O47">
        <v>24123783</v>
      </c>
    </row>
    <row r="48" spans="1:20">
      <c r="A48" s="18">
        <v>11</v>
      </c>
      <c r="B48" s="6">
        <v>48</v>
      </c>
      <c r="C48" s="6">
        <v>2.2463768119999998</v>
      </c>
      <c r="D48" t="s">
        <v>14</v>
      </c>
      <c r="E48" t="s">
        <v>326</v>
      </c>
      <c r="F48" t="s">
        <v>31</v>
      </c>
      <c r="G48" t="s">
        <v>16</v>
      </c>
      <c r="H48">
        <v>5.5</v>
      </c>
      <c r="I48" t="s">
        <v>17</v>
      </c>
      <c r="J48" t="s">
        <v>18</v>
      </c>
      <c r="K48" t="s">
        <v>19</v>
      </c>
      <c r="L48" t="s">
        <v>20</v>
      </c>
      <c r="M48" t="s">
        <v>326</v>
      </c>
      <c r="N48">
        <v>1000</v>
      </c>
      <c r="O48">
        <v>24123783</v>
      </c>
    </row>
    <row r="49" spans="1:16">
      <c r="A49" s="18">
        <v>12</v>
      </c>
      <c r="B49" s="6">
        <v>1</v>
      </c>
      <c r="C49" s="6">
        <v>61.6</v>
      </c>
      <c r="D49" t="s">
        <v>14</v>
      </c>
      <c r="E49">
        <v>22.5</v>
      </c>
      <c r="F49" s="21" t="s">
        <v>42</v>
      </c>
      <c r="G49" t="s">
        <v>16</v>
      </c>
      <c r="H49">
        <v>55</v>
      </c>
      <c r="I49" t="s">
        <v>29</v>
      </c>
      <c r="J49" t="s">
        <v>18</v>
      </c>
      <c r="K49" t="s">
        <v>39</v>
      </c>
      <c r="L49" t="s">
        <v>43</v>
      </c>
      <c r="M49" t="s">
        <v>57</v>
      </c>
      <c r="N49">
        <v>5000</v>
      </c>
      <c r="O49">
        <v>22690722</v>
      </c>
      <c r="P49" s="6" t="s">
        <v>44</v>
      </c>
    </row>
    <row r="50" spans="1:16">
      <c r="A50" s="18">
        <v>12</v>
      </c>
      <c r="B50" s="6">
        <v>4</v>
      </c>
      <c r="C50" s="6">
        <v>18</v>
      </c>
      <c r="D50" t="s">
        <v>14</v>
      </c>
      <c r="E50">
        <v>22.5</v>
      </c>
      <c r="F50" s="21" t="s">
        <v>42</v>
      </c>
      <c r="G50" t="s">
        <v>16</v>
      </c>
      <c r="H50">
        <v>55</v>
      </c>
      <c r="I50" t="s">
        <v>29</v>
      </c>
      <c r="J50" t="s">
        <v>18</v>
      </c>
      <c r="K50" t="s">
        <v>39</v>
      </c>
      <c r="L50" t="s">
        <v>43</v>
      </c>
      <c r="M50" t="s">
        <v>57</v>
      </c>
      <c r="N50">
        <v>5000</v>
      </c>
      <c r="O50">
        <v>22690722</v>
      </c>
    </row>
    <row r="51" spans="1:16">
      <c r="A51" s="18">
        <v>12</v>
      </c>
      <c r="B51" s="6">
        <v>24</v>
      </c>
      <c r="C51" s="6">
        <v>7.79</v>
      </c>
      <c r="D51" t="s">
        <v>14</v>
      </c>
      <c r="E51">
        <v>22.5</v>
      </c>
      <c r="F51" s="21" t="s">
        <v>42</v>
      </c>
      <c r="G51" t="s">
        <v>16</v>
      </c>
      <c r="H51">
        <v>55</v>
      </c>
      <c r="I51" t="s">
        <v>29</v>
      </c>
      <c r="J51" t="s">
        <v>18</v>
      </c>
      <c r="K51" t="s">
        <v>39</v>
      </c>
      <c r="L51" t="s">
        <v>43</v>
      </c>
      <c r="M51" t="s">
        <v>57</v>
      </c>
      <c r="N51">
        <v>5000</v>
      </c>
      <c r="O51">
        <v>22690722</v>
      </c>
    </row>
    <row r="52" spans="1:16">
      <c r="A52" s="18">
        <v>13</v>
      </c>
      <c r="B52" s="6">
        <v>1</v>
      </c>
      <c r="C52" s="6">
        <v>15.510204079999999</v>
      </c>
      <c r="D52" t="s">
        <v>14</v>
      </c>
      <c r="E52">
        <v>22.5</v>
      </c>
      <c r="F52" s="21" t="s">
        <v>42</v>
      </c>
      <c r="G52" t="s">
        <v>16</v>
      </c>
      <c r="H52">
        <v>30</v>
      </c>
      <c r="I52" t="s">
        <v>29</v>
      </c>
      <c r="J52" t="s">
        <v>18</v>
      </c>
      <c r="K52" t="s">
        <v>39</v>
      </c>
      <c r="L52" t="s">
        <v>43</v>
      </c>
      <c r="M52" t="s">
        <v>57</v>
      </c>
      <c r="N52">
        <v>5000</v>
      </c>
      <c r="O52">
        <v>22690722</v>
      </c>
      <c r="P52" s="6" t="s">
        <v>45</v>
      </c>
    </row>
    <row r="53" spans="1:16">
      <c r="A53" s="18">
        <v>13</v>
      </c>
      <c r="B53" s="6">
        <v>4</v>
      </c>
      <c r="C53" s="6">
        <v>9.6428571430000005</v>
      </c>
      <c r="D53" t="s">
        <v>14</v>
      </c>
      <c r="E53">
        <v>22.5</v>
      </c>
      <c r="F53" s="21" t="s">
        <v>42</v>
      </c>
      <c r="G53" t="s">
        <v>16</v>
      </c>
      <c r="H53">
        <v>30</v>
      </c>
      <c r="I53" t="s">
        <v>29</v>
      </c>
      <c r="J53" t="s">
        <v>18</v>
      </c>
      <c r="K53" t="s">
        <v>39</v>
      </c>
      <c r="L53" t="s">
        <v>43</v>
      </c>
      <c r="M53" t="s">
        <v>57</v>
      </c>
      <c r="N53">
        <v>5000</v>
      </c>
      <c r="O53">
        <v>22690722</v>
      </c>
    </row>
    <row r="54" spans="1:16">
      <c r="A54" s="18">
        <v>13</v>
      </c>
      <c r="B54" s="6">
        <v>24</v>
      </c>
      <c r="C54" s="6">
        <v>6.5</v>
      </c>
      <c r="D54" t="s">
        <v>14</v>
      </c>
      <c r="E54">
        <v>22.5</v>
      </c>
      <c r="F54" s="21" t="s">
        <v>42</v>
      </c>
      <c r="G54" t="s">
        <v>16</v>
      </c>
      <c r="H54">
        <v>30</v>
      </c>
      <c r="I54" t="s">
        <v>29</v>
      </c>
      <c r="J54" t="s">
        <v>18</v>
      </c>
      <c r="K54" t="s">
        <v>39</v>
      </c>
      <c r="L54" t="s">
        <v>43</v>
      </c>
      <c r="M54" t="s">
        <v>57</v>
      </c>
      <c r="N54">
        <v>5000</v>
      </c>
      <c r="O54">
        <v>22690722</v>
      </c>
    </row>
    <row r="55" spans="1:16">
      <c r="A55" s="18">
        <v>14</v>
      </c>
      <c r="B55" s="6">
        <v>1</v>
      </c>
      <c r="C55" s="6">
        <v>46.8</v>
      </c>
      <c r="D55" t="s">
        <v>14</v>
      </c>
      <c r="E55">
        <v>22.5</v>
      </c>
      <c r="F55" s="21" t="s">
        <v>42</v>
      </c>
      <c r="G55" t="s">
        <v>16</v>
      </c>
      <c r="H55">
        <v>55</v>
      </c>
      <c r="I55" t="s">
        <v>29</v>
      </c>
      <c r="J55" t="s">
        <v>18</v>
      </c>
      <c r="K55" t="s">
        <v>39</v>
      </c>
      <c r="L55" t="s">
        <v>43</v>
      </c>
      <c r="M55" t="s">
        <v>57</v>
      </c>
      <c r="N55">
        <v>5000</v>
      </c>
      <c r="O55">
        <v>22690722</v>
      </c>
      <c r="P55" s="6" t="s">
        <v>46</v>
      </c>
    </row>
    <row r="56" spans="1:16">
      <c r="A56" s="18">
        <v>14</v>
      </c>
      <c r="B56" s="6">
        <v>4</v>
      </c>
      <c r="C56" s="6">
        <v>58</v>
      </c>
      <c r="D56" t="s">
        <v>14</v>
      </c>
      <c r="E56">
        <v>22.5</v>
      </c>
      <c r="F56" s="21" t="s">
        <v>42</v>
      </c>
      <c r="G56" t="s">
        <v>16</v>
      </c>
      <c r="H56">
        <v>55</v>
      </c>
      <c r="I56" t="s">
        <v>29</v>
      </c>
      <c r="J56" t="s">
        <v>18</v>
      </c>
      <c r="K56" t="s">
        <v>39</v>
      </c>
      <c r="L56" t="s">
        <v>43</v>
      </c>
      <c r="M56" t="s">
        <v>57</v>
      </c>
      <c r="N56">
        <v>5000</v>
      </c>
      <c r="O56">
        <v>22690722</v>
      </c>
    </row>
    <row r="57" spans="1:16">
      <c r="A57" s="18">
        <v>14</v>
      </c>
      <c r="B57" s="6">
        <v>24</v>
      </c>
      <c r="C57" s="6">
        <v>42.4</v>
      </c>
      <c r="D57" t="s">
        <v>14</v>
      </c>
      <c r="E57">
        <v>22.5</v>
      </c>
      <c r="F57" s="21" t="s">
        <v>42</v>
      </c>
      <c r="G57" t="s">
        <v>16</v>
      </c>
      <c r="H57">
        <v>55</v>
      </c>
      <c r="I57" t="s">
        <v>29</v>
      </c>
      <c r="J57" t="s">
        <v>18</v>
      </c>
      <c r="K57" t="s">
        <v>39</v>
      </c>
      <c r="L57" t="s">
        <v>43</v>
      </c>
      <c r="M57" t="s">
        <v>57</v>
      </c>
      <c r="N57">
        <v>5000</v>
      </c>
      <c r="O57">
        <v>22690722</v>
      </c>
    </row>
    <row r="58" spans="1:16">
      <c r="A58" s="18">
        <v>15</v>
      </c>
      <c r="B58" s="6">
        <v>1</v>
      </c>
      <c r="C58" s="6">
        <v>30.416666670000001</v>
      </c>
      <c r="D58" t="s">
        <v>14</v>
      </c>
      <c r="E58">
        <v>22.5</v>
      </c>
      <c r="F58" s="21" t="s">
        <v>42</v>
      </c>
      <c r="G58" t="s">
        <v>16</v>
      </c>
      <c r="H58">
        <v>30</v>
      </c>
      <c r="I58" t="s">
        <v>29</v>
      </c>
      <c r="J58" t="s">
        <v>18</v>
      </c>
      <c r="K58" t="s">
        <v>39</v>
      </c>
      <c r="L58" t="s">
        <v>43</v>
      </c>
      <c r="M58" t="s">
        <v>57</v>
      </c>
      <c r="N58">
        <v>5000</v>
      </c>
      <c r="O58">
        <v>22690722</v>
      </c>
      <c r="P58" s="6" t="s">
        <v>47</v>
      </c>
    </row>
    <row r="59" spans="1:16">
      <c r="A59" s="18">
        <v>15</v>
      </c>
      <c r="B59" s="6">
        <v>4</v>
      </c>
      <c r="C59" s="6">
        <v>34.583333330000002</v>
      </c>
      <c r="D59" t="s">
        <v>14</v>
      </c>
      <c r="E59">
        <v>22.5</v>
      </c>
      <c r="F59" s="21" t="s">
        <v>42</v>
      </c>
      <c r="G59" t="s">
        <v>16</v>
      </c>
      <c r="H59">
        <v>30</v>
      </c>
      <c r="I59" t="s">
        <v>29</v>
      </c>
      <c r="J59" t="s">
        <v>18</v>
      </c>
      <c r="K59" t="s">
        <v>39</v>
      </c>
      <c r="L59" t="s">
        <v>43</v>
      </c>
      <c r="M59" t="s">
        <v>57</v>
      </c>
      <c r="N59">
        <v>5000</v>
      </c>
      <c r="O59">
        <v>22690722</v>
      </c>
    </row>
    <row r="60" spans="1:16">
      <c r="A60" s="18">
        <v>15</v>
      </c>
      <c r="B60" s="6">
        <v>24</v>
      </c>
      <c r="C60" s="6">
        <v>30.833333329999999</v>
      </c>
      <c r="D60" t="s">
        <v>14</v>
      </c>
      <c r="E60">
        <v>22.5</v>
      </c>
      <c r="F60" s="21" t="s">
        <v>42</v>
      </c>
      <c r="G60" t="s">
        <v>16</v>
      </c>
      <c r="H60">
        <v>30</v>
      </c>
      <c r="I60" t="s">
        <v>29</v>
      </c>
      <c r="J60" t="s">
        <v>18</v>
      </c>
      <c r="K60" t="s">
        <v>39</v>
      </c>
      <c r="L60" t="s">
        <v>43</v>
      </c>
      <c r="M60" t="s">
        <v>57</v>
      </c>
      <c r="N60">
        <v>5000</v>
      </c>
      <c r="O60">
        <v>22690722</v>
      </c>
    </row>
    <row r="61" spans="1:16">
      <c r="A61" s="18">
        <v>16</v>
      </c>
      <c r="B61" s="6">
        <v>4</v>
      </c>
      <c r="C61" s="6">
        <v>9.0223097110000001</v>
      </c>
      <c r="D61" t="s">
        <v>14</v>
      </c>
      <c r="E61" t="s">
        <v>326</v>
      </c>
      <c r="F61" s="6" t="s">
        <v>48</v>
      </c>
      <c r="G61" t="s">
        <v>16</v>
      </c>
      <c r="H61">
        <v>42.5</v>
      </c>
      <c r="I61" t="s">
        <v>17</v>
      </c>
      <c r="J61" t="s">
        <v>18</v>
      </c>
      <c r="K61" t="s">
        <v>19</v>
      </c>
      <c r="L61" t="s">
        <v>20</v>
      </c>
      <c r="M61" t="s">
        <v>326</v>
      </c>
      <c r="N61">
        <v>5000</v>
      </c>
      <c r="O61">
        <v>21711861</v>
      </c>
      <c r="P61" s="6" t="s">
        <v>49</v>
      </c>
    </row>
    <row r="62" spans="1:16">
      <c r="A62" s="18">
        <v>16</v>
      </c>
      <c r="B62" s="6">
        <v>8</v>
      </c>
      <c r="C62" s="6">
        <v>29.937664040000001</v>
      </c>
      <c r="D62" t="s">
        <v>14</v>
      </c>
      <c r="E62" t="s">
        <v>326</v>
      </c>
      <c r="F62" s="6" t="s">
        <v>48</v>
      </c>
      <c r="G62" t="s">
        <v>16</v>
      </c>
      <c r="H62">
        <v>42.5</v>
      </c>
      <c r="I62" t="s">
        <v>17</v>
      </c>
      <c r="J62" t="s">
        <v>18</v>
      </c>
      <c r="K62" t="s">
        <v>19</v>
      </c>
      <c r="L62" t="s">
        <v>20</v>
      </c>
      <c r="M62" t="s">
        <v>326</v>
      </c>
      <c r="N62">
        <v>5000</v>
      </c>
      <c r="O62">
        <v>21711861</v>
      </c>
    </row>
    <row r="63" spans="1:16">
      <c r="A63" s="18">
        <v>16</v>
      </c>
      <c r="B63" s="6">
        <v>24</v>
      </c>
      <c r="C63" s="6">
        <v>31.167978999999999</v>
      </c>
      <c r="D63" t="s">
        <v>14</v>
      </c>
      <c r="E63" t="s">
        <v>326</v>
      </c>
      <c r="F63" s="6" t="s">
        <v>48</v>
      </c>
      <c r="G63" t="s">
        <v>16</v>
      </c>
      <c r="H63">
        <v>42.5</v>
      </c>
      <c r="I63" t="s">
        <v>17</v>
      </c>
      <c r="J63" t="s">
        <v>18</v>
      </c>
      <c r="K63" t="s">
        <v>19</v>
      </c>
      <c r="L63" t="s">
        <v>20</v>
      </c>
      <c r="M63" t="s">
        <v>326</v>
      </c>
      <c r="N63">
        <v>5000</v>
      </c>
      <c r="O63">
        <v>21711861</v>
      </c>
    </row>
    <row r="64" spans="1:16">
      <c r="A64" s="18">
        <v>16</v>
      </c>
      <c r="B64" s="6">
        <v>48</v>
      </c>
      <c r="C64" s="6">
        <v>132.8740157</v>
      </c>
      <c r="D64" t="s">
        <v>14</v>
      </c>
      <c r="E64" t="s">
        <v>326</v>
      </c>
      <c r="F64" s="6" t="s">
        <v>48</v>
      </c>
      <c r="G64" t="s">
        <v>16</v>
      </c>
      <c r="H64">
        <v>42.5</v>
      </c>
      <c r="I64" t="s">
        <v>17</v>
      </c>
      <c r="J64" t="s">
        <v>18</v>
      </c>
      <c r="K64" t="s">
        <v>19</v>
      </c>
      <c r="L64" t="s">
        <v>20</v>
      </c>
      <c r="M64" t="s">
        <v>326</v>
      </c>
      <c r="N64">
        <v>5000</v>
      </c>
      <c r="O64">
        <v>21711861</v>
      </c>
    </row>
    <row r="65" spans="1:16">
      <c r="A65" s="18">
        <v>17</v>
      </c>
      <c r="B65" s="6">
        <v>0.5</v>
      </c>
      <c r="C65" s="6">
        <v>10.133333329999999</v>
      </c>
      <c r="D65" t="s">
        <v>14</v>
      </c>
      <c r="E65">
        <v>21</v>
      </c>
      <c r="F65" t="s">
        <v>31</v>
      </c>
      <c r="G65" t="s">
        <v>16</v>
      </c>
      <c r="H65">
        <v>50</v>
      </c>
      <c r="I65" t="s">
        <v>17</v>
      </c>
      <c r="J65" t="s">
        <v>18</v>
      </c>
      <c r="K65" t="s">
        <v>19</v>
      </c>
      <c r="L65" t="s">
        <v>20</v>
      </c>
      <c r="M65" t="s">
        <v>59</v>
      </c>
      <c r="N65">
        <v>5000</v>
      </c>
      <c r="O65" s="19">
        <v>21093587</v>
      </c>
      <c r="P65" s="6" t="s">
        <v>50</v>
      </c>
    </row>
    <row r="66" spans="1:16">
      <c r="A66" s="18">
        <v>17</v>
      </c>
      <c r="B66" s="6">
        <v>2</v>
      </c>
      <c r="C66" s="6">
        <v>15.6</v>
      </c>
      <c r="D66" t="s">
        <v>14</v>
      </c>
      <c r="E66">
        <v>21</v>
      </c>
      <c r="F66" t="s">
        <v>31</v>
      </c>
      <c r="G66" t="s">
        <v>16</v>
      </c>
      <c r="H66">
        <v>50</v>
      </c>
      <c r="I66" t="s">
        <v>17</v>
      </c>
      <c r="J66" t="s">
        <v>18</v>
      </c>
      <c r="K66" t="s">
        <v>19</v>
      </c>
      <c r="L66" t="s">
        <v>20</v>
      </c>
      <c r="M66" t="s">
        <v>59</v>
      </c>
      <c r="N66">
        <v>5000</v>
      </c>
      <c r="O66" s="19">
        <v>21093587</v>
      </c>
    </row>
    <row r="67" spans="1:16">
      <c r="A67" s="18">
        <v>17</v>
      </c>
      <c r="B67" s="6">
        <v>6</v>
      </c>
      <c r="C67" s="6">
        <v>16.8</v>
      </c>
      <c r="D67" t="s">
        <v>14</v>
      </c>
      <c r="E67">
        <v>21</v>
      </c>
      <c r="F67" t="s">
        <v>31</v>
      </c>
      <c r="G67" t="s">
        <v>16</v>
      </c>
      <c r="H67">
        <v>50</v>
      </c>
      <c r="I67" t="s">
        <v>17</v>
      </c>
      <c r="J67" t="s">
        <v>18</v>
      </c>
      <c r="K67" t="s">
        <v>19</v>
      </c>
      <c r="L67" t="s">
        <v>20</v>
      </c>
      <c r="M67" t="s">
        <v>59</v>
      </c>
      <c r="N67">
        <v>5000</v>
      </c>
      <c r="O67" s="19">
        <v>21093587</v>
      </c>
    </row>
    <row r="68" spans="1:16">
      <c r="A68" s="18">
        <v>17</v>
      </c>
      <c r="B68" s="6">
        <v>24</v>
      </c>
      <c r="C68" s="6">
        <v>20.666666670000001</v>
      </c>
      <c r="D68" t="s">
        <v>14</v>
      </c>
      <c r="E68">
        <v>21</v>
      </c>
      <c r="F68" t="s">
        <v>31</v>
      </c>
      <c r="G68" t="s">
        <v>16</v>
      </c>
      <c r="H68">
        <v>50</v>
      </c>
      <c r="I68" t="s">
        <v>17</v>
      </c>
      <c r="J68" t="s">
        <v>18</v>
      </c>
      <c r="K68" t="s">
        <v>19</v>
      </c>
      <c r="L68" t="s">
        <v>20</v>
      </c>
      <c r="M68" t="s">
        <v>59</v>
      </c>
      <c r="N68">
        <v>5000</v>
      </c>
      <c r="O68" s="19">
        <v>21093587</v>
      </c>
    </row>
    <row r="69" spans="1:16">
      <c r="A69" s="18">
        <v>17</v>
      </c>
      <c r="B69" s="6">
        <v>168</v>
      </c>
      <c r="C69" s="6">
        <v>19.600000000000001</v>
      </c>
      <c r="D69" t="s">
        <v>14</v>
      </c>
      <c r="E69">
        <v>21</v>
      </c>
      <c r="F69" t="s">
        <v>31</v>
      </c>
      <c r="G69" t="s">
        <v>16</v>
      </c>
      <c r="H69">
        <v>50</v>
      </c>
      <c r="I69" t="s">
        <v>17</v>
      </c>
      <c r="J69" t="s">
        <v>18</v>
      </c>
      <c r="K69" t="s">
        <v>19</v>
      </c>
      <c r="L69" t="s">
        <v>20</v>
      </c>
      <c r="M69" t="s">
        <v>59</v>
      </c>
      <c r="N69">
        <v>5000</v>
      </c>
      <c r="O69" s="19">
        <v>21093587</v>
      </c>
    </row>
    <row r="70" spans="1:16">
      <c r="A70" s="18">
        <v>18</v>
      </c>
      <c r="B70" s="6">
        <v>1</v>
      </c>
      <c r="C70" s="6">
        <v>28.180687939999999</v>
      </c>
      <c r="D70" t="s">
        <v>14</v>
      </c>
      <c r="E70">
        <v>20</v>
      </c>
      <c r="F70" s="21" t="s">
        <v>15</v>
      </c>
      <c r="G70" t="s">
        <v>16</v>
      </c>
      <c r="H70">
        <v>7.2</v>
      </c>
      <c r="I70" t="s">
        <v>17</v>
      </c>
      <c r="J70" t="s">
        <v>18</v>
      </c>
      <c r="K70" t="s">
        <v>51</v>
      </c>
      <c r="L70" t="s">
        <v>52</v>
      </c>
      <c r="M70" t="s">
        <v>59</v>
      </c>
      <c r="N70" t="s">
        <v>53</v>
      </c>
      <c r="O70">
        <v>25671498</v>
      </c>
      <c r="P70" s="6" t="s">
        <v>54</v>
      </c>
    </row>
    <row r="71" spans="1:16">
      <c r="A71" s="18">
        <v>18</v>
      </c>
      <c r="B71" s="6">
        <v>24</v>
      </c>
      <c r="C71" s="6">
        <v>38.1268131</v>
      </c>
      <c r="D71" t="s">
        <v>14</v>
      </c>
      <c r="E71">
        <v>20</v>
      </c>
      <c r="F71" s="21" t="s">
        <v>15</v>
      </c>
      <c r="G71" t="s">
        <v>16</v>
      </c>
      <c r="H71">
        <v>7.2</v>
      </c>
      <c r="I71" t="s">
        <v>17</v>
      </c>
      <c r="J71" t="s">
        <v>18</v>
      </c>
      <c r="K71" t="s">
        <v>51</v>
      </c>
      <c r="L71" t="s">
        <v>52</v>
      </c>
      <c r="M71" t="s">
        <v>59</v>
      </c>
      <c r="N71" t="s">
        <v>55</v>
      </c>
      <c r="O71">
        <v>25671498</v>
      </c>
    </row>
    <row r="72" spans="1:16">
      <c r="A72" s="18">
        <v>18</v>
      </c>
      <c r="B72" s="6">
        <v>72</v>
      </c>
      <c r="C72" s="6">
        <v>31.496062989999999</v>
      </c>
      <c r="D72" t="s">
        <v>14</v>
      </c>
      <c r="E72">
        <v>20</v>
      </c>
      <c r="F72" s="21" t="s">
        <v>15</v>
      </c>
      <c r="G72" t="s">
        <v>16</v>
      </c>
      <c r="H72">
        <v>7.2</v>
      </c>
      <c r="I72" t="s">
        <v>17</v>
      </c>
      <c r="J72" t="s">
        <v>18</v>
      </c>
      <c r="K72" t="s">
        <v>51</v>
      </c>
      <c r="L72" t="s">
        <v>52</v>
      </c>
      <c r="M72" t="s">
        <v>59</v>
      </c>
      <c r="N72" t="s">
        <v>55</v>
      </c>
      <c r="O72">
        <v>25671498</v>
      </c>
    </row>
    <row r="73" spans="1:16">
      <c r="A73" s="18">
        <v>19</v>
      </c>
      <c r="B73" s="6">
        <v>8.3333332999999996E-2</v>
      </c>
      <c r="C73" s="6">
        <v>4.051724138</v>
      </c>
      <c r="D73" t="s">
        <v>14</v>
      </c>
      <c r="E73">
        <v>26.1</v>
      </c>
      <c r="F73" s="21" t="s">
        <v>42</v>
      </c>
      <c r="G73" t="s">
        <v>16</v>
      </c>
      <c r="H73">
        <v>5</v>
      </c>
      <c r="I73" s="31" t="s">
        <v>328</v>
      </c>
      <c r="J73" t="s">
        <v>18</v>
      </c>
      <c r="K73" t="s">
        <v>56</v>
      </c>
      <c r="M73" t="s">
        <v>57</v>
      </c>
      <c r="N73">
        <v>0</v>
      </c>
      <c r="O73" s="20">
        <v>17962085</v>
      </c>
      <c r="P73" s="6" t="s">
        <v>58</v>
      </c>
    </row>
    <row r="74" spans="1:16">
      <c r="A74" s="18">
        <v>19</v>
      </c>
      <c r="B74" s="6">
        <v>1</v>
      </c>
      <c r="C74" s="6">
        <v>1.9827586210000001</v>
      </c>
      <c r="D74" t="s">
        <v>14</v>
      </c>
      <c r="E74">
        <v>26.1</v>
      </c>
      <c r="F74" s="21" t="s">
        <v>42</v>
      </c>
      <c r="G74" t="s">
        <v>16</v>
      </c>
      <c r="H74">
        <v>5</v>
      </c>
      <c r="I74" s="31" t="s">
        <v>328</v>
      </c>
      <c r="J74" t="s">
        <v>18</v>
      </c>
      <c r="K74" t="s">
        <v>56</v>
      </c>
      <c r="M74" t="s">
        <v>57</v>
      </c>
      <c r="N74">
        <v>0</v>
      </c>
      <c r="O74" s="20">
        <v>17962085</v>
      </c>
    </row>
    <row r="75" spans="1:16">
      <c r="A75" s="18">
        <v>19</v>
      </c>
      <c r="B75" s="6">
        <v>24</v>
      </c>
      <c r="C75" s="6">
        <v>2.6293103449999999</v>
      </c>
      <c r="D75" t="s">
        <v>14</v>
      </c>
      <c r="E75">
        <v>26.1</v>
      </c>
      <c r="F75" s="21" t="s">
        <v>42</v>
      </c>
      <c r="G75" t="s">
        <v>16</v>
      </c>
      <c r="H75">
        <v>5</v>
      </c>
      <c r="I75" s="31" t="s">
        <v>328</v>
      </c>
      <c r="J75" t="s">
        <v>18</v>
      </c>
      <c r="K75" t="s">
        <v>56</v>
      </c>
      <c r="M75" t="s">
        <v>57</v>
      </c>
      <c r="N75">
        <v>0</v>
      </c>
      <c r="O75" s="20">
        <v>17962085</v>
      </c>
    </row>
    <row r="76" spans="1:16">
      <c r="A76" s="18">
        <v>19</v>
      </c>
      <c r="B76" s="6">
        <v>96</v>
      </c>
      <c r="C76" s="6">
        <v>2.1120689659999998</v>
      </c>
      <c r="D76" t="s">
        <v>14</v>
      </c>
      <c r="E76">
        <v>26.1</v>
      </c>
      <c r="F76" s="21" t="s">
        <v>42</v>
      </c>
      <c r="G76" t="s">
        <v>16</v>
      </c>
      <c r="H76">
        <v>5</v>
      </c>
      <c r="I76" s="31" t="s">
        <v>328</v>
      </c>
      <c r="J76" t="s">
        <v>18</v>
      </c>
      <c r="K76" t="s">
        <v>56</v>
      </c>
      <c r="M76" t="s">
        <v>57</v>
      </c>
      <c r="N76">
        <v>0</v>
      </c>
      <c r="O76" s="20">
        <v>17962085</v>
      </c>
    </row>
    <row r="77" spans="1:16">
      <c r="A77" s="18">
        <v>20</v>
      </c>
      <c r="B77" s="6">
        <v>8.3333332999999996E-2</v>
      </c>
      <c r="C77" s="6">
        <v>19.838709680000001</v>
      </c>
      <c r="D77" t="s">
        <v>14</v>
      </c>
      <c r="E77">
        <v>26.1</v>
      </c>
      <c r="F77" s="21" t="s">
        <v>42</v>
      </c>
      <c r="G77" t="s">
        <v>16</v>
      </c>
      <c r="H77">
        <v>5</v>
      </c>
      <c r="I77" s="31" t="s">
        <v>328</v>
      </c>
      <c r="J77" t="s">
        <v>18</v>
      </c>
      <c r="K77" t="s">
        <v>56</v>
      </c>
      <c r="M77" t="s">
        <v>59</v>
      </c>
      <c r="N77">
        <v>0</v>
      </c>
      <c r="O77" s="20">
        <v>17962085</v>
      </c>
      <c r="P77" s="6" t="s">
        <v>60</v>
      </c>
    </row>
    <row r="78" spans="1:16">
      <c r="A78" s="18">
        <v>20</v>
      </c>
      <c r="B78" s="6">
        <v>1</v>
      </c>
      <c r="C78" s="6">
        <v>15.84677419</v>
      </c>
      <c r="D78" t="s">
        <v>14</v>
      </c>
      <c r="E78">
        <v>26.1</v>
      </c>
      <c r="F78" s="21" t="s">
        <v>42</v>
      </c>
      <c r="G78" t="s">
        <v>16</v>
      </c>
      <c r="H78">
        <v>5</v>
      </c>
      <c r="I78" s="31" t="s">
        <v>328</v>
      </c>
      <c r="J78" t="s">
        <v>18</v>
      </c>
      <c r="K78" t="s">
        <v>56</v>
      </c>
      <c r="M78" t="s">
        <v>59</v>
      </c>
      <c r="N78">
        <v>0</v>
      </c>
      <c r="O78" s="20">
        <v>17962085</v>
      </c>
    </row>
    <row r="79" spans="1:16">
      <c r="A79" s="18">
        <v>20</v>
      </c>
      <c r="B79" s="6">
        <v>24</v>
      </c>
      <c r="C79" s="6">
        <v>17.661290319999999</v>
      </c>
      <c r="D79" t="s">
        <v>14</v>
      </c>
      <c r="E79">
        <v>26.1</v>
      </c>
      <c r="F79" s="21" t="s">
        <v>42</v>
      </c>
      <c r="G79" t="s">
        <v>16</v>
      </c>
      <c r="H79">
        <v>5</v>
      </c>
      <c r="I79" s="31" t="s">
        <v>328</v>
      </c>
      <c r="J79" t="s">
        <v>18</v>
      </c>
      <c r="K79" t="s">
        <v>56</v>
      </c>
      <c r="M79" t="s">
        <v>59</v>
      </c>
      <c r="N79">
        <v>0</v>
      </c>
      <c r="O79" s="20">
        <v>17962085</v>
      </c>
    </row>
    <row r="80" spans="1:16">
      <c r="A80" s="18">
        <v>20</v>
      </c>
      <c r="B80" s="6">
        <v>96</v>
      </c>
      <c r="C80" s="6">
        <v>22.379032259999999</v>
      </c>
      <c r="D80" t="s">
        <v>14</v>
      </c>
      <c r="E80">
        <v>26.1</v>
      </c>
      <c r="F80" s="21" t="s">
        <v>42</v>
      </c>
      <c r="G80" t="s">
        <v>16</v>
      </c>
      <c r="H80">
        <v>5</v>
      </c>
      <c r="I80" s="31" t="s">
        <v>328</v>
      </c>
      <c r="J80" t="s">
        <v>18</v>
      </c>
      <c r="K80" t="s">
        <v>56</v>
      </c>
      <c r="M80" t="s">
        <v>59</v>
      </c>
      <c r="N80">
        <v>0</v>
      </c>
      <c r="O80" s="20">
        <v>17962085</v>
      </c>
    </row>
    <row r="81" spans="1:16">
      <c r="A81" s="18">
        <v>21</v>
      </c>
      <c r="B81" s="6">
        <v>8.3333332999999996E-2</v>
      </c>
      <c r="C81" s="6">
        <v>19.18918919</v>
      </c>
      <c r="D81" t="s">
        <v>14</v>
      </c>
      <c r="E81">
        <v>26.1</v>
      </c>
      <c r="F81" s="21" t="s">
        <v>42</v>
      </c>
      <c r="G81" t="s">
        <v>16</v>
      </c>
      <c r="H81">
        <v>5</v>
      </c>
      <c r="I81" s="31" t="s">
        <v>328</v>
      </c>
      <c r="J81" t="s">
        <v>18</v>
      </c>
      <c r="K81" t="s">
        <v>56</v>
      </c>
      <c r="M81" t="s">
        <v>196</v>
      </c>
      <c r="N81">
        <v>0</v>
      </c>
      <c r="O81" s="20">
        <v>17962085</v>
      </c>
      <c r="P81" s="6" t="s">
        <v>61</v>
      </c>
    </row>
    <row r="82" spans="1:16">
      <c r="A82" s="18">
        <v>21</v>
      </c>
      <c r="B82" s="6">
        <v>1</v>
      </c>
      <c r="C82" s="6">
        <v>16.21621622</v>
      </c>
      <c r="D82" t="s">
        <v>14</v>
      </c>
      <c r="E82">
        <v>26.1</v>
      </c>
      <c r="F82" s="21" t="s">
        <v>42</v>
      </c>
      <c r="G82" t="s">
        <v>16</v>
      </c>
      <c r="H82">
        <v>5</v>
      </c>
      <c r="I82" s="31" t="s">
        <v>328</v>
      </c>
      <c r="J82" t="s">
        <v>18</v>
      </c>
      <c r="K82" t="s">
        <v>56</v>
      </c>
      <c r="M82" t="s">
        <v>196</v>
      </c>
      <c r="N82">
        <v>0</v>
      </c>
      <c r="O82" s="20">
        <v>17962085</v>
      </c>
    </row>
    <row r="83" spans="1:16">
      <c r="A83" s="18">
        <v>21</v>
      </c>
      <c r="B83" s="6">
        <v>24</v>
      </c>
      <c r="C83" s="6">
        <v>17.2972973</v>
      </c>
      <c r="D83" t="s">
        <v>14</v>
      </c>
      <c r="E83">
        <v>26.1</v>
      </c>
      <c r="F83" s="21" t="s">
        <v>42</v>
      </c>
      <c r="G83" t="s">
        <v>16</v>
      </c>
      <c r="H83">
        <v>5</v>
      </c>
      <c r="I83" s="31" t="s">
        <v>328</v>
      </c>
      <c r="J83" t="s">
        <v>18</v>
      </c>
      <c r="K83" t="s">
        <v>56</v>
      </c>
      <c r="M83" t="s">
        <v>196</v>
      </c>
      <c r="N83">
        <v>0</v>
      </c>
      <c r="O83" s="20">
        <v>17962085</v>
      </c>
    </row>
    <row r="84" spans="1:16">
      <c r="A84" s="18">
        <v>21</v>
      </c>
      <c r="B84" s="6">
        <v>96</v>
      </c>
      <c r="C84" s="6">
        <v>21.89189189</v>
      </c>
      <c r="D84" t="s">
        <v>14</v>
      </c>
      <c r="E84">
        <v>26.1</v>
      </c>
      <c r="F84" s="21" t="s">
        <v>42</v>
      </c>
      <c r="G84" t="s">
        <v>16</v>
      </c>
      <c r="H84">
        <v>5</v>
      </c>
      <c r="I84" s="31" t="s">
        <v>328</v>
      </c>
      <c r="J84" t="s">
        <v>18</v>
      </c>
      <c r="K84" t="s">
        <v>56</v>
      </c>
      <c r="M84" t="s">
        <v>196</v>
      </c>
      <c r="N84">
        <v>0</v>
      </c>
      <c r="O84" s="20">
        <v>17962085</v>
      </c>
    </row>
    <row r="85" spans="1:16">
      <c r="A85" s="18">
        <v>22</v>
      </c>
      <c r="B85" s="6">
        <v>1</v>
      </c>
      <c r="C85" s="6">
        <v>16.835443040000001</v>
      </c>
      <c r="D85" t="s">
        <v>14</v>
      </c>
      <c r="E85" t="s">
        <v>326</v>
      </c>
      <c r="F85" t="s">
        <v>31</v>
      </c>
      <c r="G85" t="s">
        <v>16</v>
      </c>
      <c r="H85">
        <v>24.4</v>
      </c>
      <c r="I85" t="s">
        <v>29</v>
      </c>
      <c r="J85" t="s">
        <v>18</v>
      </c>
      <c r="K85" t="s">
        <v>19</v>
      </c>
      <c r="L85" t="s">
        <v>63</v>
      </c>
      <c r="M85" t="s">
        <v>59</v>
      </c>
      <c r="N85">
        <v>3000</v>
      </c>
      <c r="O85">
        <v>23343632</v>
      </c>
      <c r="P85" s="6" t="s">
        <v>64</v>
      </c>
    </row>
    <row r="86" spans="1:16">
      <c r="A86" s="18">
        <v>22</v>
      </c>
      <c r="B86" s="6">
        <v>2</v>
      </c>
      <c r="C86" s="6">
        <v>15.949367090000001</v>
      </c>
      <c r="D86" t="s">
        <v>14</v>
      </c>
      <c r="E86" t="s">
        <v>326</v>
      </c>
      <c r="F86" t="s">
        <v>31</v>
      </c>
      <c r="G86" t="s">
        <v>16</v>
      </c>
      <c r="H86">
        <v>24.4</v>
      </c>
      <c r="I86" t="s">
        <v>29</v>
      </c>
      <c r="J86" t="s">
        <v>18</v>
      </c>
      <c r="K86" t="s">
        <v>19</v>
      </c>
      <c r="L86" t="s">
        <v>63</v>
      </c>
      <c r="M86" t="s">
        <v>59</v>
      </c>
      <c r="N86">
        <v>3000</v>
      </c>
      <c r="O86">
        <v>23343632</v>
      </c>
    </row>
    <row r="87" spans="1:16">
      <c r="A87" s="18">
        <v>22</v>
      </c>
      <c r="B87" s="6">
        <v>4</v>
      </c>
      <c r="C87" s="6">
        <v>12.78481013</v>
      </c>
      <c r="D87" t="s">
        <v>14</v>
      </c>
      <c r="E87" t="s">
        <v>326</v>
      </c>
      <c r="F87" t="s">
        <v>31</v>
      </c>
      <c r="G87" t="s">
        <v>16</v>
      </c>
      <c r="H87">
        <v>24.4</v>
      </c>
      <c r="I87" t="s">
        <v>29</v>
      </c>
      <c r="J87" t="s">
        <v>18</v>
      </c>
      <c r="K87" t="s">
        <v>19</v>
      </c>
      <c r="L87" t="s">
        <v>63</v>
      </c>
      <c r="M87" t="s">
        <v>59</v>
      </c>
      <c r="N87">
        <v>3000</v>
      </c>
      <c r="O87">
        <v>23343632</v>
      </c>
    </row>
    <row r="88" spans="1:16">
      <c r="A88" s="18">
        <v>22</v>
      </c>
      <c r="B88" s="6">
        <v>24</v>
      </c>
      <c r="C88" s="6">
        <v>13.5443038</v>
      </c>
      <c r="D88" t="s">
        <v>14</v>
      </c>
      <c r="E88" t="s">
        <v>326</v>
      </c>
      <c r="F88" t="s">
        <v>31</v>
      </c>
      <c r="G88" t="s">
        <v>16</v>
      </c>
      <c r="H88">
        <v>24.4</v>
      </c>
      <c r="I88" t="s">
        <v>29</v>
      </c>
      <c r="J88" t="s">
        <v>18</v>
      </c>
      <c r="K88" t="s">
        <v>19</v>
      </c>
      <c r="L88" t="s">
        <v>63</v>
      </c>
      <c r="M88" t="s">
        <v>59</v>
      </c>
      <c r="N88">
        <v>3000</v>
      </c>
      <c r="O88">
        <v>23343632</v>
      </c>
    </row>
    <row r="89" spans="1:16">
      <c r="A89" s="18">
        <v>22</v>
      </c>
      <c r="B89" s="6">
        <v>48</v>
      </c>
      <c r="C89" s="6">
        <v>8.2278481009999993</v>
      </c>
      <c r="D89" t="s">
        <v>14</v>
      </c>
      <c r="E89" t="s">
        <v>326</v>
      </c>
      <c r="F89" t="s">
        <v>31</v>
      </c>
      <c r="G89" t="s">
        <v>16</v>
      </c>
      <c r="H89">
        <v>24.4</v>
      </c>
      <c r="I89" t="s">
        <v>29</v>
      </c>
      <c r="J89" t="s">
        <v>18</v>
      </c>
      <c r="K89" t="s">
        <v>19</v>
      </c>
      <c r="L89" t="s">
        <v>63</v>
      </c>
      <c r="M89" t="s">
        <v>59</v>
      </c>
      <c r="N89">
        <v>3000</v>
      </c>
      <c r="O89">
        <v>23343632</v>
      </c>
    </row>
    <row r="90" spans="1:16">
      <c r="A90" s="18">
        <v>23</v>
      </c>
      <c r="B90" s="6">
        <v>2</v>
      </c>
      <c r="C90" s="6">
        <v>13.75</v>
      </c>
      <c r="D90" t="s">
        <v>14</v>
      </c>
      <c r="E90">
        <v>21</v>
      </c>
      <c r="F90" t="s">
        <v>31</v>
      </c>
      <c r="G90" t="s">
        <v>16</v>
      </c>
      <c r="H90">
        <v>120</v>
      </c>
      <c r="I90" t="s">
        <v>29</v>
      </c>
      <c r="J90" t="s">
        <v>18</v>
      </c>
      <c r="K90" t="s">
        <v>19</v>
      </c>
      <c r="L90" t="s">
        <v>43</v>
      </c>
      <c r="M90" t="s">
        <v>326</v>
      </c>
      <c r="N90">
        <v>2500</v>
      </c>
      <c r="O90" s="20">
        <v>21608124</v>
      </c>
      <c r="P90" s="18" t="s">
        <v>66</v>
      </c>
    </row>
    <row r="91" spans="1:16">
      <c r="A91" s="18">
        <v>23</v>
      </c>
      <c r="B91" s="6">
        <v>5</v>
      </c>
      <c r="C91" s="6">
        <v>10.81</v>
      </c>
      <c r="D91" t="s">
        <v>14</v>
      </c>
      <c r="E91">
        <v>21</v>
      </c>
      <c r="F91" t="s">
        <v>31</v>
      </c>
      <c r="G91" t="s">
        <v>16</v>
      </c>
      <c r="H91">
        <v>120</v>
      </c>
      <c r="I91" t="s">
        <v>29</v>
      </c>
      <c r="J91" t="s">
        <v>18</v>
      </c>
      <c r="K91" t="s">
        <v>19</v>
      </c>
      <c r="L91" t="s">
        <v>43</v>
      </c>
      <c r="M91" t="s">
        <v>326</v>
      </c>
      <c r="N91">
        <v>2500</v>
      </c>
      <c r="O91" s="20">
        <v>21608124</v>
      </c>
    </row>
    <row r="92" spans="1:16">
      <c r="A92" s="18">
        <v>23</v>
      </c>
      <c r="B92" s="6">
        <v>24</v>
      </c>
      <c r="C92" s="6">
        <v>6.14</v>
      </c>
      <c r="D92" t="s">
        <v>14</v>
      </c>
      <c r="E92">
        <v>21</v>
      </c>
      <c r="F92" t="s">
        <v>31</v>
      </c>
      <c r="G92" t="s">
        <v>16</v>
      </c>
      <c r="H92">
        <v>120</v>
      </c>
      <c r="I92" t="s">
        <v>29</v>
      </c>
      <c r="J92" t="s">
        <v>18</v>
      </c>
      <c r="K92" t="s">
        <v>19</v>
      </c>
      <c r="L92" t="s">
        <v>43</v>
      </c>
      <c r="M92" t="s">
        <v>326</v>
      </c>
      <c r="N92">
        <v>2500</v>
      </c>
      <c r="O92" s="20">
        <v>21608124</v>
      </c>
    </row>
    <row r="93" spans="1:16">
      <c r="A93" s="18">
        <v>24</v>
      </c>
      <c r="B93" s="6">
        <v>0.5</v>
      </c>
      <c r="C93" s="6">
        <v>18.32</v>
      </c>
      <c r="D93" t="s">
        <v>14</v>
      </c>
      <c r="E93">
        <v>23</v>
      </c>
      <c r="F93" s="6" t="s">
        <v>67</v>
      </c>
      <c r="G93" t="s">
        <v>16</v>
      </c>
      <c r="H93">
        <v>10</v>
      </c>
      <c r="I93" t="s">
        <v>395</v>
      </c>
      <c r="J93" t="s">
        <v>18</v>
      </c>
      <c r="K93" t="s">
        <v>19</v>
      </c>
      <c r="L93" t="s">
        <v>68</v>
      </c>
      <c r="M93" t="s">
        <v>326</v>
      </c>
      <c r="N93">
        <v>0</v>
      </c>
      <c r="O93" s="20">
        <v>33212346</v>
      </c>
      <c r="P93" s="6" t="s">
        <v>69</v>
      </c>
    </row>
    <row r="94" spans="1:16">
      <c r="A94" s="18">
        <v>24</v>
      </c>
      <c r="B94" s="6">
        <v>1</v>
      </c>
      <c r="C94" s="6">
        <v>11.59</v>
      </c>
      <c r="D94" t="s">
        <v>14</v>
      </c>
      <c r="E94">
        <v>23</v>
      </c>
      <c r="F94" s="6" t="s">
        <v>67</v>
      </c>
      <c r="G94" t="s">
        <v>16</v>
      </c>
      <c r="H94">
        <v>10</v>
      </c>
      <c r="I94" t="s">
        <v>395</v>
      </c>
      <c r="J94" t="s">
        <v>18</v>
      </c>
      <c r="K94" t="s">
        <v>19</v>
      </c>
      <c r="L94" t="s">
        <v>68</v>
      </c>
      <c r="M94" t="s">
        <v>326</v>
      </c>
      <c r="N94">
        <v>0</v>
      </c>
      <c r="O94" s="20">
        <v>33212346</v>
      </c>
    </row>
    <row r="95" spans="1:16">
      <c r="A95" s="18">
        <v>24</v>
      </c>
      <c r="B95" s="6">
        <v>3</v>
      </c>
      <c r="C95" s="6">
        <v>11.28</v>
      </c>
      <c r="D95" t="s">
        <v>14</v>
      </c>
      <c r="E95">
        <v>23</v>
      </c>
      <c r="F95" s="6" t="s">
        <v>67</v>
      </c>
      <c r="G95" t="s">
        <v>16</v>
      </c>
      <c r="H95">
        <v>10</v>
      </c>
      <c r="I95" t="s">
        <v>395</v>
      </c>
      <c r="J95" t="s">
        <v>18</v>
      </c>
      <c r="K95" t="s">
        <v>19</v>
      </c>
      <c r="L95" t="s">
        <v>68</v>
      </c>
      <c r="M95" t="s">
        <v>326</v>
      </c>
      <c r="N95">
        <v>0</v>
      </c>
      <c r="O95" s="20">
        <v>33212346</v>
      </c>
    </row>
    <row r="96" spans="1:16">
      <c r="A96" s="18">
        <v>25</v>
      </c>
      <c r="B96" s="6">
        <v>24</v>
      </c>
      <c r="C96" s="6">
        <v>3.4862385319999998</v>
      </c>
      <c r="D96" t="s">
        <v>14</v>
      </c>
      <c r="E96">
        <v>20</v>
      </c>
      <c r="F96" t="s">
        <v>70</v>
      </c>
      <c r="G96" t="s">
        <v>16</v>
      </c>
      <c r="H96">
        <v>16</v>
      </c>
      <c r="I96" t="s">
        <v>17</v>
      </c>
      <c r="J96" t="s">
        <v>18</v>
      </c>
      <c r="K96" t="s">
        <v>19</v>
      </c>
      <c r="L96" t="s">
        <v>71</v>
      </c>
      <c r="M96" t="s">
        <v>196</v>
      </c>
      <c r="N96">
        <v>0</v>
      </c>
      <c r="O96" s="20">
        <v>24550205</v>
      </c>
      <c r="P96" s="6" t="s">
        <v>72</v>
      </c>
    </row>
    <row r="97" spans="1:22">
      <c r="A97" s="18">
        <v>25</v>
      </c>
      <c r="B97" s="6">
        <v>168</v>
      </c>
      <c r="C97" s="6">
        <v>3.1192660550000002</v>
      </c>
      <c r="D97" t="s">
        <v>14</v>
      </c>
      <c r="E97">
        <v>20</v>
      </c>
      <c r="F97" t="s">
        <v>70</v>
      </c>
      <c r="G97" t="s">
        <v>16</v>
      </c>
      <c r="H97">
        <v>16</v>
      </c>
      <c r="I97" t="s">
        <v>17</v>
      </c>
      <c r="J97" t="s">
        <v>18</v>
      </c>
      <c r="K97" t="s">
        <v>19</v>
      </c>
      <c r="L97" t="s">
        <v>71</v>
      </c>
      <c r="M97" t="s">
        <v>196</v>
      </c>
      <c r="N97">
        <v>0</v>
      </c>
      <c r="O97" s="20">
        <v>24550205</v>
      </c>
    </row>
    <row r="98" spans="1:22">
      <c r="A98" s="18">
        <v>25</v>
      </c>
      <c r="B98" s="6">
        <v>672</v>
      </c>
      <c r="C98" s="6">
        <v>5.1376146790000004</v>
      </c>
      <c r="D98" t="s">
        <v>14</v>
      </c>
      <c r="E98">
        <v>20</v>
      </c>
      <c r="F98" t="s">
        <v>70</v>
      </c>
      <c r="G98" t="s">
        <v>16</v>
      </c>
      <c r="H98">
        <v>16</v>
      </c>
      <c r="I98" t="s">
        <v>17</v>
      </c>
      <c r="J98" t="s">
        <v>18</v>
      </c>
      <c r="K98" t="s">
        <v>19</v>
      </c>
      <c r="L98" t="s">
        <v>71</v>
      </c>
      <c r="M98" t="s">
        <v>196</v>
      </c>
      <c r="N98">
        <v>0</v>
      </c>
      <c r="O98" s="20">
        <v>24550205</v>
      </c>
    </row>
    <row r="99" spans="1:22">
      <c r="A99" s="18">
        <v>26</v>
      </c>
      <c r="B99" s="6">
        <v>24</v>
      </c>
      <c r="C99" s="6">
        <v>43.853211010000003</v>
      </c>
      <c r="D99" t="s">
        <v>14</v>
      </c>
      <c r="E99">
        <v>20</v>
      </c>
      <c r="F99" t="s">
        <v>70</v>
      </c>
      <c r="G99" t="s">
        <v>16</v>
      </c>
      <c r="H99">
        <v>16</v>
      </c>
      <c r="I99" t="s">
        <v>17</v>
      </c>
      <c r="J99" t="s">
        <v>18</v>
      </c>
      <c r="K99" t="s">
        <v>19</v>
      </c>
      <c r="L99" t="s">
        <v>71</v>
      </c>
      <c r="M99" t="s">
        <v>196</v>
      </c>
      <c r="N99">
        <v>2000</v>
      </c>
      <c r="O99" s="20">
        <v>24550205</v>
      </c>
      <c r="P99" s="6" t="s">
        <v>73</v>
      </c>
    </row>
    <row r="100" spans="1:22">
      <c r="A100" s="18">
        <v>26</v>
      </c>
      <c r="B100" s="6">
        <v>168</v>
      </c>
      <c r="C100" s="6">
        <v>38.348623850000003</v>
      </c>
      <c r="D100" t="s">
        <v>14</v>
      </c>
      <c r="E100">
        <v>20</v>
      </c>
      <c r="F100" t="s">
        <v>70</v>
      </c>
      <c r="G100" t="s">
        <v>16</v>
      </c>
      <c r="H100">
        <v>16</v>
      </c>
      <c r="I100" t="s">
        <v>17</v>
      </c>
      <c r="J100" t="s">
        <v>18</v>
      </c>
      <c r="K100" t="s">
        <v>19</v>
      </c>
      <c r="L100" t="s">
        <v>71</v>
      </c>
      <c r="M100" t="s">
        <v>196</v>
      </c>
      <c r="N100">
        <v>2000</v>
      </c>
      <c r="O100" s="20">
        <v>24550205</v>
      </c>
    </row>
    <row r="101" spans="1:22" ht="15.6">
      <c r="A101" s="18">
        <v>26</v>
      </c>
      <c r="B101" s="6">
        <v>672</v>
      </c>
      <c r="C101" s="6">
        <v>49.174311930000002</v>
      </c>
      <c r="D101" t="s">
        <v>14</v>
      </c>
      <c r="E101">
        <v>20</v>
      </c>
      <c r="F101" t="s">
        <v>70</v>
      </c>
      <c r="G101" t="s">
        <v>16</v>
      </c>
      <c r="H101">
        <v>16</v>
      </c>
      <c r="I101" t="s">
        <v>17</v>
      </c>
      <c r="J101" t="s">
        <v>18</v>
      </c>
      <c r="K101" t="s">
        <v>19</v>
      </c>
      <c r="L101" t="s">
        <v>71</v>
      </c>
      <c r="M101" t="s">
        <v>196</v>
      </c>
      <c r="N101">
        <v>2000</v>
      </c>
      <c r="O101" s="20">
        <v>24550205</v>
      </c>
      <c r="T101" s="1"/>
      <c r="U101" s="1"/>
      <c r="V101" s="1"/>
    </row>
    <row r="102" spans="1:22">
      <c r="A102" s="18">
        <v>27</v>
      </c>
      <c r="B102" s="6">
        <v>24</v>
      </c>
      <c r="C102" s="6">
        <v>32.28346457</v>
      </c>
      <c r="D102" t="s">
        <v>14</v>
      </c>
      <c r="E102">
        <v>27.5</v>
      </c>
      <c r="F102" s="16" t="s">
        <v>74</v>
      </c>
      <c r="G102" t="s">
        <v>16</v>
      </c>
      <c r="H102">
        <v>15</v>
      </c>
      <c r="I102" t="s">
        <v>17</v>
      </c>
      <c r="J102" t="s">
        <v>18</v>
      </c>
      <c r="K102" t="s">
        <v>19</v>
      </c>
      <c r="L102" t="s">
        <v>71</v>
      </c>
      <c r="M102" t="s">
        <v>378</v>
      </c>
      <c r="N102">
        <v>0</v>
      </c>
      <c r="O102" s="20">
        <v>18722754</v>
      </c>
      <c r="P102" s="6" t="s">
        <v>75</v>
      </c>
    </row>
    <row r="103" spans="1:22">
      <c r="A103" s="18">
        <v>28</v>
      </c>
      <c r="B103" s="6">
        <v>24</v>
      </c>
      <c r="C103" s="6">
        <v>35.433070870000002</v>
      </c>
      <c r="D103" t="s">
        <v>14</v>
      </c>
      <c r="E103">
        <v>27.5</v>
      </c>
      <c r="F103" s="16" t="s">
        <v>74</v>
      </c>
      <c r="G103" t="s">
        <v>16</v>
      </c>
      <c r="H103">
        <v>50</v>
      </c>
      <c r="I103" t="s">
        <v>17</v>
      </c>
      <c r="J103" t="s">
        <v>18</v>
      </c>
      <c r="K103" t="s">
        <v>19</v>
      </c>
      <c r="L103" t="s">
        <v>71</v>
      </c>
      <c r="M103" t="s">
        <v>378</v>
      </c>
      <c r="N103">
        <v>0</v>
      </c>
      <c r="O103" s="20">
        <v>18722754</v>
      </c>
      <c r="P103" s="6" t="s">
        <v>76</v>
      </c>
    </row>
    <row r="104" spans="1:22">
      <c r="A104" s="18">
        <v>29</v>
      </c>
      <c r="B104" s="6">
        <v>24</v>
      </c>
      <c r="C104" s="6">
        <v>39.370078739999997</v>
      </c>
      <c r="D104" t="s">
        <v>14</v>
      </c>
      <c r="E104">
        <v>27.5</v>
      </c>
      <c r="F104" s="16" t="s">
        <v>74</v>
      </c>
      <c r="G104" t="s">
        <v>16</v>
      </c>
      <c r="H104">
        <v>100</v>
      </c>
      <c r="I104" t="s">
        <v>17</v>
      </c>
      <c r="J104" t="s">
        <v>18</v>
      </c>
      <c r="K104" t="s">
        <v>19</v>
      </c>
      <c r="L104" t="s">
        <v>71</v>
      </c>
      <c r="M104" t="s">
        <v>378</v>
      </c>
      <c r="N104">
        <v>0</v>
      </c>
      <c r="O104" s="20">
        <v>18722754</v>
      </c>
      <c r="P104" s="6" t="s">
        <v>23</v>
      </c>
    </row>
    <row r="105" spans="1:22">
      <c r="A105" s="18">
        <v>30</v>
      </c>
      <c r="B105" s="6">
        <v>24</v>
      </c>
      <c r="C105" s="6">
        <v>55.11811024</v>
      </c>
      <c r="D105" t="s">
        <v>14</v>
      </c>
      <c r="E105">
        <v>27.5</v>
      </c>
      <c r="F105" s="16" t="s">
        <v>74</v>
      </c>
      <c r="G105" t="s">
        <v>16</v>
      </c>
      <c r="H105">
        <v>200</v>
      </c>
      <c r="I105" t="s">
        <v>17</v>
      </c>
      <c r="J105" t="s">
        <v>18</v>
      </c>
      <c r="K105" t="s">
        <v>19</v>
      </c>
      <c r="L105" t="s">
        <v>71</v>
      </c>
      <c r="M105" t="s">
        <v>378</v>
      </c>
      <c r="N105">
        <v>0</v>
      </c>
      <c r="O105" s="20">
        <v>18722754</v>
      </c>
      <c r="P105" s="6" t="s">
        <v>77</v>
      </c>
    </row>
    <row r="106" spans="1:22">
      <c r="A106" s="18">
        <v>31</v>
      </c>
      <c r="B106" s="6">
        <v>48</v>
      </c>
      <c r="C106" s="6">
        <v>15.83</v>
      </c>
      <c r="D106" t="s">
        <v>14</v>
      </c>
      <c r="E106">
        <v>22.5</v>
      </c>
      <c r="F106" t="s">
        <v>31</v>
      </c>
      <c r="G106" t="s">
        <v>16</v>
      </c>
      <c r="H106">
        <v>20</v>
      </c>
      <c r="I106" s="6" t="s">
        <v>92</v>
      </c>
      <c r="J106" t="s">
        <v>18</v>
      </c>
      <c r="K106" t="s">
        <v>19</v>
      </c>
      <c r="L106" t="s">
        <v>71</v>
      </c>
      <c r="M106" t="s">
        <v>196</v>
      </c>
      <c r="N106">
        <v>5000</v>
      </c>
      <c r="O106" s="20">
        <v>19131103</v>
      </c>
      <c r="P106" s="6" t="s">
        <v>79</v>
      </c>
    </row>
    <row r="107" spans="1:22">
      <c r="A107" s="18">
        <v>32</v>
      </c>
      <c r="B107" s="6">
        <v>48</v>
      </c>
      <c r="C107" s="6">
        <v>62.91</v>
      </c>
      <c r="D107" t="s">
        <v>14</v>
      </c>
      <c r="E107">
        <v>22.5</v>
      </c>
      <c r="F107" t="s">
        <v>31</v>
      </c>
      <c r="G107" t="s">
        <v>16</v>
      </c>
      <c r="H107">
        <v>80</v>
      </c>
      <c r="I107" s="6" t="s">
        <v>92</v>
      </c>
      <c r="J107" t="s">
        <v>18</v>
      </c>
      <c r="K107" t="s">
        <v>19</v>
      </c>
      <c r="L107" t="s">
        <v>71</v>
      </c>
      <c r="M107" t="s">
        <v>196</v>
      </c>
      <c r="N107">
        <v>5000</v>
      </c>
      <c r="O107" s="20">
        <v>19131103</v>
      </c>
      <c r="P107" s="6" t="s">
        <v>80</v>
      </c>
    </row>
    <row r="108" spans="1:22">
      <c r="A108" s="18">
        <v>33</v>
      </c>
      <c r="B108" s="6">
        <v>1</v>
      </c>
      <c r="C108" s="6">
        <v>31.803278689999999</v>
      </c>
      <c r="D108" t="s">
        <v>14</v>
      </c>
      <c r="E108" t="s">
        <v>326</v>
      </c>
      <c r="F108" s="21" t="s">
        <v>15</v>
      </c>
      <c r="G108" t="s">
        <v>16</v>
      </c>
      <c r="H108">
        <v>9.4</v>
      </c>
      <c r="I108" t="s">
        <v>81</v>
      </c>
      <c r="J108" t="s">
        <v>18</v>
      </c>
      <c r="K108" t="s">
        <v>19</v>
      </c>
      <c r="L108" t="s">
        <v>20</v>
      </c>
      <c r="M108" t="s">
        <v>196</v>
      </c>
      <c r="N108">
        <v>5000</v>
      </c>
      <c r="O108">
        <v>24272951</v>
      </c>
      <c r="P108" s="6" t="s">
        <v>83</v>
      </c>
    </row>
    <row r="109" spans="1:22">
      <c r="A109" s="18">
        <v>33</v>
      </c>
      <c r="B109" s="6">
        <v>24</v>
      </c>
      <c r="C109" s="6">
        <v>209.30232559999999</v>
      </c>
      <c r="D109" t="s">
        <v>14</v>
      </c>
      <c r="E109" t="s">
        <v>326</v>
      </c>
      <c r="F109" s="21" t="s">
        <v>15</v>
      </c>
      <c r="G109" t="s">
        <v>16</v>
      </c>
      <c r="H109">
        <v>9.4</v>
      </c>
      <c r="I109" t="s">
        <v>81</v>
      </c>
      <c r="J109" t="s">
        <v>18</v>
      </c>
      <c r="K109" t="s">
        <v>19</v>
      </c>
      <c r="L109" t="s">
        <v>20</v>
      </c>
      <c r="M109" t="s">
        <v>196</v>
      </c>
      <c r="N109">
        <v>5000</v>
      </c>
      <c r="O109">
        <v>24272951</v>
      </c>
      <c r="P109" s="6"/>
    </row>
    <row r="110" spans="1:22">
      <c r="A110" s="18">
        <v>33</v>
      </c>
      <c r="B110" s="6">
        <v>48</v>
      </c>
      <c r="C110" s="6">
        <v>227.9069767</v>
      </c>
      <c r="D110" t="s">
        <v>14</v>
      </c>
      <c r="E110" t="s">
        <v>326</v>
      </c>
      <c r="F110" s="21" t="s">
        <v>15</v>
      </c>
      <c r="G110" t="s">
        <v>16</v>
      </c>
      <c r="H110">
        <v>9.4</v>
      </c>
      <c r="I110" t="s">
        <v>81</v>
      </c>
      <c r="J110" t="s">
        <v>18</v>
      </c>
      <c r="K110" t="s">
        <v>19</v>
      </c>
      <c r="L110" t="s">
        <v>20</v>
      </c>
      <c r="M110" t="s">
        <v>196</v>
      </c>
      <c r="N110">
        <v>5000</v>
      </c>
      <c r="O110">
        <v>24272951</v>
      </c>
      <c r="P110" s="6"/>
    </row>
    <row r="111" spans="1:22">
      <c r="A111" s="18">
        <v>34</v>
      </c>
      <c r="B111" s="6">
        <v>0.5</v>
      </c>
      <c r="C111" s="6">
        <v>5.53</v>
      </c>
      <c r="D111" t="s">
        <v>14</v>
      </c>
      <c r="E111">
        <v>22.5</v>
      </c>
      <c r="F111" t="s">
        <v>31</v>
      </c>
      <c r="G111" t="s">
        <v>16</v>
      </c>
      <c r="H111">
        <v>21.5</v>
      </c>
      <c r="I111" t="s">
        <v>395</v>
      </c>
      <c r="J111" t="s">
        <v>18</v>
      </c>
      <c r="K111" t="s">
        <v>19</v>
      </c>
      <c r="L111" s="6" t="s">
        <v>84</v>
      </c>
      <c r="M111" s="6" t="s">
        <v>326</v>
      </c>
      <c r="N111">
        <v>0</v>
      </c>
      <c r="O111" s="20">
        <v>21513349</v>
      </c>
      <c r="P111" s="6" t="s">
        <v>85</v>
      </c>
    </row>
    <row r="112" spans="1:22">
      <c r="A112" s="18">
        <v>34</v>
      </c>
      <c r="B112" s="6">
        <v>1</v>
      </c>
      <c r="C112" s="6">
        <v>5.54</v>
      </c>
      <c r="D112" t="s">
        <v>14</v>
      </c>
      <c r="E112">
        <v>22.5</v>
      </c>
      <c r="F112" t="s">
        <v>31</v>
      </c>
      <c r="G112" t="s">
        <v>16</v>
      </c>
      <c r="H112">
        <v>21.5</v>
      </c>
      <c r="I112" t="s">
        <v>395</v>
      </c>
      <c r="J112" t="s">
        <v>18</v>
      </c>
      <c r="K112" t="s">
        <v>19</v>
      </c>
      <c r="L112" s="6" t="s">
        <v>84</v>
      </c>
      <c r="M112" s="6" t="s">
        <v>326</v>
      </c>
      <c r="N112">
        <v>0</v>
      </c>
      <c r="O112" s="20">
        <v>21513349</v>
      </c>
    </row>
    <row r="113" spans="1:16">
      <c r="A113" s="18">
        <v>34</v>
      </c>
      <c r="B113" s="6">
        <v>3</v>
      </c>
      <c r="C113" s="6">
        <v>5.3</v>
      </c>
      <c r="D113" t="s">
        <v>14</v>
      </c>
      <c r="E113">
        <v>22.5</v>
      </c>
      <c r="F113" t="s">
        <v>31</v>
      </c>
      <c r="G113" t="s">
        <v>16</v>
      </c>
      <c r="H113">
        <v>21.5</v>
      </c>
      <c r="I113" t="s">
        <v>395</v>
      </c>
      <c r="J113" t="s">
        <v>18</v>
      </c>
      <c r="K113" t="s">
        <v>19</v>
      </c>
      <c r="L113" s="6" t="s">
        <v>84</v>
      </c>
      <c r="M113" s="6" t="s">
        <v>326</v>
      </c>
      <c r="N113">
        <v>0</v>
      </c>
      <c r="O113" s="20">
        <v>21513349</v>
      </c>
    </row>
    <row r="114" spans="1:16">
      <c r="A114" s="18">
        <v>34</v>
      </c>
      <c r="B114" s="6">
        <v>24</v>
      </c>
      <c r="C114" s="6">
        <v>1.47</v>
      </c>
      <c r="D114" t="s">
        <v>14</v>
      </c>
      <c r="E114">
        <v>22.5</v>
      </c>
      <c r="F114" t="s">
        <v>31</v>
      </c>
      <c r="G114" t="s">
        <v>16</v>
      </c>
      <c r="H114">
        <v>21.5</v>
      </c>
      <c r="I114" t="s">
        <v>395</v>
      </c>
      <c r="J114" t="s">
        <v>18</v>
      </c>
      <c r="K114" t="s">
        <v>19</v>
      </c>
      <c r="L114" s="6" t="s">
        <v>84</v>
      </c>
      <c r="M114" s="6" t="s">
        <v>326</v>
      </c>
      <c r="N114">
        <v>0</v>
      </c>
      <c r="O114" s="20">
        <v>21513349</v>
      </c>
    </row>
    <row r="115" spans="1:16">
      <c r="A115" s="18">
        <v>35</v>
      </c>
      <c r="B115" s="6">
        <v>4</v>
      </c>
      <c r="C115" s="6">
        <v>11.68141593</v>
      </c>
      <c r="D115" t="s">
        <v>14</v>
      </c>
      <c r="E115">
        <v>19</v>
      </c>
      <c r="F115" s="16" t="s">
        <v>86</v>
      </c>
      <c r="G115" t="s">
        <v>16</v>
      </c>
      <c r="H115">
        <v>6.2</v>
      </c>
      <c r="I115" s="16" t="s">
        <v>87</v>
      </c>
      <c r="J115" t="s">
        <v>18</v>
      </c>
      <c r="K115" t="s">
        <v>19</v>
      </c>
      <c r="L115" t="s">
        <v>20</v>
      </c>
      <c r="M115" s="6" t="s">
        <v>196</v>
      </c>
      <c r="N115">
        <v>3400</v>
      </c>
      <c r="O115" s="20">
        <v>29677597</v>
      </c>
      <c r="P115" s="24" t="s">
        <v>88</v>
      </c>
    </row>
    <row r="116" spans="1:16">
      <c r="A116" s="18">
        <v>35</v>
      </c>
      <c r="B116" s="6">
        <v>24</v>
      </c>
      <c r="C116" s="6">
        <v>13.097345130000001</v>
      </c>
      <c r="D116" t="s">
        <v>14</v>
      </c>
      <c r="E116">
        <v>19</v>
      </c>
      <c r="F116" s="16" t="s">
        <v>86</v>
      </c>
      <c r="G116" t="s">
        <v>16</v>
      </c>
      <c r="H116">
        <v>6.2</v>
      </c>
      <c r="I116" s="16" t="s">
        <v>87</v>
      </c>
      <c r="J116" t="s">
        <v>18</v>
      </c>
      <c r="K116" t="s">
        <v>19</v>
      </c>
      <c r="L116" t="s">
        <v>20</v>
      </c>
      <c r="M116" s="6" t="s">
        <v>196</v>
      </c>
      <c r="N116">
        <v>3400</v>
      </c>
      <c r="O116" s="20">
        <v>29677597</v>
      </c>
    </row>
    <row r="117" spans="1:16">
      <c r="A117" s="18">
        <v>35</v>
      </c>
      <c r="B117" s="6">
        <v>48</v>
      </c>
      <c r="C117" s="6">
        <v>7.4336283190000003</v>
      </c>
      <c r="D117" t="s">
        <v>14</v>
      </c>
      <c r="E117">
        <v>19</v>
      </c>
      <c r="F117" s="16" t="s">
        <v>86</v>
      </c>
      <c r="G117" t="s">
        <v>16</v>
      </c>
      <c r="H117">
        <v>6.2</v>
      </c>
      <c r="I117" s="16" t="s">
        <v>87</v>
      </c>
      <c r="J117" t="s">
        <v>18</v>
      </c>
      <c r="K117" t="s">
        <v>19</v>
      </c>
      <c r="L117" t="s">
        <v>20</v>
      </c>
      <c r="M117" s="6" t="s">
        <v>196</v>
      </c>
      <c r="N117">
        <v>3400</v>
      </c>
      <c r="O117" s="20">
        <v>29677597</v>
      </c>
    </row>
    <row r="118" spans="1:16">
      <c r="A118" s="18">
        <v>35</v>
      </c>
      <c r="B118" s="6">
        <v>144</v>
      </c>
      <c r="C118" s="6">
        <v>5.4867256639999997</v>
      </c>
      <c r="D118" t="s">
        <v>14</v>
      </c>
      <c r="E118">
        <v>19</v>
      </c>
      <c r="F118" s="16" t="s">
        <v>86</v>
      </c>
      <c r="G118" t="s">
        <v>16</v>
      </c>
      <c r="H118">
        <v>6.2</v>
      </c>
      <c r="I118" s="16" t="s">
        <v>87</v>
      </c>
      <c r="J118" t="s">
        <v>18</v>
      </c>
      <c r="K118" t="s">
        <v>19</v>
      </c>
      <c r="L118" t="s">
        <v>20</v>
      </c>
      <c r="M118" s="6" t="s">
        <v>196</v>
      </c>
      <c r="N118">
        <v>3400</v>
      </c>
      <c r="O118" s="20">
        <v>29677597</v>
      </c>
    </row>
    <row r="119" spans="1:16">
      <c r="A119" s="18">
        <v>35</v>
      </c>
      <c r="B119" s="6">
        <v>240</v>
      </c>
      <c r="C119" s="6">
        <v>2.4778761060000001</v>
      </c>
      <c r="D119" t="s">
        <v>14</v>
      </c>
      <c r="E119">
        <v>19</v>
      </c>
      <c r="F119" s="16" t="s">
        <v>86</v>
      </c>
      <c r="G119" t="s">
        <v>16</v>
      </c>
      <c r="H119">
        <v>6.2</v>
      </c>
      <c r="I119" s="16" t="s">
        <v>87</v>
      </c>
      <c r="J119" t="s">
        <v>18</v>
      </c>
      <c r="K119" t="s">
        <v>19</v>
      </c>
      <c r="L119" t="s">
        <v>20</v>
      </c>
      <c r="M119" s="6" t="s">
        <v>196</v>
      </c>
      <c r="N119">
        <v>3400</v>
      </c>
      <c r="O119" s="20">
        <v>29677597</v>
      </c>
    </row>
    <row r="120" spans="1:16">
      <c r="A120" s="18">
        <v>36</v>
      </c>
      <c r="B120" s="6">
        <v>4</v>
      </c>
      <c r="C120" s="6">
        <v>4.159292035</v>
      </c>
      <c r="D120" t="s">
        <v>14</v>
      </c>
      <c r="E120">
        <v>19</v>
      </c>
      <c r="F120" s="16" t="s">
        <v>86</v>
      </c>
      <c r="G120" t="s">
        <v>16</v>
      </c>
      <c r="H120">
        <v>24.3</v>
      </c>
      <c r="I120" s="16" t="s">
        <v>87</v>
      </c>
      <c r="J120" t="s">
        <v>18</v>
      </c>
      <c r="K120" t="s">
        <v>19</v>
      </c>
      <c r="L120" t="s">
        <v>20</v>
      </c>
      <c r="M120" s="6" t="s">
        <v>196</v>
      </c>
      <c r="N120">
        <v>3400</v>
      </c>
      <c r="O120" s="20">
        <v>29677597</v>
      </c>
      <c r="P120" s="24" t="s">
        <v>89</v>
      </c>
    </row>
    <row r="121" spans="1:16">
      <c r="A121" s="18">
        <v>36</v>
      </c>
      <c r="B121" s="6">
        <v>24</v>
      </c>
      <c r="C121" s="6">
        <v>11.59292035</v>
      </c>
      <c r="D121" t="s">
        <v>14</v>
      </c>
      <c r="E121">
        <v>19</v>
      </c>
      <c r="F121" s="16" t="s">
        <v>86</v>
      </c>
      <c r="G121" t="s">
        <v>16</v>
      </c>
      <c r="H121">
        <v>24.3</v>
      </c>
      <c r="I121" s="16" t="s">
        <v>87</v>
      </c>
      <c r="J121" t="s">
        <v>18</v>
      </c>
      <c r="K121" t="s">
        <v>19</v>
      </c>
      <c r="L121" t="s">
        <v>20</v>
      </c>
      <c r="M121" s="6" t="s">
        <v>196</v>
      </c>
      <c r="N121">
        <v>3400</v>
      </c>
      <c r="O121" s="20">
        <v>29677597</v>
      </c>
    </row>
    <row r="122" spans="1:16">
      <c r="A122" s="18">
        <v>36</v>
      </c>
      <c r="B122" s="6">
        <v>48</v>
      </c>
      <c r="C122" s="6">
        <v>16.106194689999999</v>
      </c>
      <c r="D122" t="s">
        <v>14</v>
      </c>
      <c r="E122">
        <v>19</v>
      </c>
      <c r="F122" s="16" t="s">
        <v>86</v>
      </c>
      <c r="G122" t="s">
        <v>16</v>
      </c>
      <c r="H122">
        <v>24.3</v>
      </c>
      <c r="I122" s="16" t="s">
        <v>87</v>
      </c>
      <c r="J122" t="s">
        <v>18</v>
      </c>
      <c r="K122" t="s">
        <v>19</v>
      </c>
      <c r="L122" t="s">
        <v>20</v>
      </c>
      <c r="M122" s="6" t="s">
        <v>196</v>
      </c>
      <c r="N122">
        <v>3400</v>
      </c>
      <c r="O122" s="20">
        <v>29677597</v>
      </c>
    </row>
    <row r="123" spans="1:16">
      <c r="A123" s="18">
        <v>36</v>
      </c>
      <c r="B123" s="6">
        <v>144</v>
      </c>
      <c r="C123" s="6">
        <v>13.451327429999999</v>
      </c>
      <c r="D123" t="s">
        <v>14</v>
      </c>
      <c r="E123">
        <v>19</v>
      </c>
      <c r="F123" s="16" t="s">
        <v>86</v>
      </c>
      <c r="G123" t="s">
        <v>16</v>
      </c>
      <c r="H123">
        <v>24.3</v>
      </c>
      <c r="I123" s="16" t="s">
        <v>87</v>
      </c>
      <c r="J123" t="s">
        <v>18</v>
      </c>
      <c r="K123" t="s">
        <v>19</v>
      </c>
      <c r="L123" t="s">
        <v>20</v>
      </c>
      <c r="M123" s="6" t="s">
        <v>196</v>
      </c>
      <c r="N123">
        <v>3400</v>
      </c>
      <c r="O123" s="20">
        <v>29677597</v>
      </c>
    </row>
    <row r="124" spans="1:16">
      <c r="A124" s="18">
        <v>36</v>
      </c>
      <c r="B124" s="6">
        <v>240</v>
      </c>
      <c r="C124" s="6">
        <v>10.88495575</v>
      </c>
      <c r="D124" t="s">
        <v>14</v>
      </c>
      <c r="E124">
        <v>19</v>
      </c>
      <c r="F124" s="16" t="s">
        <v>86</v>
      </c>
      <c r="G124" t="s">
        <v>16</v>
      </c>
      <c r="H124">
        <v>24.3</v>
      </c>
      <c r="I124" s="16" t="s">
        <v>87</v>
      </c>
      <c r="J124" t="s">
        <v>18</v>
      </c>
      <c r="K124" t="s">
        <v>19</v>
      </c>
      <c r="L124" t="s">
        <v>20</v>
      </c>
      <c r="M124" s="6" t="s">
        <v>196</v>
      </c>
      <c r="N124">
        <v>3400</v>
      </c>
      <c r="O124" s="20">
        <v>29677597</v>
      </c>
    </row>
    <row r="125" spans="1:16">
      <c r="A125" s="18">
        <v>36</v>
      </c>
      <c r="B125" s="6">
        <v>480</v>
      </c>
      <c r="C125" s="6">
        <v>8.0530973449999994</v>
      </c>
      <c r="D125" t="s">
        <v>14</v>
      </c>
      <c r="E125">
        <v>19</v>
      </c>
      <c r="F125" s="16" t="s">
        <v>86</v>
      </c>
      <c r="G125" t="s">
        <v>16</v>
      </c>
      <c r="H125">
        <v>24.3</v>
      </c>
      <c r="I125" s="16" t="s">
        <v>87</v>
      </c>
      <c r="J125" t="s">
        <v>18</v>
      </c>
      <c r="K125" t="s">
        <v>19</v>
      </c>
      <c r="L125" t="s">
        <v>20</v>
      </c>
      <c r="M125" s="6" t="s">
        <v>196</v>
      </c>
      <c r="N125">
        <v>3400</v>
      </c>
      <c r="O125" s="20">
        <v>29677597</v>
      </c>
    </row>
    <row r="126" spans="1:16">
      <c r="A126" s="18">
        <v>36</v>
      </c>
      <c r="B126" s="6">
        <v>720</v>
      </c>
      <c r="C126" s="6">
        <v>5.0442477879999998</v>
      </c>
      <c r="D126" t="s">
        <v>14</v>
      </c>
      <c r="E126">
        <v>19</v>
      </c>
      <c r="F126" s="16" t="s">
        <v>86</v>
      </c>
      <c r="G126" t="s">
        <v>16</v>
      </c>
      <c r="H126">
        <v>24.3</v>
      </c>
      <c r="I126" s="16" t="s">
        <v>87</v>
      </c>
      <c r="J126" t="s">
        <v>18</v>
      </c>
      <c r="K126" t="s">
        <v>19</v>
      </c>
      <c r="L126" t="s">
        <v>20</v>
      </c>
      <c r="M126" s="6" t="s">
        <v>196</v>
      </c>
      <c r="N126">
        <v>3400</v>
      </c>
      <c r="O126" s="20">
        <v>29677597</v>
      </c>
    </row>
    <row r="127" spans="1:16">
      <c r="A127" s="18">
        <v>36</v>
      </c>
      <c r="B127" s="6">
        <v>2160</v>
      </c>
      <c r="C127" s="6">
        <v>1.415929204</v>
      </c>
      <c r="D127" t="s">
        <v>14</v>
      </c>
      <c r="E127">
        <v>19</v>
      </c>
      <c r="F127" s="16" t="s">
        <v>86</v>
      </c>
      <c r="G127" t="s">
        <v>16</v>
      </c>
      <c r="H127">
        <v>24.3</v>
      </c>
      <c r="I127" s="16" t="s">
        <v>87</v>
      </c>
      <c r="J127" t="s">
        <v>18</v>
      </c>
      <c r="K127" t="s">
        <v>19</v>
      </c>
      <c r="L127" t="s">
        <v>20</v>
      </c>
      <c r="M127" s="6" t="s">
        <v>196</v>
      </c>
      <c r="N127">
        <v>3400</v>
      </c>
      <c r="O127" s="20">
        <v>29677597</v>
      </c>
    </row>
    <row r="128" spans="1:16">
      <c r="A128" s="18">
        <v>37</v>
      </c>
      <c r="B128" s="6">
        <v>4</v>
      </c>
      <c r="C128" s="6">
        <v>25.04424779</v>
      </c>
      <c r="D128" t="s">
        <v>14</v>
      </c>
      <c r="E128">
        <v>19</v>
      </c>
      <c r="F128" s="16" t="s">
        <v>86</v>
      </c>
      <c r="G128" t="s">
        <v>16</v>
      </c>
      <c r="H128">
        <v>42.5</v>
      </c>
      <c r="I128" s="16" t="s">
        <v>87</v>
      </c>
      <c r="J128" t="s">
        <v>18</v>
      </c>
      <c r="K128" t="s">
        <v>19</v>
      </c>
      <c r="L128" t="s">
        <v>20</v>
      </c>
      <c r="M128" s="6" t="s">
        <v>196</v>
      </c>
      <c r="N128">
        <v>3400</v>
      </c>
      <c r="O128" s="20">
        <v>29677597</v>
      </c>
      <c r="P128" s="24" t="s">
        <v>90</v>
      </c>
    </row>
    <row r="129" spans="1:16">
      <c r="A129" s="18">
        <v>37</v>
      </c>
      <c r="B129" s="6">
        <v>24</v>
      </c>
      <c r="C129" s="6">
        <v>30.265486729999999</v>
      </c>
      <c r="D129" t="s">
        <v>14</v>
      </c>
      <c r="E129">
        <v>19</v>
      </c>
      <c r="F129" s="16" t="s">
        <v>86</v>
      </c>
      <c r="G129" t="s">
        <v>16</v>
      </c>
      <c r="H129">
        <v>42.5</v>
      </c>
      <c r="I129" s="16" t="s">
        <v>87</v>
      </c>
      <c r="J129" t="s">
        <v>18</v>
      </c>
      <c r="K129" t="s">
        <v>19</v>
      </c>
      <c r="L129" t="s">
        <v>20</v>
      </c>
      <c r="M129" s="6" t="s">
        <v>196</v>
      </c>
      <c r="N129">
        <v>3400</v>
      </c>
      <c r="O129" s="20">
        <v>29677597</v>
      </c>
    </row>
    <row r="130" spans="1:16">
      <c r="A130" s="18">
        <v>37</v>
      </c>
      <c r="B130" s="6">
        <v>48</v>
      </c>
      <c r="C130" s="6">
        <v>32.654867260000003</v>
      </c>
      <c r="D130" t="s">
        <v>14</v>
      </c>
      <c r="E130">
        <v>19</v>
      </c>
      <c r="F130" s="16" t="s">
        <v>86</v>
      </c>
      <c r="G130" t="s">
        <v>16</v>
      </c>
      <c r="H130">
        <v>42.5</v>
      </c>
      <c r="I130" s="16" t="s">
        <v>87</v>
      </c>
      <c r="J130" t="s">
        <v>18</v>
      </c>
      <c r="K130" t="s">
        <v>19</v>
      </c>
      <c r="L130" t="s">
        <v>20</v>
      </c>
      <c r="M130" s="6" t="s">
        <v>196</v>
      </c>
      <c r="N130">
        <v>3400</v>
      </c>
      <c r="O130" s="20">
        <v>29677597</v>
      </c>
    </row>
    <row r="131" spans="1:16">
      <c r="A131" s="18">
        <v>37</v>
      </c>
      <c r="B131" s="6">
        <v>144</v>
      </c>
      <c r="C131" s="6">
        <v>45.663716809999997</v>
      </c>
      <c r="D131" t="s">
        <v>14</v>
      </c>
      <c r="E131">
        <v>19</v>
      </c>
      <c r="F131" s="16" t="s">
        <v>86</v>
      </c>
      <c r="G131" t="s">
        <v>16</v>
      </c>
      <c r="H131">
        <v>42.5</v>
      </c>
      <c r="I131" s="16" t="s">
        <v>87</v>
      </c>
      <c r="J131" t="s">
        <v>18</v>
      </c>
      <c r="K131" t="s">
        <v>19</v>
      </c>
      <c r="L131" t="s">
        <v>20</v>
      </c>
      <c r="M131" s="6" t="s">
        <v>196</v>
      </c>
      <c r="N131">
        <v>3400</v>
      </c>
      <c r="O131" s="20">
        <v>29677597</v>
      </c>
    </row>
    <row r="132" spans="1:16">
      <c r="A132" s="18">
        <v>37</v>
      </c>
      <c r="B132" s="6">
        <v>240</v>
      </c>
      <c r="C132" s="6">
        <v>39.380530970000002</v>
      </c>
      <c r="D132" t="s">
        <v>14</v>
      </c>
      <c r="E132">
        <v>19</v>
      </c>
      <c r="F132" s="16" t="s">
        <v>86</v>
      </c>
      <c r="G132" t="s">
        <v>16</v>
      </c>
      <c r="H132">
        <v>42.5</v>
      </c>
      <c r="I132" s="16" t="s">
        <v>87</v>
      </c>
      <c r="J132" t="s">
        <v>18</v>
      </c>
      <c r="K132" t="s">
        <v>19</v>
      </c>
      <c r="L132" t="s">
        <v>20</v>
      </c>
      <c r="M132" s="6" t="s">
        <v>196</v>
      </c>
      <c r="N132">
        <v>3400</v>
      </c>
      <c r="O132" s="20">
        <v>29677597</v>
      </c>
    </row>
    <row r="133" spans="1:16">
      <c r="A133" s="18">
        <v>37</v>
      </c>
      <c r="B133" s="6">
        <v>480</v>
      </c>
      <c r="C133" s="6">
        <v>26.72566372</v>
      </c>
      <c r="D133" t="s">
        <v>14</v>
      </c>
      <c r="E133">
        <v>19</v>
      </c>
      <c r="F133" s="16" t="s">
        <v>86</v>
      </c>
      <c r="G133" t="s">
        <v>16</v>
      </c>
      <c r="H133">
        <v>42.5</v>
      </c>
      <c r="I133" s="16" t="s">
        <v>87</v>
      </c>
      <c r="J133" t="s">
        <v>18</v>
      </c>
      <c r="K133" t="s">
        <v>19</v>
      </c>
      <c r="L133" t="s">
        <v>20</v>
      </c>
      <c r="M133" s="6" t="s">
        <v>196</v>
      </c>
      <c r="N133">
        <v>3400</v>
      </c>
      <c r="O133" s="20">
        <v>29677597</v>
      </c>
    </row>
    <row r="134" spans="1:16">
      <c r="A134" s="18">
        <v>37</v>
      </c>
      <c r="B134" s="6">
        <v>720</v>
      </c>
      <c r="C134" s="6">
        <v>19.02654867</v>
      </c>
      <c r="D134" t="s">
        <v>14</v>
      </c>
      <c r="E134">
        <v>19</v>
      </c>
      <c r="F134" s="16" t="s">
        <v>86</v>
      </c>
      <c r="G134" t="s">
        <v>16</v>
      </c>
      <c r="H134">
        <v>42.5</v>
      </c>
      <c r="I134" s="16" t="s">
        <v>87</v>
      </c>
      <c r="J134" t="s">
        <v>18</v>
      </c>
      <c r="K134" t="s">
        <v>19</v>
      </c>
      <c r="L134" t="s">
        <v>20</v>
      </c>
      <c r="M134" s="6" t="s">
        <v>196</v>
      </c>
      <c r="N134">
        <v>3400</v>
      </c>
      <c r="O134" s="20">
        <v>29677597</v>
      </c>
    </row>
    <row r="135" spans="1:16">
      <c r="A135" s="18">
        <v>37</v>
      </c>
      <c r="B135" s="6">
        <v>2160</v>
      </c>
      <c r="C135" s="6">
        <v>4.7787610620000001</v>
      </c>
      <c r="D135" t="s">
        <v>14</v>
      </c>
      <c r="E135">
        <v>19</v>
      </c>
      <c r="F135" s="16" t="s">
        <v>86</v>
      </c>
      <c r="G135" t="s">
        <v>16</v>
      </c>
      <c r="H135">
        <v>42.5</v>
      </c>
      <c r="I135" s="16" t="s">
        <v>87</v>
      </c>
      <c r="J135" t="s">
        <v>18</v>
      </c>
      <c r="K135" t="s">
        <v>19</v>
      </c>
      <c r="L135" t="s">
        <v>20</v>
      </c>
      <c r="M135" s="6" t="s">
        <v>196</v>
      </c>
      <c r="N135">
        <v>3400</v>
      </c>
      <c r="O135" s="20">
        <v>29677597</v>
      </c>
    </row>
    <row r="136" spans="1:16">
      <c r="A136" s="18">
        <v>38</v>
      </c>
      <c r="B136" s="6">
        <v>4</v>
      </c>
      <c r="C136" s="6">
        <v>33.716814159999998</v>
      </c>
      <c r="D136" t="s">
        <v>14</v>
      </c>
      <c r="E136">
        <v>19</v>
      </c>
      <c r="F136" s="16" t="s">
        <v>86</v>
      </c>
      <c r="G136" t="s">
        <v>16</v>
      </c>
      <c r="H136">
        <v>61.2</v>
      </c>
      <c r="I136" s="16" t="s">
        <v>87</v>
      </c>
      <c r="J136" t="s">
        <v>18</v>
      </c>
      <c r="K136" t="s">
        <v>19</v>
      </c>
      <c r="L136" t="s">
        <v>20</v>
      </c>
      <c r="M136" s="6" t="s">
        <v>196</v>
      </c>
      <c r="N136">
        <v>3400</v>
      </c>
      <c r="O136" s="20">
        <v>29677597</v>
      </c>
      <c r="P136" s="24" t="s">
        <v>91</v>
      </c>
    </row>
    <row r="137" spans="1:16">
      <c r="A137" s="18">
        <v>38</v>
      </c>
      <c r="B137" s="6">
        <v>24</v>
      </c>
      <c r="C137" s="6">
        <v>39.823008850000001</v>
      </c>
      <c r="D137" t="s">
        <v>14</v>
      </c>
      <c r="E137">
        <v>19</v>
      </c>
      <c r="F137" s="16" t="s">
        <v>86</v>
      </c>
      <c r="G137" t="s">
        <v>16</v>
      </c>
      <c r="H137">
        <v>61.2</v>
      </c>
      <c r="I137" s="16" t="s">
        <v>87</v>
      </c>
      <c r="J137" t="s">
        <v>18</v>
      </c>
      <c r="K137" t="s">
        <v>19</v>
      </c>
      <c r="L137" t="s">
        <v>20</v>
      </c>
      <c r="M137" s="6" t="s">
        <v>196</v>
      </c>
      <c r="N137">
        <v>3400</v>
      </c>
      <c r="O137" s="20">
        <v>29677597</v>
      </c>
    </row>
    <row r="138" spans="1:16">
      <c r="A138" s="18">
        <v>38</v>
      </c>
      <c r="B138" s="6">
        <v>48</v>
      </c>
      <c r="C138" s="6">
        <v>30.353982299999998</v>
      </c>
      <c r="D138" t="s">
        <v>14</v>
      </c>
      <c r="E138">
        <v>19</v>
      </c>
      <c r="F138" s="16" t="s">
        <v>86</v>
      </c>
      <c r="G138" t="s">
        <v>16</v>
      </c>
      <c r="H138">
        <v>61.2</v>
      </c>
      <c r="I138" s="16" t="s">
        <v>87</v>
      </c>
      <c r="J138" t="s">
        <v>18</v>
      </c>
      <c r="K138" t="s">
        <v>19</v>
      </c>
      <c r="L138" t="s">
        <v>20</v>
      </c>
      <c r="M138" s="6" t="s">
        <v>196</v>
      </c>
      <c r="N138">
        <v>3400</v>
      </c>
      <c r="O138" s="20">
        <v>29677597</v>
      </c>
    </row>
    <row r="139" spans="1:16">
      <c r="A139" s="18">
        <v>38</v>
      </c>
      <c r="B139" s="6">
        <v>144</v>
      </c>
      <c r="C139" s="6">
        <v>16.460176990000001</v>
      </c>
      <c r="D139" t="s">
        <v>14</v>
      </c>
      <c r="E139">
        <v>19</v>
      </c>
      <c r="F139" s="16" t="s">
        <v>86</v>
      </c>
      <c r="G139" t="s">
        <v>16</v>
      </c>
      <c r="H139">
        <v>61.2</v>
      </c>
      <c r="I139" s="16" t="s">
        <v>87</v>
      </c>
      <c r="J139" t="s">
        <v>18</v>
      </c>
      <c r="K139" t="s">
        <v>19</v>
      </c>
      <c r="L139" t="s">
        <v>20</v>
      </c>
      <c r="M139" s="6" t="s">
        <v>196</v>
      </c>
      <c r="N139">
        <v>3400</v>
      </c>
      <c r="O139" s="20">
        <v>29677597</v>
      </c>
    </row>
    <row r="140" spans="1:16">
      <c r="A140" s="18">
        <v>38</v>
      </c>
      <c r="B140" s="6">
        <v>240</v>
      </c>
      <c r="C140" s="6">
        <v>12.56637168</v>
      </c>
      <c r="D140" t="s">
        <v>14</v>
      </c>
      <c r="E140">
        <v>19</v>
      </c>
      <c r="F140" s="16" t="s">
        <v>86</v>
      </c>
      <c r="G140" t="s">
        <v>16</v>
      </c>
      <c r="H140">
        <v>61.2</v>
      </c>
      <c r="I140" s="16" t="s">
        <v>87</v>
      </c>
      <c r="J140" t="s">
        <v>18</v>
      </c>
      <c r="K140" t="s">
        <v>19</v>
      </c>
      <c r="L140" t="s">
        <v>20</v>
      </c>
      <c r="M140" s="6" t="s">
        <v>196</v>
      </c>
      <c r="N140">
        <v>3400</v>
      </c>
      <c r="O140" s="20">
        <v>29677597</v>
      </c>
    </row>
    <row r="141" spans="1:16">
      <c r="A141" s="18">
        <v>38</v>
      </c>
      <c r="B141" s="6">
        <v>480</v>
      </c>
      <c r="C141" s="6">
        <v>9.3805309730000008</v>
      </c>
      <c r="D141" t="s">
        <v>14</v>
      </c>
      <c r="E141">
        <v>19</v>
      </c>
      <c r="F141" s="16" t="s">
        <v>86</v>
      </c>
      <c r="G141" t="s">
        <v>16</v>
      </c>
      <c r="H141">
        <v>61.2</v>
      </c>
      <c r="I141" s="16" t="s">
        <v>87</v>
      </c>
      <c r="J141" t="s">
        <v>18</v>
      </c>
      <c r="K141" t="s">
        <v>19</v>
      </c>
      <c r="L141" t="s">
        <v>20</v>
      </c>
      <c r="M141" s="6" t="s">
        <v>196</v>
      </c>
      <c r="N141">
        <v>3400</v>
      </c>
      <c r="O141" s="20">
        <v>29677597</v>
      </c>
    </row>
    <row r="142" spans="1:16">
      <c r="A142" s="18">
        <v>38</v>
      </c>
      <c r="B142" s="6">
        <v>720</v>
      </c>
      <c r="C142" s="6">
        <v>8.6725663720000004</v>
      </c>
      <c r="D142" t="s">
        <v>14</v>
      </c>
      <c r="E142">
        <v>19</v>
      </c>
      <c r="F142" s="16" t="s">
        <v>86</v>
      </c>
      <c r="G142" t="s">
        <v>16</v>
      </c>
      <c r="H142">
        <v>61.2</v>
      </c>
      <c r="I142" s="16" t="s">
        <v>87</v>
      </c>
      <c r="J142" t="s">
        <v>18</v>
      </c>
      <c r="K142" t="s">
        <v>19</v>
      </c>
      <c r="L142" t="s">
        <v>20</v>
      </c>
      <c r="M142" s="6" t="s">
        <v>196</v>
      </c>
      <c r="N142">
        <v>3400</v>
      </c>
      <c r="O142" s="20">
        <v>29677597</v>
      </c>
    </row>
    <row r="143" spans="1:16">
      <c r="A143" s="18">
        <v>38</v>
      </c>
      <c r="B143" s="6">
        <v>2160</v>
      </c>
      <c r="C143" s="6">
        <v>3.539823009</v>
      </c>
      <c r="D143" t="s">
        <v>14</v>
      </c>
      <c r="E143">
        <v>19</v>
      </c>
      <c r="F143" s="16" t="s">
        <v>86</v>
      </c>
      <c r="G143" t="s">
        <v>16</v>
      </c>
      <c r="H143">
        <v>61.2</v>
      </c>
      <c r="I143" s="16" t="s">
        <v>87</v>
      </c>
      <c r="J143" t="s">
        <v>18</v>
      </c>
      <c r="K143" t="s">
        <v>19</v>
      </c>
      <c r="L143" t="s">
        <v>20</v>
      </c>
      <c r="M143" s="6" t="s">
        <v>196</v>
      </c>
      <c r="N143">
        <v>3400</v>
      </c>
      <c r="O143" s="20">
        <v>29677597</v>
      </c>
    </row>
    <row r="144" spans="1:16">
      <c r="A144" s="18">
        <v>39</v>
      </c>
      <c r="B144" s="6">
        <v>1</v>
      </c>
      <c r="C144" s="6">
        <v>7.29</v>
      </c>
      <c r="D144" t="s">
        <v>14</v>
      </c>
      <c r="E144">
        <v>19</v>
      </c>
      <c r="F144" s="21" t="s">
        <v>15</v>
      </c>
      <c r="G144" t="s">
        <v>16</v>
      </c>
      <c r="H144">
        <v>44.1</v>
      </c>
      <c r="I144" t="s">
        <v>92</v>
      </c>
      <c r="J144" t="s">
        <v>18</v>
      </c>
      <c r="K144" t="s">
        <v>19</v>
      </c>
      <c r="L144" t="s">
        <v>93</v>
      </c>
      <c r="M144" s="6" t="s">
        <v>326</v>
      </c>
      <c r="N144">
        <v>5000</v>
      </c>
      <c r="O144" s="20">
        <v>24990295</v>
      </c>
      <c r="P144" s="6" t="s">
        <v>94</v>
      </c>
    </row>
    <row r="145" spans="1:16">
      <c r="A145" s="18">
        <v>39</v>
      </c>
      <c r="B145" s="6">
        <v>4</v>
      </c>
      <c r="C145" s="6">
        <v>6.29</v>
      </c>
      <c r="D145" t="s">
        <v>14</v>
      </c>
      <c r="E145">
        <v>19</v>
      </c>
      <c r="F145" s="21" t="s">
        <v>15</v>
      </c>
      <c r="G145" t="s">
        <v>16</v>
      </c>
      <c r="H145">
        <v>44.1</v>
      </c>
      <c r="I145" t="s">
        <v>92</v>
      </c>
      <c r="J145" t="s">
        <v>18</v>
      </c>
      <c r="K145" t="s">
        <v>19</v>
      </c>
      <c r="L145" t="s">
        <v>93</v>
      </c>
      <c r="M145" s="6" t="s">
        <v>326</v>
      </c>
      <c r="N145">
        <v>5000</v>
      </c>
      <c r="O145" s="20">
        <v>24990295</v>
      </c>
    </row>
    <row r="146" spans="1:16">
      <c r="A146" s="18">
        <v>39</v>
      </c>
      <c r="B146" s="6">
        <v>24</v>
      </c>
      <c r="C146" s="6">
        <v>8.24</v>
      </c>
      <c r="D146" t="s">
        <v>14</v>
      </c>
      <c r="E146">
        <v>19</v>
      </c>
      <c r="F146" s="21" t="s">
        <v>15</v>
      </c>
      <c r="G146" t="s">
        <v>16</v>
      </c>
      <c r="H146">
        <v>44.1</v>
      </c>
      <c r="I146" t="s">
        <v>92</v>
      </c>
      <c r="J146" t="s">
        <v>18</v>
      </c>
      <c r="K146" t="s">
        <v>19</v>
      </c>
      <c r="L146" t="s">
        <v>93</v>
      </c>
      <c r="M146" s="6" t="s">
        <v>326</v>
      </c>
      <c r="N146">
        <v>5000</v>
      </c>
      <c r="O146" s="20">
        <v>24990295</v>
      </c>
    </row>
    <row r="147" spans="1:16">
      <c r="A147" s="18">
        <v>39</v>
      </c>
      <c r="B147" s="6">
        <v>48</v>
      </c>
      <c r="C147" s="6">
        <v>7.65</v>
      </c>
      <c r="D147" t="s">
        <v>14</v>
      </c>
      <c r="E147">
        <v>19</v>
      </c>
      <c r="F147" s="21" t="s">
        <v>15</v>
      </c>
      <c r="G147" t="s">
        <v>16</v>
      </c>
      <c r="H147">
        <v>44.1</v>
      </c>
      <c r="I147" t="s">
        <v>92</v>
      </c>
      <c r="J147" t="s">
        <v>18</v>
      </c>
      <c r="K147" t="s">
        <v>19</v>
      </c>
      <c r="L147" t="s">
        <v>93</v>
      </c>
      <c r="M147" s="6" t="s">
        <v>326</v>
      </c>
      <c r="N147">
        <v>5000</v>
      </c>
      <c r="O147" s="20">
        <v>24990295</v>
      </c>
    </row>
    <row r="148" spans="1:16">
      <c r="A148" s="18">
        <v>40</v>
      </c>
      <c r="B148" s="6">
        <v>24</v>
      </c>
      <c r="C148" s="6">
        <v>3.6</v>
      </c>
      <c r="D148" t="s">
        <v>14</v>
      </c>
      <c r="E148">
        <v>19</v>
      </c>
      <c r="F148" s="21" t="s">
        <v>15</v>
      </c>
      <c r="G148" t="s">
        <v>16</v>
      </c>
      <c r="H148">
        <v>45.1</v>
      </c>
      <c r="I148" t="s">
        <v>92</v>
      </c>
      <c r="J148" t="s">
        <v>18</v>
      </c>
      <c r="K148" t="s">
        <v>19</v>
      </c>
      <c r="L148" t="s">
        <v>20</v>
      </c>
      <c r="M148" s="6" t="s">
        <v>326</v>
      </c>
      <c r="N148">
        <v>5000</v>
      </c>
      <c r="O148" s="20">
        <v>24990295</v>
      </c>
      <c r="P148" s="6" t="s">
        <v>374</v>
      </c>
    </row>
    <row r="149" spans="1:16">
      <c r="A149" s="18">
        <v>41</v>
      </c>
      <c r="B149" s="6">
        <v>1</v>
      </c>
      <c r="C149" s="6">
        <v>7.2058823529999998</v>
      </c>
      <c r="D149" t="s">
        <v>14</v>
      </c>
      <c r="E149">
        <v>18</v>
      </c>
      <c r="F149" s="21" t="s">
        <v>15</v>
      </c>
      <c r="G149" t="s">
        <v>16</v>
      </c>
      <c r="H149">
        <v>5</v>
      </c>
      <c r="I149" t="s">
        <v>95</v>
      </c>
      <c r="J149" t="s">
        <v>18</v>
      </c>
      <c r="K149" t="s">
        <v>19</v>
      </c>
      <c r="L149" t="s">
        <v>96</v>
      </c>
      <c r="M149" s="6" t="s">
        <v>326</v>
      </c>
      <c r="N149">
        <v>5000</v>
      </c>
      <c r="O149" s="20">
        <v>26865221</v>
      </c>
      <c r="P149" t="s">
        <v>97</v>
      </c>
    </row>
    <row r="150" spans="1:16">
      <c r="A150" s="18">
        <v>41</v>
      </c>
      <c r="B150" s="6">
        <v>4</v>
      </c>
      <c r="C150" s="6">
        <v>7.9411764710000003</v>
      </c>
      <c r="D150" t="s">
        <v>14</v>
      </c>
      <c r="E150">
        <v>18</v>
      </c>
      <c r="F150" s="21" t="s">
        <v>15</v>
      </c>
      <c r="G150" t="s">
        <v>16</v>
      </c>
      <c r="H150">
        <v>5</v>
      </c>
      <c r="I150" t="s">
        <v>95</v>
      </c>
      <c r="J150" t="s">
        <v>18</v>
      </c>
      <c r="K150" t="s">
        <v>19</v>
      </c>
      <c r="L150" t="s">
        <v>96</v>
      </c>
      <c r="M150" s="6" t="s">
        <v>326</v>
      </c>
      <c r="N150">
        <v>5000</v>
      </c>
      <c r="O150" s="20">
        <v>26865221</v>
      </c>
    </row>
    <row r="151" spans="1:16">
      <c r="A151" s="18">
        <v>41</v>
      </c>
      <c r="B151" s="6">
        <v>24</v>
      </c>
      <c r="C151" s="6">
        <v>13.823529410000001</v>
      </c>
      <c r="D151" t="s">
        <v>14</v>
      </c>
      <c r="E151">
        <v>18</v>
      </c>
      <c r="F151" s="21" t="s">
        <v>15</v>
      </c>
      <c r="G151" t="s">
        <v>16</v>
      </c>
      <c r="H151">
        <v>5</v>
      </c>
      <c r="I151" t="s">
        <v>95</v>
      </c>
      <c r="J151" t="s">
        <v>18</v>
      </c>
      <c r="K151" t="s">
        <v>19</v>
      </c>
      <c r="L151" t="s">
        <v>96</v>
      </c>
      <c r="M151" s="6" t="s">
        <v>326</v>
      </c>
      <c r="N151">
        <v>5000</v>
      </c>
      <c r="O151" s="20">
        <v>26865221</v>
      </c>
    </row>
    <row r="152" spans="1:16">
      <c r="A152" s="18">
        <v>42</v>
      </c>
      <c r="B152" s="6">
        <v>1</v>
      </c>
      <c r="C152" s="6">
        <v>6.2857142860000002</v>
      </c>
      <c r="D152" t="s">
        <v>14</v>
      </c>
      <c r="E152">
        <v>18</v>
      </c>
      <c r="F152" s="21" t="s">
        <v>15</v>
      </c>
      <c r="G152" t="s">
        <v>16</v>
      </c>
      <c r="H152">
        <v>18</v>
      </c>
      <c r="I152" t="s">
        <v>95</v>
      </c>
      <c r="J152" t="s">
        <v>18</v>
      </c>
      <c r="K152" t="s">
        <v>19</v>
      </c>
      <c r="L152" t="s">
        <v>96</v>
      </c>
      <c r="M152" s="6" t="s">
        <v>326</v>
      </c>
      <c r="N152">
        <v>5000</v>
      </c>
      <c r="O152" s="20">
        <v>26865221</v>
      </c>
      <c r="P152" s="25" t="s">
        <v>98</v>
      </c>
    </row>
    <row r="153" spans="1:16">
      <c r="A153" s="18">
        <v>42</v>
      </c>
      <c r="B153" s="6">
        <v>4</v>
      </c>
      <c r="C153" s="6">
        <v>9.7142857140000007</v>
      </c>
      <c r="D153" t="s">
        <v>14</v>
      </c>
      <c r="E153">
        <v>18</v>
      </c>
      <c r="F153" s="21" t="s">
        <v>15</v>
      </c>
      <c r="G153" t="s">
        <v>16</v>
      </c>
      <c r="H153">
        <v>18</v>
      </c>
      <c r="I153" t="s">
        <v>95</v>
      </c>
      <c r="J153" t="s">
        <v>18</v>
      </c>
      <c r="K153" t="s">
        <v>19</v>
      </c>
      <c r="L153" t="s">
        <v>96</v>
      </c>
      <c r="M153" s="6" t="s">
        <v>326</v>
      </c>
      <c r="N153">
        <v>5000</v>
      </c>
      <c r="O153" s="20">
        <v>26865221</v>
      </c>
    </row>
    <row r="154" spans="1:16">
      <c r="A154" s="18">
        <v>42</v>
      </c>
      <c r="B154" s="6">
        <v>24</v>
      </c>
      <c r="C154" s="6">
        <v>7.8571428570000004</v>
      </c>
      <c r="D154" t="s">
        <v>14</v>
      </c>
      <c r="E154">
        <v>18</v>
      </c>
      <c r="F154" s="21" t="s">
        <v>15</v>
      </c>
      <c r="G154" t="s">
        <v>16</v>
      </c>
      <c r="H154">
        <v>18</v>
      </c>
      <c r="I154" t="s">
        <v>95</v>
      </c>
      <c r="J154" t="s">
        <v>18</v>
      </c>
      <c r="K154" t="s">
        <v>19</v>
      </c>
      <c r="L154" t="s">
        <v>96</v>
      </c>
      <c r="M154" s="6" t="s">
        <v>326</v>
      </c>
      <c r="N154">
        <v>5000</v>
      </c>
      <c r="O154" s="20">
        <v>26865221</v>
      </c>
    </row>
    <row r="155" spans="1:16">
      <c r="A155" s="18">
        <v>43</v>
      </c>
      <c r="B155" s="6">
        <v>6</v>
      </c>
      <c r="C155" s="6">
        <v>26.133333329999999</v>
      </c>
      <c r="D155" t="s">
        <v>14</v>
      </c>
      <c r="E155">
        <v>18</v>
      </c>
      <c r="F155" s="21" t="s">
        <v>15</v>
      </c>
      <c r="G155" t="s">
        <v>16</v>
      </c>
      <c r="H155">
        <v>10</v>
      </c>
      <c r="I155" t="s">
        <v>17</v>
      </c>
      <c r="J155" t="s">
        <v>18</v>
      </c>
      <c r="K155" t="s">
        <v>99</v>
      </c>
      <c r="L155" t="s">
        <v>68</v>
      </c>
      <c r="M155" t="s">
        <v>326</v>
      </c>
      <c r="N155" t="s">
        <v>53</v>
      </c>
      <c r="O155">
        <v>25933697</v>
      </c>
      <c r="P155" s="6" t="s">
        <v>100</v>
      </c>
    </row>
    <row r="156" spans="1:16">
      <c r="A156" s="18">
        <v>43</v>
      </c>
      <c r="B156" s="6">
        <v>24</v>
      </c>
      <c r="C156">
        <v>29.090909090909001</v>
      </c>
      <c r="D156" t="s">
        <v>14</v>
      </c>
      <c r="E156">
        <v>18</v>
      </c>
      <c r="F156" s="21" t="s">
        <v>15</v>
      </c>
      <c r="G156" t="s">
        <v>16</v>
      </c>
      <c r="H156">
        <v>10</v>
      </c>
      <c r="I156" t="s">
        <v>17</v>
      </c>
      <c r="J156" t="s">
        <v>18</v>
      </c>
      <c r="K156" t="s">
        <v>99</v>
      </c>
      <c r="L156" t="s">
        <v>68</v>
      </c>
      <c r="M156" t="s">
        <v>326</v>
      </c>
      <c r="N156" t="s">
        <v>53</v>
      </c>
      <c r="O156">
        <v>25933697</v>
      </c>
      <c r="P156" s="6"/>
    </row>
    <row r="157" spans="1:16">
      <c r="A157" s="18">
        <v>43</v>
      </c>
      <c r="B157" s="6">
        <f>7*24</f>
        <v>168</v>
      </c>
      <c r="C157">
        <v>23.409090909090899</v>
      </c>
      <c r="D157" t="s">
        <v>14</v>
      </c>
      <c r="E157">
        <v>18</v>
      </c>
      <c r="F157" s="21" t="s">
        <v>15</v>
      </c>
      <c r="G157" t="s">
        <v>16</v>
      </c>
      <c r="H157">
        <v>10</v>
      </c>
      <c r="I157" t="s">
        <v>17</v>
      </c>
      <c r="J157" t="s">
        <v>18</v>
      </c>
      <c r="K157" t="s">
        <v>99</v>
      </c>
      <c r="L157" t="s">
        <v>68</v>
      </c>
      <c r="M157" t="s">
        <v>326</v>
      </c>
      <c r="N157" t="s">
        <v>53</v>
      </c>
      <c r="O157">
        <v>25933697</v>
      </c>
      <c r="P157" s="6"/>
    </row>
    <row r="158" spans="1:16">
      <c r="A158" s="18">
        <v>44</v>
      </c>
      <c r="B158" s="6">
        <v>24</v>
      </c>
      <c r="C158" s="6">
        <v>43.019012869999997</v>
      </c>
      <c r="D158" t="s">
        <v>14</v>
      </c>
      <c r="E158">
        <v>18</v>
      </c>
      <c r="F158" s="21" t="s">
        <v>15</v>
      </c>
      <c r="G158" t="s">
        <v>16</v>
      </c>
      <c r="H158">
        <v>14</v>
      </c>
      <c r="I158" s="31" t="s">
        <v>328</v>
      </c>
      <c r="J158" t="s">
        <v>18</v>
      </c>
      <c r="K158" t="s">
        <v>99</v>
      </c>
      <c r="L158" t="s">
        <v>20</v>
      </c>
      <c r="M158" t="s">
        <v>326</v>
      </c>
      <c r="N158" t="s">
        <v>53</v>
      </c>
      <c r="O158" s="20">
        <v>20210487</v>
      </c>
      <c r="P158" s="6" t="s">
        <v>101</v>
      </c>
    </row>
    <row r="159" spans="1:16">
      <c r="A159" s="18">
        <v>44</v>
      </c>
      <c r="B159" s="6">
        <v>168</v>
      </c>
      <c r="C159" s="6">
        <v>43.019012869999997</v>
      </c>
      <c r="D159" t="s">
        <v>14</v>
      </c>
      <c r="E159">
        <v>18</v>
      </c>
      <c r="F159" s="21" t="s">
        <v>15</v>
      </c>
      <c r="G159" t="s">
        <v>16</v>
      </c>
      <c r="H159">
        <v>14</v>
      </c>
      <c r="I159" s="31" t="s">
        <v>328</v>
      </c>
      <c r="J159" t="s">
        <v>18</v>
      </c>
      <c r="K159" t="s">
        <v>99</v>
      </c>
      <c r="L159" t="s">
        <v>20</v>
      </c>
      <c r="M159" t="s">
        <v>326</v>
      </c>
      <c r="N159" t="s">
        <v>53</v>
      </c>
      <c r="O159" s="20">
        <v>20210487</v>
      </c>
    </row>
    <row r="160" spans="1:16">
      <c r="A160" s="18">
        <v>44</v>
      </c>
      <c r="B160" s="6">
        <v>672</v>
      </c>
      <c r="C160" s="6">
        <v>49.471864799999999</v>
      </c>
      <c r="D160" t="s">
        <v>14</v>
      </c>
      <c r="E160">
        <v>18</v>
      </c>
      <c r="F160" s="21" t="s">
        <v>15</v>
      </c>
      <c r="G160" t="s">
        <v>16</v>
      </c>
      <c r="H160">
        <v>14</v>
      </c>
      <c r="I160" s="31" t="s">
        <v>328</v>
      </c>
      <c r="J160" t="s">
        <v>18</v>
      </c>
      <c r="K160" t="s">
        <v>99</v>
      </c>
      <c r="L160" t="s">
        <v>20</v>
      </c>
      <c r="M160" t="s">
        <v>326</v>
      </c>
      <c r="N160" t="s">
        <v>53</v>
      </c>
      <c r="O160" s="20">
        <v>20210487</v>
      </c>
    </row>
    <row r="161" spans="1:19">
      <c r="A161" s="18">
        <v>45</v>
      </c>
      <c r="B161" s="6">
        <v>1</v>
      </c>
      <c r="C161" s="6">
        <v>32.666666669999998</v>
      </c>
      <c r="D161" t="s">
        <v>14</v>
      </c>
      <c r="E161">
        <v>20</v>
      </c>
      <c r="F161" s="21" t="s">
        <v>15</v>
      </c>
      <c r="G161" t="s">
        <v>16</v>
      </c>
      <c r="H161">
        <v>9.1</v>
      </c>
      <c r="I161" t="s">
        <v>35</v>
      </c>
      <c r="J161" t="s">
        <v>18</v>
      </c>
      <c r="K161" t="s">
        <v>99</v>
      </c>
      <c r="L161" t="s">
        <v>20</v>
      </c>
      <c r="M161" t="s">
        <v>326</v>
      </c>
      <c r="N161">
        <v>5000</v>
      </c>
      <c r="O161">
        <v>24766522</v>
      </c>
      <c r="P161" s="6" t="s">
        <v>102</v>
      </c>
    </row>
    <row r="162" spans="1:19">
      <c r="A162" s="18">
        <v>45</v>
      </c>
      <c r="B162" s="6">
        <v>6</v>
      </c>
      <c r="C162" s="6">
        <v>43.452380949999998</v>
      </c>
      <c r="D162" t="s">
        <v>14</v>
      </c>
      <c r="E162">
        <v>20</v>
      </c>
      <c r="F162" s="21" t="s">
        <v>15</v>
      </c>
      <c r="G162" t="s">
        <v>16</v>
      </c>
      <c r="H162">
        <v>9.1</v>
      </c>
      <c r="I162" t="s">
        <v>35</v>
      </c>
      <c r="J162" t="s">
        <v>18</v>
      </c>
      <c r="K162" t="s">
        <v>99</v>
      </c>
      <c r="L162" t="s">
        <v>20</v>
      </c>
      <c r="M162" t="s">
        <v>326</v>
      </c>
      <c r="N162">
        <v>5000</v>
      </c>
      <c r="O162">
        <v>24766522</v>
      </c>
    </row>
    <row r="163" spans="1:19">
      <c r="A163" s="18">
        <v>45</v>
      </c>
      <c r="B163" s="6">
        <v>24</v>
      </c>
      <c r="C163" s="6">
        <v>45.0617284</v>
      </c>
      <c r="D163" t="s">
        <v>14</v>
      </c>
      <c r="E163">
        <v>20</v>
      </c>
      <c r="F163" s="21" t="s">
        <v>15</v>
      </c>
      <c r="G163" t="s">
        <v>16</v>
      </c>
      <c r="H163">
        <v>9.1</v>
      </c>
      <c r="I163" t="s">
        <v>35</v>
      </c>
      <c r="J163" t="s">
        <v>18</v>
      </c>
      <c r="K163" t="s">
        <v>99</v>
      </c>
      <c r="L163" t="s">
        <v>20</v>
      </c>
      <c r="M163" t="s">
        <v>326</v>
      </c>
      <c r="N163">
        <v>5000</v>
      </c>
      <c r="O163">
        <v>24766522</v>
      </c>
    </row>
    <row r="164" spans="1:19">
      <c r="A164" s="18">
        <v>46</v>
      </c>
      <c r="B164" s="6">
        <v>0.5</v>
      </c>
      <c r="C164" s="6">
        <v>1.1827956989999999</v>
      </c>
      <c r="D164" t="s">
        <v>14</v>
      </c>
      <c r="E164">
        <v>21.4</v>
      </c>
      <c r="F164" t="s">
        <v>31</v>
      </c>
      <c r="G164" t="s">
        <v>16</v>
      </c>
      <c r="H164">
        <v>10</v>
      </c>
      <c r="I164" t="s">
        <v>17</v>
      </c>
      <c r="J164" t="s">
        <v>18</v>
      </c>
      <c r="K164" t="s">
        <v>99</v>
      </c>
      <c r="L164" t="s">
        <v>20</v>
      </c>
      <c r="M164" t="s">
        <v>196</v>
      </c>
      <c r="N164">
        <v>5000</v>
      </c>
      <c r="O164">
        <v>21093587</v>
      </c>
      <c r="P164" s="6" t="s">
        <v>103</v>
      </c>
    </row>
    <row r="165" spans="1:19">
      <c r="A165" s="18">
        <v>46</v>
      </c>
      <c r="B165" s="6">
        <v>2</v>
      </c>
      <c r="C165" s="6">
        <v>3.548387097</v>
      </c>
      <c r="D165" t="s">
        <v>14</v>
      </c>
      <c r="E165">
        <v>21.4</v>
      </c>
      <c r="F165" t="s">
        <v>31</v>
      </c>
      <c r="G165" t="s">
        <v>16</v>
      </c>
      <c r="H165">
        <v>10</v>
      </c>
      <c r="I165" t="s">
        <v>17</v>
      </c>
      <c r="J165" t="s">
        <v>18</v>
      </c>
      <c r="K165" t="s">
        <v>99</v>
      </c>
      <c r="L165" t="s">
        <v>20</v>
      </c>
      <c r="M165" t="s">
        <v>196</v>
      </c>
      <c r="N165">
        <v>5000</v>
      </c>
      <c r="O165">
        <v>21093587</v>
      </c>
    </row>
    <row r="166" spans="1:19">
      <c r="A166" s="18">
        <v>46</v>
      </c>
      <c r="B166" s="6">
        <v>6</v>
      </c>
      <c r="C166" s="6">
        <v>4.301075269</v>
      </c>
      <c r="D166" t="s">
        <v>14</v>
      </c>
      <c r="E166">
        <v>21.4</v>
      </c>
      <c r="F166" t="s">
        <v>31</v>
      </c>
      <c r="G166" t="s">
        <v>16</v>
      </c>
      <c r="H166">
        <v>10</v>
      </c>
      <c r="I166" t="s">
        <v>17</v>
      </c>
      <c r="J166" t="s">
        <v>18</v>
      </c>
      <c r="K166" t="s">
        <v>99</v>
      </c>
      <c r="L166" t="s">
        <v>20</v>
      </c>
      <c r="M166" t="s">
        <v>196</v>
      </c>
      <c r="N166">
        <v>5000</v>
      </c>
      <c r="O166">
        <v>21093587</v>
      </c>
    </row>
    <row r="167" spans="1:19">
      <c r="A167" s="18">
        <v>46</v>
      </c>
      <c r="B167" s="6">
        <v>24</v>
      </c>
      <c r="C167" s="6">
        <v>10.537634410000001</v>
      </c>
      <c r="D167" t="s">
        <v>14</v>
      </c>
      <c r="E167">
        <v>21.4</v>
      </c>
      <c r="F167" t="s">
        <v>31</v>
      </c>
      <c r="G167" t="s">
        <v>16</v>
      </c>
      <c r="H167">
        <v>10</v>
      </c>
      <c r="I167" t="s">
        <v>17</v>
      </c>
      <c r="J167" t="s">
        <v>18</v>
      </c>
      <c r="K167" t="s">
        <v>99</v>
      </c>
      <c r="L167" t="s">
        <v>20</v>
      </c>
      <c r="M167" t="s">
        <v>196</v>
      </c>
      <c r="N167">
        <v>5000</v>
      </c>
      <c r="O167">
        <v>21093587</v>
      </c>
    </row>
    <row r="168" spans="1:19">
      <c r="A168" s="18">
        <v>46</v>
      </c>
      <c r="B168" s="6">
        <v>72</v>
      </c>
      <c r="C168" s="6">
        <v>16.021505380000001</v>
      </c>
      <c r="D168" t="s">
        <v>14</v>
      </c>
      <c r="E168">
        <v>21.4</v>
      </c>
      <c r="F168" t="s">
        <v>31</v>
      </c>
      <c r="G168" t="s">
        <v>16</v>
      </c>
      <c r="H168">
        <v>10</v>
      </c>
      <c r="I168" t="s">
        <v>17</v>
      </c>
      <c r="J168" t="s">
        <v>18</v>
      </c>
      <c r="K168" t="s">
        <v>99</v>
      </c>
      <c r="L168" t="s">
        <v>20</v>
      </c>
      <c r="M168" t="s">
        <v>196</v>
      </c>
      <c r="N168">
        <v>5000</v>
      </c>
      <c r="O168">
        <v>21093587</v>
      </c>
      <c r="S168" s="6"/>
    </row>
    <row r="169" spans="1:19">
      <c r="A169" s="18">
        <v>47</v>
      </c>
      <c r="B169" s="6">
        <v>1</v>
      </c>
      <c r="C169" s="6">
        <v>44.757559999999998</v>
      </c>
      <c r="D169" t="s">
        <v>14</v>
      </c>
      <c r="E169">
        <v>20</v>
      </c>
      <c r="F169" s="21" t="s">
        <v>15</v>
      </c>
      <c r="G169" t="s">
        <v>16</v>
      </c>
      <c r="H169">
        <v>15</v>
      </c>
      <c r="I169" t="s">
        <v>17</v>
      </c>
      <c r="J169" t="s">
        <v>18</v>
      </c>
      <c r="K169" t="s">
        <v>99</v>
      </c>
      <c r="L169" t="s">
        <v>20</v>
      </c>
      <c r="M169" t="s">
        <v>196</v>
      </c>
      <c r="N169">
        <v>2000</v>
      </c>
      <c r="O169" s="19">
        <v>25671498</v>
      </c>
      <c r="P169" s="6" t="s">
        <v>104</v>
      </c>
      <c r="S169" s="6"/>
    </row>
    <row r="170" spans="1:19">
      <c r="A170" s="18">
        <v>47</v>
      </c>
      <c r="B170" s="6">
        <v>24</v>
      </c>
      <c r="C170" s="6">
        <v>69.622876090000005</v>
      </c>
      <c r="D170" t="s">
        <v>14</v>
      </c>
      <c r="E170">
        <v>20</v>
      </c>
      <c r="F170" s="21" t="s">
        <v>15</v>
      </c>
      <c r="G170" t="s">
        <v>16</v>
      </c>
      <c r="H170">
        <v>15</v>
      </c>
      <c r="I170" t="s">
        <v>17</v>
      </c>
      <c r="J170" t="s">
        <v>18</v>
      </c>
      <c r="K170" t="s">
        <v>99</v>
      </c>
      <c r="L170" t="s">
        <v>20</v>
      </c>
      <c r="M170" t="s">
        <v>196</v>
      </c>
      <c r="N170">
        <v>2000</v>
      </c>
      <c r="O170" s="19">
        <v>25671498</v>
      </c>
      <c r="S170" s="6"/>
    </row>
    <row r="171" spans="1:19">
      <c r="A171" s="18">
        <v>47</v>
      </c>
      <c r="B171" s="6">
        <v>72</v>
      </c>
      <c r="C171" s="6">
        <v>57.190219640000002</v>
      </c>
      <c r="D171" t="s">
        <v>14</v>
      </c>
      <c r="E171">
        <v>20</v>
      </c>
      <c r="F171" s="21" t="s">
        <v>15</v>
      </c>
      <c r="G171" t="s">
        <v>16</v>
      </c>
      <c r="H171">
        <v>15</v>
      </c>
      <c r="I171" t="s">
        <v>17</v>
      </c>
      <c r="J171" t="s">
        <v>18</v>
      </c>
      <c r="K171" t="s">
        <v>99</v>
      </c>
      <c r="L171" t="s">
        <v>20</v>
      </c>
      <c r="M171" t="s">
        <v>196</v>
      </c>
      <c r="N171">
        <v>2000</v>
      </c>
      <c r="O171" s="19">
        <v>25671498</v>
      </c>
      <c r="S171" s="6"/>
    </row>
    <row r="172" spans="1:19">
      <c r="A172" s="18">
        <v>48</v>
      </c>
      <c r="B172" s="6">
        <v>1</v>
      </c>
      <c r="C172" s="6">
        <v>46.41525</v>
      </c>
      <c r="D172" t="s">
        <v>14</v>
      </c>
      <c r="E172">
        <v>20</v>
      </c>
      <c r="F172" s="21" t="s">
        <v>15</v>
      </c>
      <c r="G172" t="s">
        <v>16</v>
      </c>
      <c r="H172">
        <v>15</v>
      </c>
      <c r="I172" t="s">
        <v>17</v>
      </c>
      <c r="J172" t="s">
        <v>18</v>
      </c>
      <c r="K172" t="s">
        <v>99</v>
      </c>
      <c r="L172" t="s">
        <v>52</v>
      </c>
      <c r="M172" t="s">
        <v>59</v>
      </c>
      <c r="N172">
        <v>2000</v>
      </c>
      <c r="O172" s="19">
        <v>25671498</v>
      </c>
      <c r="P172" s="6" t="s">
        <v>105</v>
      </c>
      <c r="S172" s="6"/>
    </row>
    <row r="173" spans="1:19">
      <c r="A173" s="18">
        <v>48</v>
      </c>
      <c r="B173" s="6">
        <v>24</v>
      </c>
      <c r="C173" s="6">
        <v>86.19975135</v>
      </c>
      <c r="D173" t="s">
        <v>14</v>
      </c>
      <c r="E173">
        <v>20</v>
      </c>
      <c r="F173" s="21" t="s">
        <v>15</v>
      </c>
      <c r="G173" t="s">
        <v>16</v>
      </c>
      <c r="H173">
        <v>15</v>
      </c>
      <c r="I173" t="s">
        <v>17</v>
      </c>
      <c r="J173" t="s">
        <v>18</v>
      </c>
      <c r="K173" t="s">
        <v>99</v>
      </c>
      <c r="L173" t="s">
        <v>52</v>
      </c>
      <c r="M173" t="s">
        <v>59</v>
      </c>
      <c r="N173">
        <v>2000</v>
      </c>
      <c r="O173" s="19">
        <v>25671498</v>
      </c>
      <c r="S173" s="6"/>
    </row>
    <row r="174" spans="1:19">
      <c r="A174" s="18">
        <v>48</v>
      </c>
      <c r="B174" s="6">
        <v>72</v>
      </c>
      <c r="C174" s="6">
        <v>76.253626190000006</v>
      </c>
      <c r="D174" t="s">
        <v>14</v>
      </c>
      <c r="E174">
        <v>20</v>
      </c>
      <c r="F174" s="21" t="s">
        <v>15</v>
      </c>
      <c r="G174" t="s">
        <v>16</v>
      </c>
      <c r="H174">
        <v>15</v>
      </c>
      <c r="I174" t="s">
        <v>17</v>
      </c>
      <c r="J174" t="s">
        <v>18</v>
      </c>
      <c r="K174" t="s">
        <v>99</v>
      </c>
      <c r="L174" t="s">
        <v>52</v>
      </c>
      <c r="M174" t="s">
        <v>59</v>
      </c>
      <c r="N174">
        <v>2000</v>
      </c>
      <c r="O174" s="19">
        <v>25671498</v>
      </c>
      <c r="S174" s="6"/>
    </row>
    <row r="175" spans="1:19">
      <c r="A175" s="18">
        <v>49</v>
      </c>
      <c r="B175" s="6">
        <v>1</v>
      </c>
      <c r="C175" s="6">
        <v>50.559469999999997</v>
      </c>
      <c r="D175" t="s">
        <v>14</v>
      </c>
      <c r="E175">
        <v>20</v>
      </c>
      <c r="F175" s="21" t="s">
        <v>15</v>
      </c>
      <c r="G175" t="s">
        <v>16</v>
      </c>
      <c r="H175">
        <v>15</v>
      </c>
      <c r="I175" t="s">
        <v>17</v>
      </c>
      <c r="J175" t="s">
        <v>18</v>
      </c>
      <c r="K175" t="s">
        <v>99</v>
      </c>
      <c r="L175" t="s">
        <v>52</v>
      </c>
      <c r="M175" t="s">
        <v>59</v>
      </c>
      <c r="N175">
        <v>2000</v>
      </c>
      <c r="O175" s="19">
        <v>25671498</v>
      </c>
      <c r="P175" s="6" t="s">
        <v>106</v>
      </c>
      <c r="S175" s="6"/>
    </row>
    <row r="176" spans="1:19">
      <c r="A176" s="18">
        <v>49</v>
      </c>
      <c r="B176" s="6">
        <v>24</v>
      </c>
      <c r="C176" s="6">
        <v>83.713220059999998</v>
      </c>
      <c r="D176" t="s">
        <v>14</v>
      </c>
      <c r="E176">
        <v>20</v>
      </c>
      <c r="F176" s="21" t="s">
        <v>15</v>
      </c>
      <c r="G176" t="s">
        <v>16</v>
      </c>
      <c r="H176">
        <v>15</v>
      </c>
      <c r="I176" t="s">
        <v>17</v>
      </c>
      <c r="J176" t="s">
        <v>18</v>
      </c>
      <c r="K176" t="s">
        <v>99</v>
      </c>
      <c r="L176" t="s">
        <v>52</v>
      </c>
      <c r="M176" t="s">
        <v>59</v>
      </c>
      <c r="N176">
        <v>2000</v>
      </c>
      <c r="O176" s="19">
        <v>25671498</v>
      </c>
      <c r="S176" s="6"/>
    </row>
    <row r="177" spans="1:19">
      <c r="A177" s="18">
        <v>49</v>
      </c>
      <c r="B177" s="6">
        <v>72</v>
      </c>
      <c r="C177" s="6">
        <v>69.622876090000005</v>
      </c>
      <c r="D177" t="s">
        <v>14</v>
      </c>
      <c r="E177">
        <v>20</v>
      </c>
      <c r="F177" s="21" t="s">
        <v>15</v>
      </c>
      <c r="G177" t="s">
        <v>16</v>
      </c>
      <c r="H177">
        <v>15</v>
      </c>
      <c r="I177" t="s">
        <v>17</v>
      </c>
      <c r="J177" t="s">
        <v>18</v>
      </c>
      <c r="K177" t="s">
        <v>99</v>
      </c>
      <c r="L177" t="s">
        <v>52</v>
      </c>
      <c r="M177" t="s">
        <v>59</v>
      </c>
      <c r="N177">
        <v>2000</v>
      </c>
      <c r="O177" s="19">
        <v>25671498</v>
      </c>
      <c r="S177" s="6"/>
    </row>
    <row r="178" spans="1:19">
      <c r="A178" s="18">
        <v>50</v>
      </c>
      <c r="B178" s="6">
        <v>72</v>
      </c>
      <c r="C178" s="6">
        <v>91.914893620000001</v>
      </c>
      <c r="D178" t="s">
        <v>14</v>
      </c>
      <c r="E178">
        <v>32</v>
      </c>
      <c r="F178" s="8" t="s">
        <v>74</v>
      </c>
      <c r="G178" t="s">
        <v>16</v>
      </c>
      <c r="H178">
        <v>11</v>
      </c>
      <c r="I178" t="s">
        <v>17</v>
      </c>
      <c r="J178" t="s">
        <v>18</v>
      </c>
      <c r="K178" t="s">
        <v>99</v>
      </c>
      <c r="L178" t="s">
        <v>20</v>
      </c>
      <c r="M178" t="s">
        <v>196</v>
      </c>
      <c r="N178">
        <v>5000</v>
      </c>
      <c r="O178">
        <v>23050635</v>
      </c>
      <c r="P178" s="6" t="s">
        <v>107</v>
      </c>
      <c r="S178" s="6"/>
    </row>
    <row r="179" spans="1:19">
      <c r="A179" s="18">
        <v>51</v>
      </c>
      <c r="B179" s="6">
        <v>72</v>
      </c>
      <c r="C179" s="6">
        <v>65.361702129999998</v>
      </c>
      <c r="D179" t="s">
        <v>14</v>
      </c>
      <c r="E179">
        <v>32</v>
      </c>
      <c r="F179" s="8" t="s">
        <v>74</v>
      </c>
      <c r="G179" t="s">
        <v>16</v>
      </c>
      <c r="H179">
        <v>17.2</v>
      </c>
      <c r="I179" t="s">
        <v>17</v>
      </c>
      <c r="J179" t="s">
        <v>18</v>
      </c>
      <c r="K179" t="s">
        <v>99</v>
      </c>
      <c r="L179" t="s">
        <v>20</v>
      </c>
      <c r="M179" t="s">
        <v>196</v>
      </c>
      <c r="N179">
        <v>5000</v>
      </c>
      <c r="O179">
        <v>23050635</v>
      </c>
      <c r="P179">
        <v>17.2</v>
      </c>
      <c r="S179" s="6"/>
    </row>
    <row r="180" spans="1:19">
      <c r="A180" s="18">
        <v>52</v>
      </c>
      <c r="B180" s="6">
        <v>24</v>
      </c>
      <c r="C180" s="6">
        <v>3.1065088759999999</v>
      </c>
      <c r="D180" t="s">
        <v>14</v>
      </c>
      <c r="E180">
        <v>20</v>
      </c>
      <c r="F180" s="21" t="s">
        <v>15</v>
      </c>
      <c r="G180" t="s">
        <v>16</v>
      </c>
      <c r="H180">
        <v>24.7</v>
      </c>
      <c r="I180" t="s">
        <v>17</v>
      </c>
      <c r="J180" t="s">
        <v>18</v>
      </c>
      <c r="K180" t="s">
        <v>99</v>
      </c>
      <c r="L180" t="s">
        <v>20</v>
      </c>
      <c r="M180" t="s">
        <v>326</v>
      </c>
      <c r="N180">
        <v>2000</v>
      </c>
      <c r="O180" s="18">
        <v>32780938</v>
      </c>
      <c r="P180" s="6" t="s">
        <v>108</v>
      </c>
      <c r="S180" s="6"/>
    </row>
    <row r="181" spans="1:19">
      <c r="A181" s="18">
        <v>53</v>
      </c>
      <c r="B181" s="6">
        <v>24</v>
      </c>
      <c r="C181" s="6">
        <v>3.3431952659999999</v>
      </c>
      <c r="D181" t="s">
        <v>14</v>
      </c>
      <c r="E181">
        <v>20</v>
      </c>
      <c r="F181" s="21" t="s">
        <v>15</v>
      </c>
      <c r="G181" t="s">
        <v>16</v>
      </c>
      <c r="H181">
        <v>105</v>
      </c>
      <c r="I181" t="s">
        <v>17</v>
      </c>
      <c r="J181" t="s">
        <v>18</v>
      </c>
      <c r="K181" t="s">
        <v>99</v>
      </c>
      <c r="L181" t="s">
        <v>20</v>
      </c>
      <c r="M181" t="s">
        <v>326</v>
      </c>
      <c r="N181">
        <v>2000</v>
      </c>
      <c r="O181" s="18">
        <v>32780938</v>
      </c>
      <c r="P181" s="6" t="s">
        <v>109</v>
      </c>
      <c r="S181" s="6"/>
    </row>
    <row r="182" spans="1:19">
      <c r="A182" s="18">
        <v>54</v>
      </c>
      <c r="B182" s="6">
        <v>1</v>
      </c>
      <c r="C182" s="6">
        <v>18.290598289999998</v>
      </c>
      <c r="D182" t="s">
        <v>14</v>
      </c>
      <c r="E182">
        <v>20</v>
      </c>
      <c r="F182" t="s">
        <v>31</v>
      </c>
      <c r="G182" t="s">
        <v>16</v>
      </c>
      <c r="H182">
        <v>11</v>
      </c>
      <c r="I182" t="s">
        <v>17</v>
      </c>
      <c r="J182" t="s">
        <v>18</v>
      </c>
      <c r="K182" t="s">
        <v>99</v>
      </c>
      <c r="L182" t="s">
        <v>110</v>
      </c>
      <c r="M182" t="s">
        <v>196</v>
      </c>
      <c r="N182" t="s">
        <v>53</v>
      </c>
      <c r="O182" s="20">
        <v>26333115</v>
      </c>
      <c r="P182" s="25" t="s">
        <v>111</v>
      </c>
      <c r="S182" s="6"/>
    </row>
    <row r="183" spans="1:19">
      <c r="A183" s="18">
        <v>54</v>
      </c>
      <c r="B183" s="6">
        <v>12</v>
      </c>
      <c r="C183" s="6">
        <v>23.931623930000001</v>
      </c>
      <c r="D183" t="s">
        <v>14</v>
      </c>
      <c r="E183">
        <v>20</v>
      </c>
      <c r="F183" t="s">
        <v>31</v>
      </c>
      <c r="G183" t="s">
        <v>16</v>
      </c>
      <c r="H183">
        <v>11</v>
      </c>
      <c r="I183" t="s">
        <v>17</v>
      </c>
      <c r="J183" t="s">
        <v>18</v>
      </c>
      <c r="K183" t="s">
        <v>99</v>
      </c>
      <c r="L183" t="s">
        <v>110</v>
      </c>
      <c r="M183" t="s">
        <v>196</v>
      </c>
      <c r="N183" t="s">
        <v>53</v>
      </c>
      <c r="O183" s="20">
        <v>26333115</v>
      </c>
      <c r="S183" s="6"/>
    </row>
    <row r="184" spans="1:19">
      <c r="A184" s="18">
        <v>54</v>
      </c>
      <c r="B184" s="6">
        <v>24</v>
      </c>
      <c r="C184" s="6">
        <v>30.76923077</v>
      </c>
      <c r="D184" t="s">
        <v>14</v>
      </c>
      <c r="E184">
        <v>20</v>
      </c>
      <c r="F184" t="s">
        <v>31</v>
      </c>
      <c r="G184" t="s">
        <v>16</v>
      </c>
      <c r="H184">
        <v>11</v>
      </c>
      <c r="I184" t="s">
        <v>17</v>
      </c>
      <c r="J184" t="s">
        <v>18</v>
      </c>
      <c r="K184" t="s">
        <v>99</v>
      </c>
      <c r="L184" t="s">
        <v>110</v>
      </c>
      <c r="M184" t="s">
        <v>196</v>
      </c>
      <c r="N184" t="s">
        <v>53</v>
      </c>
      <c r="O184" s="20">
        <v>26333115</v>
      </c>
      <c r="S184" s="6"/>
    </row>
    <row r="185" spans="1:19">
      <c r="A185" s="18">
        <v>55</v>
      </c>
      <c r="B185" s="6">
        <v>24</v>
      </c>
      <c r="C185" s="6">
        <v>18.94736842</v>
      </c>
      <c r="D185" t="s">
        <v>14</v>
      </c>
      <c r="E185">
        <v>20</v>
      </c>
      <c r="F185" s="21" t="s">
        <v>15</v>
      </c>
      <c r="G185" t="s">
        <v>16</v>
      </c>
      <c r="H185">
        <v>9</v>
      </c>
      <c r="I185" t="s">
        <v>87</v>
      </c>
      <c r="J185" t="s">
        <v>18</v>
      </c>
      <c r="K185" t="s">
        <v>99</v>
      </c>
      <c r="L185" t="s">
        <v>112</v>
      </c>
      <c r="M185" t="s">
        <v>378</v>
      </c>
      <c r="N185">
        <v>0</v>
      </c>
      <c r="O185" s="20">
        <v>29235846</v>
      </c>
      <c r="P185" s="6" t="s">
        <v>113</v>
      </c>
      <c r="S185" s="6"/>
    </row>
    <row r="186" spans="1:19">
      <c r="A186" s="18">
        <v>55</v>
      </c>
      <c r="B186" s="6">
        <v>168</v>
      </c>
      <c r="C186" s="6">
        <v>9.8026315789999998</v>
      </c>
      <c r="D186" t="s">
        <v>14</v>
      </c>
      <c r="E186">
        <v>20</v>
      </c>
      <c r="F186" s="21" t="s">
        <v>15</v>
      </c>
      <c r="G186" t="s">
        <v>16</v>
      </c>
      <c r="H186">
        <v>9</v>
      </c>
      <c r="I186" t="s">
        <v>87</v>
      </c>
      <c r="J186" t="s">
        <v>18</v>
      </c>
      <c r="K186" t="s">
        <v>99</v>
      </c>
      <c r="L186" t="s">
        <v>112</v>
      </c>
      <c r="M186" t="s">
        <v>378</v>
      </c>
      <c r="N186">
        <v>0</v>
      </c>
      <c r="O186" s="20">
        <v>29235846</v>
      </c>
    </row>
    <row r="187" spans="1:19">
      <c r="A187" s="18">
        <v>56</v>
      </c>
      <c r="B187" s="6">
        <v>5</v>
      </c>
      <c r="C187" s="6">
        <v>1.9930069930000001</v>
      </c>
      <c r="D187" t="s">
        <v>14</v>
      </c>
      <c r="E187">
        <v>18</v>
      </c>
      <c r="F187" t="s">
        <v>31</v>
      </c>
      <c r="G187" t="s">
        <v>16</v>
      </c>
      <c r="H187">
        <v>10</v>
      </c>
      <c r="I187" t="s">
        <v>29</v>
      </c>
      <c r="J187" t="s">
        <v>18</v>
      </c>
      <c r="K187" t="s">
        <v>99</v>
      </c>
      <c r="L187" s="32" t="s">
        <v>20</v>
      </c>
      <c r="M187" s="32" t="s">
        <v>57</v>
      </c>
      <c r="N187">
        <v>5000</v>
      </c>
      <c r="O187">
        <v>22916075</v>
      </c>
      <c r="P187" s="6" t="s">
        <v>114</v>
      </c>
    </row>
    <row r="188" spans="1:19">
      <c r="A188" s="18">
        <v>56</v>
      </c>
      <c r="B188" s="6">
        <v>48</v>
      </c>
      <c r="C188" s="6">
        <v>1.266666667</v>
      </c>
      <c r="D188" t="s">
        <v>14</v>
      </c>
      <c r="E188">
        <v>18</v>
      </c>
      <c r="F188" t="s">
        <v>31</v>
      </c>
      <c r="G188" t="s">
        <v>16</v>
      </c>
      <c r="H188">
        <v>10</v>
      </c>
      <c r="I188" t="s">
        <v>29</v>
      </c>
      <c r="J188" t="s">
        <v>18</v>
      </c>
      <c r="K188" t="s">
        <v>99</v>
      </c>
      <c r="L188" s="32" t="s">
        <v>20</v>
      </c>
      <c r="M188" s="32" t="s">
        <v>57</v>
      </c>
      <c r="N188">
        <v>5000</v>
      </c>
      <c r="O188">
        <v>22916075</v>
      </c>
    </row>
    <row r="189" spans="1:19">
      <c r="A189" s="18">
        <v>57</v>
      </c>
      <c r="B189" s="6">
        <v>5</v>
      </c>
      <c r="C189" s="6">
        <v>1.923076923</v>
      </c>
      <c r="D189" t="s">
        <v>14</v>
      </c>
      <c r="E189">
        <v>18</v>
      </c>
      <c r="F189" t="s">
        <v>31</v>
      </c>
      <c r="G189" t="s">
        <v>16</v>
      </c>
      <c r="H189">
        <v>10</v>
      </c>
      <c r="I189" t="s">
        <v>29</v>
      </c>
      <c r="J189" t="s">
        <v>18</v>
      </c>
      <c r="K189" t="s">
        <v>99</v>
      </c>
      <c r="L189" s="32" t="s">
        <v>115</v>
      </c>
      <c r="M189" s="32" t="s">
        <v>57</v>
      </c>
      <c r="N189">
        <v>5000</v>
      </c>
      <c r="O189">
        <v>22916075</v>
      </c>
      <c r="P189" s="6" t="s">
        <v>116</v>
      </c>
    </row>
    <row r="190" spans="1:19">
      <c r="A190" s="18">
        <v>57</v>
      </c>
      <c r="B190" s="6">
        <v>48</v>
      </c>
      <c r="C190" s="6">
        <v>1.4</v>
      </c>
      <c r="D190" t="s">
        <v>14</v>
      </c>
      <c r="E190">
        <v>18</v>
      </c>
      <c r="F190" t="s">
        <v>31</v>
      </c>
      <c r="G190" t="s">
        <v>16</v>
      </c>
      <c r="H190">
        <v>10</v>
      </c>
      <c r="I190" t="s">
        <v>29</v>
      </c>
      <c r="J190" t="s">
        <v>18</v>
      </c>
      <c r="K190" t="s">
        <v>99</v>
      </c>
      <c r="L190" s="32" t="s">
        <v>115</v>
      </c>
      <c r="M190" s="32" t="s">
        <v>57</v>
      </c>
      <c r="N190">
        <v>5000</v>
      </c>
      <c r="O190">
        <v>22916075</v>
      </c>
    </row>
    <row r="191" spans="1:19">
      <c r="A191" s="18">
        <v>58</v>
      </c>
      <c r="B191" s="6">
        <v>24</v>
      </c>
      <c r="C191" s="6">
        <v>39.747899160000003</v>
      </c>
      <c r="D191" t="s">
        <v>14</v>
      </c>
      <c r="E191">
        <v>20</v>
      </c>
      <c r="F191" t="s">
        <v>70</v>
      </c>
      <c r="G191" t="s">
        <v>16</v>
      </c>
      <c r="H191">
        <v>7.5</v>
      </c>
      <c r="I191" t="s">
        <v>17</v>
      </c>
      <c r="J191" t="s">
        <v>18</v>
      </c>
      <c r="K191" t="s">
        <v>99</v>
      </c>
      <c r="L191" s="32" t="s">
        <v>20</v>
      </c>
      <c r="M191" s="32" t="s">
        <v>196</v>
      </c>
      <c r="N191">
        <v>2000</v>
      </c>
      <c r="O191" s="19">
        <v>24673744</v>
      </c>
      <c r="P191" s="6" t="s">
        <v>117</v>
      </c>
    </row>
    <row r="192" spans="1:19">
      <c r="A192" s="18">
        <v>59</v>
      </c>
      <c r="B192" s="6">
        <v>1</v>
      </c>
      <c r="C192" s="6">
        <v>4.8895725390000004</v>
      </c>
      <c r="D192" t="s">
        <v>14</v>
      </c>
      <c r="E192">
        <v>18</v>
      </c>
      <c r="F192" t="s">
        <v>31</v>
      </c>
      <c r="G192" t="s">
        <v>16</v>
      </c>
      <c r="H192">
        <v>2</v>
      </c>
      <c r="I192" t="s">
        <v>81</v>
      </c>
      <c r="J192" t="s">
        <v>18</v>
      </c>
      <c r="K192" t="s">
        <v>99</v>
      </c>
      <c r="L192" s="32" t="s">
        <v>20</v>
      </c>
      <c r="M192" s="32" t="s">
        <v>326</v>
      </c>
      <c r="N192">
        <v>5000</v>
      </c>
      <c r="O192">
        <v>27698939</v>
      </c>
      <c r="P192" s="6" t="s">
        <v>118</v>
      </c>
    </row>
    <row r="193" spans="1:16">
      <c r="A193" s="18">
        <v>59</v>
      </c>
      <c r="B193" s="6">
        <v>3</v>
      </c>
      <c r="C193" s="6">
        <v>5.4465673580000002</v>
      </c>
      <c r="D193" t="s">
        <v>14</v>
      </c>
      <c r="E193">
        <v>18</v>
      </c>
      <c r="F193" t="s">
        <v>31</v>
      </c>
      <c r="G193" t="s">
        <v>16</v>
      </c>
      <c r="H193">
        <v>2</v>
      </c>
      <c r="I193" t="s">
        <v>81</v>
      </c>
      <c r="J193" t="s">
        <v>18</v>
      </c>
      <c r="K193" t="s">
        <v>99</v>
      </c>
      <c r="L193" s="32" t="s">
        <v>20</v>
      </c>
      <c r="M193" s="32" t="s">
        <v>326</v>
      </c>
      <c r="N193">
        <v>5000</v>
      </c>
      <c r="O193">
        <v>27698939</v>
      </c>
    </row>
    <row r="194" spans="1:16">
      <c r="A194" s="18">
        <v>59</v>
      </c>
      <c r="B194" s="6">
        <v>5</v>
      </c>
      <c r="C194" s="6">
        <v>5.2746113990000003</v>
      </c>
      <c r="D194" t="s">
        <v>14</v>
      </c>
      <c r="E194">
        <v>18</v>
      </c>
      <c r="F194" t="s">
        <v>31</v>
      </c>
      <c r="G194" t="s">
        <v>16</v>
      </c>
      <c r="H194">
        <v>2</v>
      </c>
      <c r="I194" t="s">
        <v>81</v>
      </c>
      <c r="J194" t="s">
        <v>18</v>
      </c>
      <c r="K194" t="s">
        <v>99</v>
      </c>
      <c r="L194" s="32" t="s">
        <v>20</v>
      </c>
      <c r="M194" s="32" t="s">
        <v>326</v>
      </c>
      <c r="N194">
        <v>5000</v>
      </c>
      <c r="O194">
        <v>27698939</v>
      </c>
    </row>
    <row r="195" spans="1:16">
      <c r="A195" s="18">
        <v>59</v>
      </c>
      <c r="B195" s="6">
        <v>8</v>
      </c>
      <c r="C195" s="6">
        <v>4.8218911919999998</v>
      </c>
      <c r="D195" t="s">
        <v>14</v>
      </c>
      <c r="E195">
        <v>18</v>
      </c>
      <c r="F195" t="s">
        <v>31</v>
      </c>
      <c r="G195" t="s">
        <v>16</v>
      </c>
      <c r="H195">
        <v>2</v>
      </c>
      <c r="I195" t="s">
        <v>81</v>
      </c>
      <c r="J195" t="s">
        <v>18</v>
      </c>
      <c r="K195" t="s">
        <v>99</v>
      </c>
      <c r="L195" s="32" t="s">
        <v>20</v>
      </c>
      <c r="M195" s="32" t="s">
        <v>326</v>
      </c>
      <c r="N195">
        <v>5000</v>
      </c>
      <c r="O195">
        <v>27698939</v>
      </c>
    </row>
    <row r="196" spans="1:16">
      <c r="A196" s="18">
        <v>59</v>
      </c>
      <c r="B196" s="6">
        <v>12</v>
      </c>
      <c r="C196" s="6">
        <v>4.3031088080000002</v>
      </c>
      <c r="D196" t="s">
        <v>14</v>
      </c>
      <c r="E196">
        <v>18</v>
      </c>
      <c r="F196" t="s">
        <v>31</v>
      </c>
      <c r="G196" t="s">
        <v>16</v>
      </c>
      <c r="H196">
        <v>2</v>
      </c>
      <c r="I196" t="s">
        <v>81</v>
      </c>
      <c r="J196" t="s">
        <v>18</v>
      </c>
      <c r="K196" t="s">
        <v>99</v>
      </c>
      <c r="L196" s="32" t="s">
        <v>20</v>
      </c>
      <c r="M196" s="32" t="s">
        <v>326</v>
      </c>
      <c r="N196">
        <v>5000</v>
      </c>
      <c r="O196">
        <v>27698939</v>
      </c>
    </row>
    <row r="197" spans="1:16">
      <c r="A197" s="18">
        <v>59</v>
      </c>
      <c r="B197" s="6">
        <v>24</v>
      </c>
      <c r="C197" s="6">
        <v>3.4980569949999998</v>
      </c>
      <c r="D197" t="s">
        <v>14</v>
      </c>
      <c r="E197">
        <v>18</v>
      </c>
      <c r="F197" t="s">
        <v>31</v>
      </c>
      <c r="G197" t="s">
        <v>16</v>
      </c>
      <c r="H197">
        <v>2</v>
      </c>
      <c r="I197" t="s">
        <v>81</v>
      </c>
      <c r="J197" t="s">
        <v>18</v>
      </c>
      <c r="K197" t="s">
        <v>99</v>
      </c>
      <c r="L197" s="32" t="s">
        <v>20</v>
      </c>
      <c r="M197" s="32" t="s">
        <v>326</v>
      </c>
      <c r="N197">
        <v>5000</v>
      </c>
      <c r="O197">
        <v>27698939</v>
      </c>
    </row>
    <row r="198" spans="1:16">
      <c r="A198" s="18">
        <v>59</v>
      </c>
      <c r="B198" s="6">
        <v>48</v>
      </c>
      <c r="C198" s="6">
        <v>2.2487046629999998</v>
      </c>
      <c r="D198" t="s">
        <v>14</v>
      </c>
      <c r="E198">
        <v>18</v>
      </c>
      <c r="F198" t="s">
        <v>31</v>
      </c>
      <c r="G198" t="s">
        <v>16</v>
      </c>
      <c r="H198">
        <v>2</v>
      </c>
      <c r="I198" t="s">
        <v>81</v>
      </c>
      <c r="J198" t="s">
        <v>18</v>
      </c>
      <c r="K198" t="s">
        <v>99</v>
      </c>
      <c r="L198" s="32" t="s">
        <v>20</v>
      </c>
      <c r="M198" s="32" t="s">
        <v>326</v>
      </c>
      <c r="N198">
        <v>5000</v>
      </c>
      <c r="O198">
        <v>27698939</v>
      </c>
    </row>
    <row r="199" spans="1:16">
      <c r="A199" s="18">
        <v>60</v>
      </c>
      <c r="B199" s="6">
        <v>1</v>
      </c>
      <c r="C199" s="6">
        <v>6.411917098</v>
      </c>
      <c r="D199" t="s">
        <v>14</v>
      </c>
      <c r="E199">
        <v>18</v>
      </c>
      <c r="F199" t="s">
        <v>31</v>
      </c>
      <c r="G199" t="s">
        <v>16</v>
      </c>
      <c r="H199">
        <v>10</v>
      </c>
      <c r="I199" t="s">
        <v>81</v>
      </c>
      <c r="J199" t="s">
        <v>18</v>
      </c>
      <c r="K199" t="s">
        <v>99</v>
      </c>
      <c r="L199" s="32" t="s">
        <v>20</v>
      </c>
      <c r="M199" s="32" t="s">
        <v>326</v>
      </c>
      <c r="N199">
        <v>5000</v>
      </c>
      <c r="O199">
        <v>27698939</v>
      </c>
      <c r="P199" s="6" t="s">
        <v>119</v>
      </c>
    </row>
    <row r="200" spans="1:16">
      <c r="A200" s="18">
        <v>60</v>
      </c>
      <c r="B200" s="6">
        <v>3</v>
      </c>
      <c r="C200" s="6">
        <v>6.3037564770000003</v>
      </c>
      <c r="D200" t="s">
        <v>14</v>
      </c>
      <c r="E200">
        <v>18</v>
      </c>
      <c r="F200" t="s">
        <v>31</v>
      </c>
      <c r="G200" t="s">
        <v>16</v>
      </c>
      <c r="H200">
        <v>10</v>
      </c>
      <c r="I200" t="s">
        <v>81</v>
      </c>
      <c r="J200" t="s">
        <v>18</v>
      </c>
      <c r="K200" t="s">
        <v>99</v>
      </c>
      <c r="L200" s="32" t="s">
        <v>20</v>
      </c>
      <c r="M200" s="32" t="s">
        <v>326</v>
      </c>
      <c r="N200">
        <v>5000</v>
      </c>
      <c r="O200">
        <v>27698939</v>
      </c>
    </row>
    <row r="201" spans="1:16">
      <c r="A201" s="18">
        <v>60</v>
      </c>
      <c r="B201" s="6">
        <v>5</v>
      </c>
      <c r="C201" s="6">
        <v>5.7606865279999999</v>
      </c>
      <c r="D201" t="s">
        <v>14</v>
      </c>
      <c r="E201">
        <v>18</v>
      </c>
      <c r="F201" t="s">
        <v>31</v>
      </c>
      <c r="G201" t="s">
        <v>16</v>
      </c>
      <c r="H201">
        <v>10</v>
      </c>
      <c r="I201" t="s">
        <v>81</v>
      </c>
      <c r="J201" t="s">
        <v>18</v>
      </c>
      <c r="K201" t="s">
        <v>99</v>
      </c>
      <c r="L201" s="32" t="s">
        <v>20</v>
      </c>
      <c r="M201" s="32" t="s">
        <v>326</v>
      </c>
      <c r="N201">
        <v>5000</v>
      </c>
      <c r="O201">
        <v>27698939</v>
      </c>
    </row>
    <row r="202" spans="1:16">
      <c r="A202" s="18">
        <v>60</v>
      </c>
      <c r="B202" s="6">
        <v>8</v>
      </c>
      <c r="C202" s="6">
        <v>5.2276554400000004</v>
      </c>
      <c r="D202" t="s">
        <v>14</v>
      </c>
      <c r="E202">
        <v>18</v>
      </c>
      <c r="F202" t="s">
        <v>31</v>
      </c>
      <c r="G202" t="s">
        <v>16</v>
      </c>
      <c r="H202">
        <v>10</v>
      </c>
      <c r="I202" t="s">
        <v>81</v>
      </c>
      <c r="J202" t="s">
        <v>18</v>
      </c>
      <c r="K202" t="s">
        <v>99</v>
      </c>
      <c r="L202" s="32" t="s">
        <v>20</v>
      </c>
      <c r="M202" s="32" t="s">
        <v>326</v>
      </c>
      <c r="N202">
        <v>5000</v>
      </c>
      <c r="O202">
        <v>27698939</v>
      </c>
    </row>
    <row r="203" spans="1:16">
      <c r="A203" s="18">
        <v>60</v>
      </c>
      <c r="B203" s="6">
        <v>12</v>
      </c>
      <c r="C203" s="6">
        <v>4.463082902</v>
      </c>
      <c r="D203" t="s">
        <v>14</v>
      </c>
      <c r="E203">
        <v>18</v>
      </c>
      <c r="F203" t="s">
        <v>31</v>
      </c>
      <c r="G203" t="s">
        <v>16</v>
      </c>
      <c r="H203">
        <v>10</v>
      </c>
      <c r="I203" t="s">
        <v>81</v>
      </c>
      <c r="J203" t="s">
        <v>18</v>
      </c>
      <c r="K203" t="s">
        <v>99</v>
      </c>
      <c r="L203" s="32" t="s">
        <v>20</v>
      </c>
      <c r="M203" s="32" t="s">
        <v>326</v>
      </c>
      <c r="N203">
        <v>5000</v>
      </c>
      <c r="O203">
        <v>27698939</v>
      </c>
    </row>
    <row r="204" spans="1:16">
      <c r="A204" s="18">
        <v>60</v>
      </c>
      <c r="B204" s="6">
        <v>24</v>
      </c>
      <c r="C204" s="6">
        <v>3.5155440410000001</v>
      </c>
      <c r="D204" t="s">
        <v>14</v>
      </c>
      <c r="E204">
        <v>18</v>
      </c>
      <c r="F204" t="s">
        <v>31</v>
      </c>
      <c r="G204" t="s">
        <v>16</v>
      </c>
      <c r="H204">
        <v>10</v>
      </c>
      <c r="I204" t="s">
        <v>81</v>
      </c>
      <c r="J204" t="s">
        <v>18</v>
      </c>
      <c r="K204" t="s">
        <v>99</v>
      </c>
      <c r="L204" s="32" t="s">
        <v>20</v>
      </c>
      <c r="M204" s="32" t="s">
        <v>326</v>
      </c>
      <c r="N204">
        <v>5000</v>
      </c>
      <c r="O204">
        <v>27698939</v>
      </c>
    </row>
    <row r="205" spans="1:16">
      <c r="A205" s="18">
        <v>60</v>
      </c>
      <c r="B205" s="6">
        <v>48</v>
      </c>
      <c r="C205" s="6">
        <v>2.9284326420000002</v>
      </c>
      <c r="D205" t="s">
        <v>14</v>
      </c>
      <c r="E205">
        <v>18</v>
      </c>
      <c r="F205" t="s">
        <v>31</v>
      </c>
      <c r="G205" t="s">
        <v>16</v>
      </c>
      <c r="H205">
        <v>10</v>
      </c>
      <c r="I205" t="s">
        <v>81</v>
      </c>
      <c r="J205" t="s">
        <v>18</v>
      </c>
      <c r="K205" t="s">
        <v>99</v>
      </c>
      <c r="L205" s="32" t="s">
        <v>20</v>
      </c>
      <c r="M205" s="32" t="s">
        <v>326</v>
      </c>
      <c r="N205">
        <v>5000</v>
      </c>
      <c r="O205">
        <v>27698939</v>
      </c>
      <c r="P205" t="s">
        <v>120</v>
      </c>
    </row>
    <row r="206" spans="1:16">
      <c r="A206" s="18">
        <v>61</v>
      </c>
      <c r="B206" s="6">
        <v>1</v>
      </c>
      <c r="C206" s="6">
        <v>5.8762953370000002</v>
      </c>
      <c r="D206" t="s">
        <v>14</v>
      </c>
      <c r="E206">
        <v>18</v>
      </c>
      <c r="F206" t="s">
        <v>31</v>
      </c>
      <c r="G206" t="s">
        <v>16</v>
      </c>
      <c r="H206">
        <v>13</v>
      </c>
      <c r="I206" t="s">
        <v>81</v>
      </c>
      <c r="J206" t="s">
        <v>18</v>
      </c>
      <c r="K206" t="s">
        <v>99</v>
      </c>
      <c r="L206" s="32" t="s">
        <v>20</v>
      </c>
      <c r="M206" s="32" t="s">
        <v>326</v>
      </c>
      <c r="N206">
        <v>5000</v>
      </c>
      <c r="O206">
        <v>27698939</v>
      </c>
    </row>
    <row r="207" spans="1:16">
      <c r="A207" s="18">
        <v>61</v>
      </c>
      <c r="B207" s="6">
        <v>3</v>
      </c>
      <c r="C207" s="6">
        <v>5.6411917100000002</v>
      </c>
      <c r="D207" t="s">
        <v>14</v>
      </c>
      <c r="E207">
        <v>18</v>
      </c>
      <c r="F207" t="s">
        <v>31</v>
      </c>
      <c r="G207" t="s">
        <v>16</v>
      </c>
      <c r="H207">
        <v>13</v>
      </c>
      <c r="I207" t="s">
        <v>81</v>
      </c>
      <c r="J207" t="s">
        <v>18</v>
      </c>
      <c r="K207" t="s">
        <v>99</v>
      </c>
      <c r="L207" s="32" t="s">
        <v>20</v>
      </c>
      <c r="M207" s="32" t="s">
        <v>326</v>
      </c>
      <c r="N207">
        <v>5000</v>
      </c>
      <c r="O207">
        <v>27698939</v>
      </c>
    </row>
    <row r="208" spans="1:16">
      <c r="A208" s="18">
        <v>61</v>
      </c>
      <c r="B208" s="6">
        <v>5</v>
      </c>
      <c r="C208" s="6">
        <v>4.9180699480000003</v>
      </c>
      <c r="D208" t="s">
        <v>14</v>
      </c>
      <c r="E208">
        <v>18</v>
      </c>
      <c r="F208" t="s">
        <v>31</v>
      </c>
      <c r="G208" t="s">
        <v>16</v>
      </c>
      <c r="H208">
        <v>13</v>
      </c>
      <c r="I208" t="s">
        <v>81</v>
      </c>
      <c r="J208" t="s">
        <v>18</v>
      </c>
      <c r="K208" t="s">
        <v>99</v>
      </c>
      <c r="L208" s="32" t="s">
        <v>20</v>
      </c>
      <c r="M208" s="32" t="s">
        <v>326</v>
      </c>
      <c r="N208">
        <v>5000</v>
      </c>
      <c r="O208">
        <v>27698939</v>
      </c>
    </row>
    <row r="209" spans="1:16">
      <c r="A209" s="18">
        <v>61</v>
      </c>
      <c r="B209" s="6">
        <v>8</v>
      </c>
      <c r="C209" s="6">
        <v>4.1596502590000002</v>
      </c>
      <c r="D209" t="s">
        <v>14</v>
      </c>
      <c r="E209">
        <v>18</v>
      </c>
      <c r="F209" t="s">
        <v>31</v>
      </c>
      <c r="G209" t="s">
        <v>16</v>
      </c>
      <c r="H209">
        <v>13</v>
      </c>
      <c r="I209" t="s">
        <v>81</v>
      </c>
      <c r="J209" t="s">
        <v>18</v>
      </c>
      <c r="K209" t="s">
        <v>99</v>
      </c>
      <c r="L209" s="32" t="s">
        <v>20</v>
      </c>
      <c r="M209" s="32" t="s">
        <v>326</v>
      </c>
      <c r="N209">
        <v>5000</v>
      </c>
      <c r="O209">
        <v>27698939</v>
      </c>
    </row>
    <row r="210" spans="1:16">
      <c r="A210" s="18">
        <v>61</v>
      </c>
      <c r="B210" s="6">
        <v>12</v>
      </c>
      <c r="C210" s="6">
        <v>3.7512953370000002</v>
      </c>
      <c r="D210" t="s">
        <v>14</v>
      </c>
      <c r="E210">
        <v>18</v>
      </c>
      <c r="F210" t="s">
        <v>31</v>
      </c>
      <c r="G210" t="s">
        <v>16</v>
      </c>
      <c r="H210">
        <v>13</v>
      </c>
      <c r="I210" t="s">
        <v>81</v>
      </c>
      <c r="J210" t="s">
        <v>18</v>
      </c>
      <c r="K210" t="s">
        <v>99</v>
      </c>
      <c r="L210" s="32" t="s">
        <v>20</v>
      </c>
      <c r="M210" s="32" t="s">
        <v>326</v>
      </c>
      <c r="N210">
        <v>5000</v>
      </c>
      <c r="O210">
        <v>27698939</v>
      </c>
    </row>
    <row r="211" spans="1:16">
      <c r="A211" s="18">
        <v>61</v>
      </c>
      <c r="B211" s="6">
        <v>24</v>
      </c>
      <c r="C211" s="6">
        <v>3.158354922</v>
      </c>
      <c r="D211" t="s">
        <v>14</v>
      </c>
      <c r="E211">
        <v>18</v>
      </c>
      <c r="F211" t="s">
        <v>31</v>
      </c>
      <c r="G211" t="s">
        <v>16</v>
      </c>
      <c r="H211">
        <v>13</v>
      </c>
      <c r="I211" t="s">
        <v>81</v>
      </c>
      <c r="J211" t="s">
        <v>18</v>
      </c>
      <c r="K211" t="s">
        <v>99</v>
      </c>
      <c r="L211" s="32" t="s">
        <v>20</v>
      </c>
      <c r="M211" s="32" t="s">
        <v>326</v>
      </c>
      <c r="N211">
        <v>5000</v>
      </c>
      <c r="O211">
        <v>27698939</v>
      </c>
    </row>
    <row r="212" spans="1:16">
      <c r="A212" s="18">
        <v>61</v>
      </c>
      <c r="B212" s="6">
        <v>48</v>
      </c>
      <c r="C212" s="6">
        <v>2.4268134720000001</v>
      </c>
      <c r="D212" t="s">
        <v>14</v>
      </c>
      <c r="E212">
        <v>18</v>
      </c>
      <c r="F212" t="s">
        <v>31</v>
      </c>
      <c r="G212" t="s">
        <v>16</v>
      </c>
      <c r="H212">
        <v>13</v>
      </c>
      <c r="I212" t="s">
        <v>81</v>
      </c>
      <c r="J212" t="s">
        <v>18</v>
      </c>
      <c r="K212" t="s">
        <v>99</v>
      </c>
      <c r="L212" s="32" t="s">
        <v>20</v>
      </c>
      <c r="M212" s="32" t="s">
        <v>326</v>
      </c>
      <c r="N212">
        <v>5000</v>
      </c>
      <c r="O212">
        <v>27698939</v>
      </c>
    </row>
    <row r="213" spans="1:16">
      <c r="A213" s="18">
        <v>62</v>
      </c>
      <c r="B213" s="6">
        <v>1</v>
      </c>
      <c r="C213" s="6">
        <v>5.4721502590000002</v>
      </c>
      <c r="D213" t="s">
        <v>14</v>
      </c>
      <c r="E213">
        <v>18</v>
      </c>
      <c r="F213" t="s">
        <v>31</v>
      </c>
      <c r="G213" t="s">
        <v>16</v>
      </c>
      <c r="H213">
        <v>13</v>
      </c>
      <c r="I213" t="s">
        <v>81</v>
      </c>
      <c r="J213" t="s">
        <v>18</v>
      </c>
      <c r="K213" t="s">
        <v>99</v>
      </c>
      <c r="L213" s="32" t="s">
        <v>20</v>
      </c>
      <c r="M213" s="32" t="s">
        <v>326</v>
      </c>
      <c r="N213">
        <v>5000</v>
      </c>
      <c r="O213">
        <v>27698939</v>
      </c>
      <c r="P213" s="6" t="s">
        <v>121</v>
      </c>
    </row>
    <row r="214" spans="1:16">
      <c r="A214" s="18">
        <v>62</v>
      </c>
      <c r="B214" s="6">
        <v>3</v>
      </c>
      <c r="C214" s="6">
        <v>5.7056347150000004</v>
      </c>
      <c r="D214" t="s">
        <v>14</v>
      </c>
      <c r="E214">
        <v>18</v>
      </c>
      <c r="F214" t="s">
        <v>31</v>
      </c>
      <c r="G214" t="s">
        <v>16</v>
      </c>
      <c r="H214">
        <v>13</v>
      </c>
      <c r="I214" t="s">
        <v>81</v>
      </c>
      <c r="J214" t="s">
        <v>18</v>
      </c>
      <c r="K214" t="s">
        <v>99</v>
      </c>
      <c r="L214" s="32" t="s">
        <v>20</v>
      </c>
      <c r="M214" s="32" t="s">
        <v>326</v>
      </c>
      <c r="N214">
        <v>5000</v>
      </c>
      <c r="O214">
        <v>27698939</v>
      </c>
    </row>
    <row r="215" spans="1:16">
      <c r="A215" s="18">
        <v>62</v>
      </c>
      <c r="B215" s="6">
        <v>5</v>
      </c>
      <c r="C215" s="6">
        <v>4.9679404150000002</v>
      </c>
      <c r="D215" t="s">
        <v>14</v>
      </c>
      <c r="E215">
        <v>18</v>
      </c>
      <c r="F215" t="s">
        <v>31</v>
      </c>
      <c r="G215" t="s">
        <v>16</v>
      </c>
      <c r="H215">
        <v>13</v>
      </c>
      <c r="I215" t="s">
        <v>81</v>
      </c>
      <c r="J215" t="s">
        <v>18</v>
      </c>
      <c r="K215" t="s">
        <v>99</v>
      </c>
      <c r="L215" s="32" t="s">
        <v>20</v>
      </c>
      <c r="M215" s="32" t="s">
        <v>326</v>
      </c>
      <c r="N215">
        <v>5000</v>
      </c>
      <c r="O215">
        <v>27698939</v>
      </c>
    </row>
    <row r="216" spans="1:16">
      <c r="A216" s="18">
        <v>62</v>
      </c>
      <c r="B216" s="6">
        <v>8</v>
      </c>
      <c r="C216" s="6">
        <v>4.6126943010000003</v>
      </c>
      <c r="D216" t="s">
        <v>14</v>
      </c>
      <c r="E216">
        <v>18</v>
      </c>
      <c r="F216" t="s">
        <v>31</v>
      </c>
      <c r="G216" t="s">
        <v>16</v>
      </c>
      <c r="H216">
        <v>13</v>
      </c>
      <c r="I216" t="s">
        <v>81</v>
      </c>
      <c r="J216" t="s">
        <v>18</v>
      </c>
      <c r="K216" t="s">
        <v>99</v>
      </c>
      <c r="L216" s="32" t="s">
        <v>20</v>
      </c>
      <c r="M216" s="32" t="s">
        <v>326</v>
      </c>
      <c r="N216">
        <v>5000</v>
      </c>
      <c r="O216">
        <v>27698939</v>
      </c>
    </row>
    <row r="217" spans="1:16">
      <c r="A217" s="18">
        <v>62</v>
      </c>
      <c r="B217" s="6">
        <v>12</v>
      </c>
      <c r="C217" s="6">
        <v>4.2856217619999999</v>
      </c>
      <c r="D217" t="s">
        <v>14</v>
      </c>
      <c r="E217">
        <v>18</v>
      </c>
      <c r="F217" t="s">
        <v>31</v>
      </c>
      <c r="G217" t="s">
        <v>16</v>
      </c>
      <c r="H217">
        <v>13</v>
      </c>
      <c r="I217" t="s">
        <v>81</v>
      </c>
      <c r="J217" t="s">
        <v>18</v>
      </c>
      <c r="K217" t="s">
        <v>99</v>
      </c>
      <c r="L217" s="32" t="s">
        <v>20</v>
      </c>
      <c r="M217" s="32" t="s">
        <v>326</v>
      </c>
      <c r="N217">
        <v>5000</v>
      </c>
      <c r="O217">
        <v>27698939</v>
      </c>
    </row>
    <row r="218" spans="1:16">
      <c r="A218" s="18">
        <v>62</v>
      </c>
      <c r="B218" s="6">
        <v>24</v>
      </c>
      <c r="C218" s="6">
        <v>3.1424870469999999</v>
      </c>
      <c r="D218" t="s">
        <v>14</v>
      </c>
      <c r="E218">
        <v>18</v>
      </c>
      <c r="F218" t="s">
        <v>31</v>
      </c>
      <c r="G218" t="s">
        <v>16</v>
      </c>
      <c r="H218">
        <v>13</v>
      </c>
      <c r="I218" t="s">
        <v>81</v>
      </c>
      <c r="J218" t="s">
        <v>18</v>
      </c>
      <c r="K218" t="s">
        <v>99</v>
      </c>
      <c r="L218" s="32" t="s">
        <v>20</v>
      </c>
      <c r="M218" s="32" t="s">
        <v>326</v>
      </c>
      <c r="N218">
        <v>5000</v>
      </c>
      <c r="O218">
        <v>27698939</v>
      </c>
    </row>
    <row r="219" spans="1:16">
      <c r="A219" s="18">
        <v>62</v>
      </c>
      <c r="B219" s="6">
        <v>48</v>
      </c>
      <c r="C219" s="6">
        <v>2.702396373</v>
      </c>
      <c r="D219" t="s">
        <v>14</v>
      </c>
      <c r="E219">
        <v>18</v>
      </c>
      <c r="F219" t="s">
        <v>31</v>
      </c>
      <c r="G219" t="s">
        <v>16</v>
      </c>
      <c r="H219">
        <v>13</v>
      </c>
      <c r="I219" t="s">
        <v>81</v>
      </c>
      <c r="J219" t="s">
        <v>18</v>
      </c>
      <c r="K219" t="s">
        <v>99</v>
      </c>
      <c r="L219" s="32" t="s">
        <v>20</v>
      </c>
      <c r="M219" s="32" t="s">
        <v>326</v>
      </c>
      <c r="N219">
        <v>5000</v>
      </c>
      <c r="O219">
        <v>27698939</v>
      </c>
    </row>
    <row r="220" spans="1:16">
      <c r="A220" s="18">
        <v>63</v>
      </c>
      <c r="B220" s="6">
        <v>1</v>
      </c>
      <c r="C220" s="6">
        <v>6.6871761660000004</v>
      </c>
      <c r="D220" t="s">
        <v>14</v>
      </c>
      <c r="E220">
        <v>18</v>
      </c>
      <c r="F220" t="s">
        <v>31</v>
      </c>
      <c r="G220" t="s">
        <v>16</v>
      </c>
      <c r="H220">
        <v>18</v>
      </c>
      <c r="I220" t="s">
        <v>81</v>
      </c>
      <c r="J220" t="s">
        <v>18</v>
      </c>
      <c r="K220" t="s">
        <v>99</v>
      </c>
      <c r="L220" s="32" t="s">
        <v>20</v>
      </c>
      <c r="M220" s="32" t="s">
        <v>326</v>
      </c>
      <c r="N220">
        <v>5000</v>
      </c>
      <c r="O220">
        <v>27698939</v>
      </c>
      <c r="P220" s="6" t="s">
        <v>122</v>
      </c>
    </row>
    <row r="221" spans="1:16">
      <c r="A221" s="18">
        <v>63</v>
      </c>
      <c r="B221" s="6">
        <v>3</v>
      </c>
      <c r="C221" s="6">
        <v>6.1272668389999998</v>
      </c>
      <c r="D221" t="s">
        <v>14</v>
      </c>
      <c r="E221">
        <v>18</v>
      </c>
      <c r="F221" t="s">
        <v>31</v>
      </c>
      <c r="G221" t="s">
        <v>16</v>
      </c>
      <c r="H221">
        <v>18</v>
      </c>
      <c r="I221" t="s">
        <v>81</v>
      </c>
      <c r="J221" t="s">
        <v>18</v>
      </c>
      <c r="K221" t="s">
        <v>99</v>
      </c>
      <c r="L221" s="32" t="s">
        <v>20</v>
      </c>
      <c r="M221" s="32" t="s">
        <v>326</v>
      </c>
      <c r="N221">
        <v>5000</v>
      </c>
      <c r="O221">
        <v>27698939</v>
      </c>
    </row>
    <row r="222" spans="1:16">
      <c r="A222" s="18">
        <v>63</v>
      </c>
      <c r="B222" s="6">
        <v>5</v>
      </c>
      <c r="C222" s="6">
        <v>5.518458549</v>
      </c>
      <c r="D222" t="s">
        <v>14</v>
      </c>
      <c r="E222">
        <v>18</v>
      </c>
      <c r="F222" t="s">
        <v>31</v>
      </c>
      <c r="G222" t="s">
        <v>16</v>
      </c>
      <c r="H222">
        <v>18</v>
      </c>
      <c r="I222" t="s">
        <v>81</v>
      </c>
      <c r="J222" t="s">
        <v>18</v>
      </c>
      <c r="K222" t="s">
        <v>99</v>
      </c>
      <c r="L222" s="32" t="s">
        <v>20</v>
      </c>
      <c r="M222" s="32" t="s">
        <v>326</v>
      </c>
      <c r="N222">
        <v>5000</v>
      </c>
      <c r="O222">
        <v>27698939</v>
      </c>
    </row>
    <row r="223" spans="1:16">
      <c r="A223" s="18">
        <v>63</v>
      </c>
      <c r="B223" s="6">
        <v>8</v>
      </c>
      <c r="C223" s="6">
        <v>4.9540155439999998</v>
      </c>
      <c r="D223" t="s">
        <v>14</v>
      </c>
      <c r="E223">
        <v>18</v>
      </c>
      <c r="F223" t="s">
        <v>31</v>
      </c>
      <c r="G223" t="s">
        <v>16</v>
      </c>
      <c r="H223">
        <v>18</v>
      </c>
      <c r="I223" t="s">
        <v>81</v>
      </c>
      <c r="J223" t="s">
        <v>18</v>
      </c>
      <c r="K223" t="s">
        <v>99</v>
      </c>
      <c r="L223" s="32" t="s">
        <v>20</v>
      </c>
      <c r="M223" s="32" t="s">
        <v>326</v>
      </c>
      <c r="N223">
        <v>5000</v>
      </c>
      <c r="O223">
        <v>27698939</v>
      </c>
    </row>
    <row r="224" spans="1:16">
      <c r="A224" s="18">
        <v>63</v>
      </c>
      <c r="B224" s="6">
        <v>12</v>
      </c>
      <c r="C224" s="6">
        <v>4.5450129529999996</v>
      </c>
      <c r="D224" t="s">
        <v>14</v>
      </c>
      <c r="E224">
        <v>18</v>
      </c>
      <c r="F224" t="s">
        <v>31</v>
      </c>
      <c r="G224" t="s">
        <v>16</v>
      </c>
      <c r="H224">
        <v>18</v>
      </c>
      <c r="I224" t="s">
        <v>81</v>
      </c>
      <c r="J224" t="s">
        <v>18</v>
      </c>
      <c r="K224" t="s">
        <v>99</v>
      </c>
      <c r="L224" s="32" t="s">
        <v>20</v>
      </c>
      <c r="M224" s="32" t="s">
        <v>326</v>
      </c>
      <c r="N224">
        <v>5000</v>
      </c>
      <c r="O224">
        <v>27698939</v>
      </c>
    </row>
    <row r="225" spans="1:16">
      <c r="A225" s="18">
        <v>63</v>
      </c>
      <c r="B225" s="6">
        <v>24</v>
      </c>
      <c r="C225" s="6">
        <v>3.7419041449999999</v>
      </c>
      <c r="D225" t="s">
        <v>14</v>
      </c>
      <c r="E225">
        <v>18</v>
      </c>
      <c r="F225" t="s">
        <v>31</v>
      </c>
      <c r="G225" t="s">
        <v>16</v>
      </c>
      <c r="H225">
        <v>18</v>
      </c>
      <c r="I225" t="s">
        <v>81</v>
      </c>
      <c r="J225" t="s">
        <v>18</v>
      </c>
      <c r="K225" t="s">
        <v>99</v>
      </c>
      <c r="L225" s="32" t="s">
        <v>20</v>
      </c>
      <c r="M225" s="32" t="s">
        <v>326</v>
      </c>
      <c r="N225">
        <v>5000</v>
      </c>
      <c r="O225">
        <v>27698939</v>
      </c>
    </row>
    <row r="226" spans="1:16">
      <c r="A226" s="18">
        <v>63</v>
      </c>
      <c r="B226" s="6">
        <v>48</v>
      </c>
      <c r="C226" s="6">
        <v>3.1706606220000002</v>
      </c>
      <c r="D226" t="s">
        <v>14</v>
      </c>
      <c r="E226">
        <v>18</v>
      </c>
      <c r="F226" t="s">
        <v>31</v>
      </c>
      <c r="G226" t="s">
        <v>16</v>
      </c>
      <c r="H226">
        <v>18</v>
      </c>
      <c r="I226" t="s">
        <v>81</v>
      </c>
      <c r="J226" t="s">
        <v>18</v>
      </c>
      <c r="K226" t="s">
        <v>99</v>
      </c>
      <c r="L226" s="32" t="s">
        <v>20</v>
      </c>
      <c r="M226" s="32" t="s">
        <v>326</v>
      </c>
      <c r="N226">
        <v>5000</v>
      </c>
      <c r="O226">
        <v>27698939</v>
      </c>
    </row>
    <row r="227" spans="1:16">
      <c r="A227" s="18">
        <v>64</v>
      </c>
      <c r="B227" s="6">
        <v>0.16666666699999999</v>
      </c>
      <c r="C227" s="6">
        <v>6.5614035089999998</v>
      </c>
      <c r="D227" t="s">
        <v>14</v>
      </c>
      <c r="E227">
        <v>22.5</v>
      </c>
      <c r="F227" s="21" t="s">
        <v>15</v>
      </c>
      <c r="G227" t="s">
        <v>16</v>
      </c>
      <c r="H227">
        <v>10</v>
      </c>
      <c r="I227" t="s">
        <v>81</v>
      </c>
      <c r="J227" t="s">
        <v>18</v>
      </c>
      <c r="K227" t="s">
        <v>99</v>
      </c>
      <c r="L227" s="32" t="s">
        <v>123</v>
      </c>
      <c r="M227" s="32" t="s">
        <v>326</v>
      </c>
      <c r="N227">
        <v>0</v>
      </c>
      <c r="O227" s="19">
        <v>24758188</v>
      </c>
      <c r="P227" s="6" t="s">
        <v>124</v>
      </c>
    </row>
    <row r="228" spans="1:16">
      <c r="A228" s="18">
        <v>64</v>
      </c>
      <c r="B228" s="6">
        <v>0.33333333300000001</v>
      </c>
      <c r="C228" s="6">
        <v>6.98245614</v>
      </c>
      <c r="D228" t="s">
        <v>14</v>
      </c>
      <c r="E228">
        <v>22.5</v>
      </c>
      <c r="F228" s="21" t="s">
        <v>15</v>
      </c>
      <c r="G228" t="s">
        <v>16</v>
      </c>
      <c r="H228">
        <v>10</v>
      </c>
      <c r="I228" t="s">
        <v>81</v>
      </c>
      <c r="J228" t="s">
        <v>18</v>
      </c>
      <c r="K228" t="s">
        <v>99</v>
      </c>
      <c r="L228" s="32" t="s">
        <v>123</v>
      </c>
      <c r="M228" s="32" t="s">
        <v>326</v>
      </c>
      <c r="N228">
        <v>0</v>
      </c>
      <c r="O228" s="19">
        <v>24758188</v>
      </c>
    </row>
    <row r="229" spans="1:16">
      <c r="A229" s="18">
        <v>64</v>
      </c>
      <c r="B229" s="6">
        <v>0.5</v>
      </c>
      <c r="C229" s="6">
        <v>8.6315789469999995</v>
      </c>
      <c r="D229" t="s">
        <v>14</v>
      </c>
      <c r="E229">
        <v>22.5</v>
      </c>
      <c r="F229" s="21" t="s">
        <v>15</v>
      </c>
      <c r="G229" t="s">
        <v>16</v>
      </c>
      <c r="H229">
        <v>10</v>
      </c>
      <c r="I229" t="s">
        <v>81</v>
      </c>
      <c r="J229" t="s">
        <v>18</v>
      </c>
      <c r="K229" t="s">
        <v>99</v>
      </c>
      <c r="L229" s="32" t="s">
        <v>123</v>
      </c>
      <c r="M229" s="32" t="s">
        <v>326</v>
      </c>
      <c r="N229">
        <v>0</v>
      </c>
      <c r="O229" s="19">
        <v>24758188</v>
      </c>
    </row>
    <row r="230" spans="1:16">
      <c r="A230" s="18">
        <v>64</v>
      </c>
      <c r="B230" s="6">
        <v>1</v>
      </c>
      <c r="C230" s="6">
        <v>7.2982456139999998</v>
      </c>
      <c r="D230" t="s">
        <v>14</v>
      </c>
      <c r="E230">
        <v>22.5</v>
      </c>
      <c r="F230" s="21" t="s">
        <v>15</v>
      </c>
      <c r="G230" t="s">
        <v>16</v>
      </c>
      <c r="H230">
        <v>10</v>
      </c>
      <c r="I230" t="s">
        <v>81</v>
      </c>
      <c r="J230" t="s">
        <v>18</v>
      </c>
      <c r="K230" t="s">
        <v>99</v>
      </c>
      <c r="L230" s="32" t="s">
        <v>123</v>
      </c>
      <c r="M230" s="32" t="s">
        <v>326</v>
      </c>
      <c r="N230">
        <v>0</v>
      </c>
      <c r="O230" s="19">
        <v>24758188</v>
      </c>
    </row>
    <row r="231" spans="1:16">
      <c r="A231" s="18">
        <v>65</v>
      </c>
      <c r="B231" s="6">
        <v>3</v>
      </c>
      <c r="C231" s="6">
        <v>2.265625</v>
      </c>
      <c r="D231" t="s">
        <v>14</v>
      </c>
      <c r="E231">
        <v>18</v>
      </c>
      <c r="F231" t="s">
        <v>31</v>
      </c>
      <c r="G231" t="s">
        <v>16</v>
      </c>
      <c r="H231">
        <v>32</v>
      </c>
      <c r="I231" t="s">
        <v>81</v>
      </c>
      <c r="J231" t="s">
        <v>125</v>
      </c>
      <c r="K231" t="s">
        <v>19</v>
      </c>
      <c r="L231" s="32" t="s">
        <v>126</v>
      </c>
      <c r="M231" s="32" t="s">
        <v>326</v>
      </c>
      <c r="N231">
        <v>5000</v>
      </c>
      <c r="O231" s="19">
        <v>25477170</v>
      </c>
      <c r="P231" s="24" t="s">
        <v>347</v>
      </c>
    </row>
    <row r="232" spans="1:16">
      <c r="A232" s="18">
        <v>65</v>
      </c>
      <c r="B232" s="6">
        <v>48</v>
      </c>
      <c r="C232" s="6">
        <v>3.5</v>
      </c>
      <c r="D232" t="s">
        <v>14</v>
      </c>
      <c r="E232">
        <v>18</v>
      </c>
      <c r="F232" t="s">
        <v>31</v>
      </c>
      <c r="G232" t="s">
        <v>16</v>
      </c>
      <c r="H232">
        <v>32</v>
      </c>
      <c r="I232" t="s">
        <v>81</v>
      </c>
      <c r="J232" t="s">
        <v>125</v>
      </c>
      <c r="K232" t="s">
        <v>19</v>
      </c>
      <c r="L232" s="32" t="s">
        <v>126</v>
      </c>
      <c r="M232" s="32" t="s">
        <v>326</v>
      </c>
      <c r="N232">
        <v>5000</v>
      </c>
      <c r="O232" s="19">
        <v>25477170</v>
      </c>
    </row>
    <row r="233" spans="1:16">
      <c r="A233" s="18">
        <v>66</v>
      </c>
      <c r="B233" s="6">
        <v>3</v>
      </c>
      <c r="C233" s="6">
        <v>2.5</v>
      </c>
      <c r="D233" t="s">
        <v>14</v>
      </c>
      <c r="E233">
        <v>18</v>
      </c>
      <c r="F233" t="s">
        <v>31</v>
      </c>
      <c r="G233" t="s">
        <v>16</v>
      </c>
      <c r="H233">
        <v>27</v>
      </c>
      <c r="I233" t="s">
        <v>81</v>
      </c>
      <c r="J233" t="s">
        <v>125</v>
      </c>
      <c r="K233" t="s">
        <v>19</v>
      </c>
      <c r="L233" s="32" t="s">
        <v>20</v>
      </c>
      <c r="M233" s="32" t="s">
        <v>326</v>
      </c>
      <c r="N233">
        <v>5000</v>
      </c>
      <c r="O233" s="19">
        <v>25477170</v>
      </c>
      <c r="P233" s="24" t="s">
        <v>348</v>
      </c>
    </row>
    <row r="234" spans="1:16">
      <c r="A234" s="18">
        <v>66</v>
      </c>
      <c r="B234" s="6">
        <v>48</v>
      </c>
      <c r="C234" s="6">
        <v>3.9285714289999998</v>
      </c>
      <c r="D234" t="s">
        <v>14</v>
      </c>
      <c r="E234">
        <v>18</v>
      </c>
      <c r="F234" t="s">
        <v>31</v>
      </c>
      <c r="G234" t="s">
        <v>16</v>
      </c>
      <c r="H234">
        <v>27</v>
      </c>
      <c r="I234" t="s">
        <v>81</v>
      </c>
      <c r="J234" t="s">
        <v>125</v>
      </c>
      <c r="K234" t="s">
        <v>19</v>
      </c>
      <c r="L234" s="32" t="s">
        <v>20</v>
      </c>
      <c r="M234" s="32" t="s">
        <v>326</v>
      </c>
      <c r="N234">
        <v>5000</v>
      </c>
      <c r="O234" s="19">
        <v>25477170</v>
      </c>
    </row>
    <row r="235" spans="1:16">
      <c r="A235" s="18">
        <v>67</v>
      </c>
      <c r="B235" s="6">
        <v>3</v>
      </c>
      <c r="C235" s="6">
        <v>13.82</v>
      </c>
      <c r="D235" t="s">
        <v>14</v>
      </c>
      <c r="E235">
        <v>18</v>
      </c>
      <c r="F235" s="21" t="s">
        <v>15</v>
      </c>
      <c r="G235" t="s">
        <v>16</v>
      </c>
      <c r="H235">
        <v>37</v>
      </c>
      <c r="I235" t="s">
        <v>81</v>
      </c>
      <c r="J235" t="s">
        <v>125</v>
      </c>
      <c r="K235" t="s">
        <v>19</v>
      </c>
      <c r="L235" s="32" t="s">
        <v>127</v>
      </c>
      <c r="M235" s="32" t="s">
        <v>196</v>
      </c>
      <c r="N235">
        <v>5000</v>
      </c>
      <c r="O235">
        <v>23374706</v>
      </c>
      <c r="P235" s="24" t="s">
        <v>349</v>
      </c>
    </row>
    <row r="236" spans="1:16">
      <c r="A236" s="18">
        <v>67</v>
      </c>
      <c r="B236" s="6">
        <v>48</v>
      </c>
      <c r="C236" s="6">
        <v>3.7727272730000001</v>
      </c>
      <c r="D236" t="s">
        <v>14</v>
      </c>
      <c r="E236">
        <v>18</v>
      </c>
      <c r="F236" s="21" t="s">
        <v>15</v>
      </c>
      <c r="G236" t="s">
        <v>16</v>
      </c>
      <c r="H236">
        <v>37</v>
      </c>
      <c r="I236" t="s">
        <v>81</v>
      </c>
      <c r="J236" t="s">
        <v>125</v>
      </c>
      <c r="K236" t="s">
        <v>19</v>
      </c>
      <c r="L236" s="32" t="s">
        <v>128</v>
      </c>
      <c r="M236" s="32" t="s">
        <v>196</v>
      </c>
      <c r="N236">
        <v>5000</v>
      </c>
      <c r="O236">
        <v>23374706</v>
      </c>
    </row>
    <row r="237" spans="1:16">
      <c r="A237" s="18">
        <v>68</v>
      </c>
      <c r="B237" s="6">
        <v>48</v>
      </c>
      <c r="C237" s="6">
        <v>3.1818181820000002</v>
      </c>
      <c r="D237" t="s">
        <v>14</v>
      </c>
      <c r="E237">
        <v>18</v>
      </c>
      <c r="F237" s="21" t="s">
        <v>15</v>
      </c>
      <c r="G237" t="s">
        <v>16</v>
      </c>
      <c r="H237">
        <v>26.2</v>
      </c>
      <c r="I237" t="s">
        <v>81</v>
      </c>
      <c r="J237" t="s">
        <v>125</v>
      </c>
      <c r="K237" t="s">
        <v>19</v>
      </c>
      <c r="L237" s="32" t="s">
        <v>20</v>
      </c>
      <c r="M237" s="32" t="s">
        <v>59</v>
      </c>
      <c r="N237">
        <v>5000</v>
      </c>
      <c r="O237">
        <v>23374706</v>
      </c>
      <c r="P237" s="24" t="s">
        <v>350</v>
      </c>
    </row>
    <row r="238" spans="1:16">
      <c r="A238" s="18">
        <v>69</v>
      </c>
      <c r="B238" s="6">
        <v>3</v>
      </c>
      <c r="C238" s="6">
        <v>11.8125</v>
      </c>
      <c r="D238" t="s">
        <v>14</v>
      </c>
      <c r="E238">
        <v>18</v>
      </c>
      <c r="F238" s="21" t="s">
        <v>15</v>
      </c>
      <c r="G238" t="s">
        <v>16</v>
      </c>
      <c r="H238">
        <v>27</v>
      </c>
      <c r="I238" t="s">
        <v>81</v>
      </c>
      <c r="J238" t="s">
        <v>125</v>
      </c>
      <c r="K238" t="s">
        <v>19</v>
      </c>
      <c r="L238" s="32" t="s">
        <v>129</v>
      </c>
      <c r="M238" s="32" t="s">
        <v>196</v>
      </c>
      <c r="N238">
        <v>5000</v>
      </c>
      <c r="O238" s="19">
        <v>22386918</v>
      </c>
      <c r="P238" s="16" t="s">
        <v>351</v>
      </c>
    </row>
    <row r="239" spans="1:16">
      <c r="A239" s="18">
        <v>69</v>
      </c>
      <c r="B239" s="6">
        <v>24</v>
      </c>
      <c r="C239" s="6">
        <v>6.538461538</v>
      </c>
      <c r="D239" t="s">
        <v>14</v>
      </c>
      <c r="E239">
        <v>18</v>
      </c>
      <c r="F239" s="21" t="s">
        <v>15</v>
      </c>
      <c r="G239" t="s">
        <v>16</v>
      </c>
      <c r="H239">
        <v>27</v>
      </c>
      <c r="I239" t="s">
        <v>81</v>
      </c>
      <c r="J239" t="s">
        <v>125</v>
      </c>
      <c r="K239" t="s">
        <v>19</v>
      </c>
      <c r="L239" s="32" t="s">
        <v>129</v>
      </c>
      <c r="M239" s="32" t="s">
        <v>196</v>
      </c>
      <c r="N239">
        <v>5000</v>
      </c>
      <c r="O239" s="19">
        <v>22386918</v>
      </c>
    </row>
    <row r="240" spans="1:16">
      <c r="A240" s="18">
        <v>70</v>
      </c>
      <c r="B240" s="6">
        <v>3</v>
      </c>
      <c r="C240" s="6">
        <v>7.125</v>
      </c>
      <c r="D240" t="s">
        <v>14</v>
      </c>
      <c r="E240">
        <v>18</v>
      </c>
      <c r="F240" s="21" t="s">
        <v>15</v>
      </c>
      <c r="G240" t="s">
        <v>16</v>
      </c>
      <c r="H240">
        <v>22</v>
      </c>
      <c r="I240" t="s">
        <v>81</v>
      </c>
      <c r="J240" t="s">
        <v>125</v>
      </c>
      <c r="K240" t="s">
        <v>19</v>
      </c>
      <c r="L240" s="32" t="s">
        <v>20</v>
      </c>
      <c r="M240" s="32" t="s">
        <v>196</v>
      </c>
      <c r="N240">
        <v>5000</v>
      </c>
      <c r="O240" s="19">
        <v>22386918</v>
      </c>
      <c r="P240" s="16" t="s">
        <v>352</v>
      </c>
    </row>
    <row r="241" spans="1:16">
      <c r="A241" s="18">
        <v>70</v>
      </c>
      <c r="B241" s="6">
        <v>24</v>
      </c>
      <c r="C241" s="6">
        <v>7.259615385</v>
      </c>
      <c r="D241" t="s">
        <v>14</v>
      </c>
      <c r="E241">
        <v>18</v>
      </c>
      <c r="F241" s="21" t="s">
        <v>15</v>
      </c>
      <c r="G241" t="s">
        <v>16</v>
      </c>
      <c r="H241">
        <v>22</v>
      </c>
      <c r="I241" t="s">
        <v>81</v>
      </c>
      <c r="J241" t="s">
        <v>125</v>
      </c>
      <c r="K241" t="s">
        <v>19</v>
      </c>
      <c r="L241" s="32" t="s">
        <v>20</v>
      </c>
      <c r="M241" s="32" t="s">
        <v>196</v>
      </c>
      <c r="N241">
        <v>5000</v>
      </c>
      <c r="O241" s="19">
        <v>22386918</v>
      </c>
    </row>
    <row r="242" spans="1:16">
      <c r="A242" s="18">
        <v>71</v>
      </c>
      <c r="B242" s="6">
        <v>3</v>
      </c>
      <c r="C242" s="6">
        <v>11.40625</v>
      </c>
      <c r="D242" t="s">
        <v>14</v>
      </c>
      <c r="E242">
        <v>18</v>
      </c>
      <c r="F242" s="21" t="s">
        <v>15</v>
      </c>
      <c r="G242" t="s">
        <v>16</v>
      </c>
      <c r="H242">
        <v>27</v>
      </c>
      <c r="I242" t="s">
        <v>81</v>
      </c>
      <c r="J242" t="s">
        <v>125</v>
      </c>
      <c r="K242" t="s">
        <v>19</v>
      </c>
      <c r="L242" s="32" t="s">
        <v>129</v>
      </c>
      <c r="M242" s="32" t="s">
        <v>196</v>
      </c>
      <c r="N242">
        <v>5000</v>
      </c>
      <c r="O242" s="19">
        <v>22339280</v>
      </c>
      <c r="P242" s="6" t="s">
        <v>353</v>
      </c>
    </row>
    <row r="243" spans="1:16">
      <c r="A243" s="18">
        <v>71</v>
      </c>
      <c r="B243" s="6">
        <v>48</v>
      </c>
      <c r="C243" s="6">
        <v>10.270270269999999</v>
      </c>
      <c r="D243" t="s">
        <v>14</v>
      </c>
      <c r="E243">
        <v>18</v>
      </c>
      <c r="F243" s="21" t="s">
        <v>15</v>
      </c>
      <c r="G243" t="s">
        <v>16</v>
      </c>
      <c r="H243">
        <v>27</v>
      </c>
      <c r="I243" t="s">
        <v>81</v>
      </c>
      <c r="J243" t="s">
        <v>125</v>
      </c>
      <c r="K243" t="s">
        <v>19</v>
      </c>
      <c r="L243" s="32" t="s">
        <v>129</v>
      </c>
      <c r="M243" s="32" t="s">
        <v>196</v>
      </c>
      <c r="N243">
        <v>5000</v>
      </c>
      <c r="O243" s="19">
        <v>22339280</v>
      </c>
    </row>
    <row r="244" spans="1:16">
      <c r="A244" s="18">
        <v>72</v>
      </c>
      <c r="B244" s="6">
        <v>3</v>
      </c>
      <c r="C244" s="6">
        <v>10.15625</v>
      </c>
      <c r="D244" t="s">
        <v>14</v>
      </c>
      <c r="E244">
        <v>18</v>
      </c>
      <c r="F244" s="21" t="s">
        <v>15</v>
      </c>
      <c r="G244" t="s">
        <v>16</v>
      </c>
      <c r="H244">
        <v>22</v>
      </c>
      <c r="I244" t="s">
        <v>81</v>
      </c>
      <c r="J244" t="s">
        <v>125</v>
      </c>
      <c r="K244" t="s">
        <v>19</v>
      </c>
      <c r="L244" s="32" t="s">
        <v>20</v>
      </c>
      <c r="M244" s="32" t="s">
        <v>196</v>
      </c>
      <c r="N244">
        <v>5000</v>
      </c>
      <c r="O244" s="19">
        <v>22339280</v>
      </c>
      <c r="P244" s="6" t="s">
        <v>354</v>
      </c>
    </row>
    <row r="245" spans="1:16">
      <c r="A245" s="18">
        <v>72</v>
      </c>
      <c r="B245" s="6">
        <v>48</v>
      </c>
      <c r="C245" s="6">
        <v>8.9189189189999993</v>
      </c>
      <c r="D245" t="s">
        <v>14</v>
      </c>
      <c r="E245">
        <v>18</v>
      </c>
      <c r="F245" s="21" t="s">
        <v>15</v>
      </c>
      <c r="G245" t="s">
        <v>16</v>
      </c>
      <c r="H245">
        <v>22</v>
      </c>
      <c r="I245" t="s">
        <v>81</v>
      </c>
      <c r="J245" t="s">
        <v>125</v>
      </c>
      <c r="K245" t="s">
        <v>19</v>
      </c>
      <c r="L245" s="32" t="s">
        <v>20</v>
      </c>
      <c r="M245" s="32" t="s">
        <v>196</v>
      </c>
      <c r="N245">
        <v>5000</v>
      </c>
      <c r="O245" s="19">
        <v>22339280</v>
      </c>
    </row>
    <row r="246" spans="1:16">
      <c r="A246" s="33">
        <v>73</v>
      </c>
      <c r="B246" s="6">
        <v>3.3000000000000002E-2</v>
      </c>
      <c r="C246" s="6">
        <v>14.435695539999999</v>
      </c>
      <c r="D246" t="s">
        <v>14</v>
      </c>
      <c r="E246">
        <v>30</v>
      </c>
      <c r="F246" s="16" t="s">
        <v>86</v>
      </c>
      <c r="G246" t="s">
        <v>16</v>
      </c>
      <c r="H246">
        <v>308</v>
      </c>
      <c r="I246" t="s">
        <v>81</v>
      </c>
      <c r="J246" t="s">
        <v>125</v>
      </c>
      <c r="K246" t="s">
        <v>130</v>
      </c>
      <c r="L246" s="32" t="s">
        <v>20</v>
      </c>
      <c r="M246" s="32" t="s">
        <v>59</v>
      </c>
      <c r="N246">
        <v>0</v>
      </c>
      <c r="O246" s="19">
        <v>25356071</v>
      </c>
      <c r="P246" t="s">
        <v>131</v>
      </c>
    </row>
    <row r="247" spans="1:16">
      <c r="A247" s="33">
        <v>73</v>
      </c>
      <c r="B247" s="6">
        <v>0.5</v>
      </c>
      <c r="C247" s="6">
        <v>17.060367450000001</v>
      </c>
      <c r="D247" t="s">
        <v>14</v>
      </c>
      <c r="E247">
        <v>30</v>
      </c>
      <c r="F247" s="16" t="s">
        <v>86</v>
      </c>
      <c r="G247" t="s">
        <v>16</v>
      </c>
      <c r="H247">
        <v>308</v>
      </c>
      <c r="I247" t="s">
        <v>81</v>
      </c>
      <c r="J247" t="s">
        <v>125</v>
      </c>
      <c r="K247" t="s">
        <v>130</v>
      </c>
      <c r="L247" s="32" t="s">
        <v>20</v>
      </c>
      <c r="M247" s="32" t="s">
        <v>59</v>
      </c>
      <c r="N247">
        <v>0</v>
      </c>
      <c r="O247" s="19">
        <v>25356071</v>
      </c>
    </row>
    <row r="248" spans="1:16">
      <c r="A248" s="33">
        <v>73</v>
      </c>
      <c r="B248" s="6">
        <v>1</v>
      </c>
      <c r="C248" s="6">
        <v>7.8740157479999997</v>
      </c>
      <c r="D248" t="s">
        <v>14</v>
      </c>
      <c r="E248">
        <v>30</v>
      </c>
      <c r="F248" s="16" t="s">
        <v>86</v>
      </c>
      <c r="G248" t="s">
        <v>16</v>
      </c>
      <c r="H248">
        <v>308</v>
      </c>
      <c r="I248" t="s">
        <v>81</v>
      </c>
      <c r="J248" t="s">
        <v>125</v>
      </c>
      <c r="K248" t="s">
        <v>130</v>
      </c>
      <c r="L248" s="32" t="s">
        <v>20</v>
      </c>
      <c r="M248" s="32" t="s">
        <v>59</v>
      </c>
      <c r="N248">
        <v>0</v>
      </c>
      <c r="O248" s="19">
        <v>25356071</v>
      </c>
    </row>
    <row r="249" spans="1:16">
      <c r="A249" s="33">
        <v>73</v>
      </c>
      <c r="B249" s="6">
        <v>3</v>
      </c>
      <c r="C249" s="6">
        <v>10.49868766</v>
      </c>
      <c r="D249" t="s">
        <v>14</v>
      </c>
      <c r="E249">
        <v>30</v>
      </c>
      <c r="F249" s="16" t="s">
        <v>86</v>
      </c>
      <c r="G249" t="s">
        <v>16</v>
      </c>
      <c r="H249">
        <v>308</v>
      </c>
      <c r="I249" t="s">
        <v>81</v>
      </c>
      <c r="J249" t="s">
        <v>125</v>
      </c>
      <c r="K249" t="s">
        <v>130</v>
      </c>
      <c r="L249" s="32" t="s">
        <v>20</v>
      </c>
      <c r="M249" s="32" t="s">
        <v>59</v>
      </c>
      <c r="N249">
        <v>0</v>
      </c>
      <c r="O249" s="19">
        <v>25356071</v>
      </c>
    </row>
    <row r="250" spans="1:16">
      <c r="A250" s="33">
        <v>73</v>
      </c>
      <c r="B250" s="6">
        <v>6</v>
      </c>
      <c r="C250" s="6">
        <v>6.5616797900000003</v>
      </c>
      <c r="D250" t="s">
        <v>14</v>
      </c>
      <c r="E250">
        <v>30</v>
      </c>
      <c r="F250" s="16" t="s">
        <v>86</v>
      </c>
      <c r="G250" t="s">
        <v>16</v>
      </c>
      <c r="H250">
        <v>308</v>
      </c>
      <c r="I250" t="s">
        <v>81</v>
      </c>
      <c r="J250" t="s">
        <v>125</v>
      </c>
      <c r="K250" t="s">
        <v>130</v>
      </c>
      <c r="L250" s="32" t="s">
        <v>20</v>
      </c>
      <c r="M250" s="32" t="s">
        <v>59</v>
      </c>
      <c r="N250">
        <v>0</v>
      </c>
      <c r="O250" s="19">
        <v>25356071</v>
      </c>
    </row>
    <row r="251" spans="1:16">
      <c r="A251" s="18">
        <v>74</v>
      </c>
      <c r="B251" s="6">
        <v>3.3000000000000002E-2</v>
      </c>
      <c r="C251" s="6">
        <v>8.1175420079999991</v>
      </c>
      <c r="D251" t="s">
        <v>14</v>
      </c>
      <c r="E251">
        <v>30</v>
      </c>
      <c r="F251" s="16" t="s">
        <v>86</v>
      </c>
      <c r="G251" t="s">
        <v>16</v>
      </c>
      <c r="H251">
        <v>308</v>
      </c>
      <c r="I251" t="s">
        <v>81</v>
      </c>
      <c r="J251" t="s">
        <v>125</v>
      </c>
      <c r="K251" t="s">
        <v>130</v>
      </c>
      <c r="L251" s="32" t="s">
        <v>20</v>
      </c>
      <c r="M251" s="32" t="s">
        <v>59</v>
      </c>
      <c r="N251">
        <v>6000</v>
      </c>
      <c r="O251" s="19">
        <v>25356071</v>
      </c>
      <c r="P251" s="30" t="s">
        <v>369</v>
      </c>
    </row>
    <row r="252" spans="1:16">
      <c r="A252" s="18">
        <v>74</v>
      </c>
      <c r="B252" s="6">
        <v>0.5</v>
      </c>
      <c r="C252" s="6">
        <v>9.7410504099999997</v>
      </c>
      <c r="D252" t="s">
        <v>14</v>
      </c>
      <c r="E252">
        <v>30</v>
      </c>
      <c r="F252" s="16" t="s">
        <v>86</v>
      </c>
      <c r="G252" t="s">
        <v>16</v>
      </c>
      <c r="H252">
        <v>308</v>
      </c>
      <c r="I252" t="s">
        <v>81</v>
      </c>
      <c r="J252" t="s">
        <v>125</v>
      </c>
      <c r="K252" t="s">
        <v>130</v>
      </c>
      <c r="L252" s="32" t="s">
        <v>20</v>
      </c>
      <c r="M252" s="32" t="s">
        <v>59</v>
      </c>
      <c r="N252">
        <v>6000</v>
      </c>
      <c r="O252" s="19">
        <v>25356071</v>
      </c>
    </row>
    <row r="253" spans="1:16">
      <c r="A253" s="18">
        <v>74</v>
      </c>
      <c r="B253" s="6">
        <v>1</v>
      </c>
      <c r="C253" s="6">
        <v>4.8705252049999999</v>
      </c>
      <c r="D253" t="s">
        <v>14</v>
      </c>
      <c r="E253">
        <v>30</v>
      </c>
      <c r="F253" s="16" t="s">
        <v>86</v>
      </c>
      <c r="G253" t="s">
        <v>16</v>
      </c>
      <c r="H253">
        <v>308</v>
      </c>
      <c r="I253" t="s">
        <v>81</v>
      </c>
      <c r="J253" t="s">
        <v>125</v>
      </c>
      <c r="K253" t="s">
        <v>130</v>
      </c>
      <c r="L253" s="32" t="s">
        <v>20</v>
      </c>
      <c r="M253" s="32" t="s">
        <v>59</v>
      </c>
      <c r="N253">
        <v>6000</v>
      </c>
      <c r="O253" s="19">
        <v>25356071</v>
      </c>
    </row>
    <row r="254" spans="1:16">
      <c r="A254" s="18">
        <v>74</v>
      </c>
      <c r="B254" s="6">
        <v>3</v>
      </c>
      <c r="C254" s="6">
        <v>1.6235084019999999</v>
      </c>
      <c r="D254" t="s">
        <v>14</v>
      </c>
      <c r="E254">
        <v>30</v>
      </c>
      <c r="F254" s="16" t="s">
        <v>86</v>
      </c>
      <c r="G254" t="s">
        <v>16</v>
      </c>
      <c r="H254">
        <v>308</v>
      </c>
      <c r="I254" t="s">
        <v>81</v>
      </c>
      <c r="J254" t="s">
        <v>125</v>
      </c>
      <c r="K254" t="s">
        <v>130</v>
      </c>
      <c r="L254" s="32" t="s">
        <v>20</v>
      </c>
      <c r="M254" s="32" t="s">
        <v>59</v>
      </c>
      <c r="N254">
        <v>6000</v>
      </c>
      <c r="O254" s="19">
        <v>25356071</v>
      </c>
    </row>
    <row r="255" spans="1:16">
      <c r="A255" s="18">
        <v>75</v>
      </c>
      <c r="B255" s="6">
        <v>0.5</v>
      </c>
      <c r="C255" s="6">
        <v>2.790697674</v>
      </c>
      <c r="D255" t="s">
        <v>14</v>
      </c>
      <c r="E255">
        <v>20</v>
      </c>
      <c r="F255" s="6" t="s">
        <v>42</v>
      </c>
      <c r="G255" t="s">
        <v>16</v>
      </c>
      <c r="H255">
        <v>77</v>
      </c>
      <c r="I255" t="s">
        <v>234</v>
      </c>
      <c r="J255" t="s">
        <v>125</v>
      </c>
      <c r="K255" t="s">
        <v>133</v>
      </c>
      <c r="L255" s="32" t="s">
        <v>20</v>
      </c>
      <c r="M255" s="32" t="s">
        <v>326</v>
      </c>
      <c r="N255">
        <v>5000</v>
      </c>
      <c r="O255" s="22" t="s">
        <v>327</v>
      </c>
      <c r="P255" s="24" t="s">
        <v>370</v>
      </c>
    </row>
    <row r="256" spans="1:16">
      <c r="A256" s="18">
        <v>75</v>
      </c>
      <c r="B256" s="6">
        <v>2</v>
      </c>
      <c r="C256" s="6">
        <v>3.0232558140000001</v>
      </c>
      <c r="D256" t="s">
        <v>14</v>
      </c>
      <c r="E256">
        <v>20</v>
      </c>
      <c r="F256" s="6" t="s">
        <v>42</v>
      </c>
      <c r="G256" t="s">
        <v>16</v>
      </c>
      <c r="H256">
        <v>77</v>
      </c>
      <c r="I256" t="s">
        <v>234</v>
      </c>
      <c r="J256" t="s">
        <v>125</v>
      </c>
      <c r="K256" t="s">
        <v>133</v>
      </c>
      <c r="L256" s="32" t="s">
        <v>20</v>
      </c>
      <c r="M256" s="32" t="s">
        <v>326</v>
      </c>
      <c r="N256">
        <v>5000</v>
      </c>
      <c r="O256" s="22" t="s">
        <v>327</v>
      </c>
    </row>
    <row r="257" spans="1:16">
      <c r="A257" s="18">
        <v>75</v>
      </c>
      <c r="B257" s="6">
        <v>4</v>
      </c>
      <c r="C257" s="6">
        <v>4.651162791</v>
      </c>
      <c r="D257" t="s">
        <v>14</v>
      </c>
      <c r="E257">
        <v>20</v>
      </c>
      <c r="F257" s="6" t="s">
        <v>42</v>
      </c>
      <c r="G257" t="s">
        <v>16</v>
      </c>
      <c r="H257">
        <v>77</v>
      </c>
      <c r="I257" t="s">
        <v>234</v>
      </c>
      <c r="J257" t="s">
        <v>125</v>
      </c>
      <c r="K257" t="s">
        <v>133</v>
      </c>
      <c r="L257" s="32" t="s">
        <v>20</v>
      </c>
      <c r="M257" s="32" t="s">
        <v>326</v>
      </c>
      <c r="N257">
        <v>5000</v>
      </c>
      <c r="O257" s="22" t="s">
        <v>327</v>
      </c>
    </row>
    <row r="258" spans="1:16">
      <c r="A258" s="18">
        <v>75</v>
      </c>
      <c r="B258" s="6">
        <v>6</v>
      </c>
      <c r="C258" s="6">
        <v>7.4418604650000004</v>
      </c>
      <c r="D258" t="s">
        <v>14</v>
      </c>
      <c r="E258">
        <v>20</v>
      </c>
      <c r="F258" s="6" t="s">
        <v>42</v>
      </c>
      <c r="G258" t="s">
        <v>16</v>
      </c>
      <c r="H258">
        <v>77</v>
      </c>
      <c r="I258" t="s">
        <v>234</v>
      </c>
      <c r="J258" t="s">
        <v>125</v>
      </c>
      <c r="K258" t="s">
        <v>133</v>
      </c>
      <c r="L258" s="32" t="s">
        <v>20</v>
      </c>
      <c r="M258" s="32" t="s">
        <v>326</v>
      </c>
      <c r="N258">
        <v>5000</v>
      </c>
      <c r="O258" s="22" t="s">
        <v>327</v>
      </c>
    </row>
    <row r="259" spans="1:16">
      <c r="A259" s="18">
        <v>75</v>
      </c>
      <c r="B259" s="6">
        <v>24</v>
      </c>
      <c r="C259" s="6">
        <v>8.8372093019999998</v>
      </c>
      <c r="D259" t="s">
        <v>14</v>
      </c>
      <c r="E259">
        <v>20</v>
      </c>
      <c r="F259" s="6" t="s">
        <v>42</v>
      </c>
      <c r="G259" t="s">
        <v>16</v>
      </c>
      <c r="H259">
        <v>77</v>
      </c>
      <c r="I259" t="s">
        <v>234</v>
      </c>
      <c r="J259" t="s">
        <v>125</v>
      </c>
      <c r="K259" t="s">
        <v>133</v>
      </c>
      <c r="L259" s="32" t="s">
        <v>20</v>
      </c>
      <c r="M259" s="32" t="s">
        <v>326</v>
      </c>
      <c r="N259">
        <v>5000</v>
      </c>
      <c r="O259" s="22" t="s">
        <v>327</v>
      </c>
    </row>
    <row r="260" spans="1:16" ht="16.2">
      <c r="A260" s="18">
        <v>76</v>
      </c>
      <c r="B260" s="6">
        <v>44</v>
      </c>
      <c r="C260" s="6">
        <v>5.7857142860000002</v>
      </c>
      <c r="D260" t="s">
        <v>14</v>
      </c>
      <c r="E260">
        <v>18.399999999999999</v>
      </c>
      <c r="F260" s="21" t="s">
        <v>15</v>
      </c>
      <c r="G260" t="s">
        <v>16</v>
      </c>
      <c r="H260">
        <v>63</v>
      </c>
      <c r="I260" t="s">
        <v>81</v>
      </c>
      <c r="J260" t="s">
        <v>125</v>
      </c>
      <c r="K260" t="s">
        <v>19</v>
      </c>
      <c r="L260" s="32" t="s">
        <v>135</v>
      </c>
      <c r="M260" s="32" t="s">
        <v>326</v>
      </c>
      <c r="N260">
        <v>5000</v>
      </c>
      <c r="O260" s="19">
        <v>27109431</v>
      </c>
      <c r="P260" s="6" t="s">
        <v>355</v>
      </c>
    </row>
    <row r="261" spans="1:16" ht="16.2">
      <c r="A261" s="18">
        <v>77</v>
      </c>
      <c r="B261" s="6">
        <v>44</v>
      </c>
      <c r="C261" s="6">
        <v>13.92857143</v>
      </c>
      <c r="D261" t="s">
        <v>14</v>
      </c>
      <c r="E261">
        <v>18.399999999999999</v>
      </c>
      <c r="F261" s="21" t="s">
        <v>15</v>
      </c>
      <c r="G261" t="s">
        <v>16</v>
      </c>
      <c r="H261">
        <v>72</v>
      </c>
      <c r="I261" t="s">
        <v>81</v>
      </c>
      <c r="J261" t="s">
        <v>125</v>
      </c>
      <c r="K261" t="s">
        <v>19</v>
      </c>
      <c r="L261" s="32" t="s">
        <v>135</v>
      </c>
      <c r="M261" s="32" t="s">
        <v>326</v>
      </c>
      <c r="N261">
        <v>5000</v>
      </c>
      <c r="O261" s="19">
        <v>27109431</v>
      </c>
      <c r="P261" s="6" t="s">
        <v>356</v>
      </c>
    </row>
    <row r="262" spans="1:16">
      <c r="A262" s="18">
        <v>78</v>
      </c>
      <c r="B262" s="6">
        <v>48</v>
      </c>
      <c r="C262" s="6">
        <v>21.64473684</v>
      </c>
      <c r="D262" t="s">
        <v>14</v>
      </c>
      <c r="E262">
        <v>20</v>
      </c>
      <c r="F262" s="21" t="s">
        <v>15</v>
      </c>
      <c r="G262" t="s">
        <v>16</v>
      </c>
      <c r="H262">
        <v>55</v>
      </c>
      <c r="I262" t="s">
        <v>136</v>
      </c>
      <c r="J262" t="s">
        <v>125</v>
      </c>
      <c r="K262" t="s">
        <v>19</v>
      </c>
      <c r="L262" s="32" t="s">
        <v>20</v>
      </c>
      <c r="M262" s="32" t="s">
        <v>326</v>
      </c>
      <c r="N262">
        <v>5000</v>
      </c>
      <c r="O262">
        <v>26188609</v>
      </c>
      <c r="P262" s="24" t="s">
        <v>357</v>
      </c>
    </row>
    <row r="263" spans="1:16">
      <c r="A263" s="18">
        <v>79</v>
      </c>
      <c r="B263" s="6">
        <v>1</v>
      </c>
      <c r="C263" s="6">
        <v>24.609929080000001</v>
      </c>
      <c r="D263" t="s">
        <v>14</v>
      </c>
      <c r="E263">
        <v>22</v>
      </c>
      <c r="F263" s="21" t="s">
        <v>15</v>
      </c>
      <c r="G263" t="s">
        <v>16</v>
      </c>
      <c r="H263">
        <v>20</v>
      </c>
      <c r="I263" t="s">
        <v>137</v>
      </c>
      <c r="J263" t="s">
        <v>125</v>
      </c>
      <c r="K263" t="s">
        <v>130</v>
      </c>
      <c r="L263" s="32" t="s">
        <v>20</v>
      </c>
      <c r="M263" s="32" t="s">
        <v>326</v>
      </c>
      <c r="N263">
        <v>10000</v>
      </c>
      <c r="O263">
        <v>21162527</v>
      </c>
      <c r="P263" s="6" t="s">
        <v>358</v>
      </c>
    </row>
    <row r="264" spans="1:16">
      <c r="A264" s="18">
        <v>79</v>
      </c>
      <c r="B264" s="6">
        <v>6</v>
      </c>
      <c r="C264" s="6">
        <v>20.780141839999999</v>
      </c>
      <c r="D264" t="s">
        <v>14</v>
      </c>
      <c r="E264">
        <v>22</v>
      </c>
      <c r="F264" s="21" t="s">
        <v>15</v>
      </c>
      <c r="G264" t="s">
        <v>16</v>
      </c>
      <c r="H264">
        <v>20</v>
      </c>
      <c r="I264" t="s">
        <v>137</v>
      </c>
      <c r="J264" t="s">
        <v>125</v>
      </c>
      <c r="K264" t="s">
        <v>130</v>
      </c>
      <c r="L264" s="32" t="s">
        <v>20</v>
      </c>
      <c r="M264" s="32" t="s">
        <v>326</v>
      </c>
      <c r="N264">
        <v>10000</v>
      </c>
      <c r="O264">
        <v>21162527</v>
      </c>
    </row>
    <row r="265" spans="1:16">
      <c r="A265" s="18">
        <v>79</v>
      </c>
      <c r="B265" s="6">
        <v>24</v>
      </c>
      <c r="C265" s="6">
        <v>12.482269499999999</v>
      </c>
      <c r="D265" t="s">
        <v>14</v>
      </c>
      <c r="E265">
        <v>22</v>
      </c>
      <c r="F265" s="21" t="s">
        <v>15</v>
      </c>
      <c r="G265" t="s">
        <v>16</v>
      </c>
      <c r="H265">
        <v>20</v>
      </c>
      <c r="I265" t="s">
        <v>137</v>
      </c>
      <c r="J265" t="s">
        <v>125</v>
      </c>
      <c r="K265" t="s">
        <v>130</v>
      </c>
      <c r="L265" s="32" t="s">
        <v>20</v>
      </c>
      <c r="M265" s="32" t="s">
        <v>326</v>
      </c>
      <c r="N265">
        <v>10000</v>
      </c>
      <c r="O265">
        <v>21162527</v>
      </c>
    </row>
    <row r="266" spans="1:16">
      <c r="A266" s="18">
        <v>79</v>
      </c>
      <c r="B266" s="6">
        <v>72</v>
      </c>
      <c r="C266" s="6">
        <v>7.4468085110000004</v>
      </c>
      <c r="D266" t="s">
        <v>14</v>
      </c>
      <c r="E266">
        <v>22</v>
      </c>
      <c r="F266" s="21" t="s">
        <v>15</v>
      </c>
      <c r="G266" t="s">
        <v>16</v>
      </c>
      <c r="H266">
        <v>20</v>
      </c>
      <c r="I266" t="s">
        <v>137</v>
      </c>
      <c r="J266" t="s">
        <v>125</v>
      </c>
      <c r="K266" t="s">
        <v>130</v>
      </c>
      <c r="L266" s="32" t="s">
        <v>20</v>
      </c>
      <c r="M266" s="32" t="s">
        <v>326</v>
      </c>
      <c r="N266">
        <v>10000</v>
      </c>
      <c r="O266">
        <v>21162527</v>
      </c>
    </row>
    <row r="267" spans="1:16">
      <c r="A267" s="18">
        <v>79</v>
      </c>
      <c r="B267" s="6">
        <v>168</v>
      </c>
      <c r="C267" s="6">
        <v>6.5957446810000002</v>
      </c>
      <c r="D267" t="s">
        <v>14</v>
      </c>
      <c r="E267">
        <v>22</v>
      </c>
      <c r="F267" s="21" t="s">
        <v>15</v>
      </c>
      <c r="G267" t="s">
        <v>16</v>
      </c>
      <c r="H267">
        <v>20</v>
      </c>
      <c r="I267" t="s">
        <v>137</v>
      </c>
      <c r="J267" t="s">
        <v>125</v>
      </c>
      <c r="K267" t="s">
        <v>130</v>
      </c>
      <c r="L267" s="32" t="s">
        <v>20</v>
      </c>
      <c r="M267" s="32" t="s">
        <v>326</v>
      </c>
      <c r="N267">
        <v>10000</v>
      </c>
      <c r="O267">
        <v>21162527</v>
      </c>
    </row>
    <row r="268" spans="1:16">
      <c r="A268" s="18">
        <v>79</v>
      </c>
      <c r="B268" s="6">
        <v>336</v>
      </c>
      <c r="C268" s="6">
        <v>3.9716312060000001</v>
      </c>
      <c r="D268" t="s">
        <v>14</v>
      </c>
      <c r="E268">
        <v>22</v>
      </c>
      <c r="F268" s="21" t="s">
        <v>15</v>
      </c>
      <c r="G268" t="s">
        <v>16</v>
      </c>
      <c r="H268">
        <v>20</v>
      </c>
      <c r="I268" t="s">
        <v>137</v>
      </c>
      <c r="J268" t="s">
        <v>125</v>
      </c>
      <c r="K268" t="s">
        <v>130</v>
      </c>
      <c r="L268" s="32" t="s">
        <v>20</v>
      </c>
      <c r="M268" s="32" t="s">
        <v>326</v>
      </c>
      <c r="N268">
        <v>10000</v>
      </c>
      <c r="O268">
        <v>21162527</v>
      </c>
    </row>
    <row r="269" spans="1:16">
      <c r="A269" s="18">
        <v>79</v>
      </c>
      <c r="B269" s="6">
        <v>720</v>
      </c>
      <c r="C269" s="6">
        <v>2.3404255319999998</v>
      </c>
      <c r="D269" t="s">
        <v>14</v>
      </c>
      <c r="E269">
        <v>22</v>
      </c>
      <c r="F269" s="21" t="s">
        <v>15</v>
      </c>
      <c r="G269" t="s">
        <v>16</v>
      </c>
      <c r="H269">
        <v>20</v>
      </c>
      <c r="I269" t="s">
        <v>137</v>
      </c>
      <c r="J269" t="s">
        <v>125</v>
      </c>
      <c r="K269" t="s">
        <v>130</v>
      </c>
      <c r="L269" s="32" t="s">
        <v>20</v>
      </c>
      <c r="M269" s="32" t="s">
        <v>326</v>
      </c>
      <c r="N269">
        <v>10000</v>
      </c>
      <c r="O269">
        <v>21162527</v>
      </c>
    </row>
    <row r="270" spans="1:16">
      <c r="A270" s="18">
        <v>79</v>
      </c>
      <c r="B270" s="6">
        <v>1440</v>
      </c>
      <c r="C270" s="6">
        <v>1.4893617020000001</v>
      </c>
      <c r="D270" t="s">
        <v>14</v>
      </c>
      <c r="E270">
        <v>22</v>
      </c>
      <c r="F270" s="21" t="s">
        <v>15</v>
      </c>
      <c r="G270" t="s">
        <v>16</v>
      </c>
      <c r="H270">
        <v>20</v>
      </c>
      <c r="I270" t="s">
        <v>137</v>
      </c>
      <c r="J270" t="s">
        <v>125</v>
      </c>
      <c r="K270" t="s">
        <v>130</v>
      </c>
      <c r="L270" s="32" t="s">
        <v>20</v>
      </c>
      <c r="M270" s="32" t="s">
        <v>326</v>
      </c>
      <c r="N270">
        <v>10000</v>
      </c>
      <c r="O270">
        <v>21162527</v>
      </c>
    </row>
    <row r="271" spans="1:16">
      <c r="A271" s="18">
        <v>80</v>
      </c>
      <c r="B271" s="6">
        <v>3.3333333E-2</v>
      </c>
      <c r="C271" s="6">
        <v>7.0564516130000001</v>
      </c>
      <c r="D271" t="s">
        <v>14</v>
      </c>
      <c r="E271" t="s">
        <v>326</v>
      </c>
      <c r="F271" t="s">
        <v>70</v>
      </c>
      <c r="G271" t="s">
        <v>16</v>
      </c>
      <c r="H271">
        <v>243</v>
      </c>
      <c r="I271" t="s">
        <v>137</v>
      </c>
      <c r="J271" t="s">
        <v>125</v>
      </c>
      <c r="K271" t="s">
        <v>19</v>
      </c>
      <c r="L271" s="32" t="s">
        <v>20</v>
      </c>
      <c r="M271" s="32" t="s">
        <v>326</v>
      </c>
      <c r="N271">
        <v>0</v>
      </c>
      <c r="O271">
        <v>22830500</v>
      </c>
      <c r="P271" s="6" t="s">
        <v>138</v>
      </c>
    </row>
    <row r="272" spans="1:16">
      <c r="A272" s="18">
        <v>80</v>
      </c>
      <c r="B272" s="6">
        <v>8.3333332999999996E-2</v>
      </c>
      <c r="C272" s="6">
        <v>7.0564516130000001</v>
      </c>
      <c r="D272" t="s">
        <v>14</v>
      </c>
      <c r="E272" t="s">
        <v>326</v>
      </c>
      <c r="F272" t="s">
        <v>70</v>
      </c>
      <c r="G272" t="s">
        <v>16</v>
      </c>
      <c r="H272">
        <v>243</v>
      </c>
      <c r="I272" t="s">
        <v>137</v>
      </c>
      <c r="J272" t="s">
        <v>125</v>
      </c>
      <c r="K272" t="s">
        <v>19</v>
      </c>
      <c r="L272" s="32" t="s">
        <v>20</v>
      </c>
      <c r="M272" s="32" t="s">
        <v>326</v>
      </c>
      <c r="N272">
        <v>0</v>
      </c>
      <c r="O272">
        <v>22830500</v>
      </c>
    </row>
    <row r="273" spans="1:16">
      <c r="A273" s="18">
        <v>80</v>
      </c>
      <c r="B273" s="6">
        <v>0.16666666699999999</v>
      </c>
      <c r="C273" s="6">
        <v>12.09677419</v>
      </c>
      <c r="D273" t="s">
        <v>14</v>
      </c>
      <c r="E273" t="s">
        <v>326</v>
      </c>
      <c r="F273" t="s">
        <v>70</v>
      </c>
      <c r="G273" t="s">
        <v>16</v>
      </c>
      <c r="H273">
        <v>243</v>
      </c>
      <c r="I273" t="s">
        <v>137</v>
      </c>
      <c r="J273" t="s">
        <v>125</v>
      </c>
      <c r="K273" t="s">
        <v>19</v>
      </c>
      <c r="L273" s="32" t="s">
        <v>20</v>
      </c>
      <c r="M273" s="32" t="s">
        <v>326</v>
      </c>
      <c r="N273">
        <v>0</v>
      </c>
      <c r="O273">
        <v>22830500</v>
      </c>
    </row>
    <row r="274" spans="1:16">
      <c r="A274" s="18">
        <v>80</v>
      </c>
      <c r="B274" s="6">
        <v>0.5</v>
      </c>
      <c r="C274" s="6">
        <v>7.0564516130000001</v>
      </c>
      <c r="D274" t="s">
        <v>14</v>
      </c>
      <c r="E274" t="s">
        <v>326</v>
      </c>
      <c r="F274" t="s">
        <v>70</v>
      </c>
      <c r="G274" t="s">
        <v>16</v>
      </c>
      <c r="H274">
        <v>243</v>
      </c>
      <c r="I274" t="s">
        <v>137</v>
      </c>
      <c r="J274" t="s">
        <v>125</v>
      </c>
      <c r="K274" t="s">
        <v>19</v>
      </c>
      <c r="L274" s="32" t="s">
        <v>20</v>
      </c>
      <c r="M274" s="32" t="s">
        <v>326</v>
      </c>
      <c r="N274">
        <v>0</v>
      </c>
      <c r="O274">
        <v>22830500</v>
      </c>
    </row>
    <row r="275" spans="1:16">
      <c r="A275" s="18">
        <v>80</v>
      </c>
      <c r="B275" s="6">
        <v>3</v>
      </c>
      <c r="C275" s="6">
        <v>5.0403225809999999</v>
      </c>
      <c r="D275" t="s">
        <v>14</v>
      </c>
      <c r="E275" t="s">
        <v>326</v>
      </c>
      <c r="F275" t="s">
        <v>70</v>
      </c>
      <c r="G275" t="s">
        <v>16</v>
      </c>
      <c r="H275">
        <v>243</v>
      </c>
      <c r="I275" t="s">
        <v>137</v>
      </c>
      <c r="J275" t="s">
        <v>125</v>
      </c>
      <c r="K275" t="s">
        <v>19</v>
      </c>
      <c r="L275" s="32" t="s">
        <v>20</v>
      </c>
      <c r="M275" s="32" t="s">
        <v>326</v>
      </c>
      <c r="N275">
        <v>0</v>
      </c>
      <c r="O275">
        <v>22830500</v>
      </c>
    </row>
    <row r="276" spans="1:16">
      <c r="A276" s="18">
        <v>81</v>
      </c>
      <c r="B276" s="6">
        <v>3.3333333E-2</v>
      </c>
      <c r="C276" s="6">
        <v>2.4496937879999998</v>
      </c>
      <c r="D276" t="s">
        <v>14</v>
      </c>
      <c r="E276" t="s">
        <v>326</v>
      </c>
      <c r="F276" t="s">
        <v>70</v>
      </c>
      <c r="G276" t="s">
        <v>16</v>
      </c>
      <c r="H276">
        <v>914</v>
      </c>
      <c r="I276" t="s">
        <v>137</v>
      </c>
      <c r="J276" t="s">
        <v>125</v>
      </c>
      <c r="K276" t="s">
        <v>19</v>
      </c>
      <c r="L276" s="32" t="s">
        <v>20</v>
      </c>
      <c r="M276" s="32" t="s">
        <v>326</v>
      </c>
      <c r="N276">
        <v>0</v>
      </c>
      <c r="O276">
        <v>22830500</v>
      </c>
      <c r="P276" s="6" t="s">
        <v>139</v>
      </c>
    </row>
    <row r="277" spans="1:16">
      <c r="A277" s="18">
        <v>81</v>
      </c>
      <c r="B277" s="6">
        <v>8.3333332999999996E-2</v>
      </c>
      <c r="C277" s="6">
        <v>1.3998250219999999</v>
      </c>
      <c r="D277" t="s">
        <v>14</v>
      </c>
      <c r="E277" t="s">
        <v>326</v>
      </c>
      <c r="F277" t="s">
        <v>70</v>
      </c>
      <c r="G277" t="s">
        <v>16</v>
      </c>
      <c r="H277">
        <v>914</v>
      </c>
      <c r="I277" t="s">
        <v>137</v>
      </c>
      <c r="J277" t="s">
        <v>125</v>
      </c>
      <c r="K277" t="s">
        <v>19</v>
      </c>
      <c r="L277" s="32" t="s">
        <v>20</v>
      </c>
      <c r="M277" s="32" t="s">
        <v>326</v>
      </c>
      <c r="N277">
        <v>0</v>
      </c>
      <c r="O277">
        <v>22830500</v>
      </c>
    </row>
    <row r="278" spans="1:16">
      <c r="A278" s="18">
        <v>81</v>
      </c>
      <c r="B278" s="6">
        <v>0.16666666699999999</v>
      </c>
      <c r="C278" s="6">
        <v>1.3998250219999999</v>
      </c>
      <c r="D278" t="s">
        <v>14</v>
      </c>
      <c r="E278" t="s">
        <v>326</v>
      </c>
      <c r="F278" t="s">
        <v>70</v>
      </c>
      <c r="G278" t="s">
        <v>16</v>
      </c>
      <c r="H278">
        <v>914</v>
      </c>
      <c r="I278" t="s">
        <v>137</v>
      </c>
      <c r="J278" t="s">
        <v>125</v>
      </c>
      <c r="K278" t="s">
        <v>19</v>
      </c>
      <c r="L278" s="32" t="s">
        <v>20</v>
      </c>
      <c r="M278" s="32" t="s">
        <v>326</v>
      </c>
      <c r="N278">
        <v>0</v>
      </c>
      <c r="O278">
        <v>22830500</v>
      </c>
    </row>
    <row r="279" spans="1:16">
      <c r="A279" s="18">
        <v>81</v>
      </c>
      <c r="B279" s="6">
        <v>0.5</v>
      </c>
      <c r="C279" s="6">
        <v>1.0498687659999999</v>
      </c>
      <c r="D279" t="s">
        <v>14</v>
      </c>
      <c r="E279" t="s">
        <v>326</v>
      </c>
      <c r="F279" t="s">
        <v>70</v>
      </c>
      <c r="G279" t="s">
        <v>16</v>
      </c>
      <c r="H279">
        <v>914</v>
      </c>
      <c r="I279" t="s">
        <v>137</v>
      </c>
      <c r="J279" t="s">
        <v>125</v>
      </c>
      <c r="K279" t="s">
        <v>19</v>
      </c>
      <c r="L279" s="32" t="s">
        <v>20</v>
      </c>
      <c r="M279" s="32" t="s">
        <v>326</v>
      </c>
      <c r="N279">
        <v>0</v>
      </c>
      <c r="O279">
        <v>22830500</v>
      </c>
    </row>
    <row r="280" spans="1:16">
      <c r="A280" s="18">
        <v>81</v>
      </c>
      <c r="B280" s="6">
        <v>3</v>
      </c>
      <c r="C280" s="6">
        <v>3.4995625549999998</v>
      </c>
      <c r="D280" t="s">
        <v>14</v>
      </c>
      <c r="E280" t="s">
        <v>326</v>
      </c>
      <c r="F280" t="s">
        <v>70</v>
      </c>
      <c r="G280" t="s">
        <v>16</v>
      </c>
      <c r="H280">
        <v>914</v>
      </c>
      <c r="I280" t="s">
        <v>137</v>
      </c>
      <c r="J280" t="s">
        <v>125</v>
      </c>
      <c r="K280" t="s">
        <v>19</v>
      </c>
      <c r="L280" s="32" t="s">
        <v>20</v>
      </c>
      <c r="M280" s="32" t="s">
        <v>326</v>
      </c>
      <c r="N280">
        <v>0</v>
      </c>
      <c r="O280">
        <v>22830500</v>
      </c>
    </row>
    <row r="281" spans="1:16">
      <c r="A281" s="18">
        <v>82</v>
      </c>
      <c r="B281" s="6">
        <v>1</v>
      </c>
      <c r="C281" s="6">
        <v>2.85</v>
      </c>
      <c r="D281" t="s">
        <v>14</v>
      </c>
      <c r="E281">
        <v>20</v>
      </c>
      <c r="F281" s="16" t="s">
        <v>86</v>
      </c>
      <c r="G281" t="s">
        <v>16</v>
      </c>
      <c r="H281">
        <v>800</v>
      </c>
      <c r="I281" t="s">
        <v>140</v>
      </c>
      <c r="J281" t="s">
        <v>125</v>
      </c>
      <c r="K281" t="s">
        <v>19</v>
      </c>
      <c r="L281" s="32" t="s">
        <v>20</v>
      </c>
      <c r="M281" s="32" t="s">
        <v>59</v>
      </c>
      <c r="N281">
        <v>0</v>
      </c>
      <c r="O281" s="22" t="s">
        <v>141</v>
      </c>
      <c r="P281" s="6" t="s">
        <v>142</v>
      </c>
    </row>
    <row r="282" spans="1:16">
      <c r="A282" s="18">
        <v>82</v>
      </c>
      <c r="B282" s="6">
        <v>3</v>
      </c>
      <c r="C282" s="6">
        <v>4.5199999999999996</v>
      </c>
      <c r="D282" t="s">
        <v>14</v>
      </c>
      <c r="E282">
        <v>20</v>
      </c>
      <c r="F282" s="16" t="s">
        <v>86</v>
      </c>
      <c r="G282" t="s">
        <v>16</v>
      </c>
      <c r="H282">
        <v>800</v>
      </c>
      <c r="I282" t="s">
        <v>140</v>
      </c>
      <c r="J282" t="s">
        <v>125</v>
      </c>
      <c r="K282" t="s">
        <v>19</v>
      </c>
      <c r="L282" s="32" t="s">
        <v>20</v>
      </c>
      <c r="M282" s="32" t="s">
        <v>59</v>
      </c>
      <c r="N282">
        <v>0</v>
      </c>
      <c r="O282" s="22" t="s">
        <v>141</v>
      </c>
    </row>
    <row r="283" spans="1:16">
      <c r="A283" s="18">
        <v>82</v>
      </c>
      <c r="B283" s="6">
        <v>6</v>
      </c>
      <c r="C283" s="6">
        <v>3.62</v>
      </c>
      <c r="D283" t="s">
        <v>14</v>
      </c>
      <c r="E283">
        <v>20</v>
      </c>
      <c r="F283" s="16" t="s">
        <v>86</v>
      </c>
      <c r="G283" t="s">
        <v>16</v>
      </c>
      <c r="H283">
        <v>800</v>
      </c>
      <c r="I283" t="s">
        <v>140</v>
      </c>
      <c r="J283" t="s">
        <v>125</v>
      </c>
      <c r="K283" t="s">
        <v>19</v>
      </c>
      <c r="L283" s="32" t="s">
        <v>20</v>
      </c>
      <c r="M283" s="32" t="s">
        <v>59</v>
      </c>
      <c r="N283">
        <v>0</v>
      </c>
      <c r="O283" s="22" t="s">
        <v>141</v>
      </c>
    </row>
    <row r="284" spans="1:16">
      <c r="A284" s="18">
        <v>82</v>
      </c>
      <c r="B284" s="6">
        <v>12</v>
      </c>
      <c r="C284" s="6">
        <v>2.96</v>
      </c>
      <c r="D284" t="s">
        <v>14</v>
      </c>
      <c r="E284">
        <v>20</v>
      </c>
      <c r="F284" s="16" t="s">
        <v>86</v>
      </c>
      <c r="G284" t="s">
        <v>16</v>
      </c>
      <c r="H284">
        <v>800</v>
      </c>
      <c r="I284" t="s">
        <v>140</v>
      </c>
      <c r="J284" t="s">
        <v>125</v>
      </c>
      <c r="K284" t="s">
        <v>19</v>
      </c>
      <c r="L284" s="32" t="s">
        <v>20</v>
      </c>
      <c r="M284" s="32" t="s">
        <v>59</v>
      </c>
      <c r="N284">
        <v>0</v>
      </c>
      <c r="O284" s="22" t="s">
        <v>141</v>
      </c>
    </row>
    <row r="285" spans="1:16">
      <c r="A285" s="18">
        <v>82</v>
      </c>
      <c r="B285" s="6">
        <v>24</v>
      </c>
      <c r="C285" s="6">
        <v>4.1100000000000003</v>
      </c>
      <c r="D285" t="s">
        <v>14</v>
      </c>
      <c r="E285">
        <v>20</v>
      </c>
      <c r="F285" s="16" t="s">
        <v>86</v>
      </c>
      <c r="G285" t="s">
        <v>16</v>
      </c>
      <c r="H285">
        <v>800</v>
      </c>
      <c r="I285" t="s">
        <v>140</v>
      </c>
      <c r="J285" t="s">
        <v>125</v>
      </c>
      <c r="K285" t="s">
        <v>19</v>
      </c>
      <c r="L285" s="32" t="s">
        <v>20</v>
      </c>
      <c r="M285" s="32" t="s">
        <v>59</v>
      </c>
      <c r="N285">
        <v>0</v>
      </c>
      <c r="O285" s="22" t="s">
        <v>141</v>
      </c>
    </row>
    <row r="286" spans="1:16">
      <c r="A286" s="18">
        <v>82</v>
      </c>
      <c r="B286" s="6">
        <v>48</v>
      </c>
      <c r="C286" s="6">
        <v>2.41</v>
      </c>
      <c r="D286" t="s">
        <v>14</v>
      </c>
      <c r="E286">
        <v>20</v>
      </c>
      <c r="F286" s="16" t="s">
        <v>86</v>
      </c>
      <c r="G286" t="s">
        <v>16</v>
      </c>
      <c r="H286">
        <v>800</v>
      </c>
      <c r="I286" t="s">
        <v>140</v>
      </c>
      <c r="J286" t="s">
        <v>125</v>
      </c>
      <c r="K286" t="s">
        <v>19</v>
      </c>
      <c r="L286" s="32" t="s">
        <v>20</v>
      </c>
      <c r="M286" s="32" t="s">
        <v>59</v>
      </c>
      <c r="N286">
        <v>0</v>
      </c>
      <c r="O286" s="22" t="s">
        <v>141</v>
      </c>
    </row>
    <row r="287" spans="1:16">
      <c r="A287" s="18">
        <v>83</v>
      </c>
      <c r="B287" s="6">
        <v>24</v>
      </c>
      <c r="C287" s="6">
        <v>3.2786885250000002</v>
      </c>
      <c r="D287" t="s">
        <v>14</v>
      </c>
      <c r="E287">
        <v>20</v>
      </c>
      <c r="F287" t="s">
        <v>31</v>
      </c>
      <c r="G287" t="s">
        <v>16</v>
      </c>
      <c r="H287">
        <v>220</v>
      </c>
      <c r="I287" t="s">
        <v>81</v>
      </c>
      <c r="J287" t="s">
        <v>125</v>
      </c>
      <c r="K287" t="s">
        <v>19</v>
      </c>
      <c r="L287" s="6" t="s">
        <v>144</v>
      </c>
      <c r="M287" s="6" t="s">
        <v>196</v>
      </c>
      <c r="N287">
        <v>5000</v>
      </c>
      <c r="O287">
        <v>27490486</v>
      </c>
      <c r="P287" s="6" t="s">
        <v>145</v>
      </c>
    </row>
    <row r="288" spans="1:16">
      <c r="A288" s="18">
        <v>84</v>
      </c>
      <c r="B288" s="6">
        <v>24</v>
      </c>
      <c r="C288" s="6">
        <v>13.196721309999999</v>
      </c>
      <c r="D288" t="s">
        <v>14</v>
      </c>
      <c r="E288">
        <v>20</v>
      </c>
      <c r="F288" t="s">
        <v>31</v>
      </c>
      <c r="G288" t="s">
        <v>16</v>
      </c>
      <c r="H288">
        <v>220</v>
      </c>
      <c r="I288" t="s">
        <v>81</v>
      </c>
      <c r="J288" t="s">
        <v>125</v>
      </c>
      <c r="K288" t="s">
        <v>19</v>
      </c>
      <c r="L288" s="32" t="s">
        <v>20</v>
      </c>
      <c r="M288" s="6" t="s">
        <v>196</v>
      </c>
      <c r="N288">
        <v>5000</v>
      </c>
      <c r="O288">
        <v>27490486</v>
      </c>
      <c r="P288" s="6" t="s">
        <v>146</v>
      </c>
    </row>
    <row r="289" spans="1:16">
      <c r="A289" s="18">
        <v>85</v>
      </c>
      <c r="B289" s="6">
        <v>72</v>
      </c>
      <c r="C289" s="6">
        <v>18.98734177</v>
      </c>
      <c r="D289" t="s">
        <v>14</v>
      </c>
      <c r="E289">
        <v>19</v>
      </c>
      <c r="F289" s="21" t="s">
        <v>15</v>
      </c>
      <c r="G289" t="s">
        <v>16</v>
      </c>
      <c r="H289">
        <v>68</v>
      </c>
      <c r="I289" t="s">
        <v>81</v>
      </c>
      <c r="J289" t="s">
        <v>125</v>
      </c>
      <c r="K289" t="s">
        <v>19</v>
      </c>
      <c r="L289" s="32" t="s">
        <v>20</v>
      </c>
      <c r="M289" s="32" t="s">
        <v>59</v>
      </c>
      <c r="N289">
        <v>5000</v>
      </c>
      <c r="O289">
        <v>27254470</v>
      </c>
      <c r="P289" s="6" t="s">
        <v>147</v>
      </c>
    </row>
    <row r="290" spans="1:16">
      <c r="A290" s="18">
        <v>85</v>
      </c>
      <c r="B290" s="6">
        <v>240</v>
      </c>
      <c r="C290" s="6">
        <v>17.151898729999999</v>
      </c>
      <c r="D290" t="s">
        <v>14</v>
      </c>
      <c r="E290">
        <v>19</v>
      </c>
      <c r="F290" s="21" t="s">
        <v>15</v>
      </c>
      <c r="G290" t="s">
        <v>16</v>
      </c>
      <c r="H290">
        <v>68</v>
      </c>
      <c r="I290" t="s">
        <v>81</v>
      </c>
      <c r="J290" t="s">
        <v>125</v>
      </c>
      <c r="K290" t="s">
        <v>19</v>
      </c>
      <c r="L290" s="32" t="s">
        <v>20</v>
      </c>
      <c r="M290" s="32" t="s">
        <v>59</v>
      </c>
      <c r="N290">
        <v>5000</v>
      </c>
      <c r="O290">
        <v>27254470</v>
      </c>
    </row>
    <row r="291" spans="1:16">
      <c r="A291" s="18">
        <v>85</v>
      </c>
      <c r="B291" s="6">
        <v>408</v>
      </c>
      <c r="C291" s="6">
        <v>14.050632909999999</v>
      </c>
      <c r="D291" t="s">
        <v>14</v>
      </c>
      <c r="E291">
        <v>19</v>
      </c>
      <c r="F291" s="21" t="s">
        <v>15</v>
      </c>
      <c r="G291" t="s">
        <v>16</v>
      </c>
      <c r="H291">
        <v>68</v>
      </c>
      <c r="I291" t="s">
        <v>81</v>
      </c>
      <c r="J291" t="s">
        <v>125</v>
      </c>
      <c r="K291" t="s">
        <v>19</v>
      </c>
      <c r="L291" s="32" t="s">
        <v>20</v>
      </c>
      <c r="M291" s="32" t="s">
        <v>59</v>
      </c>
      <c r="N291">
        <v>5000</v>
      </c>
      <c r="O291">
        <v>27254470</v>
      </c>
    </row>
    <row r="292" spans="1:16">
      <c r="A292" s="18">
        <v>86</v>
      </c>
      <c r="B292" s="6">
        <v>0.25</v>
      </c>
      <c r="C292" s="6">
        <v>18.309999999999999</v>
      </c>
      <c r="D292" t="s">
        <v>14</v>
      </c>
      <c r="E292" t="s">
        <v>326</v>
      </c>
      <c r="F292" t="s">
        <v>31</v>
      </c>
      <c r="G292" t="s">
        <v>16</v>
      </c>
      <c r="H292">
        <v>25</v>
      </c>
      <c r="I292" t="s">
        <v>395</v>
      </c>
      <c r="J292" t="s">
        <v>125</v>
      </c>
      <c r="K292" t="s">
        <v>19</v>
      </c>
      <c r="L292" s="32" t="s">
        <v>68</v>
      </c>
      <c r="M292" s="32" t="s">
        <v>326</v>
      </c>
      <c r="N292">
        <v>0</v>
      </c>
      <c r="O292">
        <v>30133308</v>
      </c>
      <c r="P292" s="6" t="s">
        <v>148</v>
      </c>
    </row>
    <row r="293" spans="1:16">
      <c r="A293" s="18">
        <v>86</v>
      </c>
      <c r="B293" s="6">
        <v>0.5</v>
      </c>
      <c r="C293" s="6">
        <v>16.41</v>
      </c>
      <c r="D293" t="s">
        <v>14</v>
      </c>
      <c r="E293" t="s">
        <v>326</v>
      </c>
      <c r="F293" t="s">
        <v>31</v>
      </c>
      <c r="G293" t="s">
        <v>16</v>
      </c>
      <c r="H293">
        <v>25</v>
      </c>
      <c r="I293" t="s">
        <v>395</v>
      </c>
      <c r="J293" t="s">
        <v>125</v>
      </c>
      <c r="K293" t="s">
        <v>19</v>
      </c>
      <c r="L293" s="32" t="s">
        <v>68</v>
      </c>
      <c r="M293" s="32" t="s">
        <v>326</v>
      </c>
      <c r="N293">
        <v>0</v>
      </c>
      <c r="O293">
        <v>30133308</v>
      </c>
    </row>
    <row r="294" spans="1:16">
      <c r="A294" s="18">
        <v>86</v>
      </c>
      <c r="B294" s="6">
        <v>1</v>
      </c>
      <c r="C294" s="6">
        <v>12.27</v>
      </c>
      <c r="D294" t="s">
        <v>14</v>
      </c>
      <c r="E294" t="s">
        <v>326</v>
      </c>
      <c r="F294" t="s">
        <v>31</v>
      </c>
      <c r="G294" t="s">
        <v>16</v>
      </c>
      <c r="H294">
        <v>25</v>
      </c>
      <c r="I294" t="s">
        <v>395</v>
      </c>
      <c r="J294" t="s">
        <v>125</v>
      </c>
      <c r="K294" t="s">
        <v>19</v>
      </c>
      <c r="L294" s="32" t="s">
        <v>68</v>
      </c>
      <c r="M294" s="32" t="s">
        <v>326</v>
      </c>
      <c r="N294">
        <v>0</v>
      </c>
      <c r="O294">
        <v>30133308</v>
      </c>
    </row>
    <row r="295" spans="1:16">
      <c r="A295" s="18">
        <v>86</v>
      </c>
      <c r="B295" s="6">
        <v>2</v>
      </c>
      <c r="C295" s="6">
        <v>9.7799999999999994</v>
      </c>
      <c r="D295" t="s">
        <v>14</v>
      </c>
      <c r="E295" t="s">
        <v>326</v>
      </c>
      <c r="F295" t="s">
        <v>31</v>
      </c>
      <c r="G295" t="s">
        <v>16</v>
      </c>
      <c r="H295">
        <v>25</v>
      </c>
      <c r="I295" t="s">
        <v>395</v>
      </c>
      <c r="J295" t="s">
        <v>125</v>
      </c>
      <c r="K295" t="s">
        <v>19</v>
      </c>
      <c r="L295" s="32" t="s">
        <v>68</v>
      </c>
      <c r="M295" s="32" t="s">
        <v>326</v>
      </c>
      <c r="N295">
        <v>0</v>
      </c>
      <c r="O295">
        <v>30133308</v>
      </c>
    </row>
    <row r="296" spans="1:16">
      <c r="A296" s="18">
        <v>86</v>
      </c>
      <c r="B296" s="6">
        <v>4</v>
      </c>
      <c r="C296" s="6">
        <v>7.51</v>
      </c>
      <c r="D296" t="s">
        <v>14</v>
      </c>
      <c r="E296" t="s">
        <v>326</v>
      </c>
      <c r="F296" t="s">
        <v>31</v>
      </c>
      <c r="G296" t="s">
        <v>16</v>
      </c>
      <c r="H296">
        <v>25</v>
      </c>
      <c r="I296" t="s">
        <v>395</v>
      </c>
      <c r="J296" t="s">
        <v>125</v>
      </c>
      <c r="K296" t="s">
        <v>19</v>
      </c>
      <c r="L296" s="32" t="s">
        <v>68</v>
      </c>
      <c r="M296" s="32" t="s">
        <v>326</v>
      </c>
      <c r="N296">
        <v>0</v>
      </c>
      <c r="O296">
        <v>30133308</v>
      </c>
    </row>
    <row r="297" spans="1:16">
      <c r="A297" s="18">
        <v>86</v>
      </c>
      <c r="B297" s="6">
        <v>6</v>
      </c>
      <c r="C297" s="6">
        <v>5.86</v>
      </c>
      <c r="D297" t="s">
        <v>14</v>
      </c>
      <c r="E297" t="s">
        <v>326</v>
      </c>
      <c r="F297" t="s">
        <v>31</v>
      </c>
      <c r="G297" t="s">
        <v>16</v>
      </c>
      <c r="H297">
        <v>25</v>
      </c>
      <c r="I297" t="s">
        <v>395</v>
      </c>
      <c r="J297" t="s">
        <v>125</v>
      </c>
      <c r="K297" t="s">
        <v>19</v>
      </c>
      <c r="L297" s="32" t="s">
        <v>68</v>
      </c>
      <c r="M297" s="32" t="s">
        <v>326</v>
      </c>
      <c r="N297">
        <v>0</v>
      </c>
      <c r="O297">
        <v>30133308</v>
      </c>
    </row>
    <row r="298" spans="1:16">
      <c r="A298" s="18">
        <v>86</v>
      </c>
      <c r="B298" s="6">
        <v>24</v>
      </c>
      <c r="C298" s="6">
        <v>3.03</v>
      </c>
      <c r="D298" t="s">
        <v>14</v>
      </c>
      <c r="E298" t="s">
        <v>326</v>
      </c>
      <c r="F298" t="s">
        <v>31</v>
      </c>
      <c r="G298" t="s">
        <v>16</v>
      </c>
      <c r="H298">
        <v>25</v>
      </c>
      <c r="I298" t="s">
        <v>395</v>
      </c>
      <c r="J298" t="s">
        <v>125</v>
      </c>
      <c r="K298" t="s">
        <v>19</v>
      </c>
      <c r="L298" s="32" t="s">
        <v>68</v>
      </c>
      <c r="M298" s="32" t="s">
        <v>326</v>
      </c>
      <c r="N298">
        <v>0</v>
      </c>
      <c r="O298">
        <v>30133308</v>
      </c>
    </row>
    <row r="299" spans="1:16">
      <c r="A299" s="18">
        <v>86</v>
      </c>
      <c r="B299" s="6">
        <v>48</v>
      </c>
      <c r="C299" s="6">
        <v>2.35</v>
      </c>
      <c r="D299" t="s">
        <v>14</v>
      </c>
      <c r="E299" t="s">
        <v>326</v>
      </c>
      <c r="F299" t="s">
        <v>31</v>
      </c>
      <c r="G299" t="s">
        <v>16</v>
      </c>
      <c r="H299">
        <v>25</v>
      </c>
      <c r="I299" t="s">
        <v>395</v>
      </c>
      <c r="J299" t="s">
        <v>125</v>
      </c>
      <c r="K299" t="s">
        <v>130</v>
      </c>
      <c r="L299" s="32" t="s">
        <v>68</v>
      </c>
      <c r="M299" s="32" t="s">
        <v>326</v>
      </c>
      <c r="N299">
        <v>0</v>
      </c>
      <c r="O299">
        <v>30133308</v>
      </c>
      <c r="P299" s="6"/>
    </row>
    <row r="300" spans="1:16">
      <c r="A300" s="18">
        <v>87</v>
      </c>
      <c r="B300" s="6">
        <v>4</v>
      </c>
      <c r="C300" s="6">
        <v>9.7358490569999994</v>
      </c>
      <c r="D300" t="s">
        <v>14</v>
      </c>
      <c r="E300" t="s">
        <v>326</v>
      </c>
      <c r="F300" s="21" t="s">
        <v>15</v>
      </c>
      <c r="G300" t="s">
        <v>16</v>
      </c>
      <c r="H300">
        <v>75</v>
      </c>
      <c r="I300" t="s">
        <v>137</v>
      </c>
      <c r="J300" t="s">
        <v>125</v>
      </c>
      <c r="K300" t="s">
        <v>130</v>
      </c>
      <c r="L300" t="s">
        <v>149</v>
      </c>
      <c r="M300" s="32" t="s">
        <v>326</v>
      </c>
      <c r="N300">
        <v>0</v>
      </c>
      <c r="O300" s="22" t="s">
        <v>150</v>
      </c>
    </row>
    <row r="301" spans="1:16">
      <c r="A301" s="18">
        <v>87</v>
      </c>
      <c r="B301" s="6">
        <v>24</v>
      </c>
      <c r="C301" s="6">
        <v>12.301886789999999</v>
      </c>
      <c r="D301" t="s">
        <v>14</v>
      </c>
      <c r="E301" t="s">
        <v>326</v>
      </c>
      <c r="F301" s="21" t="s">
        <v>15</v>
      </c>
      <c r="G301" t="s">
        <v>16</v>
      </c>
      <c r="H301">
        <v>75</v>
      </c>
      <c r="I301" t="s">
        <v>137</v>
      </c>
      <c r="J301" t="s">
        <v>125</v>
      </c>
      <c r="K301" t="s">
        <v>130</v>
      </c>
      <c r="L301" t="s">
        <v>149</v>
      </c>
      <c r="M301" s="32" t="s">
        <v>326</v>
      </c>
      <c r="N301">
        <v>0</v>
      </c>
      <c r="O301" s="22" t="s">
        <v>150</v>
      </c>
    </row>
    <row r="302" spans="1:16">
      <c r="A302" s="18">
        <v>87</v>
      </c>
      <c r="B302" s="6">
        <v>72</v>
      </c>
      <c r="C302" s="6">
        <v>3.773584906</v>
      </c>
      <c r="D302" t="s">
        <v>14</v>
      </c>
      <c r="E302" t="s">
        <v>326</v>
      </c>
      <c r="F302" s="21" t="s">
        <v>15</v>
      </c>
      <c r="G302" t="s">
        <v>16</v>
      </c>
      <c r="H302">
        <v>75</v>
      </c>
      <c r="I302" t="s">
        <v>137</v>
      </c>
      <c r="J302" t="s">
        <v>125</v>
      </c>
      <c r="K302" t="s">
        <v>130</v>
      </c>
      <c r="L302" t="s">
        <v>149</v>
      </c>
      <c r="M302" s="32" t="s">
        <v>326</v>
      </c>
      <c r="N302">
        <v>0</v>
      </c>
      <c r="O302" s="22" t="s">
        <v>150</v>
      </c>
    </row>
    <row r="303" spans="1:16">
      <c r="A303" s="18">
        <v>87</v>
      </c>
      <c r="B303" s="6">
        <v>168</v>
      </c>
      <c r="C303" s="6">
        <v>1.6603773580000001</v>
      </c>
      <c r="D303" t="s">
        <v>14</v>
      </c>
      <c r="E303" t="s">
        <v>326</v>
      </c>
      <c r="F303" s="21" t="s">
        <v>15</v>
      </c>
      <c r="G303" t="s">
        <v>16</v>
      </c>
      <c r="H303">
        <v>75</v>
      </c>
      <c r="I303" t="s">
        <v>137</v>
      </c>
      <c r="J303" t="s">
        <v>125</v>
      </c>
      <c r="K303" t="s">
        <v>130</v>
      </c>
      <c r="L303" t="s">
        <v>149</v>
      </c>
      <c r="M303" s="32" t="s">
        <v>326</v>
      </c>
      <c r="N303">
        <v>0</v>
      </c>
      <c r="O303" s="22" t="s">
        <v>150</v>
      </c>
    </row>
    <row r="304" spans="1:16">
      <c r="A304" s="18">
        <v>88</v>
      </c>
      <c r="B304" s="6">
        <v>48</v>
      </c>
      <c r="C304" s="6">
        <v>11.73387097</v>
      </c>
      <c r="D304" t="s">
        <v>14</v>
      </c>
      <c r="E304" t="s">
        <v>326</v>
      </c>
      <c r="F304" s="21" t="s">
        <v>15</v>
      </c>
      <c r="G304" t="s">
        <v>16</v>
      </c>
      <c r="H304">
        <v>50</v>
      </c>
      <c r="I304" t="s">
        <v>137</v>
      </c>
      <c r="J304" t="s">
        <v>125</v>
      </c>
      <c r="K304" t="s">
        <v>19</v>
      </c>
      <c r="L304" t="s">
        <v>20</v>
      </c>
      <c r="M304" s="32" t="s">
        <v>326</v>
      </c>
      <c r="N304" t="s">
        <v>53</v>
      </c>
      <c r="O304">
        <v>22378564</v>
      </c>
      <c r="P304" s="6" t="s">
        <v>151</v>
      </c>
    </row>
    <row r="305" spans="1:16">
      <c r="A305">
        <v>89</v>
      </c>
      <c r="B305">
        <v>22</v>
      </c>
      <c r="C305">
        <v>1.86666666666666</v>
      </c>
      <c r="D305" t="s">
        <v>14</v>
      </c>
      <c r="E305">
        <v>22.5</v>
      </c>
      <c r="F305" t="s">
        <v>31</v>
      </c>
      <c r="G305" t="s">
        <v>16</v>
      </c>
      <c r="H305">
        <v>129.1</v>
      </c>
      <c r="I305" t="s">
        <v>29</v>
      </c>
      <c r="J305" t="s">
        <v>152</v>
      </c>
      <c r="K305" t="s">
        <v>19</v>
      </c>
      <c r="L305" t="s">
        <v>126</v>
      </c>
      <c r="M305" s="32" t="s">
        <v>59</v>
      </c>
      <c r="N305">
        <v>5000</v>
      </c>
      <c r="O305">
        <v>25353068</v>
      </c>
      <c r="P305" s="6" t="s">
        <v>153</v>
      </c>
    </row>
    <row r="306" spans="1:16">
      <c r="A306">
        <v>90</v>
      </c>
      <c r="B306">
        <v>22</v>
      </c>
      <c r="C306">
        <v>5.2</v>
      </c>
      <c r="D306" t="s">
        <v>14</v>
      </c>
      <c r="E306">
        <v>22.5</v>
      </c>
      <c r="F306" t="s">
        <v>31</v>
      </c>
      <c r="G306" t="s">
        <v>16</v>
      </c>
      <c r="H306">
        <v>125.2</v>
      </c>
      <c r="I306" t="s">
        <v>29</v>
      </c>
      <c r="J306" t="s">
        <v>152</v>
      </c>
      <c r="K306" t="s">
        <v>19</v>
      </c>
      <c r="L306" t="s">
        <v>20</v>
      </c>
      <c r="M306" s="32" t="s">
        <v>59</v>
      </c>
      <c r="N306">
        <v>5000</v>
      </c>
      <c r="O306">
        <v>25353068</v>
      </c>
      <c r="P306" s="6" t="s">
        <v>154</v>
      </c>
    </row>
    <row r="307" spans="1:16">
      <c r="A307">
        <v>91</v>
      </c>
      <c r="B307">
        <v>48</v>
      </c>
      <c r="C307">
        <v>1.94285714285714</v>
      </c>
      <c r="D307" t="s">
        <v>14</v>
      </c>
      <c r="E307">
        <v>17</v>
      </c>
      <c r="F307" s="21" t="s">
        <v>15</v>
      </c>
      <c r="G307" t="s">
        <v>16</v>
      </c>
      <c r="H307">
        <v>175.3</v>
      </c>
      <c r="I307" t="s">
        <v>29</v>
      </c>
      <c r="J307" t="s">
        <v>152</v>
      </c>
      <c r="K307" t="s">
        <v>19</v>
      </c>
      <c r="L307" t="s">
        <v>155</v>
      </c>
      <c r="M307" s="32" t="s">
        <v>196</v>
      </c>
      <c r="N307">
        <v>5000</v>
      </c>
      <c r="O307">
        <v>24937108</v>
      </c>
      <c r="P307" t="s">
        <v>156</v>
      </c>
    </row>
    <row r="308" spans="1:16">
      <c r="A308">
        <v>92</v>
      </c>
      <c r="B308">
        <v>48</v>
      </c>
      <c r="C308">
        <v>3.25714285714285</v>
      </c>
      <c r="D308" t="s">
        <v>14</v>
      </c>
      <c r="E308">
        <v>17</v>
      </c>
      <c r="F308" s="21" t="s">
        <v>15</v>
      </c>
      <c r="G308" t="s">
        <v>16</v>
      </c>
      <c r="H308">
        <v>80</v>
      </c>
      <c r="I308" t="s">
        <v>29</v>
      </c>
      <c r="J308" t="s">
        <v>152</v>
      </c>
      <c r="K308" t="s">
        <v>19</v>
      </c>
      <c r="L308" t="s">
        <v>20</v>
      </c>
      <c r="M308" s="32" t="s">
        <v>326</v>
      </c>
      <c r="N308">
        <v>5000</v>
      </c>
      <c r="O308">
        <v>24937108</v>
      </c>
      <c r="P308" t="s">
        <v>157</v>
      </c>
    </row>
    <row r="309" spans="1:16">
      <c r="A309">
        <v>93</v>
      </c>
      <c r="B309">
        <v>24</v>
      </c>
      <c r="C309">
        <v>4.0747663551401798</v>
      </c>
      <c r="D309" t="s">
        <v>14</v>
      </c>
      <c r="E309" t="s">
        <v>326</v>
      </c>
      <c r="F309" t="s">
        <v>158</v>
      </c>
      <c r="G309" t="s">
        <v>16</v>
      </c>
      <c r="H309">
        <v>194.4</v>
      </c>
      <c r="I309" t="s">
        <v>29</v>
      </c>
      <c r="J309" t="s">
        <v>152</v>
      </c>
      <c r="K309" t="s">
        <v>19</v>
      </c>
      <c r="L309" t="s">
        <v>159</v>
      </c>
      <c r="M309" s="32" t="s">
        <v>196</v>
      </c>
      <c r="N309">
        <v>5000</v>
      </c>
      <c r="O309">
        <v>24875656</v>
      </c>
      <c r="P309" s="26" t="s">
        <v>359</v>
      </c>
    </row>
    <row r="310" spans="1:16">
      <c r="A310">
        <v>94</v>
      </c>
      <c r="B310">
        <v>24</v>
      </c>
      <c r="C310">
        <v>5.1214953271028003</v>
      </c>
      <c r="D310" t="s">
        <v>14</v>
      </c>
      <c r="E310" t="s">
        <v>326</v>
      </c>
      <c r="F310" t="s">
        <v>158</v>
      </c>
      <c r="G310" t="s">
        <v>16</v>
      </c>
      <c r="H310">
        <v>150</v>
      </c>
      <c r="I310" t="s">
        <v>29</v>
      </c>
      <c r="J310" t="s">
        <v>152</v>
      </c>
      <c r="K310" t="s">
        <v>19</v>
      </c>
      <c r="L310" t="s">
        <v>20</v>
      </c>
      <c r="M310" s="32" t="s">
        <v>326</v>
      </c>
      <c r="N310">
        <v>5000</v>
      </c>
      <c r="O310">
        <v>24875656</v>
      </c>
      <c r="P310" s="26" t="s">
        <v>360</v>
      </c>
    </row>
    <row r="311" spans="1:16">
      <c r="A311">
        <v>95</v>
      </c>
      <c r="B311">
        <v>5</v>
      </c>
      <c r="C311">
        <v>3.1818181818181799</v>
      </c>
      <c r="D311" t="s">
        <v>14</v>
      </c>
      <c r="E311">
        <v>17</v>
      </c>
      <c r="F311" s="21" t="s">
        <v>15</v>
      </c>
      <c r="G311" t="s">
        <v>16</v>
      </c>
      <c r="H311">
        <v>168</v>
      </c>
      <c r="I311" t="s">
        <v>29</v>
      </c>
      <c r="J311" t="s">
        <v>152</v>
      </c>
      <c r="K311" t="s">
        <v>19</v>
      </c>
      <c r="L311" t="s">
        <v>159</v>
      </c>
      <c r="M311" s="32" t="s">
        <v>196</v>
      </c>
      <c r="N311">
        <v>5000</v>
      </c>
      <c r="O311">
        <v>24083623</v>
      </c>
      <c r="P311" s="6" t="s">
        <v>361</v>
      </c>
    </row>
    <row r="312" spans="1:16">
      <c r="A312">
        <v>95</v>
      </c>
      <c r="B312">
        <v>48</v>
      </c>
      <c r="C312">
        <v>3</v>
      </c>
      <c r="D312" t="s">
        <v>14</v>
      </c>
      <c r="E312">
        <v>17</v>
      </c>
      <c r="F312" s="21" t="s">
        <v>15</v>
      </c>
      <c r="G312" t="s">
        <v>16</v>
      </c>
      <c r="H312">
        <v>168</v>
      </c>
      <c r="I312" t="s">
        <v>29</v>
      </c>
      <c r="J312" t="s">
        <v>152</v>
      </c>
      <c r="K312" t="s">
        <v>19</v>
      </c>
      <c r="L312" t="s">
        <v>20</v>
      </c>
      <c r="M312" s="32" t="s">
        <v>196</v>
      </c>
      <c r="N312">
        <v>5000</v>
      </c>
      <c r="O312">
        <v>24083623</v>
      </c>
    </row>
    <row r="313" spans="1:16">
      <c r="A313">
        <v>96</v>
      </c>
      <c r="B313">
        <v>5</v>
      </c>
      <c r="C313">
        <v>2.9090909090909101</v>
      </c>
      <c r="D313" t="s">
        <v>14</v>
      </c>
      <c r="E313">
        <v>17</v>
      </c>
      <c r="F313" s="21" t="s">
        <v>15</v>
      </c>
      <c r="G313" t="s">
        <v>16</v>
      </c>
      <c r="H313">
        <v>168</v>
      </c>
      <c r="I313" t="s">
        <v>29</v>
      </c>
      <c r="J313" t="s">
        <v>152</v>
      </c>
      <c r="K313" t="s">
        <v>19</v>
      </c>
      <c r="L313" t="s">
        <v>159</v>
      </c>
      <c r="M313" s="32" t="s">
        <v>196</v>
      </c>
      <c r="N313">
        <v>5000</v>
      </c>
      <c r="O313">
        <v>24083623</v>
      </c>
      <c r="P313" s="6" t="s">
        <v>362</v>
      </c>
    </row>
    <row r="314" spans="1:16">
      <c r="A314">
        <v>96</v>
      </c>
      <c r="B314">
        <v>48</v>
      </c>
      <c r="C314">
        <v>2.5</v>
      </c>
      <c r="D314" t="s">
        <v>14</v>
      </c>
      <c r="E314">
        <v>17</v>
      </c>
      <c r="F314" s="21" t="s">
        <v>15</v>
      </c>
      <c r="G314" t="s">
        <v>16</v>
      </c>
      <c r="H314">
        <v>168</v>
      </c>
      <c r="I314" t="s">
        <v>29</v>
      </c>
      <c r="J314" t="s">
        <v>152</v>
      </c>
      <c r="K314" t="s">
        <v>19</v>
      </c>
      <c r="L314" t="s">
        <v>160</v>
      </c>
      <c r="M314" s="32" t="s">
        <v>196</v>
      </c>
      <c r="N314">
        <v>5000</v>
      </c>
      <c r="O314">
        <v>24083623</v>
      </c>
    </row>
    <row r="315" spans="1:16">
      <c r="A315">
        <v>97</v>
      </c>
      <c r="B315">
        <v>4</v>
      </c>
      <c r="C315">
        <v>2.5999999999999899</v>
      </c>
      <c r="D315" t="s">
        <v>14</v>
      </c>
      <c r="E315">
        <v>21.4</v>
      </c>
      <c r="F315" t="s">
        <v>31</v>
      </c>
      <c r="G315" t="s">
        <v>16</v>
      </c>
      <c r="H315">
        <v>7</v>
      </c>
      <c r="I315" s="21" t="s">
        <v>161</v>
      </c>
      <c r="J315" t="s">
        <v>152</v>
      </c>
      <c r="K315" t="s">
        <v>19</v>
      </c>
      <c r="L315" t="s">
        <v>160</v>
      </c>
      <c r="M315" s="32" t="s">
        <v>196</v>
      </c>
      <c r="N315">
        <v>500</v>
      </c>
      <c r="O315">
        <v>21670497</v>
      </c>
      <c r="P315" s="6" t="s">
        <v>162</v>
      </c>
    </row>
    <row r="316" spans="1:16">
      <c r="A316">
        <v>97</v>
      </c>
      <c r="B316">
        <v>24</v>
      </c>
      <c r="C316">
        <v>1.85</v>
      </c>
      <c r="D316" t="s">
        <v>14</v>
      </c>
      <c r="E316">
        <v>21.4</v>
      </c>
      <c r="F316" t="s">
        <v>31</v>
      </c>
      <c r="G316" t="s">
        <v>16</v>
      </c>
      <c r="H316">
        <v>7</v>
      </c>
      <c r="I316" s="21" t="s">
        <v>161</v>
      </c>
      <c r="J316" t="s">
        <v>152</v>
      </c>
      <c r="K316" t="s">
        <v>19</v>
      </c>
      <c r="L316" t="s">
        <v>160</v>
      </c>
      <c r="M316" s="32" t="s">
        <v>196</v>
      </c>
      <c r="N316">
        <v>500</v>
      </c>
      <c r="O316">
        <v>21670497</v>
      </c>
    </row>
    <row r="317" spans="1:16">
      <c r="A317">
        <v>97</v>
      </c>
      <c r="B317">
        <v>72</v>
      </c>
      <c r="C317">
        <v>2.7</v>
      </c>
      <c r="D317" t="s">
        <v>14</v>
      </c>
      <c r="E317">
        <v>21.4</v>
      </c>
      <c r="F317" t="s">
        <v>31</v>
      </c>
      <c r="G317" t="s">
        <v>16</v>
      </c>
      <c r="H317">
        <v>7</v>
      </c>
      <c r="I317" s="21" t="s">
        <v>161</v>
      </c>
      <c r="J317" t="s">
        <v>152</v>
      </c>
      <c r="K317" t="s">
        <v>19</v>
      </c>
      <c r="L317" t="s">
        <v>160</v>
      </c>
      <c r="M317" s="32" t="s">
        <v>196</v>
      </c>
      <c r="N317">
        <v>500</v>
      </c>
      <c r="O317">
        <v>21670497</v>
      </c>
    </row>
    <row r="318" spans="1:16">
      <c r="A318">
        <v>97</v>
      </c>
      <c r="B318">
        <v>96</v>
      </c>
      <c r="C318">
        <v>3.9</v>
      </c>
      <c r="D318" t="s">
        <v>14</v>
      </c>
      <c r="E318">
        <v>21.4</v>
      </c>
      <c r="F318" t="s">
        <v>31</v>
      </c>
      <c r="G318" t="s">
        <v>16</v>
      </c>
      <c r="H318">
        <v>7</v>
      </c>
      <c r="I318" s="21" t="s">
        <v>161</v>
      </c>
      <c r="J318" t="s">
        <v>152</v>
      </c>
      <c r="K318" t="s">
        <v>19</v>
      </c>
      <c r="L318" t="s">
        <v>160</v>
      </c>
      <c r="M318" s="32" t="s">
        <v>196</v>
      </c>
      <c r="N318">
        <v>500</v>
      </c>
      <c r="O318">
        <v>21670497</v>
      </c>
    </row>
    <row r="319" spans="1:16">
      <c r="A319">
        <v>97</v>
      </c>
      <c r="B319">
        <v>168</v>
      </c>
      <c r="C319">
        <v>0.7</v>
      </c>
      <c r="D319" t="s">
        <v>14</v>
      </c>
      <c r="E319">
        <v>21.4</v>
      </c>
      <c r="F319" t="s">
        <v>31</v>
      </c>
      <c r="G319" t="s">
        <v>16</v>
      </c>
      <c r="H319">
        <v>7</v>
      </c>
      <c r="I319" s="21" t="s">
        <v>161</v>
      </c>
      <c r="J319" t="s">
        <v>152</v>
      </c>
      <c r="K319" t="s">
        <v>19</v>
      </c>
      <c r="L319" t="s">
        <v>160</v>
      </c>
      <c r="M319" s="32" t="s">
        <v>196</v>
      </c>
      <c r="N319">
        <v>500</v>
      </c>
      <c r="O319">
        <v>21670497</v>
      </c>
    </row>
    <row r="320" spans="1:16">
      <c r="A320">
        <v>98</v>
      </c>
      <c r="B320">
        <v>4</v>
      </c>
      <c r="C320">
        <v>0.40000000000000102</v>
      </c>
      <c r="D320" t="s">
        <v>14</v>
      </c>
      <c r="E320">
        <v>21.4</v>
      </c>
      <c r="F320" t="s">
        <v>31</v>
      </c>
      <c r="G320" t="s">
        <v>16</v>
      </c>
      <c r="H320">
        <v>7</v>
      </c>
      <c r="I320" s="21" t="s">
        <v>161</v>
      </c>
      <c r="J320" t="s">
        <v>152</v>
      </c>
      <c r="K320" t="s">
        <v>19</v>
      </c>
      <c r="L320" t="s">
        <v>20</v>
      </c>
      <c r="M320" s="32" t="s">
        <v>196</v>
      </c>
      <c r="N320">
        <v>500</v>
      </c>
      <c r="O320">
        <v>21670497</v>
      </c>
      <c r="P320" s="6" t="s">
        <v>363</v>
      </c>
    </row>
    <row r="321" spans="1:16">
      <c r="A321">
        <v>98</v>
      </c>
      <c r="B321">
        <v>24</v>
      </c>
      <c r="C321">
        <v>1.3</v>
      </c>
      <c r="D321" t="s">
        <v>14</v>
      </c>
      <c r="E321">
        <v>21.4</v>
      </c>
      <c r="F321" t="s">
        <v>31</v>
      </c>
      <c r="G321" t="s">
        <v>16</v>
      </c>
      <c r="H321">
        <v>7</v>
      </c>
      <c r="I321" s="21" t="s">
        <v>161</v>
      </c>
      <c r="J321" t="s">
        <v>152</v>
      </c>
      <c r="K321" t="s">
        <v>19</v>
      </c>
      <c r="L321" t="s">
        <v>20</v>
      </c>
      <c r="M321" s="32" t="s">
        <v>196</v>
      </c>
      <c r="N321">
        <v>500</v>
      </c>
      <c r="O321">
        <v>21670497</v>
      </c>
    </row>
    <row r="322" spans="1:16">
      <c r="A322">
        <v>98</v>
      </c>
      <c r="B322">
        <v>96</v>
      </c>
      <c r="C322">
        <v>0.35000000000000098</v>
      </c>
      <c r="D322" t="s">
        <v>14</v>
      </c>
      <c r="E322">
        <v>21.4</v>
      </c>
      <c r="F322" t="s">
        <v>31</v>
      </c>
      <c r="G322" t="s">
        <v>16</v>
      </c>
      <c r="H322">
        <v>7</v>
      </c>
      <c r="I322" s="21" t="s">
        <v>161</v>
      </c>
      <c r="J322" t="s">
        <v>152</v>
      </c>
      <c r="K322" t="s">
        <v>19</v>
      </c>
      <c r="L322" t="s">
        <v>20</v>
      </c>
      <c r="M322" s="32" t="s">
        <v>196</v>
      </c>
      <c r="N322">
        <v>500</v>
      </c>
      <c r="O322">
        <v>21670497</v>
      </c>
    </row>
    <row r="323" spans="1:16">
      <c r="A323" s="18">
        <v>99</v>
      </c>
      <c r="B323" s="6">
        <v>1</v>
      </c>
      <c r="C323">
        <v>6.3402061855670002</v>
      </c>
      <c r="D323" t="s">
        <v>14</v>
      </c>
      <c r="E323">
        <v>22.5</v>
      </c>
      <c r="F323" t="s">
        <v>31</v>
      </c>
      <c r="G323" t="s">
        <v>16</v>
      </c>
      <c r="H323">
        <v>21.5</v>
      </c>
      <c r="I323" t="s">
        <v>167</v>
      </c>
      <c r="J323" t="s">
        <v>18</v>
      </c>
      <c r="K323" t="s">
        <v>19</v>
      </c>
      <c r="L323" t="s">
        <v>20</v>
      </c>
      <c r="M323" t="s">
        <v>326</v>
      </c>
      <c r="N323">
        <v>0</v>
      </c>
      <c r="O323" s="21">
        <v>21513349</v>
      </c>
      <c r="P323" s="6" t="s">
        <v>394</v>
      </c>
    </row>
    <row r="324" spans="1:16">
      <c r="A324" s="18">
        <v>100</v>
      </c>
      <c r="B324" s="6">
        <v>24</v>
      </c>
      <c r="C324">
        <f>4.74/0.127</f>
        <v>37.322834645669289</v>
      </c>
      <c r="D324" t="s">
        <v>14</v>
      </c>
      <c r="E324">
        <v>20</v>
      </c>
      <c r="F324" t="s">
        <v>31</v>
      </c>
      <c r="G324" t="s">
        <v>16</v>
      </c>
      <c r="H324">
        <v>46</v>
      </c>
      <c r="I324" t="s">
        <v>17</v>
      </c>
      <c r="J324" t="s">
        <v>18</v>
      </c>
      <c r="K324" t="s">
        <v>19</v>
      </c>
      <c r="L324" t="s">
        <v>20</v>
      </c>
      <c r="M324" t="s">
        <v>326</v>
      </c>
      <c r="N324" t="s">
        <v>221</v>
      </c>
      <c r="O324">
        <v>31501470</v>
      </c>
      <c r="P324" t="s">
        <v>314</v>
      </c>
    </row>
    <row r="325" spans="1:16">
      <c r="A325" s="18">
        <v>100</v>
      </c>
      <c r="B325" s="6">
        <v>168</v>
      </c>
      <c r="C325">
        <f>6.93/0.127</f>
        <v>54.566929133858267</v>
      </c>
      <c r="D325" t="s">
        <v>14</v>
      </c>
      <c r="E325">
        <v>20</v>
      </c>
      <c r="F325" t="s">
        <v>31</v>
      </c>
      <c r="G325" t="s">
        <v>16</v>
      </c>
      <c r="H325">
        <v>46</v>
      </c>
      <c r="I325" t="s">
        <v>17</v>
      </c>
      <c r="J325" t="s">
        <v>18</v>
      </c>
      <c r="K325" t="s">
        <v>19</v>
      </c>
      <c r="L325" t="s">
        <v>20</v>
      </c>
      <c r="M325" t="s">
        <v>326</v>
      </c>
      <c r="N325" t="s">
        <v>221</v>
      </c>
      <c r="O325">
        <v>31501470</v>
      </c>
    </row>
    <row r="326" spans="1:16">
      <c r="A326" s="18">
        <v>100</v>
      </c>
      <c r="B326" s="6">
        <v>336</v>
      </c>
      <c r="C326">
        <f>5.65/0.127</f>
        <v>44.488188976377955</v>
      </c>
      <c r="D326" t="s">
        <v>14</v>
      </c>
      <c r="E326">
        <v>20</v>
      </c>
      <c r="F326" t="s">
        <v>31</v>
      </c>
      <c r="G326" t="s">
        <v>16</v>
      </c>
      <c r="H326">
        <v>46</v>
      </c>
      <c r="I326" t="s">
        <v>17</v>
      </c>
      <c r="J326" t="s">
        <v>18</v>
      </c>
      <c r="K326" t="s">
        <v>19</v>
      </c>
      <c r="L326" t="s">
        <v>20</v>
      </c>
      <c r="M326" t="s">
        <v>326</v>
      </c>
      <c r="N326" t="s">
        <v>221</v>
      </c>
      <c r="O326">
        <v>31501470</v>
      </c>
    </row>
    <row r="327" spans="1:16">
      <c r="A327">
        <v>101</v>
      </c>
      <c r="B327">
        <v>18</v>
      </c>
      <c r="C327">
        <v>4.2105263157894699</v>
      </c>
      <c r="D327" t="s">
        <v>14</v>
      </c>
      <c r="E327">
        <v>18</v>
      </c>
      <c r="F327" t="s">
        <v>31</v>
      </c>
      <c r="G327" t="s">
        <v>16</v>
      </c>
      <c r="H327">
        <v>200</v>
      </c>
      <c r="I327" t="s">
        <v>29</v>
      </c>
      <c r="J327" t="s">
        <v>152</v>
      </c>
      <c r="K327" t="s">
        <v>19</v>
      </c>
      <c r="L327" t="s">
        <v>20</v>
      </c>
      <c r="M327" t="s">
        <v>196</v>
      </c>
      <c r="N327">
        <v>5000</v>
      </c>
      <c r="O327" s="23">
        <v>25955122</v>
      </c>
      <c r="P327" t="s">
        <v>163</v>
      </c>
    </row>
    <row r="328" spans="1:16">
      <c r="A328">
        <v>102</v>
      </c>
      <c r="B328">
        <v>18</v>
      </c>
      <c r="C328">
        <v>3.7894736842105199</v>
      </c>
      <c r="D328" t="s">
        <v>14</v>
      </c>
      <c r="E328">
        <v>18</v>
      </c>
      <c r="F328" t="s">
        <v>31</v>
      </c>
      <c r="G328" t="s">
        <v>16</v>
      </c>
      <c r="H328">
        <v>200</v>
      </c>
      <c r="I328" t="s">
        <v>29</v>
      </c>
      <c r="J328" t="s">
        <v>152</v>
      </c>
      <c r="K328" t="s">
        <v>19</v>
      </c>
      <c r="L328" t="s">
        <v>160</v>
      </c>
      <c r="M328" t="s">
        <v>196</v>
      </c>
      <c r="N328">
        <v>5000</v>
      </c>
      <c r="O328" s="23">
        <v>25955122</v>
      </c>
      <c r="P328" t="s">
        <v>165</v>
      </c>
    </row>
    <row r="329" spans="1:16">
      <c r="A329">
        <v>103</v>
      </c>
      <c r="B329">
        <v>0.5</v>
      </c>
      <c r="C329">
        <v>2.08</v>
      </c>
      <c r="D329" t="s">
        <v>14</v>
      </c>
      <c r="E329" s="21">
        <v>25</v>
      </c>
      <c r="F329" s="6" t="s">
        <v>166</v>
      </c>
      <c r="G329" t="s">
        <v>16</v>
      </c>
      <c r="H329">
        <v>900</v>
      </c>
      <c r="I329" t="s">
        <v>395</v>
      </c>
      <c r="J329" t="s">
        <v>152</v>
      </c>
      <c r="K329" t="s">
        <v>19</v>
      </c>
      <c r="L329" t="s">
        <v>20</v>
      </c>
      <c r="M329" s="32" t="s">
        <v>59</v>
      </c>
      <c r="N329">
        <v>0</v>
      </c>
      <c r="O329">
        <v>26249579</v>
      </c>
      <c r="P329" t="s">
        <v>168</v>
      </c>
    </row>
    <row r="330" spans="1:16">
      <c r="A330">
        <v>103</v>
      </c>
      <c r="B330">
        <v>1</v>
      </c>
      <c r="C330">
        <v>2.02</v>
      </c>
      <c r="D330" t="s">
        <v>14</v>
      </c>
      <c r="E330" s="21">
        <v>25</v>
      </c>
      <c r="F330" s="6" t="s">
        <v>166</v>
      </c>
      <c r="G330" t="s">
        <v>16</v>
      </c>
      <c r="H330">
        <v>900</v>
      </c>
      <c r="I330" t="s">
        <v>395</v>
      </c>
      <c r="J330" t="s">
        <v>152</v>
      </c>
      <c r="K330" t="s">
        <v>19</v>
      </c>
      <c r="L330" t="s">
        <v>20</v>
      </c>
      <c r="M330" s="32" t="s">
        <v>59</v>
      </c>
      <c r="N330">
        <v>0</v>
      </c>
      <c r="O330">
        <v>26249579</v>
      </c>
    </row>
    <row r="331" spans="1:16">
      <c r="A331">
        <v>103</v>
      </c>
      <c r="B331">
        <v>4</v>
      </c>
      <c r="C331">
        <v>2.11</v>
      </c>
      <c r="D331" t="s">
        <v>14</v>
      </c>
      <c r="E331" s="21">
        <v>25</v>
      </c>
      <c r="F331" s="6" t="s">
        <v>166</v>
      </c>
      <c r="G331" t="s">
        <v>16</v>
      </c>
      <c r="H331">
        <v>900</v>
      </c>
      <c r="I331" t="s">
        <v>395</v>
      </c>
      <c r="J331" t="s">
        <v>152</v>
      </c>
      <c r="K331" t="s">
        <v>19</v>
      </c>
      <c r="L331" t="s">
        <v>20</v>
      </c>
      <c r="M331" s="32" t="s">
        <v>59</v>
      </c>
      <c r="N331">
        <v>0</v>
      </c>
      <c r="O331">
        <v>26249579</v>
      </c>
    </row>
    <row r="332" spans="1:16">
      <c r="A332">
        <v>104</v>
      </c>
      <c r="B332">
        <v>0.5</v>
      </c>
      <c r="C332">
        <v>24.6391752577319</v>
      </c>
      <c r="D332" t="s">
        <v>14</v>
      </c>
      <c r="E332">
        <v>20</v>
      </c>
      <c r="F332" s="21" t="s">
        <v>15</v>
      </c>
      <c r="G332" t="s">
        <v>16</v>
      </c>
      <c r="H332" s="6">
        <v>190.1</v>
      </c>
      <c r="I332" s="21" t="s">
        <v>169</v>
      </c>
      <c r="J332" t="s">
        <v>152</v>
      </c>
      <c r="K332" t="s">
        <v>19</v>
      </c>
      <c r="L332" t="s">
        <v>159</v>
      </c>
      <c r="M332" s="32" t="s">
        <v>196</v>
      </c>
      <c r="N332">
        <v>5000</v>
      </c>
      <c r="O332">
        <v>27980987</v>
      </c>
      <c r="P332" t="s">
        <v>170</v>
      </c>
    </row>
    <row r="333" spans="1:16">
      <c r="A333">
        <v>104</v>
      </c>
      <c r="B333">
        <v>6</v>
      </c>
      <c r="C333">
        <v>41.5463917525773</v>
      </c>
      <c r="D333" t="s">
        <v>14</v>
      </c>
      <c r="E333">
        <v>20</v>
      </c>
      <c r="F333" s="21" t="s">
        <v>15</v>
      </c>
      <c r="G333" t="s">
        <v>16</v>
      </c>
      <c r="H333" s="6">
        <v>190.1</v>
      </c>
      <c r="I333" s="21" t="s">
        <v>169</v>
      </c>
      <c r="J333" t="s">
        <v>152</v>
      </c>
      <c r="K333" t="s">
        <v>19</v>
      </c>
      <c r="L333" t="s">
        <v>159</v>
      </c>
      <c r="M333" s="32" t="s">
        <v>196</v>
      </c>
      <c r="N333">
        <v>5000</v>
      </c>
      <c r="O333">
        <v>27980987</v>
      </c>
    </row>
    <row r="334" spans="1:16">
      <c r="A334">
        <v>104</v>
      </c>
      <c r="B334">
        <v>24</v>
      </c>
      <c r="C334">
        <v>46.494845360824698</v>
      </c>
      <c r="D334" t="s">
        <v>14</v>
      </c>
      <c r="E334">
        <v>20</v>
      </c>
      <c r="F334" s="21" t="s">
        <v>15</v>
      </c>
      <c r="G334" t="s">
        <v>16</v>
      </c>
      <c r="H334" s="6">
        <v>190.1</v>
      </c>
      <c r="I334" s="21" t="s">
        <v>169</v>
      </c>
      <c r="J334" t="s">
        <v>152</v>
      </c>
      <c r="K334" t="s">
        <v>19</v>
      </c>
      <c r="L334" t="s">
        <v>159</v>
      </c>
      <c r="M334" s="32" t="s">
        <v>196</v>
      </c>
      <c r="N334">
        <v>5000</v>
      </c>
      <c r="O334">
        <v>27980987</v>
      </c>
    </row>
    <row r="335" spans="1:16">
      <c r="A335">
        <v>104</v>
      </c>
      <c r="B335">
        <v>48</v>
      </c>
      <c r="C335">
        <v>47.525773195876198</v>
      </c>
      <c r="D335" t="s">
        <v>14</v>
      </c>
      <c r="E335">
        <v>20</v>
      </c>
      <c r="F335" s="21" t="s">
        <v>15</v>
      </c>
      <c r="G335" t="s">
        <v>16</v>
      </c>
      <c r="H335" s="6">
        <v>190.1</v>
      </c>
      <c r="I335" s="21" t="s">
        <v>169</v>
      </c>
      <c r="J335" t="s">
        <v>152</v>
      </c>
      <c r="K335" t="s">
        <v>19</v>
      </c>
      <c r="L335" t="s">
        <v>159</v>
      </c>
      <c r="M335" s="32" t="s">
        <v>196</v>
      </c>
      <c r="N335">
        <v>5000</v>
      </c>
      <c r="O335">
        <v>27980987</v>
      </c>
    </row>
    <row r="336" spans="1:16">
      <c r="A336">
        <v>105</v>
      </c>
      <c r="B336">
        <v>0.5</v>
      </c>
      <c r="C336">
        <v>33.012048192770997</v>
      </c>
      <c r="D336" t="s">
        <v>14</v>
      </c>
      <c r="E336">
        <v>20</v>
      </c>
      <c r="F336" s="21" t="s">
        <v>15</v>
      </c>
      <c r="G336" t="s">
        <v>16</v>
      </c>
      <c r="H336" s="6">
        <v>190.1</v>
      </c>
      <c r="I336" s="21" t="s">
        <v>169</v>
      </c>
      <c r="J336" t="s">
        <v>152</v>
      </c>
      <c r="K336" t="s">
        <v>19</v>
      </c>
      <c r="L336" t="s">
        <v>159</v>
      </c>
      <c r="M336" s="32" t="s">
        <v>20</v>
      </c>
      <c r="N336">
        <v>5000</v>
      </c>
      <c r="O336">
        <v>27980987</v>
      </c>
      <c r="P336" t="s">
        <v>171</v>
      </c>
    </row>
    <row r="337" spans="1:16">
      <c r="A337">
        <v>105</v>
      </c>
      <c r="B337">
        <v>6</v>
      </c>
      <c r="C337">
        <v>46.265060240963798</v>
      </c>
      <c r="D337" t="s">
        <v>14</v>
      </c>
      <c r="E337">
        <v>20</v>
      </c>
      <c r="F337" s="21" t="s">
        <v>15</v>
      </c>
      <c r="G337" t="s">
        <v>16</v>
      </c>
      <c r="H337" s="6">
        <v>190.1</v>
      </c>
      <c r="I337" s="21" t="s">
        <v>169</v>
      </c>
      <c r="J337" t="s">
        <v>152</v>
      </c>
      <c r="K337" t="s">
        <v>19</v>
      </c>
      <c r="L337" t="s">
        <v>159</v>
      </c>
      <c r="M337" s="32" t="s">
        <v>20</v>
      </c>
      <c r="N337">
        <v>5000</v>
      </c>
      <c r="O337">
        <v>27980987</v>
      </c>
    </row>
    <row r="338" spans="1:16">
      <c r="A338">
        <v>105</v>
      </c>
      <c r="B338">
        <v>24</v>
      </c>
      <c r="C338">
        <v>56.385542168674696</v>
      </c>
      <c r="D338" t="s">
        <v>14</v>
      </c>
      <c r="E338">
        <v>20</v>
      </c>
      <c r="F338" s="21" t="s">
        <v>15</v>
      </c>
      <c r="G338" t="s">
        <v>16</v>
      </c>
      <c r="H338" s="6">
        <v>190.1</v>
      </c>
      <c r="I338" s="21" t="s">
        <v>169</v>
      </c>
      <c r="J338" t="s">
        <v>152</v>
      </c>
      <c r="K338" t="s">
        <v>19</v>
      </c>
      <c r="L338" t="s">
        <v>159</v>
      </c>
      <c r="M338" s="32" t="s">
        <v>20</v>
      </c>
      <c r="N338">
        <v>5000</v>
      </c>
      <c r="O338">
        <v>27980987</v>
      </c>
    </row>
    <row r="339" spans="1:16">
      <c r="A339">
        <v>105</v>
      </c>
      <c r="B339">
        <v>48</v>
      </c>
      <c r="C339">
        <v>65.5421686746988</v>
      </c>
      <c r="D339" t="s">
        <v>14</v>
      </c>
      <c r="E339">
        <v>20</v>
      </c>
      <c r="F339" s="21" t="s">
        <v>15</v>
      </c>
      <c r="G339" t="s">
        <v>16</v>
      </c>
      <c r="H339" s="6">
        <v>190.1</v>
      </c>
      <c r="I339" s="21" t="s">
        <v>169</v>
      </c>
      <c r="J339" t="s">
        <v>152</v>
      </c>
      <c r="K339" t="s">
        <v>19</v>
      </c>
      <c r="L339" t="s">
        <v>159</v>
      </c>
      <c r="M339" s="32" t="s">
        <v>20</v>
      </c>
      <c r="N339">
        <v>5000</v>
      </c>
      <c r="O339">
        <v>27980987</v>
      </c>
    </row>
    <row r="340" spans="1:16">
      <c r="A340">
        <v>106</v>
      </c>
      <c r="B340">
        <v>504</v>
      </c>
      <c r="C340">
        <v>47.727272727272698</v>
      </c>
      <c r="D340" t="s">
        <v>14</v>
      </c>
      <c r="E340" t="s">
        <v>326</v>
      </c>
      <c r="F340" s="21" t="s">
        <v>15</v>
      </c>
      <c r="G340" t="s">
        <v>16</v>
      </c>
      <c r="H340" s="6">
        <v>150</v>
      </c>
      <c r="I340" s="21" t="s">
        <v>169</v>
      </c>
      <c r="J340" t="s">
        <v>152</v>
      </c>
      <c r="K340" t="s">
        <v>19</v>
      </c>
      <c r="L340" t="s">
        <v>20</v>
      </c>
      <c r="M340" s="32" t="s">
        <v>381</v>
      </c>
      <c r="N340">
        <v>5000</v>
      </c>
      <c r="O340">
        <v>26213260</v>
      </c>
      <c r="P340" t="s">
        <v>172</v>
      </c>
    </row>
    <row r="341" spans="1:16">
      <c r="A341">
        <v>107</v>
      </c>
      <c r="B341">
        <v>0.5</v>
      </c>
      <c r="C341">
        <v>34.436090225563902</v>
      </c>
      <c r="D341" t="s">
        <v>14</v>
      </c>
      <c r="E341">
        <v>19</v>
      </c>
      <c r="F341" s="6" t="s">
        <v>42</v>
      </c>
      <c r="G341" t="s">
        <v>16</v>
      </c>
      <c r="H341">
        <v>87.31</v>
      </c>
      <c r="I341" t="s">
        <v>81</v>
      </c>
      <c r="J341" t="s">
        <v>152</v>
      </c>
      <c r="K341" t="s">
        <v>19</v>
      </c>
      <c r="L341" s="21" t="s">
        <v>173</v>
      </c>
      <c r="M341" s="21" t="s">
        <v>196</v>
      </c>
      <c r="N341">
        <v>5000</v>
      </c>
      <c r="O341" s="8">
        <v>31556987</v>
      </c>
      <c r="P341" t="s">
        <v>174</v>
      </c>
    </row>
    <row r="342" spans="1:16">
      <c r="A342">
        <v>107</v>
      </c>
      <c r="B342">
        <v>2.5</v>
      </c>
      <c r="C342">
        <v>35.676691729323302</v>
      </c>
      <c r="D342" t="s">
        <v>14</v>
      </c>
      <c r="E342">
        <v>19</v>
      </c>
      <c r="F342" s="6" t="s">
        <v>42</v>
      </c>
      <c r="G342" t="s">
        <v>16</v>
      </c>
      <c r="H342">
        <v>87.31</v>
      </c>
      <c r="I342" t="s">
        <v>81</v>
      </c>
      <c r="J342" t="s">
        <v>152</v>
      </c>
      <c r="K342" t="s">
        <v>19</v>
      </c>
      <c r="L342" s="21" t="s">
        <v>173</v>
      </c>
      <c r="M342" s="21" t="s">
        <v>196</v>
      </c>
      <c r="N342">
        <v>5000</v>
      </c>
      <c r="O342" s="8">
        <v>31556987</v>
      </c>
    </row>
    <row r="343" spans="1:16">
      <c r="A343">
        <v>107</v>
      </c>
      <c r="B343">
        <v>17</v>
      </c>
      <c r="C343">
        <v>39.398496240601503</v>
      </c>
      <c r="D343" t="s">
        <v>14</v>
      </c>
      <c r="E343">
        <v>19</v>
      </c>
      <c r="F343" s="6" t="s">
        <v>42</v>
      </c>
      <c r="G343" t="s">
        <v>16</v>
      </c>
      <c r="H343">
        <v>87.31</v>
      </c>
      <c r="I343" t="s">
        <v>81</v>
      </c>
      <c r="J343" t="s">
        <v>152</v>
      </c>
      <c r="K343" t="s">
        <v>19</v>
      </c>
      <c r="L343" s="21" t="s">
        <v>173</v>
      </c>
      <c r="M343" s="21" t="s">
        <v>196</v>
      </c>
      <c r="N343">
        <v>5000</v>
      </c>
      <c r="O343" s="8">
        <v>31556987</v>
      </c>
    </row>
    <row r="344" spans="1:16">
      <c r="A344">
        <v>107</v>
      </c>
      <c r="B344">
        <v>25</v>
      </c>
      <c r="C344">
        <v>42.105263157894697</v>
      </c>
      <c r="D344" t="s">
        <v>14</v>
      </c>
      <c r="E344">
        <v>19</v>
      </c>
      <c r="F344" s="6" t="s">
        <v>42</v>
      </c>
      <c r="G344" t="s">
        <v>16</v>
      </c>
      <c r="H344">
        <v>87.31</v>
      </c>
      <c r="I344" t="s">
        <v>81</v>
      </c>
      <c r="J344" t="s">
        <v>152</v>
      </c>
      <c r="K344" t="s">
        <v>19</v>
      </c>
      <c r="L344" s="21" t="s">
        <v>173</v>
      </c>
      <c r="M344" s="21" t="s">
        <v>196</v>
      </c>
      <c r="N344">
        <v>5000</v>
      </c>
      <c r="O344" s="8">
        <v>31556987</v>
      </c>
    </row>
    <row r="345" spans="1:16">
      <c r="A345">
        <v>108</v>
      </c>
      <c r="B345">
        <v>2</v>
      </c>
      <c r="C345">
        <v>28.421052631578899</v>
      </c>
      <c r="D345" t="s">
        <v>14</v>
      </c>
      <c r="E345">
        <v>28.5</v>
      </c>
      <c r="F345" s="21" t="s">
        <v>15</v>
      </c>
      <c r="G345" t="s">
        <v>16</v>
      </c>
      <c r="H345">
        <v>400</v>
      </c>
      <c r="I345" t="s">
        <v>379</v>
      </c>
      <c r="J345" t="s">
        <v>152</v>
      </c>
      <c r="K345" t="s">
        <v>19</v>
      </c>
      <c r="L345" t="s">
        <v>20</v>
      </c>
      <c r="M345" s="21" t="s">
        <v>59</v>
      </c>
      <c r="N345">
        <v>0</v>
      </c>
      <c r="O345" s="8" t="s">
        <v>175</v>
      </c>
      <c r="P345" t="s">
        <v>176</v>
      </c>
    </row>
    <row r="346" spans="1:16">
      <c r="A346">
        <v>109</v>
      </c>
      <c r="B346">
        <v>48</v>
      </c>
      <c r="C346">
        <v>2.34</v>
      </c>
      <c r="D346" t="s">
        <v>14</v>
      </c>
      <c r="E346" t="s">
        <v>326</v>
      </c>
      <c r="F346" t="s">
        <v>158</v>
      </c>
      <c r="G346" t="s">
        <v>16</v>
      </c>
      <c r="H346">
        <v>15</v>
      </c>
      <c r="I346" t="s">
        <v>29</v>
      </c>
      <c r="J346" t="s">
        <v>152</v>
      </c>
      <c r="K346" t="s">
        <v>19</v>
      </c>
      <c r="L346" t="s">
        <v>20</v>
      </c>
      <c r="M346" s="21" t="s">
        <v>326</v>
      </c>
      <c r="N346">
        <v>0</v>
      </c>
      <c r="O346">
        <v>21546997</v>
      </c>
      <c r="P346" t="s">
        <v>177</v>
      </c>
    </row>
    <row r="347" spans="1:16">
      <c r="A347">
        <v>110</v>
      </c>
      <c r="B347">
        <f>14*24</f>
        <v>336</v>
      </c>
      <c r="C347" s="20">
        <v>34.78</v>
      </c>
      <c r="D347" t="s">
        <v>14</v>
      </c>
      <c r="E347">
        <v>21</v>
      </c>
      <c r="F347" t="s">
        <v>70</v>
      </c>
      <c r="G347" t="s">
        <v>16</v>
      </c>
      <c r="H347" s="27">
        <v>109.38</v>
      </c>
      <c r="I347" s="27" t="s">
        <v>178</v>
      </c>
      <c r="J347" t="s">
        <v>152</v>
      </c>
      <c r="K347" t="s">
        <v>19</v>
      </c>
      <c r="L347" t="s">
        <v>20</v>
      </c>
      <c r="M347" s="21" t="s">
        <v>381</v>
      </c>
      <c r="N347">
        <v>0</v>
      </c>
      <c r="O347">
        <v>23593469</v>
      </c>
      <c r="P347" s="27" t="s">
        <v>179</v>
      </c>
    </row>
    <row r="348" spans="1:16">
      <c r="A348">
        <v>111</v>
      </c>
      <c r="B348">
        <v>0.5</v>
      </c>
      <c r="C348">
        <v>10.9615384615384</v>
      </c>
      <c r="D348" t="s">
        <v>14</v>
      </c>
      <c r="E348">
        <v>20</v>
      </c>
      <c r="F348" s="21" t="s">
        <v>15</v>
      </c>
      <c r="G348" t="s">
        <v>16</v>
      </c>
      <c r="H348">
        <v>13.5</v>
      </c>
      <c r="I348" t="s">
        <v>81</v>
      </c>
      <c r="J348" t="s">
        <v>152</v>
      </c>
      <c r="K348" t="s">
        <v>19</v>
      </c>
      <c r="L348" t="s">
        <v>20</v>
      </c>
      <c r="M348" t="s">
        <v>326</v>
      </c>
      <c r="N348">
        <v>500</v>
      </c>
      <c r="O348">
        <v>34029471</v>
      </c>
      <c r="P348" t="s">
        <v>180</v>
      </c>
    </row>
    <row r="349" spans="1:16">
      <c r="A349">
        <v>111</v>
      </c>
      <c r="B349">
        <v>2</v>
      </c>
      <c r="C349">
        <v>10.705128205128201</v>
      </c>
      <c r="D349" t="s">
        <v>14</v>
      </c>
      <c r="E349">
        <v>20</v>
      </c>
      <c r="F349" s="21" t="s">
        <v>15</v>
      </c>
      <c r="G349" t="s">
        <v>16</v>
      </c>
      <c r="H349">
        <v>13.5</v>
      </c>
      <c r="I349" t="s">
        <v>81</v>
      </c>
      <c r="J349" t="s">
        <v>152</v>
      </c>
      <c r="K349" t="s">
        <v>19</v>
      </c>
      <c r="L349" t="s">
        <v>20</v>
      </c>
      <c r="M349" t="s">
        <v>326</v>
      </c>
      <c r="N349">
        <v>500</v>
      </c>
      <c r="O349">
        <v>34029471</v>
      </c>
    </row>
    <row r="350" spans="1:16">
      <c r="A350">
        <v>111</v>
      </c>
      <c r="B350">
        <v>6</v>
      </c>
      <c r="C350">
        <v>9.8076923076922995</v>
      </c>
      <c r="D350" t="s">
        <v>14</v>
      </c>
      <c r="E350">
        <v>20</v>
      </c>
      <c r="F350" s="21" t="s">
        <v>15</v>
      </c>
      <c r="G350" t="s">
        <v>16</v>
      </c>
      <c r="H350">
        <v>13.5</v>
      </c>
      <c r="I350" t="s">
        <v>81</v>
      </c>
      <c r="J350" t="s">
        <v>152</v>
      </c>
      <c r="K350" t="s">
        <v>19</v>
      </c>
      <c r="L350" t="s">
        <v>20</v>
      </c>
      <c r="M350" t="s">
        <v>326</v>
      </c>
      <c r="N350">
        <v>500</v>
      </c>
      <c r="O350">
        <v>34029471</v>
      </c>
    </row>
    <row r="351" spans="1:16">
      <c r="A351">
        <v>111</v>
      </c>
      <c r="B351">
        <v>12</v>
      </c>
      <c r="C351">
        <v>10.2564102564102</v>
      </c>
      <c r="D351" t="s">
        <v>14</v>
      </c>
      <c r="E351">
        <v>20</v>
      </c>
      <c r="F351" s="21" t="s">
        <v>15</v>
      </c>
      <c r="G351" t="s">
        <v>16</v>
      </c>
      <c r="H351">
        <v>13.5</v>
      </c>
      <c r="I351" t="s">
        <v>81</v>
      </c>
      <c r="J351" t="s">
        <v>152</v>
      </c>
      <c r="K351" t="s">
        <v>19</v>
      </c>
      <c r="L351" t="s">
        <v>20</v>
      </c>
      <c r="M351" t="s">
        <v>326</v>
      </c>
      <c r="N351">
        <v>500</v>
      </c>
      <c r="O351">
        <v>34029471</v>
      </c>
    </row>
    <row r="352" spans="1:16">
      <c r="A352">
        <v>111</v>
      </c>
      <c r="B352">
        <v>24</v>
      </c>
      <c r="C352">
        <v>7.8846153846153797</v>
      </c>
      <c r="D352" t="s">
        <v>14</v>
      </c>
      <c r="E352">
        <v>20</v>
      </c>
      <c r="F352" s="21" t="s">
        <v>15</v>
      </c>
      <c r="G352" t="s">
        <v>16</v>
      </c>
      <c r="H352">
        <v>13.5</v>
      </c>
      <c r="I352" t="s">
        <v>81</v>
      </c>
      <c r="J352" t="s">
        <v>152</v>
      </c>
      <c r="K352" t="s">
        <v>19</v>
      </c>
      <c r="L352" t="s">
        <v>20</v>
      </c>
      <c r="M352" t="s">
        <v>326</v>
      </c>
      <c r="N352">
        <v>500</v>
      </c>
      <c r="O352">
        <v>34029471</v>
      </c>
    </row>
    <row r="353" spans="1:16">
      <c r="A353">
        <v>111</v>
      </c>
      <c r="B353">
        <v>48</v>
      </c>
      <c r="C353">
        <v>6.9871794871794801</v>
      </c>
      <c r="D353" t="s">
        <v>14</v>
      </c>
      <c r="E353">
        <v>20</v>
      </c>
      <c r="F353" s="21" t="s">
        <v>15</v>
      </c>
      <c r="G353" t="s">
        <v>16</v>
      </c>
      <c r="H353">
        <v>13.5</v>
      </c>
      <c r="I353" t="s">
        <v>81</v>
      </c>
      <c r="J353" t="s">
        <v>152</v>
      </c>
      <c r="K353" t="s">
        <v>19</v>
      </c>
      <c r="L353" t="s">
        <v>20</v>
      </c>
      <c r="M353" t="s">
        <v>326</v>
      </c>
      <c r="N353">
        <v>500</v>
      </c>
      <c r="O353">
        <v>34029471</v>
      </c>
    </row>
    <row r="354" spans="1:16">
      <c r="A354">
        <v>112</v>
      </c>
      <c r="B354">
        <v>2</v>
      </c>
      <c r="C354">
        <v>5.8</v>
      </c>
      <c r="D354" t="s">
        <v>14</v>
      </c>
      <c r="E354">
        <v>20</v>
      </c>
      <c r="F354" s="21" t="s">
        <v>15</v>
      </c>
      <c r="G354" t="s">
        <v>16</v>
      </c>
      <c r="H354">
        <v>25</v>
      </c>
      <c r="I354" t="s">
        <v>181</v>
      </c>
      <c r="J354" t="s">
        <v>152</v>
      </c>
      <c r="K354" t="s">
        <v>19</v>
      </c>
      <c r="L354" t="s">
        <v>20</v>
      </c>
      <c r="M354" t="s">
        <v>326</v>
      </c>
      <c r="N354" t="s">
        <v>53</v>
      </c>
      <c r="O354">
        <v>20826046</v>
      </c>
      <c r="P354" s="16" t="s">
        <v>371</v>
      </c>
    </row>
    <row r="355" spans="1:16">
      <c r="A355">
        <v>113</v>
      </c>
      <c r="B355">
        <v>5</v>
      </c>
      <c r="C355">
        <v>2.0454545454545401</v>
      </c>
      <c r="D355" t="s">
        <v>14</v>
      </c>
      <c r="E355">
        <v>21.4</v>
      </c>
      <c r="F355" t="s">
        <v>31</v>
      </c>
      <c r="G355" t="s">
        <v>16</v>
      </c>
      <c r="H355">
        <v>6.4</v>
      </c>
      <c r="I355" t="s">
        <v>81</v>
      </c>
      <c r="J355" t="s">
        <v>152</v>
      </c>
      <c r="K355" t="s">
        <v>19</v>
      </c>
      <c r="L355" t="s">
        <v>160</v>
      </c>
      <c r="M355" t="s">
        <v>326</v>
      </c>
      <c r="N355">
        <v>866</v>
      </c>
      <c r="O355">
        <v>29123332</v>
      </c>
      <c r="P355" t="s">
        <v>182</v>
      </c>
    </row>
    <row r="356" spans="1:16">
      <c r="A356">
        <v>113</v>
      </c>
      <c r="B356">
        <v>24</v>
      </c>
      <c r="C356">
        <v>1.02272727272727</v>
      </c>
      <c r="D356" t="s">
        <v>14</v>
      </c>
      <c r="E356">
        <v>21.4</v>
      </c>
      <c r="F356" t="s">
        <v>31</v>
      </c>
      <c r="G356" t="s">
        <v>16</v>
      </c>
      <c r="H356">
        <v>6.4</v>
      </c>
      <c r="I356" t="s">
        <v>81</v>
      </c>
      <c r="J356" t="s">
        <v>152</v>
      </c>
      <c r="K356" t="s">
        <v>19</v>
      </c>
      <c r="L356" t="s">
        <v>160</v>
      </c>
      <c r="M356" t="s">
        <v>326</v>
      </c>
      <c r="N356">
        <v>866</v>
      </c>
      <c r="O356">
        <v>29123332</v>
      </c>
    </row>
    <row r="357" spans="1:16">
      <c r="A357">
        <v>113</v>
      </c>
      <c r="B357">
        <v>72</v>
      </c>
      <c r="C357">
        <v>1.47727272727272</v>
      </c>
      <c r="D357" t="s">
        <v>14</v>
      </c>
      <c r="E357">
        <v>21.4</v>
      </c>
      <c r="F357" t="s">
        <v>31</v>
      </c>
      <c r="G357" t="s">
        <v>16</v>
      </c>
      <c r="H357">
        <v>6.4</v>
      </c>
      <c r="I357" t="s">
        <v>81</v>
      </c>
      <c r="J357" t="s">
        <v>152</v>
      </c>
      <c r="K357" t="s">
        <v>19</v>
      </c>
      <c r="L357" t="s">
        <v>160</v>
      </c>
      <c r="M357" t="s">
        <v>326</v>
      </c>
      <c r="N357">
        <v>866</v>
      </c>
      <c r="O357">
        <v>29123332</v>
      </c>
    </row>
    <row r="358" spans="1:16">
      <c r="A358">
        <v>114</v>
      </c>
      <c r="B358">
        <v>5</v>
      </c>
      <c r="C358">
        <v>1.34146341463414</v>
      </c>
      <c r="D358" t="s">
        <v>14</v>
      </c>
      <c r="E358">
        <v>21.4</v>
      </c>
      <c r="F358" t="s">
        <v>31</v>
      </c>
      <c r="G358" t="s">
        <v>16</v>
      </c>
      <c r="H358">
        <v>6.4</v>
      </c>
      <c r="I358" t="s">
        <v>81</v>
      </c>
      <c r="J358" t="s">
        <v>152</v>
      </c>
      <c r="K358" t="s">
        <v>19</v>
      </c>
      <c r="L358" t="s">
        <v>160</v>
      </c>
      <c r="M358" t="s">
        <v>326</v>
      </c>
      <c r="N358">
        <v>866</v>
      </c>
      <c r="O358">
        <v>29123332</v>
      </c>
      <c r="P358" t="s">
        <v>183</v>
      </c>
    </row>
    <row r="359" spans="1:16">
      <c r="A359">
        <v>114</v>
      </c>
      <c r="B359">
        <v>24</v>
      </c>
      <c r="C359">
        <v>2.4390243902439002</v>
      </c>
      <c r="D359" t="s">
        <v>14</v>
      </c>
      <c r="E359">
        <v>21.4</v>
      </c>
      <c r="F359" t="s">
        <v>31</v>
      </c>
      <c r="G359" t="s">
        <v>16</v>
      </c>
      <c r="H359">
        <v>6.4</v>
      </c>
      <c r="I359" t="s">
        <v>81</v>
      </c>
      <c r="J359" t="s">
        <v>152</v>
      </c>
      <c r="K359" t="s">
        <v>19</v>
      </c>
      <c r="L359" t="s">
        <v>160</v>
      </c>
      <c r="M359" t="s">
        <v>326</v>
      </c>
      <c r="N359">
        <v>866</v>
      </c>
      <c r="O359">
        <v>29123332</v>
      </c>
    </row>
    <row r="360" spans="1:16">
      <c r="A360">
        <v>114</v>
      </c>
      <c r="B360">
        <v>72</v>
      </c>
      <c r="C360">
        <v>2.5609756097560901</v>
      </c>
      <c r="D360" t="s">
        <v>14</v>
      </c>
      <c r="E360">
        <v>21.4</v>
      </c>
      <c r="F360" t="s">
        <v>31</v>
      </c>
      <c r="G360" t="s">
        <v>16</v>
      </c>
      <c r="H360">
        <v>6.4</v>
      </c>
      <c r="I360" t="s">
        <v>81</v>
      </c>
      <c r="J360" t="s">
        <v>152</v>
      </c>
      <c r="K360" t="s">
        <v>19</v>
      </c>
      <c r="L360" t="s">
        <v>160</v>
      </c>
      <c r="M360" t="s">
        <v>326</v>
      </c>
      <c r="N360">
        <v>866</v>
      </c>
      <c r="O360">
        <v>29123332</v>
      </c>
    </row>
    <row r="361" spans="1:16">
      <c r="A361">
        <v>115</v>
      </c>
      <c r="B361">
        <v>72</v>
      </c>
      <c r="C361">
        <v>7.2</v>
      </c>
      <c r="D361" t="s">
        <v>14</v>
      </c>
      <c r="E361" t="s">
        <v>326</v>
      </c>
      <c r="F361" s="21" t="s">
        <v>15</v>
      </c>
      <c r="G361" t="s">
        <v>16</v>
      </c>
      <c r="H361">
        <v>13.64</v>
      </c>
      <c r="I361" t="s">
        <v>29</v>
      </c>
      <c r="J361" t="s">
        <v>152</v>
      </c>
      <c r="K361" t="s">
        <v>19</v>
      </c>
      <c r="L361" t="s">
        <v>20</v>
      </c>
      <c r="M361" t="s">
        <v>196</v>
      </c>
      <c r="N361">
        <v>500</v>
      </c>
      <c r="O361">
        <v>31565854</v>
      </c>
      <c r="P361" t="s">
        <v>185</v>
      </c>
    </row>
    <row r="362" spans="1:16">
      <c r="A362">
        <v>116</v>
      </c>
      <c r="B362">
        <v>72</v>
      </c>
      <c r="C362">
        <v>10.066666666666601</v>
      </c>
      <c r="D362" t="s">
        <v>14</v>
      </c>
      <c r="E362" t="s">
        <v>326</v>
      </c>
      <c r="F362" s="21" t="s">
        <v>15</v>
      </c>
      <c r="G362" t="s">
        <v>16</v>
      </c>
      <c r="H362">
        <v>13.64</v>
      </c>
      <c r="I362" t="s">
        <v>29</v>
      </c>
      <c r="J362" t="s">
        <v>152</v>
      </c>
      <c r="K362" t="s">
        <v>19</v>
      </c>
      <c r="L362" t="s">
        <v>20</v>
      </c>
      <c r="M362" t="s">
        <v>196</v>
      </c>
      <c r="N362">
        <v>500</v>
      </c>
      <c r="O362">
        <v>31565854</v>
      </c>
    </row>
    <row r="363" spans="1:16">
      <c r="A363">
        <v>117</v>
      </c>
      <c r="B363">
        <f>10/60</f>
        <v>0.16666666666666666</v>
      </c>
      <c r="C363">
        <v>17.1428571428571</v>
      </c>
      <c r="D363" t="s">
        <v>14</v>
      </c>
      <c r="E363">
        <v>23.3</v>
      </c>
      <c r="F363" t="s">
        <v>48</v>
      </c>
      <c r="G363" t="s">
        <v>16</v>
      </c>
      <c r="H363">
        <v>96</v>
      </c>
      <c r="I363" t="s">
        <v>234</v>
      </c>
      <c r="J363" t="s">
        <v>186</v>
      </c>
      <c r="K363" t="s">
        <v>19</v>
      </c>
      <c r="M363" t="s">
        <v>381</v>
      </c>
      <c r="N363">
        <v>2000</v>
      </c>
      <c r="O363">
        <v>25862513</v>
      </c>
      <c r="P363" t="s">
        <v>187</v>
      </c>
    </row>
    <row r="364" spans="1:16">
      <c r="A364">
        <v>117</v>
      </c>
      <c r="B364">
        <v>2</v>
      </c>
      <c r="C364">
        <v>21.512605042016801</v>
      </c>
      <c r="D364" t="s">
        <v>14</v>
      </c>
      <c r="E364">
        <v>23.3</v>
      </c>
      <c r="F364" t="s">
        <v>48</v>
      </c>
      <c r="G364" t="s">
        <v>16</v>
      </c>
      <c r="H364">
        <v>96</v>
      </c>
      <c r="I364" t="s">
        <v>234</v>
      </c>
      <c r="J364" t="s">
        <v>186</v>
      </c>
      <c r="K364" t="s">
        <v>19</v>
      </c>
      <c r="M364" t="s">
        <v>381</v>
      </c>
      <c r="N364">
        <v>2000</v>
      </c>
      <c r="O364">
        <v>25862513</v>
      </c>
    </row>
    <row r="365" spans="1:16">
      <c r="A365">
        <v>117</v>
      </c>
      <c r="B365">
        <v>4</v>
      </c>
      <c r="C365">
        <v>25.8823529411764</v>
      </c>
      <c r="D365" t="s">
        <v>14</v>
      </c>
      <c r="E365">
        <v>23.3</v>
      </c>
      <c r="F365" t="s">
        <v>48</v>
      </c>
      <c r="G365" t="s">
        <v>16</v>
      </c>
      <c r="H365">
        <v>96</v>
      </c>
      <c r="I365" t="s">
        <v>234</v>
      </c>
      <c r="J365" t="s">
        <v>186</v>
      </c>
      <c r="K365" t="s">
        <v>19</v>
      </c>
      <c r="M365" t="s">
        <v>381</v>
      </c>
      <c r="N365">
        <v>2000</v>
      </c>
      <c r="O365">
        <v>25862513</v>
      </c>
    </row>
    <row r="366" spans="1:16">
      <c r="A366">
        <v>117</v>
      </c>
      <c r="B366">
        <v>8</v>
      </c>
      <c r="C366">
        <v>27.563025210084</v>
      </c>
      <c r="D366" t="s">
        <v>14</v>
      </c>
      <c r="E366">
        <v>23.3</v>
      </c>
      <c r="F366" t="s">
        <v>48</v>
      </c>
      <c r="G366" t="s">
        <v>16</v>
      </c>
      <c r="H366">
        <v>96</v>
      </c>
      <c r="I366" t="s">
        <v>234</v>
      </c>
      <c r="J366" t="s">
        <v>186</v>
      </c>
      <c r="K366" t="s">
        <v>19</v>
      </c>
      <c r="M366" t="s">
        <v>381</v>
      </c>
      <c r="N366">
        <v>2000</v>
      </c>
      <c r="O366">
        <v>25862513</v>
      </c>
    </row>
    <row r="367" spans="1:16">
      <c r="A367">
        <v>117</v>
      </c>
      <c r="B367">
        <v>18</v>
      </c>
      <c r="C367">
        <v>28.571428571428498</v>
      </c>
      <c r="D367" t="s">
        <v>14</v>
      </c>
      <c r="E367">
        <v>23.3</v>
      </c>
      <c r="F367" t="s">
        <v>48</v>
      </c>
      <c r="G367" t="s">
        <v>16</v>
      </c>
      <c r="H367">
        <v>96</v>
      </c>
      <c r="I367" t="s">
        <v>234</v>
      </c>
      <c r="J367" t="s">
        <v>186</v>
      </c>
      <c r="K367" t="s">
        <v>19</v>
      </c>
      <c r="M367" t="s">
        <v>381</v>
      </c>
      <c r="N367">
        <v>2000</v>
      </c>
      <c r="O367">
        <v>25862513</v>
      </c>
    </row>
    <row r="368" spans="1:16">
      <c r="A368">
        <v>117</v>
      </c>
      <c r="B368">
        <v>24</v>
      </c>
      <c r="C368">
        <v>35.966386554621799</v>
      </c>
      <c r="D368" t="s">
        <v>14</v>
      </c>
      <c r="E368">
        <v>23.3</v>
      </c>
      <c r="F368" t="s">
        <v>48</v>
      </c>
      <c r="G368" t="s">
        <v>16</v>
      </c>
      <c r="H368">
        <v>96</v>
      </c>
      <c r="I368" t="s">
        <v>234</v>
      </c>
      <c r="J368" t="s">
        <v>186</v>
      </c>
      <c r="K368" t="s">
        <v>19</v>
      </c>
      <c r="M368" t="s">
        <v>381</v>
      </c>
      <c r="N368">
        <v>2000</v>
      </c>
      <c r="O368">
        <v>25862513</v>
      </c>
    </row>
    <row r="369" spans="1:16">
      <c r="A369">
        <v>117</v>
      </c>
      <c r="B369">
        <v>48</v>
      </c>
      <c r="C369">
        <v>37.310924369747902</v>
      </c>
      <c r="D369" t="s">
        <v>14</v>
      </c>
      <c r="E369">
        <v>23.3</v>
      </c>
      <c r="F369" t="s">
        <v>48</v>
      </c>
      <c r="G369" t="s">
        <v>16</v>
      </c>
      <c r="H369">
        <v>96</v>
      </c>
      <c r="I369" t="s">
        <v>234</v>
      </c>
      <c r="J369" t="s">
        <v>186</v>
      </c>
      <c r="K369" t="s">
        <v>19</v>
      </c>
      <c r="M369" t="s">
        <v>381</v>
      </c>
      <c r="N369">
        <v>2000</v>
      </c>
      <c r="O369">
        <v>25862513</v>
      </c>
    </row>
    <row r="370" spans="1:16">
      <c r="A370">
        <v>117</v>
      </c>
      <c r="B370">
        <v>72</v>
      </c>
      <c r="C370">
        <v>25.8823529411764</v>
      </c>
      <c r="D370" t="s">
        <v>14</v>
      </c>
      <c r="E370">
        <v>23.3</v>
      </c>
      <c r="F370" t="s">
        <v>48</v>
      </c>
      <c r="G370" t="s">
        <v>16</v>
      </c>
      <c r="H370">
        <v>96</v>
      </c>
      <c r="I370" t="s">
        <v>234</v>
      </c>
      <c r="J370" t="s">
        <v>186</v>
      </c>
      <c r="K370" t="s">
        <v>19</v>
      </c>
      <c r="M370" t="s">
        <v>381</v>
      </c>
      <c r="N370">
        <v>2000</v>
      </c>
      <c r="O370">
        <v>25862513</v>
      </c>
    </row>
    <row r="371" spans="1:16">
      <c r="A371">
        <v>117</v>
      </c>
      <c r="B371">
        <v>96</v>
      </c>
      <c r="C371">
        <v>21.176470588235301</v>
      </c>
      <c r="D371" t="s">
        <v>14</v>
      </c>
      <c r="E371">
        <v>23.3</v>
      </c>
      <c r="F371" t="s">
        <v>48</v>
      </c>
      <c r="G371" t="s">
        <v>16</v>
      </c>
      <c r="H371">
        <v>96</v>
      </c>
      <c r="I371" t="s">
        <v>234</v>
      </c>
      <c r="J371" t="s">
        <v>186</v>
      </c>
      <c r="K371" t="s">
        <v>19</v>
      </c>
      <c r="M371" t="s">
        <v>381</v>
      </c>
      <c r="N371">
        <v>2000</v>
      </c>
      <c r="O371">
        <v>25862513</v>
      </c>
    </row>
    <row r="372" spans="1:16">
      <c r="A372">
        <v>117</v>
      </c>
      <c r="B372">
        <v>120</v>
      </c>
      <c r="C372">
        <v>19.831932773109202</v>
      </c>
      <c r="D372" t="s">
        <v>14</v>
      </c>
      <c r="E372">
        <v>23.3</v>
      </c>
      <c r="F372" t="s">
        <v>48</v>
      </c>
      <c r="G372" t="s">
        <v>16</v>
      </c>
      <c r="H372">
        <v>96</v>
      </c>
      <c r="I372" t="s">
        <v>234</v>
      </c>
      <c r="J372" t="s">
        <v>186</v>
      </c>
      <c r="K372" t="s">
        <v>19</v>
      </c>
      <c r="M372" t="s">
        <v>381</v>
      </c>
      <c r="N372">
        <v>2000</v>
      </c>
      <c r="O372">
        <v>25862513</v>
      </c>
    </row>
    <row r="373" spans="1:16">
      <c r="A373">
        <v>118</v>
      </c>
      <c r="B373">
        <f>10/60</f>
        <v>0.16666666666666666</v>
      </c>
      <c r="C373">
        <v>10.0503538377789</v>
      </c>
      <c r="D373" t="s">
        <v>14</v>
      </c>
      <c r="E373">
        <v>17</v>
      </c>
      <c r="F373" s="21" t="s">
        <v>15</v>
      </c>
      <c r="G373" t="s">
        <v>16</v>
      </c>
      <c r="H373">
        <v>100</v>
      </c>
      <c r="I373" t="s">
        <v>137</v>
      </c>
      <c r="J373" t="s">
        <v>186</v>
      </c>
      <c r="K373" t="s">
        <v>19</v>
      </c>
      <c r="M373" t="s">
        <v>326</v>
      </c>
      <c r="N373" t="s">
        <v>53</v>
      </c>
      <c r="O373">
        <v>16984142</v>
      </c>
      <c r="P373" t="s">
        <v>400</v>
      </c>
    </row>
    <row r="374" spans="1:16">
      <c r="A374">
        <v>118</v>
      </c>
      <c r="B374">
        <v>6</v>
      </c>
      <c r="C374">
        <v>10.3436309199782</v>
      </c>
      <c r="D374" t="s">
        <v>14</v>
      </c>
      <c r="E374">
        <v>17</v>
      </c>
      <c r="F374" s="21" t="s">
        <v>15</v>
      </c>
      <c r="G374" t="s">
        <v>16</v>
      </c>
      <c r="H374">
        <v>100</v>
      </c>
      <c r="I374" t="s">
        <v>137</v>
      </c>
      <c r="J374" t="s">
        <v>186</v>
      </c>
      <c r="K374" t="s">
        <v>19</v>
      </c>
      <c r="M374" t="s">
        <v>326</v>
      </c>
      <c r="N374" t="s">
        <v>53</v>
      </c>
      <c r="O374">
        <v>16984142</v>
      </c>
    </row>
    <row r="375" spans="1:16">
      <c r="A375">
        <v>118</v>
      </c>
      <c r="B375">
        <v>24</v>
      </c>
      <c r="C375">
        <v>8.3430865541643993</v>
      </c>
      <c r="D375" t="s">
        <v>14</v>
      </c>
      <c r="E375">
        <v>17</v>
      </c>
      <c r="F375" s="21" t="s">
        <v>15</v>
      </c>
      <c r="G375" t="s">
        <v>16</v>
      </c>
      <c r="H375">
        <v>100</v>
      </c>
      <c r="I375" t="s">
        <v>137</v>
      </c>
      <c r="J375" t="s">
        <v>186</v>
      </c>
      <c r="K375" t="s">
        <v>19</v>
      </c>
      <c r="M375" t="s">
        <v>326</v>
      </c>
      <c r="N375" t="s">
        <v>53</v>
      </c>
      <c r="O375">
        <v>16984142</v>
      </c>
    </row>
    <row r="376" spans="1:16">
      <c r="A376">
        <v>118</v>
      </c>
      <c r="B376">
        <v>72</v>
      </c>
      <c r="C376">
        <v>7.6558247142079496</v>
      </c>
      <c r="D376" t="s">
        <v>14</v>
      </c>
      <c r="E376">
        <v>17</v>
      </c>
      <c r="F376" s="21" t="s">
        <v>15</v>
      </c>
      <c r="G376" t="s">
        <v>16</v>
      </c>
      <c r="H376">
        <v>100</v>
      </c>
      <c r="I376" t="s">
        <v>137</v>
      </c>
      <c r="J376" t="s">
        <v>186</v>
      </c>
      <c r="K376" t="s">
        <v>19</v>
      </c>
      <c r="M376" t="s">
        <v>326</v>
      </c>
      <c r="N376" t="s">
        <v>53</v>
      </c>
      <c r="O376">
        <v>16984142</v>
      </c>
    </row>
    <row r="377" spans="1:16">
      <c r="A377">
        <v>119</v>
      </c>
      <c r="B377">
        <f>10/60</f>
        <v>0.16666666666666666</v>
      </c>
      <c r="C377">
        <v>14.033750680457199</v>
      </c>
      <c r="D377" t="s">
        <v>14</v>
      </c>
      <c r="E377">
        <v>17</v>
      </c>
      <c r="F377" s="21" t="s">
        <v>15</v>
      </c>
      <c r="G377" t="s">
        <v>16</v>
      </c>
      <c r="H377">
        <v>101</v>
      </c>
      <c r="I377" t="s">
        <v>137</v>
      </c>
      <c r="J377" t="s">
        <v>186</v>
      </c>
      <c r="K377" t="s">
        <v>19</v>
      </c>
      <c r="M377" t="s">
        <v>326</v>
      </c>
      <c r="N377" t="s">
        <v>53</v>
      </c>
      <c r="O377">
        <v>16984142</v>
      </c>
    </row>
    <row r="378" spans="1:16">
      <c r="A378">
        <v>119</v>
      </c>
      <c r="B378">
        <v>6</v>
      </c>
      <c r="C378">
        <v>19.936717474142601</v>
      </c>
      <c r="D378" t="s">
        <v>14</v>
      </c>
      <c r="E378">
        <v>17</v>
      </c>
      <c r="F378" s="21" t="s">
        <v>15</v>
      </c>
      <c r="G378" t="s">
        <v>16</v>
      </c>
      <c r="H378">
        <v>102</v>
      </c>
      <c r="I378" t="s">
        <v>137</v>
      </c>
      <c r="J378" t="s">
        <v>186</v>
      </c>
      <c r="K378" t="s">
        <v>19</v>
      </c>
      <c r="M378" t="s">
        <v>326</v>
      </c>
      <c r="N378" t="s">
        <v>53</v>
      </c>
      <c r="O378">
        <v>16984142</v>
      </c>
    </row>
    <row r="379" spans="1:16">
      <c r="A379">
        <v>119</v>
      </c>
      <c r="B379">
        <v>24</v>
      </c>
      <c r="C379">
        <v>17.212847033206302</v>
      </c>
      <c r="D379" t="s">
        <v>14</v>
      </c>
      <c r="E379">
        <v>17</v>
      </c>
      <c r="F379" s="21" t="s">
        <v>15</v>
      </c>
      <c r="G379" t="s">
        <v>16</v>
      </c>
      <c r="H379">
        <v>103</v>
      </c>
      <c r="I379" t="s">
        <v>137</v>
      </c>
      <c r="J379" t="s">
        <v>186</v>
      </c>
      <c r="K379" t="s">
        <v>19</v>
      </c>
      <c r="M379" t="s">
        <v>326</v>
      </c>
      <c r="N379" t="s">
        <v>53</v>
      </c>
      <c r="O379">
        <v>16984142</v>
      </c>
    </row>
    <row r="380" spans="1:16">
      <c r="A380">
        <v>119</v>
      </c>
      <c r="B380">
        <v>48</v>
      </c>
      <c r="C380">
        <v>16.4160315732172</v>
      </c>
      <c r="D380" t="s">
        <v>14</v>
      </c>
      <c r="E380">
        <v>17</v>
      </c>
      <c r="F380" s="21" t="s">
        <v>15</v>
      </c>
      <c r="G380" t="s">
        <v>16</v>
      </c>
      <c r="H380">
        <v>104</v>
      </c>
      <c r="I380" t="s">
        <v>137</v>
      </c>
      <c r="J380" t="s">
        <v>186</v>
      </c>
      <c r="K380" t="s">
        <v>19</v>
      </c>
      <c r="M380" t="s">
        <v>326</v>
      </c>
      <c r="N380" t="s">
        <v>53</v>
      </c>
      <c r="O380">
        <v>16984142</v>
      </c>
    </row>
    <row r="381" spans="1:16">
      <c r="A381">
        <v>119</v>
      </c>
      <c r="B381">
        <v>72</v>
      </c>
      <c r="C381">
        <v>15.800217746325499</v>
      </c>
      <c r="D381" t="s">
        <v>14</v>
      </c>
      <c r="E381">
        <v>17</v>
      </c>
      <c r="F381" s="21" t="s">
        <v>15</v>
      </c>
      <c r="G381" t="s">
        <v>16</v>
      </c>
      <c r="H381">
        <v>105</v>
      </c>
      <c r="I381" t="s">
        <v>137</v>
      </c>
      <c r="J381" t="s">
        <v>186</v>
      </c>
      <c r="K381" t="s">
        <v>19</v>
      </c>
      <c r="M381" t="s">
        <v>326</v>
      </c>
      <c r="N381" t="s">
        <v>53</v>
      </c>
      <c r="O381">
        <v>16984142</v>
      </c>
    </row>
    <row r="382" spans="1:16">
      <c r="A382">
        <v>120</v>
      </c>
      <c r="B382">
        <v>1</v>
      </c>
      <c r="C382">
        <v>0.15</v>
      </c>
      <c r="D382" t="s">
        <v>14</v>
      </c>
      <c r="E382">
        <v>27.5</v>
      </c>
      <c r="F382" s="21" t="s">
        <v>15</v>
      </c>
      <c r="G382" t="s">
        <v>16</v>
      </c>
      <c r="H382">
        <v>387</v>
      </c>
      <c r="I382" t="s">
        <v>395</v>
      </c>
      <c r="J382" t="s">
        <v>186</v>
      </c>
      <c r="K382" t="s">
        <v>19</v>
      </c>
      <c r="M382" t="s">
        <v>381</v>
      </c>
      <c r="N382">
        <v>0</v>
      </c>
      <c r="O382">
        <v>15921775</v>
      </c>
    </row>
    <row r="383" spans="1:16">
      <c r="A383">
        <v>120</v>
      </c>
      <c r="B383">
        <v>6</v>
      </c>
      <c r="C383">
        <v>0.85</v>
      </c>
      <c r="D383" t="s">
        <v>14</v>
      </c>
      <c r="E383">
        <v>27.5</v>
      </c>
      <c r="F383" s="21" t="s">
        <v>15</v>
      </c>
      <c r="G383" t="s">
        <v>16</v>
      </c>
      <c r="H383">
        <v>387</v>
      </c>
      <c r="I383" t="s">
        <v>395</v>
      </c>
      <c r="J383" t="s">
        <v>186</v>
      </c>
      <c r="K383" t="s">
        <v>19</v>
      </c>
      <c r="M383" t="s">
        <v>381</v>
      </c>
      <c r="N383">
        <v>0</v>
      </c>
      <c r="O383">
        <v>15921775</v>
      </c>
    </row>
    <row r="384" spans="1:16">
      <c r="A384">
        <v>120</v>
      </c>
      <c r="B384">
        <v>24</v>
      </c>
      <c r="C384">
        <v>1.78</v>
      </c>
      <c r="D384" t="s">
        <v>14</v>
      </c>
      <c r="E384">
        <v>27.5</v>
      </c>
      <c r="F384" s="21" t="s">
        <v>15</v>
      </c>
      <c r="G384" t="s">
        <v>16</v>
      </c>
      <c r="H384">
        <v>387</v>
      </c>
      <c r="I384" t="s">
        <v>395</v>
      </c>
      <c r="J384" t="s">
        <v>186</v>
      </c>
      <c r="K384" t="s">
        <v>19</v>
      </c>
      <c r="M384" t="s">
        <v>381</v>
      </c>
      <c r="N384">
        <v>0</v>
      </c>
      <c r="O384">
        <v>15921775</v>
      </c>
    </row>
    <row r="385" spans="1:15">
      <c r="A385">
        <v>121</v>
      </c>
      <c r="B385">
        <v>2</v>
      </c>
      <c r="C385">
        <v>6.1666666666666696</v>
      </c>
      <c r="D385" t="s">
        <v>14</v>
      </c>
      <c r="E385">
        <v>27.5</v>
      </c>
      <c r="F385" s="21" t="s">
        <v>15</v>
      </c>
      <c r="G385" t="s">
        <v>16</v>
      </c>
      <c r="H385">
        <v>386</v>
      </c>
      <c r="I385" t="s">
        <v>395</v>
      </c>
      <c r="J385" t="s">
        <v>186</v>
      </c>
      <c r="K385" t="s">
        <v>19</v>
      </c>
      <c r="M385" t="s">
        <v>326</v>
      </c>
      <c r="N385">
        <v>0</v>
      </c>
      <c r="O385">
        <v>25454755</v>
      </c>
    </row>
    <row r="386" spans="1:15">
      <c r="A386">
        <v>121</v>
      </c>
      <c r="B386">
        <v>4</v>
      </c>
      <c r="C386">
        <v>4.5833333333333304</v>
      </c>
      <c r="D386" t="s">
        <v>14</v>
      </c>
      <c r="E386">
        <v>27.5</v>
      </c>
      <c r="F386" s="21" t="s">
        <v>15</v>
      </c>
      <c r="G386" t="s">
        <v>16</v>
      </c>
      <c r="H386">
        <v>386</v>
      </c>
      <c r="I386" t="s">
        <v>395</v>
      </c>
      <c r="J386" t="s">
        <v>186</v>
      </c>
      <c r="K386" t="s">
        <v>19</v>
      </c>
      <c r="M386" t="s">
        <v>326</v>
      </c>
      <c r="N386">
        <v>0</v>
      </c>
      <c r="O386">
        <v>25454755</v>
      </c>
    </row>
    <row r="387" spans="1:15">
      <c r="A387">
        <v>121</v>
      </c>
      <c r="B387">
        <v>24</v>
      </c>
      <c r="C387">
        <v>0.91666666666666896</v>
      </c>
      <c r="D387" t="s">
        <v>14</v>
      </c>
      <c r="E387">
        <v>27.5</v>
      </c>
      <c r="F387" s="21" t="s">
        <v>15</v>
      </c>
      <c r="G387" t="s">
        <v>16</v>
      </c>
      <c r="H387">
        <v>386</v>
      </c>
      <c r="I387" t="s">
        <v>395</v>
      </c>
      <c r="J387" t="s">
        <v>186</v>
      </c>
      <c r="K387" t="s">
        <v>19</v>
      </c>
      <c r="M387" t="s">
        <v>326</v>
      </c>
      <c r="N387">
        <v>0</v>
      </c>
      <c r="O387">
        <v>25454755</v>
      </c>
    </row>
    <row r="388" spans="1:15">
      <c r="A388">
        <v>122</v>
      </c>
      <c r="B388">
        <v>6</v>
      </c>
      <c r="C388">
        <v>18.2</v>
      </c>
      <c r="D388" t="s">
        <v>14</v>
      </c>
      <c r="E388">
        <v>20</v>
      </c>
      <c r="F388" s="6" t="s">
        <v>189</v>
      </c>
      <c r="G388" t="s">
        <v>16</v>
      </c>
      <c r="H388">
        <v>120</v>
      </c>
      <c r="I388" t="s">
        <v>29</v>
      </c>
      <c r="J388" t="s">
        <v>186</v>
      </c>
      <c r="K388" t="s">
        <v>19</v>
      </c>
      <c r="M388" t="s">
        <v>326</v>
      </c>
      <c r="N388">
        <v>1200</v>
      </c>
      <c r="O388">
        <v>23342299</v>
      </c>
    </row>
    <row r="389" spans="1:15">
      <c r="A389">
        <v>122</v>
      </c>
      <c r="B389">
        <v>24</v>
      </c>
      <c r="C389">
        <v>19.2</v>
      </c>
      <c r="D389" t="s">
        <v>14</v>
      </c>
      <c r="E389">
        <v>20</v>
      </c>
      <c r="F389" s="6" t="s">
        <v>189</v>
      </c>
      <c r="G389" t="s">
        <v>16</v>
      </c>
      <c r="H389">
        <v>120</v>
      </c>
      <c r="I389" t="s">
        <v>29</v>
      </c>
      <c r="J389" t="s">
        <v>186</v>
      </c>
      <c r="K389" t="s">
        <v>19</v>
      </c>
      <c r="M389" t="s">
        <v>326</v>
      </c>
      <c r="N389">
        <v>1200</v>
      </c>
      <c r="O389">
        <v>23342299</v>
      </c>
    </row>
    <row r="390" spans="1:15">
      <c r="A390">
        <v>122</v>
      </c>
      <c r="B390">
        <v>48</v>
      </c>
      <c r="C390">
        <v>12.5</v>
      </c>
      <c r="D390" t="s">
        <v>14</v>
      </c>
      <c r="E390">
        <v>20</v>
      </c>
      <c r="F390" s="6" t="s">
        <v>189</v>
      </c>
      <c r="G390" t="s">
        <v>16</v>
      </c>
      <c r="H390">
        <v>120</v>
      </c>
      <c r="I390" t="s">
        <v>29</v>
      </c>
      <c r="J390" t="s">
        <v>186</v>
      </c>
      <c r="K390" t="s">
        <v>19</v>
      </c>
      <c r="M390" t="s">
        <v>326</v>
      </c>
      <c r="N390">
        <v>1200</v>
      </c>
      <c r="O390">
        <v>23342299</v>
      </c>
    </row>
    <row r="391" spans="1:15">
      <c r="A391">
        <v>123</v>
      </c>
      <c r="B391">
        <v>0.5</v>
      </c>
      <c r="C391">
        <v>13.5766580534022</v>
      </c>
      <c r="D391" t="s">
        <v>14</v>
      </c>
      <c r="E391">
        <v>20</v>
      </c>
      <c r="F391" s="21" t="s">
        <v>15</v>
      </c>
      <c r="G391" t="s">
        <v>16</v>
      </c>
      <c r="H391">
        <v>120</v>
      </c>
      <c r="I391" t="s">
        <v>190</v>
      </c>
      <c r="J391" t="s">
        <v>186</v>
      </c>
      <c r="K391" t="s">
        <v>19</v>
      </c>
      <c r="M391" t="s">
        <v>326</v>
      </c>
      <c r="N391">
        <v>2000</v>
      </c>
      <c r="O391">
        <v>16550475</v>
      </c>
    </row>
    <row r="392" spans="1:15">
      <c r="A392">
        <v>123</v>
      </c>
      <c r="B392">
        <v>1</v>
      </c>
      <c r="C392">
        <v>14.7545219638242</v>
      </c>
      <c r="D392" t="s">
        <v>14</v>
      </c>
      <c r="E392">
        <v>20</v>
      </c>
      <c r="F392" s="21" t="s">
        <v>15</v>
      </c>
      <c r="G392" t="s">
        <v>16</v>
      </c>
      <c r="H392">
        <v>120</v>
      </c>
      <c r="I392" t="s">
        <v>190</v>
      </c>
      <c r="J392" t="s">
        <v>186</v>
      </c>
      <c r="K392" t="s">
        <v>19</v>
      </c>
      <c r="M392" t="s">
        <v>326</v>
      </c>
      <c r="N392">
        <v>2000</v>
      </c>
      <c r="O392">
        <v>16550475</v>
      </c>
    </row>
    <row r="393" spans="1:15">
      <c r="A393">
        <v>123</v>
      </c>
      <c r="B393">
        <v>2</v>
      </c>
      <c r="C393">
        <v>10.478036175710599</v>
      </c>
      <c r="D393" t="s">
        <v>14</v>
      </c>
      <c r="E393">
        <v>20</v>
      </c>
      <c r="F393" s="21" t="s">
        <v>15</v>
      </c>
      <c r="G393" t="s">
        <v>16</v>
      </c>
      <c r="H393">
        <v>120</v>
      </c>
      <c r="I393" t="s">
        <v>190</v>
      </c>
      <c r="J393" t="s">
        <v>186</v>
      </c>
      <c r="K393" t="s">
        <v>19</v>
      </c>
      <c r="M393" t="s">
        <v>326</v>
      </c>
      <c r="N393">
        <v>2000</v>
      </c>
      <c r="O393">
        <v>16550475</v>
      </c>
    </row>
    <row r="394" spans="1:15">
      <c r="A394">
        <v>123</v>
      </c>
      <c r="B394">
        <v>4</v>
      </c>
      <c r="C394">
        <v>14.900947459087</v>
      </c>
      <c r="D394" t="s">
        <v>14</v>
      </c>
      <c r="E394">
        <v>20</v>
      </c>
      <c r="F394" s="21" t="s">
        <v>15</v>
      </c>
      <c r="G394" t="s">
        <v>16</v>
      </c>
      <c r="H394">
        <v>120</v>
      </c>
      <c r="I394" t="s">
        <v>190</v>
      </c>
      <c r="J394" t="s">
        <v>186</v>
      </c>
      <c r="K394" t="s">
        <v>19</v>
      </c>
      <c r="M394" t="s">
        <v>326</v>
      </c>
      <c r="N394">
        <v>2000</v>
      </c>
      <c r="O394">
        <v>16550475</v>
      </c>
    </row>
    <row r="395" spans="1:15">
      <c r="A395">
        <v>123</v>
      </c>
      <c r="B395">
        <v>6</v>
      </c>
      <c r="C395">
        <v>38.085701981050804</v>
      </c>
      <c r="D395" t="s">
        <v>14</v>
      </c>
      <c r="E395">
        <v>20</v>
      </c>
      <c r="F395" s="21" t="s">
        <v>15</v>
      </c>
      <c r="G395" t="s">
        <v>16</v>
      </c>
      <c r="H395">
        <v>120</v>
      </c>
      <c r="I395" t="s">
        <v>190</v>
      </c>
      <c r="J395" t="s">
        <v>186</v>
      </c>
      <c r="K395" t="s">
        <v>19</v>
      </c>
      <c r="M395" t="s">
        <v>326</v>
      </c>
      <c r="N395">
        <v>2000</v>
      </c>
      <c r="O395">
        <v>16550475</v>
      </c>
    </row>
    <row r="396" spans="1:15">
      <c r="A396">
        <v>123</v>
      </c>
      <c r="B396">
        <v>12</v>
      </c>
      <c r="C396">
        <v>60.592161929371201</v>
      </c>
      <c r="D396" t="s">
        <v>14</v>
      </c>
      <c r="E396">
        <v>20</v>
      </c>
      <c r="F396" s="21" t="s">
        <v>15</v>
      </c>
      <c r="G396" t="s">
        <v>16</v>
      </c>
      <c r="H396">
        <v>120</v>
      </c>
      <c r="I396" t="s">
        <v>190</v>
      </c>
      <c r="J396" t="s">
        <v>186</v>
      </c>
      <c r="K396" t="s">
        <v>19</v>
      </c>
      <c r="M396" t="s">
        <v>326</v>
      </c>
      <c r="N396">
        <v>2000</v>
      </c>
      <c r="O396">
        <v>16550475</v>
      </c>
    </row>
    <row r="397" spans="1:15">
      <c r="A397">
        <v>123</v>
      </c>
      <c r="B397">
        <v>24</v>
      </c>
      <c r="C397">
        <v>72.136089577950003</v>
      </c>
      <c r="D397" t="s">
        <v>14</v>
      </c>
      <c r="E397">
        <v>20</v>
      </c>
      <c r="F397" s="21" t="s">
        <v>15</v>
      </c>
      <c r="G397" t="s">
        <v>16</v>
      </c>
      <c r="H397">
        <v>120</v>
      </c>
      <c r="I397" t="s">
        <v>190</v>
      </c>
      <c r="J397" t="s">
        <v>186</v>
      </c>
      <c r="K397" t="s">
        <v>19</v>
      </c>
      <c r="M397" t="s">
        <v>326</v>
      </c>
      <c r="N397">
        <v>2000</v>
      </c>
      <c r="O397">
        <v>16550475</v>
      </c>
    </row>
    <row r="398" spans="1:15">
      <c r="A398">
        <v>124</v>
      </c>
      <c r="B398">
        <v>2</v>
      </c>
      <c r="C398">
        <v>3.4756097560975601</v>
      </c>
      <c r="D398" t="s">
        <v>14</v>
      </c>
      <c r="E398">
        <v>27.5</v>
      </c>
      <c r="F398" t="s">
        <v>48</v>
      </c>
      <c r="G398" t="s">
        <v>16</v>
      </c>
      <c r="H398">
        <v>200</v>
      </c>
      <c r="I398" s="16" t="s">
        <v>191</v>
      </c>
      <c r="J398" t="s">
        <v>186</v>
      </c>
      <c r="K398" t="s">
        <v>19</v>
      </c>
      <c r="M398" t="s">
        <v>326</v>
      </c>
      <c r="N398">
        <v>2000</v>
      </c>
      <c r="O398">
        <v>20184929</v>
      </c>
    </row>
    <row r="399" spans="1:15">
      <c r="A399">
        <v>124</v>
      </c>
      <c r="B399">
        <v>4</v>
      </c>
      <c r="C399">
        <v>10.1219512195121</v>
      </c>
      <c r="D399" t="s">
        <v>14</v>
      </c>
      <c r="E399">
        <v>27.5</v>
      </c>
      <c r="F399" t="s">
        <v>48</v>
      </c>
      <c r="G399" t="s">
        <v>16</v>
      </c>
      <c r="H399">
        <v>200</v>
      </c>
      <c r="I399" s="16" t="s">
        <v>191</v>
      </c>
      <c r="J399" t="s">
        <v>186</v>
      </c>
      <c r="K399" t="s">
        <v>19</v>
      </c>
      <c r="M399" t="s">
        <v>326</v>
      </c>
      <c r="N399">
        <v>2000</v>
      </c>
      <c r="O399">
        <v>20184929</v>
      </c>
    </row>
    <row r="400" spans="1:15">
      <c r="A400">
        <v>124</v>
      </c>
      <c r="B400">
        <v>8</v>
      </c>
      <c r="C400">
        <v>13.170731707317</v>
      </c>
      <c r="D400" t="s">
        <v>14</v>
      </c>
      <c r="E400">
        <v>27.5</v>
      </c>
      <c r="F400" t="s">
        <v>48</v>
      </c>
      <c r="G400" t="s">
        <v>16</v>
      </c>
      <c r="H400">
        <v>200</v>
      </c>
      <c r="I400" s="16" t="s">
        <v>191</v>
      </c>
      <c r="J400" t="s">
        <v>186</v>
      </c>
      <c r="K400" t="s">
        <v>19</v>
      </c>
      <c r="M400" t="s">
        <v>326</v>
      </c>
      <c r="N400">
        <v>2000</v>
      </c>
      <c r="O400">
        <v>20184929</v>
      </c>
    </row>
    <row r="401" spans="1:16">
      <c r="A401">
        <v>124</v>
      </c>
      <c r="B401">
        <v>12</v>
      </c>
      <c r="C401">
        <v>17.0731707317073</v>
      </c>
      <c r="D401" t="s">
        <v>14</v>
      </c>
      <c r="E401">
        <v>27.5</v>
      </c>
      <c r="F401" t="s">
        <v>48</v>
      </c>
      <c r="G401" t="s">
        <v>16</v>
      </c>
      <c r="H401">
        <v>200</v>
      </c>
      <c r="I401" s="16" t="s">
        <v>191</v>
      </c>
      <c r="J401" t="s">
        <v>186</v>
      </c>
      <c r="K401" t="s">
        <v>19</v>
      </c>
      <c r="M401" t="s">
        <v>326</v>
      </c>
      <c r="N401">
        <v>2000</v>
      </c>
      <c r="O401">
        <v>20184929</v>
      </c>
    </row>
    <row r="402" spans="1:16">
      <c r="A402">
        <v>124</v>
      </c>
      <c r="B402">
        <v>24</v>
      </c>
      <c r="C402">
        <v>12.987804878048699</v>
      </c>
      <c r="D402" t="s">
        <v>14</v>
      </c>
      <c r="E402">
        <v>27.5</v>
      </c>
      <c r="F402" t="s">
        <v>48</v>
      </c>
      <c r="G402" t="s">
        <v>16</v>
      </c>
      <c r="H402">
        <v>200</v>
      </c>
      <c r="I402" s="16" t="s">
        <v>191</v>
      </c>
      <c r="J402" t="s">
        <v>186</v>
      </c>
      <c r="K402" t="s">
        <v>19</v>
      </c>
      <c r="M402" t="s">
        <v>326</v>
      </c>
      <c r="N402">
        <v>2000</v>
      </c>
      <c r="O402">
        <v>20184929</v>
      </c>
    </row>
    <row r="403" spans="1:16">
      <c r="A403">
        <v>125</v>
      </c>
      <c r="B403">
        <v>24</v>
      </c>
      <c r="C403">
        <v>6.2</v>
      </c>
      <c r="D403" t="s">
        <v>14</v>
      </c>
      <c r="E403">
        <v>27</v>
      </c>
      <c r="F403" t="s">
        <v>192</v>
      </c>
      <c r="G403" t="s">
        <v>16</v>
      </c>
      <c r="H403">
        <v>51</v>
      </c>
      <c r="I403" t="s">
        <v>190</v>
      </c>
      <c r="J403" t="s">
        <v>186</v>
      </c>
      <c r="K403" t="s">
        <v>19</v>
      </c>
      <c r="M403" t="s">
        <v>326</v>
      </c>
      <c r="N403">
        <v>2000</v>
      </c>
      <c r="O403">
        <v>34337865</v>
      </c>
      <c r="P403" t="s">
        <v>193</v>
      </c>
    </row>
    <row r="404" spans="1:16">
      <c r="A404">
        <v>126</v>
      </c>
      <c r="B404">
        <v>1</v>
      </c>
      <c r="C404">
        <v>10.606199419758701</v>
      </c>
      <c r="D404" t="s">
        <v>14</v>
      </c>
      <c r="E404" t="s">
        <v>326</v>
      </c>
      <c r="F404" t="s">
        <v>31</v>
      </c>
      <c r="G404" t="s">
        <v>16</v>
      </c>
      <c r="H404">
        <v>195</v>
      </c>
      <c r="I404" t="s">
        <v>29</v>
      </c>
      <c r="J404" t="s">
        <v>186</v>
      </c>
      <c r="K404" t="s">
        <v>19</v>
      </c>
      <c r="M404" t="s">
        <v>57</v>
      </c>
      <c r="N404">
        <v>0</v>
      </c>
      <c r="O404">
        <v>28042337</v>
      </c>
      <c r="P404" t="s">
        <v>194</v>
      </c>
    </row>
    <row r="405" spans="1:16">
      <c r="A405">
        <v>126</v>
      </c>
      <c r="B405">
        <v>3</v>
      </c>
      <c r="C405">
        <v>10.2030844403725</v>
      </c>
      <c r="D405" t="s">
        <v>14</v>
      </c>
      <c r="E405" t="s">
        <v>326</v>
      </c>
      <c r="F405" t="s">
        <v>31</v>
      </c>
      <c r="G405" t="s">
        <v>16</v>
      </c>
      <c r="H405">
        <v>195</v>
      </c>
      <c r="I405" t="s">
        <v>29</v>
      </c>
      <c r="J405" t="s">
        <v>186</v>
      </c>
      <c r="K405" t="s">
        <v>19</v>
      </c>
      <c r="M405" t="s">
        <v>57</v>
      </c>
      <c r="N405">
        <v>0</v>
      </c>
      <c r="O405">
        <v>28042337</v>
      </c>
    </row>
    <row r="406" spans="1:16">
      <c r="A406">
        <v>126</v>
      </c>
      <c r="B406">
        <v>5</v>
      </c>
      <c r="C406">
        <v>12.772942433959299</v>
      </c>
      <c r="D406" t="s">
        <v>14</v>
      </c>
      <c r="E406" t="s">
        <v>326</v>
      </c>
      <c r="F406" t="s">
        <v>31</v>
      </c>
      <c r="G406" t="s">
        <v>16</v>
      </c>
      <c r="H406">
        <v>195</v>
      </c>
      <c r="I406" t="s">
        <v>29</v>
      </c>
      <c r="J406" t="s">
        <v>186</v>
      </c>
      <c r="K406" t="s">
        <v>19</v>
      </c>
      <c r="M406" t="s">
        <v>57</v>
      </c>
      <c r="N406">
        <v>0</v>
      </c>
      <c r="O406">
        <v>28042337</v>
      </c>
    </row>
    <row r="407" spans="1:16">
      <c r="A407">
        <v>126</v>
      </c>
      <c r="B407">
        <v>8</v>
      </c>
      <c r="C407">
        <v>29.734310581768199</v>
      </c>
      <c r="D407" t="s">
        <v>14</v>
      </c>
      <c r="E407" t="s">
        <v>326</v>
      </c>
      <c r="F407" t="s">
        <v>31</v>
      </c>
      <c r="G407" t="s">
        <v>16</v>
      </c>
      <c r="H407">
        <v>195</v>
      </c>
      <c r="I407" t="s">
        <v>29</v>
      </c>
      <c r="J407" t="s">
        <v>186</v>
      </c>
      <c r="K407" t="s">
        <v>19</v>
      </c>
      <c r="M407" t="s">
        <v>57</v>
      </c>
      <c r="N407">
        <v>0</v>
      </c>
      <c r="O407">
        <v>28042337</v>
      </c>
    </row>
    <row r="408" spans="1:16">
      <c r="A408">
        <v>127</v>
      </c>
      <c r="B408">
        <v>1</v>
      </c>
      <c r="C408">
        <v>10.881050542067401</v>
      </c>
      <c r="D408" t="s">
        <v>14</v>
      </c>
      <c r="E408" t="s">
        <v>326</v>
      </c>
      <c r="F408" t="s">
        <v>31</v>
      </c>
      <c r="G408" t="s">
        <v>16</v>
      </c>
      <c r="H408">
        <v>195</v>
      </c>
      <c r="I408" t="s">
        <v>29</v>
      </c>
      <c r="J408" t="s">
        <v>186</v>
      </c>
      <c r="K408" t="s">
        <v>19</v>
      </c>
      <c r="M408" t="s">
        <v>381</v>
      </c>
      <c r="N408">
        <v>0</v>
      </c>
      <c r="O408">
        <v>28042337</v>
      </c>
      <c r="P408" t="s">
        <v>195</v>
      </c>
    </row>
    <row r="409" spans="1:16">
      <c r="A409">
        <v>127</v>
      </c>
      <c r="B409">
        <v>3</v>
      </c>
      <c r="C409">
        <v>20.7466788822721</v>
      </c>
      <c r="D409" t="s">
        <v>14</v>
      </c>
      <c r="E409" t="s">
        <v>326</v>
      </c>
      <c r="F409" t="s">
        <v>31</v>
      </c>
      <c r="G409" t="s">
        <v>16</v>
      </c>
      <c r="H409">
        <v>195</v>
      </c>
      <c r="I409" t="s">
        <v>29</v>
      </c>
      <c r="J409" t="s">
        <v>186</v>
      </c>
      <c r="K409" t="s">
        <v>19</v>
      </c>
      <c r="M409" t="s">
        <v>381</v>
      </c>
      <c r="N409">
        <v>0</v>
      </c>
      <c r="O409">
        <v>28042337</v>
      </c>
    </row>
    <row r="410" spans="1:16">
      <c r="A410">
        <v>127</v>
      </c>
      <c r="B410">
        <v>5</v>
      </c>
      <c r="C410">
        <v>26.0131317758436</v>
      </c>
      <c r="D410" t="s">
        <v>14</v>
      </c>
      <c r="E410" t="s">
        <v>326</v>
      </c>
      <c r="F410" t="s">
        <v>31</v>
      </c>
      <c r="G410" t="s">
        <v>16</v>
      </c>
      <c r="H410">
        <v>195</v>
      </c>
      <c r="I410" t="s">
        <v>29</v>
      </c>
      <c r="J410" t="s">
        <v>186</v>
      </c>
      <c r="K410" t="s">
        <v>19</v>
      </c>
      <c r="M410" t="s">
        <v>381</v>
      </c>
      <c r="N410">
        <v>0</v>
      </c>
      <c r="O410">
        <v>28042337</v>
      </c>
    </row>
    <row r="411" spans="1:16">
      <c r="A411">
        <v>127</v>
      </c>
      <c r="B411">
        <v>8</v>
      </c>
      <c r="C411">
        <v>31.079554130401501</v>
      </c>
      <c r="D411" t="s">
        <v>14</v>
      </c>
      <c r="E411" t="s">
        <v>326</v>
      </c>
      <c r="F411" t="s">
        <v>31</v>
      </c>
      <c r="G411" t="s">
        <v>16</v>
      </c>
      <c r="H411">
        <v>195</v>
      </c>
      <c r="I411" t="s">
        <v>29</v>
      </c>
      <c r="J411" t="s">
        <v>186</v>
      </c>
      <c r="K411" t="s">
        <v>19</v>
      </c>
      <c r="M411" t="s">
        <v>381</v>
      </c>
      <c r="N411">
        <v>0</v>
      </c>
      <c r="O411">
        <v>28042337</v>
      </c>
    </row>
    <row r="412" spans="1:16">
      <c r="A412">
        <v>128</v>
      </c>
      <c r="B412">
        <v>1</v>
      </c>
      <c r="C412">
        <v>38.178347839364697</v>
      </c>
      <c r="D412" t="s">
        <v>14</v>
      </c>
      <c r="E412" t="s">
        <v>326</v>
      </c>
      <c r="F412" t="s">
        <v>31</v>
      </c>
      <c r="G412" t="s">
        <v>16</v>
      </c>
      <c r="H412">
        <v>195</v>
      </c>
      <c r="I412" t="s">
        <v>29</v>
      </c>
      <c r="J412" t="s">
        <v>186</v>
      </c>
      <c r="K412" t="s">
        <v>19</v>
      </c>
      <c r="M412" t="s">
        <v>196</v>
      </c>
      <c r="N412">
        <v>0</v>
      </c>
      <c r="O412">
        <v>28042337</v>
      </c>
      <c r="P412" t="s">
        <v>197</v>
      </c>
    </row>
    <row r="413" spans="1:16">
      <c r="A413">
        <v>128</v>
      </c>
      <c r="B413">
        <v>3</v>
      </c>
      <c r="C413">
        <v>35.608489845777903</v>
      </c>
      <c r="D413" t="s">
        <v>14</v>
      </c>
      <c r="E413" t="s">
        <v>326</v>
      </c>
      <c r="F413" t="s">
        <v>31</v>
      </c>
      <c r="G413" t="s">
        <v>16</v>
      </c>
      <c r="H413">
        <v>195</v>
      </c>
      <c r="I413" t="s">
        <v>29</v>
      </c>
      <c r="J413" t="s">
        <v>186</v>
      </c>
      <c r="K413" t="s">
        <v>19</v>
      </c>
      <c r="M413" t="s">
        <v>196</v>
      </c>
      <c r="N413">
        <v>0</v>
      </c>
      <c r="O413">
        <v>28042337</v>
      </c>
    </row>
    <row r="414" spans="1:16">
      <c r="A414">
        <v>128</v>
      </c>
      <c r="B414">
        <v>5</v>
      </c>
      <c r="C414">
        <v>33.583753244770101</v>
      </c>
      <c r="D414" t="s">
        <v>14</v>
      </c>
      <c r="E414" t="s">
        <v>326</v>
      </c>
      <c r="F414" t="s">
        <v>31</v>
      </c>
      <c r="G414" t="s">
        <v>16</v>
      </c>
      <c r="H414">
        <v>195</v>
      </c>
      <c r="I414" t="s">
        <v>29</v>
      </c>
      <c r="J414" t="s">
        <v>186</v>
      </c>
      <c r="K414" t="s">
        <v>19</v>
      </c>
      <c r="M414" t="s">
        <v>196</v>
      </c>
      <c r="N414">
        <v>0</v>
      </c>
      <c r="O414">
        <v>28042337</v>
      </c>
    </row>
    <row r="415" spans="1:16">
      <c r="A415">
        <v>128</v>
      </c>
      <c r="B415">
        <v>8</v>
      </c>
      <c r="C415">
        <v>33.511986562833997</v>
      </c>
      <c r="D415" t="s">
        <v>14</v>
      </c>
      <c r="E415" t="s">
        <v>326</v>
      </c>
      <c r="F415" t="s">
        <v>31</v>
      </c>
      <c r="G415" t="s">
        <v>16</v>
      </c>
      <c r="H415">
        <v>195</v>
      </c>
      <c r="I415" t="s">
        <v>29</v>
      </c>
      <c r="J415" t="s">
        <v>186</v>
      </c>
      <c r="K415" t="s">
        <v>19</v>
      </c>
      <c r="M415" t="s">
        <v>196</v>
      </c>
      <c r="N415">
        <v>0</v>
      </c>
      <c r="O415">
        <v>28042337</v>
      </c>
    </row>
    <row r="416" spans="1:16">
      <c r="A416">
        <v>129</v>
      </c>
      <c r="B416">
        <v>24</v>
      </c>
      <c r="C416">
        <v>99.7222222222222</v>
      </c>
      <c r="D416" t="s">
        <v>14</v>
      </c>
      <c r="E416">
        <v>30</v>
      </c>
      <c r="F416" t="s">
        <v>70</v>
      </c>
      <c r="G416" t="s">
        <v>16</v>
      </c>
      <c r="H416">
        <v>100</v>
      </c>
      <c r="I416" s="16" t="s">
        <v>191</v>
      </c>
      <c r="J416" t="s">
        <v>186</v>
      </c>
      <c r="K416" t="s">
        <v>19</v>
      </c>
      <c r="M416" t="s">
        <v>57</v>
      </c>
      <c r="N416">
        <v>0</v>
      </c>
      <c r="O416">
        <v>21429576</v>
      </c>
      <c r="P416" t="s">
        <v>198</v>
      </c>
    </row>
    <row r="417" spans="1:16">
      <c r="A417">
        <v>130</v>
      </c>
      <c r="B417">
        <v>24</v>
      </c>
      <c r="C417">
        <v>67.7777777777777</v>
      </c>
      <c r="D417" t="s">
        <v>14</v>
      </c>
      <c r="E417">
        <v>30</v>
      </c>
      <c r="F417" t="s">
        <v>70</v>
      </c>
      <c r="G417" t="s">
        <v>16</v>
      </c>
      <c r="H417">
        <v>100</v>
      </c>
      <c r="I417" s="16" t="s">
        <v>191</v>
      </c>
      <c r="J417" t="s">
        <v>186</v>
      </c>
      <c r="K417" t="s">
        <v>19</v>
      </c>
      <c r="M417" t="s">
        <v>196</v>
      </c>
      <c r="N417">
        <v>2000</v>
      </c>
      <c r="O417">
        <v>21429576</v>
      </c>
      <c r="P417" t="s">
        <v>199</v>
      </c>
    </row>
    <row r="418" spans="1:16">
      <c r="A418">
        <v>131</v>
      </c>
      <c r="B418">
        <v>24</v>
      </c>
      <c r="C418">
        <v>60.2777777777777</v>
      </c>
      <c r="D418" t="s">
        <v>14</v>
      </c>
      <c r="E418">
        <v>30</v>
      </c>
      <c r="F418" t="s">
        <v>70</v>
      </c>
      <c r="G418" t="s">
        <v>16</v>
      </c>
      <c r="H418">
        <v>100</v>
      </c>
      <c r="I418" s="16" t="s">
        <v>191</v>
      </c>
      <c r="J418" t="s">
        <v>186</v>
      </c>
      <c r="K418" t="s">
        <v>19</v>
      </c>
      <c r="M418" t="s">
        <v>196</v>
      </c>
      <c r="N418">
        <v>5000</v>
      </c>
      <c r="O418">
        <v>21429576</v>
      </c>
      <c r="P418" t="s">
        <v>200</v>
      </c>
    </row>
    <row r="419" spans="1:16">
      <c r="A419">
        <v>132</v>
      </c>
      <c r="B419">
        <v>22</v>
      </c>
      <c r="C419">
        <v>51.399999999999899</v>
      </c>
      <c r="D419" t="s">
        <v>14</v>
      </c>
      <c r="E419">
        <v>21.8</v>
      </c>
      <c r="F419" s="21" t="s">
        <v>15</v>
      </c>
      <c r="G419" t="s">
        <v>16</v>
      </c>
      <c r="H419">
        <v>118</v>
      </c>
      <c r="I419" t="s">
        <v>29</v>
      </c>
      <c r="J419" t="s">
        <v>186</v>
      </c>
      <c r="K419" t="s">
        <v>19</v>
      </c>
      <c r="M419" t="s">
        <v>59</v>
      </c>
      <c r="N419">
        <v>2000</v>
      </c>
      <c r="O419">
        <v>24035550</v>
      </c>
      <c r="P419" t="s">
        <v>201</v>
      </c>
    </row>
    <row r="420" spans="1:16">
      <c r="A420">
        <v>133</v>
      </c>
      <c r="B420">
        <v>22</v>
      </c>
      <c r="C420">
        <v>35.200000000000003</v>
      </c>
      <c r="D420" t="s">
        <v>14</v>
      </c>
      <c r="E420">
        <v>21.8</v>
      </c>
      <c r="F420" s="21" t="s">
        <v>15</v>
      </c>
      <c r="G420" t="s">
        <v>16</v>
      </c>
      <c r="H420">
        <v>158.19999999999999</v>
      </c>
      <c r="I420" t="s">
        <v>29</v>
      </c>
      <c r="J420" t="s">
        <v>186</v>
      </c>
      <c r="K420" t="s">
        <v>19</v>
      </c>
      <c r="M420" t="s">
        <v>59</v>
      </c>
      <c r="N420">
        <v>2000</v>
      </c>
      <c r="O420">
        <v>24035550</v>
      </c>
      <c r="P420" t="s">
        <v>202</v>
      </c>
    </row>
    <row r="421" spans="1:16">
      <c r="A421">
        <v>134</v>
      </c>
      <c r="B421">
        <v>1</v>
      </c>
      <c r="C421">
        <v>17.510000000000002</v>
      </c>
      <c r="D421" t="s">
        <v>14</v>
      </c>
      <c r="E421">
        <v>19</v>
      </c>
      <c r="F421" s="21" t="s">
        <v>15</v>
      </c>
      <c r="G421" t="s">
        <v>16</v>
      </c>
      <c r="H421">
        <v>92.1</v>
      </c>
      <c r="I421" t="s">
        <v>92</v>
      </c>
      <c r="J421" t="s">
        <v>186</v>
      </c>
      <c r="K421" t="s">
        <v>19</v>
      </c>
      <c r="M421" t="s">
        <v>196</v>
      </c>
      <c r="N421">
        <v>2000</v>
      </c>
      <c r="O421">
        <v>23226020</v>
      </c>
      <c r="P421" s="6" t="s">
        <v>364</v>
      </c>
    </row>
    <row r="422" spans="1:16">
      <c r="A422">
        <v>134</v>
      </c>
      <c r="B422">
        <v>4</v>
      </c>
      <c r="C422">
        <v>12.37</v>
      </c>
      <c r="D422" t="s">
        <v>14</v>
      </c>
      <c r="E422">
        <v>19</v>
      </c>
      <c r="F422" s="21" t="s">
        <v>15</v>
      </c>
      <c r="G422" t="s">
        <v>16</v>
      </c>
      <c r="H422">
        <v>92.1</v>
      </c>
      <c r="I422" t="s">
        <v>92</v>
      </c>
      <c r="J422" t="s">
        <v>186</v>
      </c>
      <c r="K422" t="s">
        <v>19</v>
      </c>
      <c r="M422" t="s">
        <v>196</v>
      </c>
      <c r="N422">
        <v>2000</v>
      </c>
      <c r="O422">
        <v>23226020</v>
      </c>
    </row>
    <row r="423" spans="1:16">
      <c r="A423">
        <v>135</v>
      </c>
      <c r="B423">
        <v>1</v>
      </c>
      <c r="C423">
        <v>22.08</v>
      </c>
      <c r="D423" t="s">
        <v>14</v>
      </c>
      <c r="E423">
        <v>19</v>
      </c>
      <c r="F423" s="21" t="s">
        <v>15</v>
      </c>
      <c r="G423" t="s">
        <v>16</v>
      </c>
      <c r="H423">
        <v>99.2</v>
      </c>
      <c r="I423" t="s">
        <v>92</v>
      </c>
      <c r="J423" t="s">
        <v>186</v>
      </c>
      <c r="K423" t="s">
        <v>19</v>
      </c>
      <c r="M423" t="s">
        <v>196</v>
      </c>
      <c r="N423">
        <v>2000</v>
      </c>
      <c r="O423">
        <v>23226020</v>
      </c>
      <c r="P423" s="6" t="s">
        <v>365</v>
      </c>
    </row>
    <row r="424" spans="1:16">
      <c r="A424">
        <v>135</v>
      </c>
      <c r="B424">
        <v>4</v>
      </c>
      <c r="C424">
        <v>7.6</v>
      </c>
      <c r="D424" t="s">
        <v>14</v>
      </c>
      <c r="E424">
        <v>19</v>
      </c>
      <c r="F424" s="21" t="s">
        <v>15</v>
      </c>
      <c r="G424" t="s">
        <v>16</v>
      </c>
      <c r="H424">
        <v>99.2</v>
      </c>
      <c r="I424" t="s">
        <v>92</v>
      </c>
      <c r="J424" t="s">
        <v>186</v>
      </c>
      <c r="K424" t="s">
        <v>19</v>
      </c>
      <c r="M424" t="s">
        <v>196</v>
      </c>
      <c r="N424">
        <v>2000</v>
      </c>
      <c r="O424">
        <v>23226020</v>
      </c>
    </row>
    <row r="425" spans="1:16">
      <c r="A425">
        <v>136</v>
      </c>
      <c r="B425">
        <v>1</v>
      </c>
      <c r="C425">
        <v>18.190000000000001</v>
      </c>
      <c r="D425" t="s">
        <v>14</v>
      </c>
      <c r="E425">
        <v>19</v>
      </c>
      <c r="F425" s="21" t="s">
        <v>15</v>
      </c>
      <c r="G425" t="s">
        <v>16</v>
      </c>
      <c r="H425">
        <v>110.4</v>
      </c>
      <c r="I425" t="s">
        <v>92</v>
      </c>
      <c r="J425" t="s">
        <v>186</v>
      </c>
      <c r="K425" t="s">
        <v>19</v>
      </c>
      <c r="M425" t="s">
        <v>196</v>
      </c>
      <c r="N425">
        <v>2000</v>
      </c>
      <c r="O425">
        <v>23226020</v>
      </c>
      <c r="P425" s="6" t="s">
        <v>365</v>
      </c>
    </row>
    <row r="426" spans="1:16">
      <c r="A426">
        <v>136</v>
      </c>
      <c r="B426">
        <v>4</v>
      </c>
      <c r="C426">
        <v>18.05</v>
      </c>
      <c r="D426" t="s">
        <v>14</v>
      </c>
      <c r="E426">
        <v>19</v>
      </c>
      <c r="F426" s="21" t="s">
        <v>15</v>
      </c>
      <c r="G426" t="s">
        <v>16</v>
      </c>
      <c r="H426">
        <v>110.4</v>
      </c>
      <c r="I426" t="s">
        <v>92</v>
      </c>
      <c r="J426" t="s">
        <v>186</v>
      </c>
      <c r="K426" t="s">
        <v>19</v>
      </c>
      <c r="M426" t="s">
        <v>196</v>
      </c>
      <c r="N426">
        <v>2000</v>
      </c>
      <c r="O426">
        <v>23226020</v>
      </c>
    </row>
    <row r="427" spans="1:16">
      <c r="A427">
        <v>137</v>
      </c>
      <c r="B427">
        <v>1</v>
      </c>
      <c r="C427">
        <v>25.36</v>
      </c>
      <c r="D427" t="s">
        <v>14</v>
      </c>
      <c r="E427">
        <v>19</v>
      </c>
      <c r="F427" s="21" t="s">
        <v>15</v>
      </c>
      <c r="G427" t="s">
        <v>16</v>
      </c>
      <c r="H427">
        <v>110.4</v>
      </c>
      <c r="I427" t="s">
        <v>92</v>
      </c>
      <c r="J427" t="s">
        <v>186</v>
      </c>
      <c r="K427" t="s">
        <v>19</v>
      </c>
      <c r="M427" t="s">
        <v>196</v>
      </c>
      <c r="N427">
        <v>0</v>
      </c>
      <c r="O427">
        <v>23226020</v>
      </c>
      <c r="P427" s="6" t="s">
        <v>366</v>
      </c>
    </row>
    <row r="428" spans="1:16">
      <c r="A428">
        <v>138</v>
      </c>
      <c r="B428">
        <v>1</v>
      </c>
      <c r="C428">
        <v>14.9</v>
      </c>
      <c r="D428" t="s">
        <v>14</v>
      </c>
      <c r="E428" t="s">
        <v>326</v>
      </c>
      <c r="F428" t="s">
        <v>31</v>
      </c>
      <c r="G428" t="s">
        <v>16</v>
      </c>
      <c r="H428">
        <v>100</v>
      </c>
      <c r="I428" t="s">
        <v>29</v>
      </c>
      <c r="J428" t="s">
        <v>186</v>
      </c>
      <c r="K428" t="s">
        <v>19</v>
      </c>
      <c r="M428" t="s">
        <v>59</v>
      </c>
      <c r="N428">
        <v>2000</v>
      </c>
      <c r="O428">
        <v>26646780</v>
      </c>
      <c r="P428" t="s">
        <v>203</v>
      </c>
    </row>
    <row r="429" spans="1:16">
      <c r="A429">
        <v>138</v>
      </c>
      <c r="B429">
        <v>8</v>
      </c>
      <c r="C429">
        <v>17.5</v>
      </c>
      <c r="D429" t="s">
        <v>14</v>
      </c>
      <c r="E429" t="s">
        <v>326</v>
      </c>
      <c r="F429" t="s">
        <v>31</v>
      </c>
      <c r="G429" t="s">
        <v>16</v>
      </c>
      <c r="H429">
        <v>100</v>
      </c>
      <c r="I429" t="s">
        <v>29</v>
      </c>
      <c r="J429" t="s">
        <v>186</v>
      </c>
      <c r="K429" t="s">
        <v>19</v>
      </c>
      <c r="M429" t="s">
        <v>59</v>
      </c>
      <c r="N429">
        <v>2000</v>
      </c>
      <c r="O429">
        <v>26646780</v>
      </c>
    </row>
    <row r="430" spans="1:16">
      <c r="A430">
        <v>138</v>
      </c>
      <c r="B430">
        <v>24</v>
      </c>
      <c r="C430">
        <v>19.600000000000001</v>
      </c>
      <c r="D430" t="s">
        <v>14</v>
      </c>
      <c r="E430" t="s">
        <v>326</v>
      </c>
      <c r="F430" t="s">
        <v>31</v>
      </c>
      <c r="G430" t="s">
        <v>16</v>
      </c>
      <c r="H430">
        <v>100</v>
      </c>
      <c r="I430" t="s">
        <v>29</v>
      </c>
      <c r="J430" t="s">
        <v>186</v>
      </c>
      <c r="K430" t="s">
        <v>19</v>
      </c>
      <c r="M430" t="s">
        <v>59</v>
      </c>
      <c r="N430">
        <v>2000</v>
      </c>
      <c r="O430">
        <v>26646780</v>
      </c>
    </row>
    <row r="431" spans="1:16">
      <c r="A431">
        <v>138</v>
      </c>
      <c r="B431">
        <v>48</v>
      </c>
      <c r="C431">
        <v>15.5</v>
      </c>
      <c r="D431" t="s">
        <v>14</v>
      </c>
      <c r="E431" t="s">
        <v>326</v>
      </c>
      <c r="F431" t="s">
        <v>31</v>
      </c>
      <c r="G431" t="s">
        <v>16</v>
      </c>
      <c r="H431">
        <v>100</v>
      </c>
      <c r="I431" t="s">
        <v>29</v>
      </c>
      <c r="J431" t="s">
        <v>186</v>
      </c>
      <c r="K431" t="s">
        <v>19</v>
      </c>
      <c r="M431" t="s">
        <v>59</v>
      </c>
      <c r="N431">
        <v>2000</v>
      </c>
      <c r="O431">
        <v>26646780</v>
      </c>
    </row>
    <row r="432" spans="1:16">
      <c r="A432">
        <v>139</v>
      </c>
      <c r="B432">
        <v>1</v>
      </c>
      <c r="C432">
        <v>14.6</v>
      </c>
      <c r="D432" t="s">
        <v>14</v>
      </c>
      <c r="E432" t="s">
        <v>326</v>
      </c>
      <c r="F432" t="s">
        <v>31</v>
      </c>
      <c r="G432" t="s">
        <v>16</v>
      </c>
      <c r="H432">
        <v>116</v>
      </c>
      <c r="I432" t="s">
        <v>29</v>
      </c>
      <c r="J432" t="s">
        <v>186</v>
      </c>
      <c r="K432" t="s">
        <v>19</v>
      </c>
      <c r="M432" t="s">
        <v>59</v>
      </c>
      <c r="N432">
        <v>2000</v>
      </c>
      <c r="O432">
        <v>26646780</v>
      </c>
      <c r="P432" t="s">
        <v>204</v>
      </c>
    </row>
    <row r="433" spans="1:16">
      <c r="A433">
        <v>139</v>
      </c>
      <c r="B433">
        <v>8</v>
      </c>
      <c r="C433">
        <v>16.5</v>
      </c>
      <c r="D433" t="s">
        <v>14</v>
      </c>
      <c r="E433" t="s">
        <v>326</v>
      </c>
      <c r="F433" t="s">
        <v>31</v>
      </c>
      <c r="G433" t="s">
        <v>16</v>
      </c>
      <c r="H433">
        <v>116</v>
      </c>
      <c r="I433" t="s">
        <v>29</v>
      </c>
      <c r="J433" t="s">
        <v>186</v>
      </c>
      <c r="K433" t="s">
        <v>19</v>
      </c>
      <c r="M433" t="s">
        <v>59</v>
      </c>
      <c r="N433">
        <v>2000</v>
      </c>
      <c r="O433">
        <v>26646780</v>
      </c>
    </row>
    <row r="434" spans="1:16">
      <c r="A434">
        <v>139</v>
      </c>
      <c r="B434">
        <v>24</v>
      </c>
      <c r="C434">
        <v>16.899999999999999</v>
      </c>
      <c r="D434" t="s">
        <v>14</v>
      </c>
      <c r="E434" t="s">
        <v>326</v>
      </c>
      <c r="F434" t="s">
        <v>31</v>
      </c>
      <c r="G434" t="s">
        <v>16</v>
      </c>
      <c r="H434">
        <v>116</v>
      </c>
      <c r="I434" t="s">
        <v>29</v>
      </c>
      <c r="J434" t="s">
        <v>186</v>
      </c>
      <c r="K434" t="s">
        <v>19</v>
      </c>
      <c r="M434" t="s">
        <v>59</v>
      </c>
      <c r="N434">
        <v>2000</v>
      </c>
      <c r="O434">
        <v>26646780</v>
      </c>
    </row>
    <row r="435" spans="1:16">
      <c r="A435">
        <v>139</v>
      </c>
      <c r="B435">
        <v>48</v>
      </c>
      <c r="C435">
        <v>16.8</v>
      </c>
      <c r="D435" t="s">
        <v>14</v>
      </c>
      <c r="E435" t="s">
        <v>326</v>
      </c>
      <c r="F435" t="s">
        <v>31</v>
      </c>
      <c r="G435" t="s">
        <v>16</v>
      </c>
      <c r="H435">
        <v>116</v>
      </c>
      <c r="I435" t="s">
        <v>29</v>
      </c>
      <c r="J435" t="s">
        <v>186</v>
      </c>
      <c r="K435" t="s">
        <v>19</v>
      </c>
      <c r="M435" t="s">
        <v>59</v>
      </c>
      <c r="N435">
        <v>2000</v>
      </c>
      <c r="O435">
        <v>26646780</v>
      </c>
    </row>
    <row r="436" spans="1:16">
      <c r="A436">
        <v>140</v>
      </c>
      <c r="B436">
        <v>1</v>
      </c>
      <c r="C436">
        <v>7.34</v>
      </c>
      <c r="D436" t="s">
        <v>14</v>
      </c>
      <c r="E436" t="s">
        <v>326</v>
      </c>
      <c r="F436" t="s">
        <v>48</v>
      </c>
      <c r="G436" t="s">
        <v>16</v>
      </c>
      <c r="H436">
        <v>100</v>
      </c>
      <c r="I436" t="s">
        <v>92</v>
      </c>
      <c r="J436" t="s">
        <v>186</v>
      </c>
      <c r="K436" t="s">
        <v>19</v>
      </c>
      <c r="M436" t="s">
        <v>196</v>
      </c>
      <c r="N436">
        <v>2000</v>
      </c>
      <c r="O436">
        <v>19528471</v>
      </c>
      <c r="P436" s="28" t="s">
        <v>367</v>
      </c>
    </row>
    <row r="437" spans="1:16">
      <c r="A437">
        <v>140</v>
      </c>
      <c r="B437">
        <v>4</v>
      </c>
      <c r="C437">
        <v>13.82</v>
      </c>
      <c r="D437" t="s">
        <v>14</v>
      </c>
      <c r="E437" t="s">
        <v>326</v>
      </c>
      <c r="F437" t="s">
        <v>48</v>
      </c>
      <c r="G437" t="s">
        <v>16</v>
      </c>
      <c r="H437">
        <v>100</v>
      </c>
      <c r="I437" t="s">
        <v>92</v>
      </c>
      <c r="J437" t="s">
        <v>186</v>
      </c>
      <c r="K437" t="s">
        <v>19</v>
      </c>
      <c r="M437" t="s">
        <v>196</v>
      </c>
      <c r="N437">
        <v>2000</v>
      </c>
      <c r="O437">
        <v>19528471</v>
      </c>
    </row>
    <row r="438" spans="1:16">
      <c r="A438">
        <v>140</v>
      </c>
      <c r="B438">
        <v>24</v>
      </c>
      <c r="C438">
        <v>17.579999999999998</v>
      </c>
      <c r="D438" t="s">
        <v>14</v>
      </c>
      <c r="E438" t="s">
        <v>326</v>
      </c>
      <c r="F438" t="s">
        <v>48</v>
      </c>
      <c r="G438" t="s">
        <v>16</v>
      </c>
      <c r="H438">
        <v>100</v>
      </c>
      <c r="I438" t="s">
        <v>92</v>
      </c>
      <c r="J438" t="s">
        <v>186</v>
      </c>
      <c r="K438" t="s">
        <v>19</v>
      </c>
      <c r="M438" t="s">
        <v>196</v>
      </c>
      <c r="N438">
        <v>2000</v>
      </c>
      <c r="O438">
        <v>19528471</v>
      </c>
    </row>
    <row r="439" spans="1:16">
      <c r="A439">
        <v>140</v>
      </c>
      <c r="B439">
        <v>48</v>
      </c>
      <c r="C439">
        <v>25.27</v>
      </c>
      <c r="D439" t="s">
        <v>14</v>
      </c>
      <c r="E439" t="s">
        <v>326</v>
      </c>
      <c r="F439" t="s">
        <v>48</v>
      </c>
      <c r="G439" t="s">
        <v>16</v>
      </c>
      <c r="H439">
        <v>100</v>
      </c>
      <c r="I439" t="s">
        <v>92</v>
      </c>
      <c r="J439" t="s">
        <v>186</v>
      </c>
      <c r="K439" t="s">
        <v>19</v>
      </c>
      <c r="M439" t="s">
        <v>196</v>
      </c>
      <c r="N439">
        <v>2000</v>
      </c>
      <c r="O439">
        <v>19528471</v>
      </c>
    </row>
    <row r="440" spans="1:16">
      <c r="A440">
        <v>140</v>
      </c>
      <c r="B440">
        <v>72</v>
      </c>
      <c r="C440">
        <v>23.92</v>
      </c>
      <c r="D440" t="s">
        <v>14</v>
      </c>
      <c r="E440" t="s">
        <v>326</v>
      </c>
      <c r="F440" t="s">
        <v>48</v>
      </c>
      <c r="G440" t="s">
        <v>16</v>
      </c>
      <c r="H440">
        <v>100</v>
      </c>
      <c r="I440" t="s">
        <v>92</v>
      </c>
      <c r="J440" t="s">
        <v>186</v>
      </c>
      <c r="K440" t="s">
        <v>19</v>
      </c>
      <c r="M440" t="s">
        <v>196</v>
      </c>
      <c r="N440">
        <v>2000</v>
      </c>
      <c r="O440">
        <v>19528471</v>
      </c>
    </row>
    <row r="441" spans="1:16">
      <c r="A441">
        <v>141</v>
      </c>
      <c r="B441">
        <v>1</v>
      </c>
      <c r="C441">
        <v>27.22</v>
      </c>
      <c r="D441" t="s">
        <v>14</v>
      </c>
      <c r="E441" t="s">
        <v>326</v>
      </c>
      <c r="F441" t="s">
        <v>48</v>
      </c>
      <c r="G441" t="s">
        <v>16</v>
      </c>
      <c r="H441">
        <v>100</v>
      </c>
      <c r="I441" t="s">
        <v>92</v>
      </c>
      <c r="J441" t="s">
        <v>186</v>
      </c>
      <c r="K441" t="s">
        <v>19</v>
      </c>
      <c r="M441" t="s">
        <v>326</v>
      </c>
      <c r="N441">
        <v>2000</v>
      </c>
      <c r="O441">
        <v>19528471</v>
      </c>
      <c r="P441" s="28" t="s">
        <v>368</v>
      </c>
    </row>
    <row r="442" spans="1:16">
      <c r="A442">
        <v>141</v>
      </c>
      <c r="B442">
        <v>4</v>
      </c>
      <c r="C442">
        <v>36.86</v>
      </c>
      <c r="D442" t="s">
        <v>14</v>
      </c>
      <c r="E442" t="s">
        <v>326</v>
      </c>
      <c r="F442" t="s">
        <v>48</v>
      </c>
      <c r="G442" t="s">
        <v>16</v>
      </c>
      <c r="H442">
        <v>100</v>
      </c>
      <c r="I442" t="s">
        <v>92</v>
      </c>
      <c r="J442" t="s">
        <v>186</v>
      </c>
      <c r="K442" t="s">
        <v>19</v>
      </c>
      <c r="M442" t="s">
        <v>326</v>
      </c>
      <c r="N442">
        <v>2000</v>
      </c>
      <c r="O442">
        <v>19528471</v>
      </c>
    </row>
    <row r="443" spans="1:16">
      <c r="A443">
        <v>141</v>
      </c>
      <c r="B443">
        <v>24</v>
      </c>
      <c r="C443">
        <v>94.14</v>
      </c>
      <c r="D443" t="s">
        <v>14</v>
      </c>
      <c r="E443" t="s">
        <v>326</v>
      </c>
      <c r="F443" t="s">
        <v>48</v>
      </c>
      <c r="G443" t="s">
        <v>16</v>
      </c>
      <c r="H443">
        <v>100</v>
      </c>
      <c r="I443" t="s">
        <v>92</v>
      </c>
      <c r="J443" t="s">
        <v>186</v>
      </c>
      <c r="K443" t="s">
        <v>19</v>
      </c>
      <c r="M443" t="s">
        <v>326</v>
      </c>
      <c r="N443">
        <v>2000</v>
      </c>
      <c r="O443">
        <v>19528471</v>
      </c>
    </row>
    <row r="444" spans="1:16">
      <c r="A444">
        <v>141</v>
      </c>
      <c r="B444">
        <v>48</v>
      </c>
      <c r="C444">
        <v>134.19</v>
      </c>
      <c r="D444" t="s">
        <v>14</v>
      </c>
      <c r="E444" t="s">
        <v>326</v>
      </c>
      <c r="F444" t="s">
        <v>48</v>
      </c>
      <c r="G444" t="s">
        <v>16</v>
      </c>
      <c r="H444">
        <v>100</v>
      </c>
      <c r="I444" t="s">
        <v>92</v>
      </c>
      <c r="J444" t="s">
        <v>186</v>
      </c>
      <c r="K444" t="s">
        <v>19</v>
      </c>
      <c r="M444" t="s">
        <v>326</v>
      </c>
      <c r="N444">
        <v>2000</v>
      </c>
      <c r="O444">
        <v>19528471</v>
      </c>
    </row>
    <row r="445" spans="1:16">
      <c r="A445">
        <v>141</v>
      </c>
      <c r="B445">
        <v>72</v>
      </c>
      <c r="C445">
        <v>164.16</v>
      </c>
      <c r="D445" t="s">
        <v>14</v>
      </c>
      <c r="E445" t="s">
        <v>326</v>
      </c>
      <c r="F445" t="s">
        <v>48</v>
      </c>
      <c r="G445" t="s">
        <v>16</v>
      </c>
      <c r="H445">
        <v>100</v>
      </c>
      <c r="I445" t="s">
        <v>92</v>
      </c>
      <c r="J445" t="s">
        <v>186</v>
      </c>
      <c r="K445" t="s">
        <v>19</v>
      </c>
      <c r="M445" t="s">
        <v>326</v>
      </c>
      <c r="N445">
        <v>2000</v>
      </c>
      <c r="O445">
        <v>19528471</v>
      </c>
    </row>
    <row r="446" spans="1:16">
      <c r="A446">
        <v>142</v>
      </c>
      <c r="B446">
        <v>55</v>
      </c>
      <c r="C446">
        <v>2.8472906403940801</v>
      </c>
      <c r="D446" t="s">
        <v>14</v>
      </c>
      <c r="E446">
        <v>39.700000000000003</v>
      </c>
      <c r="F446" t="s">
        <v>132</v>
      </c>
      <c r="G446" t="s">
        <v>16</v>
      </c>
      <c r="H446">
        <v>145</v>
      </c>
      <c r="I446" t="s">
        <v>29</v>
      </c>
      <c r="J446" t="s">
        <v>186</v>
      </c>
      <c r="K446" t="s">
        <v>19</v>
      </c>
      <c r="M446" t="s">
        <v>381</v>
      </c>
      <c r="N446" t="s">
        <v>205</v>
      </c>
      <c r="O446">
        <v>21388194</v>
      </c>
      <c r="P446" s="8" t="s">
        <v>396</v>
      </c>
    </row>
    <row r="447" spans="1:16">
      <c r="A447">
        <v>143</v>
      </c>
      <c r="B447">
        <v>12</v>
      </c>
      <c r="C447">
        <v>6.6835443037974596</v>
      </c>
      <c r="D447" t="s">
        <v>14</v>
      </c>
      <c r="E447">
        <v>22.5</v>
      </c>
      <c r="F447" s="21" t="s">
        <v>15</v>
      </c>
      <c r="G447" t="s">
        <v>16</v>
      </c>
      <c r="H447">
        <v>16</v>
      </c>
      <c r="I447" t="s">
        <v>92</v>
      </c>
      <c r="J447" t="s">
        <v>206</v>
      </c>
      <c r="K447" t="s">
        <v>19</v>
      </c>
      <c r="L447" t="s">
        <v>207</v>
      </c>
      <c r="M447" t="s">
        <v>326</v>
      </c>
      <c r="N447">
        <v>5000</v>
      </c>
      <c r="O447">
        <v>25311750</v>
      </c>
      <c r="P447" t="s">
        <v>208</v>
      </c>
    </row>
    <row r="448" spans="1:16">
      <c r="A448">
        <v>143</v>
      </c>
      <c r="B448">
        <v>24</v>
      </c>
      <c r="C448">
        <v>8.0506329113924</v>
      </c>
      <c r="D448" t="s">
        <v>14</v>
      </c>
      <c r="E448">
        <v>22.5</v>
      </c>
      <c r="F448" s="21" t="s">
        <v>15</v>
      </c>
      <c r="G448" t="s">
        <v>16</v>
      </c>
      <c r="H448">
        <v>16</v>
      </c>
      <c r="I448" t="s">
        <v>92</v>
      </c>
      <c r="J448" t="s">
        <v>206</v>
      </c>
      <c r="K448" t="s">
        <v>19</v>
      </c>
      <c r="L448" t="s">
        <v>207</v>
      </c>
      <c r="M448" t="s">
        <v>326</v>
      </c>
      <c r="N448">
        <v>5000</v>
      </c>
      <c r="O448">
        <v>25311750</v>
      </c>
    </row>
    <row r="449" spans="1:18">
      <c r="A449">
        <v>143</v>
      </c>
      <c r="B449">
        <v>48</v>
      </c>
      <c r="C449">
        <v>8.9113924050632907</v>
      </c>
      <c r="D449" t="s">
        <v>14</v>
      </c>
      <c r="E449">
        <v>22.5</v>
      </c>
      <c r="F449" s="21" t="s">
        <v>15</v>
      </c>
      <c r="G449" t="s">
        <v>16</v>
      </c>
      <c r="H449">
        <v>16</v>
      </c>
      <c r="I449" t="s">
        <v>92</v>
      </c>
      <c r="J449" t="s">
        <v>206</v>
      </c>
      <c r="K449" t="s">
        <v>19</v>
      </c>
      <c r="L449" t="s">
        <v>207</v>
      </c>
      <c r="M449" t="s">
        <v>326</v>
      </c>
      <c r="N449">
        <v>5000</v>
      </c>
      <c r="O449">
        <v>25311750</v>
      </c>
    </row>
    <row r="450" spans="1:18">
      <c r="A450">
        <v>144</v>
      </c>
      <c r="B450">
        <v>48</v>
      </c>
      <c r="C450">
        <v>2.3589743589743501</v>
      </c>
      <c r="D450" t="s">
        <v>14</v>
      </c>
      <c r="E450">
        <v>18</v>
      </c>
      <c r="F450" t="s">
        <v>31</v>
      </c>
      <c r="G450" t="s">
        <v>16</v>
      </c>
      <c r="H450">
        <v>10</v>
      </c>
      <c r="I450" t="s">
        <v>29</v>
      </c>
      <c r="J450" t="s">
        <v>206</v>
      </c>
      <c r="K450" t="s">
        <v>19</v>
      </c>
      <c r="L450" t="s">
        <v>209</v>
      </c>
      <c r="M450" t="s">
        <v>326</v>
      </c>
      <c r="N450">
        <v>5000</v>
      </c>
      <c r="O450">
        <v>21367450</v>
      </c>
      <c r="P450" s="6" t="s">
        <v>210</v>
      </c>
    </row>
    <row r="451" spans="1:18">
      <c r="A451">
        <v>145</v>
      </c>
      <c r="B451">
        <v>48</v>
      </c>
      <c r="C451">
        <v>2.0238900000000002</v>
      </c>
      <c r="D451" t="s">
        <v>14</v>
      </c>
      <c r="E451">
        <v>18</v>
      </c>
      <c r="F451" t="s">
        <v>31</v>
      </c>
      <c r="G451" t="s">
        <v>16</v>
      </c>
      <c r="H451">
        <v>60</v>
      </c>
      <c r="I451" t="s">
        <v>29</v>
      </c>
      <c r="J451" t="s">
        <v>206</v>
      </c>
      <c r="K451" t="s">
        <v>19</v>
      </c>
      <c r="L451" t="s">
        <v>209</v>
      </c>
      <c r="M451" t="s">
        <v>326</v>
      </c>
      <c r="N451">
        <v>5000</v>
      </c>
      <c r="O451">
        <v>21367450</v>
      </c>
      <c r="P451" s="6" t="s">
        <v>211</v>
      </c>
    </row>
    <row r="452" spans="1:18">
      <c r="A452">
        <v>146</v>
      </c>
      <c r="B452">
        <v>22</v>
      </c>
      <c r="C452" s="6">
        <v>16.428571430000002</v>
      </c>
      <c r="D452" t="s">
        <v>14</v>
      </c>
      <c r="E452">
        <v>20</v>
      </c>
      <c r="F452" s="21" t="s">
        <v>15</v>
      </c>
      <c r="G452" t="s">
        <v>16</v>
      </c>
      <c r="H452">
        <v>20</v>
      </c>
      <c r="I452" s="35" t="s">
        <v>92</v>
      </c>
      <c r="J452" t="s">
        <v>206</v>
      </c>
      <c r="K452" t="s">
        <v>19</v>
      </c>
      <c r="L452" t="s">
        <v>212</v>
      </c>
      <c r="M452" t="s">
        <v>326</v>
      </c>
      <c r="N452">
        <v>5000</v>
      </c>
      <c r="O452">
        <v>17332622</v>
      </c>
      <c r="P452" s="6" t="s">
        <v>213</v>
      </c>
    </row>
    <row r="453" spans="1:18">
      <c r="A453">
        <v>146</v>
      </c>
      <c r="B453">
        <v>48</v>
      </c>
      <c r="C453" s="6">
        <v>14.28571429</v>
      </c>
      <c r="D453" t="s">
        <v>14</v>
      </c>
      <c r="E453">
        <v>20</v>
      </c>
      <c r="F453" s="21" t="s">
        <v>15</v>
      </c>
      <c r="G453" t="s">
        <v>16</v>
      </c>
      <c r="H453">
        <v>20</v>
      </c>
      <c r="I453" s="35" t="s">
        <v>92</v>
      </c>
      <c r="J453" t="s">
        <v>206</v>
      </c>
      <c r="K453" t="s">
        <v>19</v>
      </c>
      <c r="L453" t="s">
        <v>212</v>
      </c>
      <c r="M453" t="s">
        <v>326</v>
      </c>
      <c r="N453">
        <v>5000</v>
      </c>
      <c r="O453">
        <v>17332622</v>
      </c>
    </row>
    <row r="454" spans="1:18">
      <c r="A454">
        <v>146</v>
      </c>
      <c r="B454">
        <v>72</v>
      </c>
      <c r="C454" s="6">
        <v>15.12755102</v>
      </c>
      <c r="D454" t="s">
        <v>14</v>
      </c>
      <c r="E454">
        <v>20</v>
      </c>
      <c r="F454" s="21" t="s">
        <v>15</v>
      </c>
      <c r="G454" t="s">
        <v>16</v>
      </c>
      <c r="H454">
        <v>20</v>
      </c>
      <c r="I454" s="35" t="s">
        <v>92</v>
      </c>
      <c r="J454" t="s">
        <v>206</v>
      </c>
      <c r="K454" t="s">
        <v>19</v>
      </c>
      <c r="L454" t="s">
        <v>212</v>
      </c>
      <c r="M454" t="s">
        <v>326</v>
      </c>
      <c r="N454">
        <v>5000</v>
      </c>
      <c r="O454">
        <v>17332622</v>
      </c>
    </row>
    <row r="455" spans="1:18">
      <c r="A455">
        <v>146</v>
      </c>
      <c r="B455">
        <v>96</v>
      </c>
      <c r="C455" s="6">
        <v>13.520408160000001</v>
      </c>
      <c r="D455" t="s">
        <v>14</v>
      </c>
      <c r="E455">
        <v>20</v>
      </c>
      <c r="F455" s="21" t="s">
        <v>15</v>
      </c>
      <c r="G455" t="s">
        <v>16</v>
      </c>
      <c r="H455">
        <v>20</v>
      </c>
      <c r="I455" s="35" t="s">
        <v>92</v>
      </c>
      <c r="J455" t="s">
        <v>206</v>
      </c>
      <c r="K455" t="s">
        <v>19</v>
      </c>
      <c r="L455" t="s">
        <v>212</v>
      </c>
      <c r="M455" t="s">
        <v>326</v>
      </c>
      <c r="N455">
        <v>5000</v>
      </c>
      <c r="O455">
        <v>17332622</v>
      </c>
    </row>
    <row r="456" spans="1:18" ht="15" thickBot="1">
      <c r="A456">
        <v>147</v>
      </c>
      <c r="B456">
        <v>24</v>
      </c>
      <c r="C456">
        <v>11.8</v>
      </c>
      <c r="D456" t="s">
        <v>14</v>
      </c>
      <c r="E456">
        <v>18.399999999999999</v>
      </c>
      <c r="F456" s="21" t="s">
        <v>15</v>
      </c>
      <c r="G456" t="s">
        <v>16</v>
      </c>
      <c r="H456">
        <v>39.4</v>
      </c>
      <c r="I456" s="35" t="s">
        <v>92</v>
      </c>
      <c r="J456" t="s">
        <v>206</v>
      </c>
      <c r="K456" t="s">
        <v>19</v>
      </c>
      <c r="L456" t="s">
        <v>207</v>
      </c>
      <c r="M456" t="s">
        <v>196</v>
      </c>
      <c r="N456">
        <v>5000</v>
      </c>
      <c r="O456">
        <v>26238078</v>
      </c>
      <c r="P456" t="s">
        <v>214</v>
      </c>
    </row>
    <row r="457" spans="1:18" ht="15" thickBot="1">
      <c r="A457">
        <v>148</v>
      </c>
      <c r="B457">
        <v>24</v>
      </c>
      <c r="C457" s="34">
        <v>15.7</v>
      </c>
      <c r="D457" t="s">
        <v>14</v>
      </c>
      <c r="E457">
        <v>18.399999999999999</v>
      </c>
      <c r="F457" s="21" t="s">
        <v>15</v>
      </c>
      <c r="G457" t="s">
        <v>16</v>
      </c>
      <c r="H457">
        <v>40.299999999999997</v>
      </c>
      <c r="I457" s="35" t="s">
        <v>92</v>
      </c>
      <c r="J457" t="s">
        <v>206</v>
      </c>
      <c r="K457" t="s">
        <v>19</v>
      </c>
      <c r="L457" t="s">
        <v>20</v>
      </c>
      <c r="M457" t="s">
        <v>196</v>
      </c>
      <c r="N457">
        <v>5000</v>
      </c>
      <c r="O457">
        <v>26238078</v>
      </c>
      <c r="P457" s="29" t="s">
        <v>215</v>
      </c>
      <c r="R457" s="29"/>
    </row>
    <row r="458" spans="1:18" ht="15" thickBot="1">
      <c r="A458">
        <v>149</v>
      </c>
      <c r="B458">
        <v>24</v>
      </c>
      <c r="C458" s="34">
        <v>9.9</v>
      </c>
      <c r="D458" t="s">
        <v>14</v>
      </c>
      <c r="E458">
        <v>18.399999999999999</v>
      </c>
      <c r="F458" s="21" t="s">
        <v>15</v>
      </c>
      <c r="G458" t="s">
        <v>16</v>
      </c>
      <c r="H458">
        <v>22.3</v>
      </c>
      <c r="I458" s="35" t="s">
        <v>92</v>
      </c>
      <c r="J458" t="s">
        <v>206</v>
      </c>
      <c r="K458" t="s">
        <v>19</v>
      </c>
      <c r="L458" t="s">
        <v>216</v>
      </c>
      <c r="M458" t="s">
        <v>196</v>
      </c>
      <c r="N458">
        <v>5000</v>
      </c>
      <c r="O458">
        <v>26238078</v>
      </c>
      <c r="P458" s="29" t="s">
        <v>217</v>
      </c>
    </row>
    <row r="459" spans="1:18" ht="15" thickBot="1">
      <c r="A459">
        <v>150</v>
      </c>
      <c r="B459">
        <v>24</v>
      </c>
      <c r="C459" s="34">
        <v>10.199999999999999</v>
      </c>
      <c r="D459" t="s">
        <v>14</v>
      </c>
      <c r="E459">
        <v>18.399999999999999</v>
      </c>
      <c r="F459" s="21" t="s">
        <v>15</v>
      </c>
      <c r="G459" t="s">
        <v>16</v>
      </c>
      <c r="H459">
        <v>28.1</v>
      </c>
      <c r="I459" s="35" t="s">
        <v>92</v>
      </c>
      <c r="J459" t="s">
        <v>206</v>
      </c>
      <c r="K459" t="s">
        <v>19</v>
      </c>
      <c r="L459" t="s">
        <v>218</v>
      </c>
      <c r="M459" t="s">
        <v>196</v>
      </c>
      <c r="N459">
        <v>5000</v>
      </c>
      <c r="O459">
        <v>26238078</v>
      </c>
      <c r="P459" s="29" t="s">
        <v>219</v>
      </c>
    </row>
    <row r="460" spans="1:18">
      <c r="A460">
        <v>151</v>
      </c>
      <c r="B460" s="6">
        <v>1.6666667E-2</v>
      </c>
      <c r="C460" s="6">
        <v>134.82903680000001</v>
      </c>
      <c r="D460" t="s">
        <v>14</v>
      </c>
      <c r="E460">
        <v>20</v>
      </c>
      <c r="F460" s="21" t="s">
        <v>15</v>
      </c>
      <c r="G460" t="s">
        <v>16</v>
      </c>
      <c r="H460">
        <v>29</v>
      </c>
      <c r="I460" t="s">
        <v>178</v>
      </c>
      <c r="J460" t="s">
        <v>206</v>
      </c>
      <c r="K460" t="s">
        <v>19</v>
      </c>
      <c r="M460" t="s">
        <v>381</v>
      </c>
      <c r="N460">
        <v>0</v>
      </c>
      <c r="O460">
        <v>27125435</v>
      </c>
      <c r="P460" s="6" t="s">
        <v>220</v>
      </c>
    </row>
    <row r="461" spans="1:18">
      <c r="A461">
        <v>151</v>
      </c>
      <c r="B461" s="6">
        <v>3.3333333E-2</v>
      </c>
      <c r="C461" s="6">
        <v>149.92988890000001</v>
      </c>
      <c r="D461" t="s">
        <v>14</v>
      </c>
      <c r="E461">
        <v>20</v>
      </c>
      <c r="F461" s="21" t="s">
        <v>15</v>
      </c>
      <c r="G461" t="s">
        <v>16</v>
      </c>
      <c r="H461">
        <v>29</v>
      </c>
      <c r="I461" t="s">
        <v>178</v>
      </c>
      <c r="J461" t="s">
        <v>206</v>
      </c>
      <c r="K461" t="s">
        <v>19</v>
      </c>
      <c r="M461" t="s">
        <v>381</v>
      </c>
      <c r="N461">
        <v>0</v>
      </c>
      <c r="O461">
        <v>27125435</v>
      </c>
    </row>
    <row r="462" spans="1:18">
      <c r="A462">
        <v>151</v>
      </c>
      <c r="B462" s="6">
        <v>0.25</v>
      </c>
      <c r="C462" s="6">
        <v>100.31280340000001</v>
      </c>
      <c r="D462" t="s">
        <v>14</v>
      </c>
      <c r="E462">
        <v>20</v>
      </c>
      <c r="F462" s="21" t="s">
        <v>15</v>
      </c>
      <c r="G462" t="s">
        <v>16</v>
      </c>
      <c r="H462">
        <v>29</v>
      </c>
      <c r="I462" t="s">
        <v>178</v>
      </c>
      <c r="J462" t="s">
        <v>206</v>
      </c>
      <c r="K462" t="s">
        <v>19</v>
      </c>
      <c r="M462" t="s">
        <v>381</v>
      </c>
      <c r="N462">
        <v>0</v>
      </c>
      <c r="O462">
        <v>27125435</v>
      </c>
    </row>
    <row r="463" spans="1:18">
      <c r="A463">
        <v>151</v>
      </c>
      <c r="B463" s="6">
        <v>0.5</v>
      </c>
      <c r="C463" s="6">
        <v>85.211951249999998</v>
      </c>
      <c r="D463" t="s">
        <v>14</v>
      </c>
      <c r="E463">
        <v>20</v>
      </c>
      <c r="F463" s="21" t="s">
        <v>15</v>
      </c>
      <c r="G463" t="s">
        <v>16</v>
      </c>
      <c r="H463">
        <v>29</v>
      </c>
      <c r="I463" t="s">
        <v>178</v>
      </c>
      <c r="J463" t="s">
        <v>206</v>
      </c>
      <c r="K463" t="s">
        <v>19</v>
      </c>
      <c r="M463" t="s">
        <v>381</v>
      </c>
      <c r="N463">
        <v>0</v>
      </c>
      <c r="O463">
        <v>27125435</v>
      </c>
    </row>
    <row r="464" spans="1:18">
      <c r="A464">
        <v>152</v>
      </c>
      <c r="B464" s="6">
        <v>1.6666667E-2</v>
      </c>
      <c r="C464" s="6">
        <v>1.0900000000000001</v>
      </c>
      <c r="D464" t="s">
        <v>14</v>
      </c>
      <c r="E464" t="s">
        <v>326</v>
      </c>
      <c r="F464" s="21" t="s">
        <v>15</v>
      </c>
      <c r="G464" t="s">
        <v>16</v>
      </c>
      <c r="H464">
        <v>41</v>
      </c>
      <c r="I464" t="s">
        <v>395</v>
      </c>
      <c r="J464" t="s">
        <v>206</v>
      </c>
      <c r="K464" t="s">
        <v>19</v>
      </c>
      <c r="L464" t="s">
        <v>221</v>
      </c>
      <c r="M464" t="s">
        <v>326</v>
      </c>
      <c r="N464">
        <v>0</v>
      </c>
      <c r="O464" s="8" t="s">
        <v>222</v>
      </c>
      <c r="P464" s="6" t="s">
        <v>223</v>
      </c>
    </row>
    <row r="465" spans="1:16">
      <c r="A465">
        <v>152</v>
      </c>
      <c r="B465" s="6">
        <v>4.1666666999999998E-2</v>
      </c>
      <c r="C465" s="6">
        <v>2.21</v>
      </c>
      <c r="D465" t="s">
        <v>14</v>
      </c>
      <c r="E465" t="s">
        <v>326</v>
      </c>
      <c r="F465" s="21" t="s">
        <v>15</v>
      </c>
      <c r="G465" t="s">
        <v>16</v>
      </c>
      <c r="H465">
        <v>41</v>
      </c>
      <c r="I465" t="s">
        <v>395</v>
      </c>
      <c r="J465" t="s">
        <v>206</v>
      </c>
      <c r="K465" t="s">
        <v>19</v>
      </c>
      <c r="L465" t="s">
        <v>221</v>
      </c>
      <c r="M465" t="s">
        <v>326</v>
      </c>
      <c r="N465">
        <v>0</v>
      </c>
      <c r="O465" s="8" t="s">
        <v>222</v>
      </c>
    </row>
    <row r="466" spans="1:16">
      <c r="A466">
        <v>152</v>
      </c>
      <c r="B466" s="6">
        <v>8.3333332999999996E-2</v>
      </c>
      <c r="C466" s="6">
        <v>19.05</v>
      </c>
      <c r="D466" t="s">
        <v>14</v>
      </c>
      <c r="E466" t="s">
        <v>326</v>
      </c>
      <c r="F466" s="21" t="s">
        <v>15</v>
      </c>
      <c r="G466" t="s">
        <v>16</v>
      </c>
      <c r="H466">
        <v>41</v>
      </c>
      <c r="I466" t="s">
        <v>395</v>
      </c>
      <c r="J466" t="s">
        <v>206</v>
      </c>
      <c r="K466" t="s">
        <v>19</v>
      </c>
      <c r="L466" t="s">
        <v>221</v>
      </c>
      <c r="M466" t="s">
        <v>326</v>
      </c>
      <c r="N466">
        <v>0</v>
      </c>
      <c r="O466" s="8" t="s">
        <v>222</v>
      </c>
    </row>
    <row r="467" spans="1:16">
      <c r="A467">
        <v>152</v>
      </c>
      <c r="B467" s="6">
        <v>0.25</v>
      </c>
      <c r="C467" s="6">
        <v>11.7</v>
      </c>
      <c r="D467" t="s">
        <v>14</v>
      </c>
      <c r="E467" t="s">
        <v>326</v>
      </c>
      <c r="F467" s="21" t="s">
        <v>15</v>
      </c>
      <c r="G467" t="s">
        <v>16</v>
      </c>
      <c r="H467">
        <v>41</v>
      </c>
      <c r="I467" t="s">
        <v>395</v>
      </c>
      <c r="J467" t="s">
        <v>206</v>
      </c>
      <c r="K467" t="s">
        <v>19</v>
      </c>
      <c r="L467" t="s">
        <v>221</v>
      </c>
      <c r="M467" t="s">
        <v>326</v>
      </c>
      <c r="N467">
        <v>0</v>
      </c>
      <c r="O467" s="8" t="s">
        <v>222</v>
      </c>
    </row>
    <row r="468" spans="1:16">
      <c r="A468">
        <v>152</v>
      </c>
      <c r="B468" s="6">
        <v>0.5</v>
      </c>
      <c r="C468" s="6">
        <v>11.56</v>
      </c>
      <c r="D468" t="s">
        <v>14</v>
      </c>
      <c r="E468" t="s">
        <v>326</v>
      </c>
      <c r="F468" s="21" t="s">
        <v>15</v>
      </c>
      <c r="G468" t="s">
        <v>16</v>
      </c>
      <c r="H468">
        <v>41</v>
      </c>
      <c r="I468" t="s">
        <v>395</v>
      </c>
      <c r="J468" t="s">
        <v>206</v>
      </c>
      <c r="K468" t="s">
        <v>19</v>
      </c>
      <c r="L468" t="s">
        <v>221</v>
      </c>
      <c r="M468" t="s">
        <v>326</v>
      </c>
      <c r="N468">
        <v>0</v>
      </c>
      <c r="O468" s="8" t="s">
        <v>222</v>
      </c>
    </row>
    <row r="469" spans="1:16">
      <c r="A469">
        <v>152</v>
      </c>
      <c r="B469" s="6">
        <v>1</v>
      </c>
      <c r="C469" s="6">
        <v>10.68</v>
      </c>
      <c r="D469" t="s">
        <v>14</v>
      </c>
      <c r="E469" t="s">
        <v>326</v>
      </c>
      <c r="F469" s="21" t="s">
        <v>15</v>
      </c>
      <c r="G469" t="s">
        <v>16</v>
      </c>
      <c r="H469">
        <v>41</v>
      </c>
      <c r="I469" t="s">
        <v>395</v>
      </c>
      <c r="J469" t="s">
        <v>206</v>
      </c>
      <c r="K469" t="s">
        <v>19</v>
      </c>
      <c r="L469" t="s">
        <v>221</v>
      </c>
      <c r="M469" t="s">
        <v>326</v>
      </c>
      <c r="N469">
        <v>0</v>
      </c>
      <c r="O469" s="8" t="s">
        <v>222</v>
      </c>
    </row>
    <row r="470" spans="1:16">
      <c r="A470">
        <v>152</v>
      </c>
      <c r="B470">
        <v>2</v>
      </c>
      <c r="C470" s="6">
        <v>4.9400000000000004</v>
      </c>
      <c r="D470" t="s">
        <v>14</v>
      </c>
      <c r="E470" t="s">
        <v>326</v>
      </c>
      <c r="F470" s="21" t="s">
        <v>15</v>
      </c>
      <c r="G470" t="s">
        <v>16</v>
      </c>
      <c r="H470">
        <v>41</v>
      </c>
      <c r="I470" t="s">
        <v>395</v>
      </c>
      <c r="J470" t="s">
        <v>206</v>
      </c>
      <c r="K470" t="s">
        <v>19</v>
      </c>
      <c r="L470" t="s">
        <v>221</v>
      </c>
      <c r="M470" t="s">
        <v>326</v>
      </c>
      <c r="N470">
        <v>0</v>
      </c>
      <c r="O470" s="8" t="s">
        <v>222</v>
      </c>
    </row>
    <row r="471" spans="1:16">
      <c r="A471">
        <v>152</v>
      </c>
      <c r="B471">
        <v>4</v>
      </c>
      <c r="C471" s="6">
        <v>4.13</v>
      </c>
      <c r="D471" t="s">
        <v>14</v>
      </c>
      <c r="E471" t="s">
        <v>326</v>
      </c>
      <c r="F471" s="21" t="s">
        <v>15</v>
      </c>
      <c r="G471" t="s">
        <v>16</v>
      </c>
      <c r="H471">
        <v>41</v>
      </c>
      <c r="I471" t="s">
        <v>395</v>
      </c>
      <c r="J471" t="s">
        <v>206</v>
      </c>
      <c r="K471" t="s">
        <v>19</v>
      </c>
      <c r="L471" t="s">
        <v>221</v>
      </c>
      <c r="M471" t="s">
        <v>326</v>
      </c>
      <c r="N471">
        <v>0</v>
      </c>
      <c r="O471" s="8" t="s">
        <v>222</v>
      </c>
    </row>
    <row r="472" spans="1:16">
      <c r="A472">
        <v>152</v>
      </c>
      <c r="B472">
        <v>6</v>
      </c>
      <c r="C472" s="6">
        <v>1.52</v>
      </c>
      <c r="D472" t="s">
        <v>14</v>
      </c>
      <c r="E472" t="s">
        <v>326</v>
      </c>
      <c r="F472" s="21" t="s">
        <v>15</v>
      </c>
      <c r="G472" t="s">
        <v>16</v>
      </c>
      <c r="H472">
        <v>41</v>
      </c>
      <c r="I472" t="s">
        <v>395</v>
      </c>
      <c r="J472" t="s">
        <v>206</v>
      </c>
      <c r="K472" t="s">
        <v>19</v>
      </c>
      <c r="L472" t="s">
        <v>221</v>
      </c>
      <c r="M472" t="s">
        <v>326</v>
      </c>
      <c r="N472">
        <v>0</v>
      </c>
      <c r="O472" s="8" t="s">
        <v>222</v>
      </c>
    </row>
    <row r="473" spans="1:16">
      <c r="A473">
        <v>152</v>
      </c>
      <c r="B473">
        <v>18</v>
      </c>
      <c r="C473" s="6">
        <v>1.19</v>
      </c>
      <c r="D473" t="s">
        <v>14</v>
      </c>
      <c r="E473" t="s">
        <v>326</v>
      </c>
      <c r="F473" s="21" t="s">
        <v>15</v>
      </c>
      <c r="G473" t="s">
        <v>16</v>
      </c>
      <c r="H473">
        <v>41</v>
      </c>
      <c r="I473" t="s">
        <v>395</v>
      </c>
      <c r="J473" t="s">
        <v>206</v>
      </c>
      <c r="K473" t="s">
        <v>19</v>
      </c>
      <c r="L473" t="s">
        <v>221</v>
      </c>
      <c r="M473" t="s">
        <v>326</v>
      </c>
      <c r="N473">
        <v>0</v>
      </c>
      <c r="O473" s="8" t="s">
        <v>222</v>
      </c>
    </row>
    <row r="474" spans="1:16">
      <c r="A474">
        <v>152</v>
      </c>
      <c r="B474">
        <v>24</v>
      </c>
      <c r="C474" s="6">
        <v>0.1</v>
      </c>
      <c r="D474" t="s">
        <v>14</v>
      </c>
      <c r="E474" t="s">
        <v>326</v>
      </c>
      <c r="F474" s="21" t="s">
        <v>15</v>
      </c>
      <c r="G474" t="s">
        <v>16</v>
      </c>
      <c r="H474">
        <v>41</v>
      </c>
      <c r="I474" t="s">
        <v>395</v>
      </c>
      <c r="J474" t="s">
        <v>206</v>
      </c>
      <c r="K474" t="s">
        <v>19</v>
      </c>
      <c r="L474" t="s">
        <v>221</v>
      </c>
      <c r="M474" t="s">
        <v>326</v>
      </c>
      <c r="N474">
        <v>0</v>
      </c>
      <c r="O474" s="8" t="s">
        <v>222</v>
      </c>
    </row>
    <row r="475" spans="1:16">
      <c r="A475">
        <v>152</v>
      </c>
      <c r="B475">
        <v>48</v>
      </c>
      <c r="C475" s="6">
        <v>0.01</v>
      </c>
      <c r="D475" t="s">
        <v>14</v>
      </c>
      <c r="E475" t="s">
        <v>326</v>
      </c>
      <c r="F475" s="21" t="s">
        <v>15</v>
      </c>
      <c r="G475" t="s">
        <v>16</v>
      </c>
      <c r="H475">
        <v>41</v>
      </c>
      <c r="I475" t="s">
        <v>395</v>
      </c>
      <c r="J475" t="s">
        <v>206</v>
      </c>
      <c r="K475" t="s">
        <v>19</v>
      </c>
      <c r="L475" t="s">
        <v>221</v>
      </c>
      <c r="M475" t="s">
        <v>326</v>
      </c>
      <c r="N475">
        <v>0</v>
      </c>
      <c r="O475" s="8" t="s">
        <v>222</v>
      </c>
    </row>
    <row r="476" spans="1:16">
      <c r="A476">
        <v>153</v>
      </c>
      <c r="B476">
        <v>24</v>
      </c>
      <c r="C476" s="6">
        <v>3.7383177569999999</v>
      </c>
      <c r="D476" t="s">
        <v>14</v>
      </c>
      <c r="E476" t="s">
        <v>326</v>
      </c>
      <c r="F476" t="s">
        <v>132</v>
      </c>
      <c r="G476" t="s">
        <v>16</v>
      </c>
      <c r="H476">
        <v>2.5</v>
      </c>
      <c r="I476" s="6" t="s">
        <v>372</v>
      </c>
      <c r="J476" t="s">
        <v>206</v>
      </c>
      <c r="K476" t="s">
        <v>19</v>
      </c>
      <c r="L476" t="s">
        <v>224</v>
      </c>
      <c r="M476" t="s">
        <v>196</v>
      </c>
      <c r="N476" t="s">
        <v>55</v>
      </c>
      <c r="O476">
        <v>28193901</v>
      </c>
      <c r="P476" t="s">
        <v>301</v>
      </c>
    </row>
    <row r="477" spans="1:16">
      <c r="A477">
        <v>154</v>
      </c>
      <c r="B477">
        <f>80/60</f>
        <v>1.3333333333333333</v>
      </c>
      <c r="C477">
        <v>12.5</v>
      </c>
      <c r="D477" t="s">
        <v>14</v>
      </c>
      <c r="E477">
        <v>19.7</v>
      </c>
      <c r="F477" s="21" t="s">
        <v>15</v>
      </c>
      <c r="G477" t="s">
        <v>16</v>
      </c>
      <c r="H477">
        <v>53.6</v>
      </c>
      <c r="I477" t="s">
        <v>395</v>
      </c>
      <c r="J477" t="s">
        <v>206</v>
      </c>
      <c r="K477" t="s">
        <v>19</v>
      </c>
      <c r="L477" t="s">
        <v>221</v>
      </c>
      <c r="M477" t="s">
        <v>196</v>
      </c>
      <c r="N477">
        <v>0</v>
      </c>
      <c r="O477">
        <v>29341587</v>
      </c>
      <c r="P477" s="6" t="s">
        <v>225</v>
      </c>
    </row>
    <row r="478" spans="1:16">
      <c r="A478">
        <v>155</v>
      </c>
      <c r="B478">
        <v>24</v>
      </c>
      <c r="C478" s="6">
        <v>75.506</v>
      </c>
      <c r="D478" t="s">
        <v>14</v>
      </c>
      <c r="E478">
        <v>19.7</v>
      </c>
      <c r="F478" s="21" t="s">
        <v>15</v>
      </c>
      <c r="G478" t="s">
        <v>16</v>
      </c>
      <c r="H478">
        <v>127</v>
      </c>
      <c r="I478" s="21" t="s">
        <v>169</v>
      </c>
      <c r="J478" t="s">
        <v>206</v>
      </c>
      <c r="K478" t="s">
        <v>19</v>
      </c>
      <c r="L478" t="s">
        <v>221</v>
      </c>
      <c r="M478" t="s">
        <v>196</v>
      </c>
      <c r="N478">
        <v>0</v>
      </c>
      <c r="O478">
        <v>29341587</v>
      </c>
      <c r="P478" s="6" t="s">
        <v>226</v>
      </c>
    </row>
    <row r="479" spans="1:16">
      <c r="A479">
        <v>156</v>
      </c>
      <c r="B479">
        <v>2</v>
      </c>
      <c r="C479">
        <v>1.8</v>
      </c>
      <c r="D479" t="s">
        <v>14</v>
      </c>
      <c r="E479">
        <v>22.5</v>
      </c>
      <c r="F479" s="21" t="s">
        <v>15</v>
      </c>
      <c r="G479" t="s">
        <v>16</v>
      </c>
      <c r="H479">
        <v>18</v>
      </c>
      <c r="I479" t="s">
        <v>140</v>
      </c>
      <c r="J479" t="s">
        <v>206</v>
      </c>
      <c r="K479" t="s">
        <v>19</v>
      </c>
      <c r="M479" t="s">
        <v>326</v>
      </c>
      <c r="N479" t="s">
        <v>55</v>
      </c>
      <c r="O479">
        <v>29173814</v>
      </c>
      <c r="P479" t="s">
        <v>227</v>
      </c>
    </row>
    <row r="480" spans="1:16">
      <c r="A480">
        <v>156</v>
      </c>
      <c r="B480">
        <v>4</v>
      </c>
      <c r="C480">
        <v>3.1</v>
      </c>
      <c r="D480" t="s">
        <v>14</v>
      </c>
      <c r="E480">
        <v>22.5</v>
      </c>
      <c r="F480" s="21" t="s">
        <v>15</v>
      </c>
      <c r="G480" t="s">
        <v>16</v>
      </c>
      <c r="H480">
        <v>18</v>
      </c>
      <c r="I480" t="s">
        <v>140</v>
      </c>
      <c r="J480" t="s">
        <v>206</v>
      </c>
      <c r="K480" t="s">
        <v>19</v>
      </c>
      <c r="M480" t="s">
        <v>326</v>
      </c>
      <c r="N480" t="s">
        <v>55</v>
      </c>
      <c r="O480">
        <v>29173814</v>
      </c>
    </row>
    <row r="481" spans="1:16">
      <c r="A481">
        <v>156</v>
      </c>
      <c r="B481">
        <v>12</v>
      </c>
      <c r="C481">
        <v>6.8</v>
      </c>
      <c r="D481" t="s">
        <v>14</v>
      </c>
      <c r="E481">
        <v>22.5</v>
      </c>
      <c r="F481" s="21" t="s">
        <v>15</v>
      </c>
      <c r="G481" t="s">
        <v>16</v>
      </c>
      <c r="H481">
        <v>18</v>
      </c>
      <c r="I481" t="s">
        <v>140</v>
      </c>
      <c r="J481" t="s">
        <v>206</v>
      </c>
      <c r="K481" t="s">
        <v>19</v>
      </c>
      <c r="M481" t="s">
        <v>326</v>
      </c>
      <c r="N481" t="s">
        <v>55</v>
      </c>
      <c r="O481">
        <v>29173814</v>
      </c>
    </row>
    <row r="482" spans="1:16">
      <c r="A482">
        <v>156</v>
      </c>
      <c r="B482">
        <v>24</v>
      </c>
      <c r="C482">
        <v>5.5</v>
      </c>
      <c r="D482" t="s">
        <v>14</v>
      </c>
      <c r="E482">
        <v>22.5</v>
      </c>
      <c r="F482" s="21" t="s">
        <v>15</v>
      </c>
      <c r="G482" t="s">
        <v>16</v>
      </c>
      <c r="H482">
        <v>18</v>
      </c>
      <c r="I482" t="s">
        <v>140</v>
      </c>
      <c r="J482" t="s">
        <v>206</v>
      </c>
      <c r="K482" t="s">
        <v>19</v>
      </c>
      <c r="M482" t="s">
        <v>326</v>
      </c>
      <c r="N482" t="s">
        <v>55</v>
      </c>
      <c r="O482">
        <v>29173814</v>
      </c>
    </row>
    <row r="483" spans="1:16">
      <c r="A483">
        <v>156</v>
      </c>
      <c r="B483">
        <v>48</v>
      </c>
      <c r="C483">
        <v>3.8</v>
      </c>
      <c r="D483" t="s">
        <v>14</v>
      </c>
      <c r="E483">
        <v>22.5</v>
      </c>
      <c r="F483" s="21" t="s">
        <v>15</v>
      </c>
      <c r="G483" t="s">
        <v>16</v>
      </c>
      <c r="H483">
        <v>18</v>
      </c>
      <c r="I483" t="s">
        <v>140</v>
      </c>
      <c r="J483" t="s">
        <v>206</v>
      </c>
      <c r="K483" t="s">
        <v>19</v>
      </c>
      <c r="M483" t="s">
        <v>326</v>
      </c>
      <c r="N483" t="s">
        <v>55</v>
      </c>
      <c r="O483">
        <v>29173814</v>
      </c>
    </row>
    <row r="484" spans="1:16">
      <c r="A484">
        <v>157</v>
      </c>
      <c r="B484">
        <v>24</v>
      </c>
      <c r="C484">
        <v>25.408163265306101</v>
      </c>
      <c r="D484" t="s">
        <v>14</v>
      </c>
      <c r="E484">
        <v>20</v>
      </c>
      <c r="F484" t="s">
        <v>31</v>
      </c>
      <c r="G484" t="s">
        <v>16</v>
      </c>
      <c r="H484">
        <v>15.52</v>
      </c>
      <c r="I484" t="s">
        <v>17</v>
      </c>
      <c r="J484" t="s">
        <v>206</v>
      </c>
      <c r="K484" t="s">
        <v>19</v>
      </c>
      <c r="L484" t="s">
        <v>221</v>
      </c>
      <c r="M484" t="s">
        <v>59</v>
      </c>
      <c r="N484">
        <v>0</v>
      </c>
      <c r="O484">
        <v>22100983</v>
      </c>
      <c r="P484" t="s">
        <v>228</v>
      </c>
    </row>
    <row r="485" spans="1:16">
      <c r="A485">
        <v>158</v>
      </c>
      <c r="B485">
        <v>24</v>
      </c>
      <c r="C485">
        <v>37.857142857142797</v>
      </c>
      <c r="D485" t="s">
        <v>14</v>
      </c>
      <c r="E485">
        <v>20</v>
      </c>
      <c r="F485" t="s">
        <v>31</v>
      </c>
      <c r="G485" t="s">
        <v>16</v>
      </c>
      <c r="H485">
        <v>29.05</v>
      </c>
      <c r="I485" t="s">
        <v>17</v>
      </c>
      <c r="J485" t="s">
        <v>206</v>
      </c>
      <c r="K485" t="s">
        <v>19</v>
      </c>
      <c r="L485" t="s">
        <v>221</v>
      </c>
      <c r="M485" t="s">
        <v>59</v>
      </c>
      <c r="N485">
        <v>0</v>
      </c>
      <c r="O485">
        <v>22100983</v>
      </c>
      <c r="P485" t="s">
        <v>229</v>
      </c>
    </row>
    <row r="486" spans="1:16">
      <c r="A486">
        <v>159</v>
      </c>
      <c r="B486">
        <v>24</v>
      </c>
      <c r="C486">
        <v>18.469387755102002</v>
      </c>
      <c r="D486" t="s">
        <v>14</v>
      </c>
      <c r="E486">
        <v>20</v>
      </c>
      <c r="F486" t="s">
        <v>31</v>
      </c>
      <c r="G486" t="s">
        <v>16</v>
      </c>
      <c r="H486">
        <v>70.7</v>
      </c>
      <c r="I486" t="s">
        <v>17</v>
      </c>
      <c r="J486" t="s">
        <v>206</v>
      </c>
      <c r="K486" t="s">
        <v>19</v>
      </c>
      <c r="L486" t="s">
        <v>221</v>
      </c>
      <c r="M486" t="s">
        <v>59</v>
      </c>
      <c r="N486">
        <v>0</v>
      </c>
      <c r="O486">
        <v>22100983</v>
      </c>
      <c r="P486" t="s">
        <v>230</v>
      </c>
    </row>
    <row r="487" spans="1:16">
      <c r="A487">
        <v>160</v>
      </c>
      <c r="B487">
        <f>1/60</f>
        <v>1.6666666666666666E-2</v>
      </c>
      <c r="C487">
        <v>4.3</v>
      </c>
      <c r="D487" t="s">
        <v>14</v>
      </c>
      <c r="E487" t="s">
        <v>326</v>
      </c>
      <c r="F487" s="21" t="s">
        <v>15</v>
      </c>
      <c r="G487" t="s">
        <v>16</v>
      </c>
      <c r="H487">
        <v>80.2</v>
      </c>
      <c r="I487" s="21" t="s">
        <v>92</v>
      </c>
      <c r="J487" t="s">
        <v>206</v>
      </c>
      <c r="K487" t="s">
        <v>19</v>
      </c>
      <c r="L487" t="s">
        <v>221</v>
      </c>
      <c r="M487" t="s">
        <v>196</v>
      </c>
      <c r="N487">
        <v>0</v>
      </c>
      <c r="O487" s="4" t="s">
        <v>333</v>
      </c>
      <c r="P487" t="s">
        <v>231</v>
      </c>
    </row>
    <row r="488" spans="1:16">
      <c r="A488">
        <v>160</v>
      </c>
      <c r="B488">
        <f>5/60</f>
        <v>8.3333333333333329E-2</v>
      </c>
      <c r="C488">
        <v>17.2</v>
      </c>
      <c r="D488" t="s">
        <v>14</v>
      </c>
      <c r="E488" t="s">
        <v>326</v>
      </c>
      <c r="F488" s="21" t="s">
        <v>15</v>
      </c>
      <c r="G488" t="s">
        <v>16</v>
      </c>
      <c r="H488">
        <v>80.2</v>
      </c>
      <c r="I488" s="21" t="s">
        <v>92</v>
      </c>
      <c r="J488" t="s">
        <v>206</v>
      </c>
      <c r="K488" t="s">
        <v>19</v>
      </c>
      <c r="L488" t="s">
        <v>221</v>
      </c>
      <c r="M488" t="s">
        <v>196</v>
      </c>
      <c r="N488">
        <v>0</v>
      </c>
      <c r="O488" s="22" t="s">
        <v>333</v>
      </c>
    </row>
    <row r="489" spans="1:16">
      <c r="A489">
        <v>160</v>
      </c>
      <c r="B489">
        <f>15/60</f>
        <v>0.25</v>
      </c>
      <c r="C489">
        <v>18.3</v>
      </c>
      <c r="D489" t="s">
        <v>14</v>
      </c>
      <c r="E489" t="s">
        <v>326</v>
      </c>
      <c r="F489" s="21" t="s">
        <v>15</v>
      </c>
      <c r="G489" t="s">
        <v>16</v>
      </c>
      <c r="H489">
        <v>80.2</v>
      </c>
      <c r="I489" s="21" t="s">
        <v>92</v>
      </c>
      <c r="J489" t="s">
        <v>206</v>
      </c>
      <c r="K489" t="s">
        <v>19</v>
      </c>
      <c r="L489" t="s">
        <v>221</v>
      </c>
      <c r="M489" t="s">
        <v>196</v>
      </c>
      <c r="N489">
        <v>0</v>
      </c>
      <c r="O489" s="22" t="s">
        <v>333</v>
      </c>
    </row>
    <row r="490" spans="1:16">
      <c r="A490">
        <v>160</v>
      </c>
      <c r="B490">
        <f>30/60</f>
        <v>0.5</v>
      </c>
      <c r="C490">
        <v>21.3</v>
      </c>
      <c r="D490" t="s">
        <v>14</v>
      </c>
      <c r="E490" t="s">
        <v>326</v>
      </c>
      <c r="F490" s="21" t="s">
        <v>15</v>
      </c>
      <c r="G490" t="s">
        <v>16</v>
      </c>
      <c r="H490">
        <v>80.2</v>
      </c>
      <c r="I490" s="21" t="s">
        <v>92</v>
      </c>
      <c r="J490" t="s">
        <v>206</v>
      </c>
      <c r="K490" t="s">
        <v>19</v>
      </c>
      <c r="L490" t="s">
        <v>221</v>
      </c>
      <c r="M490" t="s">
        <v>196</v>
      </c>
      <c r="N490">
        <v>0</v>
      </c>
      <c r="O490" s="22" t="s">
        <v>333</v>
      </c>
    </row>
    <row r="491" spans="1:16">
      <c r="A491">
        <v>160</v>
      </c>
      <c r="B491">
        <f>1</f>
        <v>1</v>
      </c>
      <c r="C491">
        <v>18.5</v>
      </c>
      <c r="D491" t="s">
        <v>14</v>
      </c>
      <c r="E491" t="s">
        <v>326</v>
      </c>
      <c r="F491" s="21" t="s">
        <v>15</v>
      </c>
      <c r="G491" t="s">
        <v>16</v>
      </c>
      <c r="H491">
        <v>80.2</v>
      </c>
      <c r="I491" s="21" t="s">
        <v>92</v>
      </c>
      <c r="J491" t="s">
        <v>206</v>
      </c>
      <c r="K491" t="s">
        <v>19</v>
      </c>
      <c r="L491" t="s">
        <v>221</v>
      </c>
      <c r="M491" t="s">
        <v>196</v>
      </c>
      <c r="N491">
        <v>0</v>
      </c>
      <c r="O491" s="22" t="s">
        <v>333</v>
      </c>
    </row>
    <row r="492" spans="1:16">
      <c r="A492">
        <v>160</v>
      </c>
      <c r="B492">
        <v>2</v>
      </c>
      <c r="C492">
        <v>14</v>
      </c>
      <c r="D492" t="s">
        <v>14</v>
      </c>
      <c r="E492" t="s">
        <v>326</v>
      </c>
      <c r="F492" s="21" t="s">
        <v>15</v>
      </c>
      <c r="G492" t="s">
        <v>16</v>
      </c>
      <c r="H492">
        <v>80.2</v>
      </c>
      <c r="I492" s="21" t="s">
        <v>92</v>
      </c>
      <c r="J492" t="s">
        <v>206</v>
      </c>
      <c r="K492" t="s">
        <v>19</v>
      </c>
      <c r="L492" t="s">
        <v>221</v>
      </c>
      <c r="M492" t="s">
        <v>196</v>
      </c>
      <c r="N492">
        <v>0</v>
      </c>
      <c r="O492" s="22" t="s">
        <v>333</v>
      </c>
    </row>
    <row r="493" spans="1:16">
      <c r="A493">
        <v>160</v>
      </c>
      <c r="B493">
        <v>6</v>
      </c>
      <c r="C493">
        <v>8.8000000000000007</v>
      </c>
      <c r="D493" t="s">
        <v>14</v>
      </c>
      <c r="E493" t="s">
        <v>326</v>
      </c>
      <c r="F493" s="21" t="s">
        <v>15</v>
      </c>
      <c r="G493" t="s">
        <v>16</v>
      </c>
      <c r="H493">
        <v>80.2</v>
      </c>
      <c r="I493" s="21" t="s">
        <v>92</v>
      </c>
      <c r="J493" t="s">
        <v>206</v>
      </c>
      <c r="K493" t="s">
        <v>19</v>
      </c>
      <c r="L493" t="s">
        <v>221</v>
      </c>
      <c r="M493" t="s">
        <v>196</v>
      </c>
      <c r="N493">
        <v>0</v>
      </c>
      <c r="O493" s="22" t="s">
        <v>333</v>
      </c>
    </row>
    <row r="494" spans="1:16">
      <c r="A494">
        <v>160</v>
      </c>
      <c r="B494">
        <v>24</v>
      </c>
      <c r="C494">
        <v>5.6</v>
      </c>
      <c r="D494" t="s">
        <v>14</v>
      </c>
      <c r="E494" t="s">
        <v>326</v>
      </c>
      <c r="F494" s="21" t="s">
        <v>15</v>
      </c>
      <c r="G494" t="s">
        <v>16</v>
      </c>
      <c r="H494">
        <v>80.2</v>
      </c>
      <c r="I494" s="21" t="s">
        <v>92</v>
      </c>
      <c r="J494" t="s">
        <v>206</v>
      </c>
      <c r="K494" t="s">
        <v>19</v>
      </c>
      <c r="L494" t="s">
        <v>221</v>
      </c>
      <c r="M494" t="s">
        <v>196</v>
      </c>
      <c r="N494">
        <v>0</v>
      </c>
      <c r="O494" s="22" t="s">
        <v>333</v>
      </c>
    </row>
    <row r="495" spans="1:16" ht="15" thickBot="1">
      <c r="A495">
        <v>160</v>
      </c>
      <c r="B495">
        <v>48</v>
      </c>
      <c r="C495">
        <v>3.7</v>
      </c>
      <c r="D495" t="s">
        <v>14</v>
      </c>
      <c r="E495" t="s">
        <v>326</v>
      </c>
      <c r="F495" s="21" t="s">
        <v>15</v>
      </c>
      <c r="G495" t="s">
        <v>16</v>
      </c>
      <c r="H495">
        <v>80.2</v>
      </c>
      <c r="I495" s="21" t="s">
        <v>92</v>
      </c>
      <c r="J495" t="s">
        <v>206</v>
      </c>
      <c r="K495" t="s">
        <v>19</v>
      </c>
      <c r="L495" t="s">
        <v>221</v>
      </c>
      <c r="M495" t="s">
        <v>196</v>
      </c>
      <c r="N495">
        <v>0</v>
      </c>
      <c r="O495" s="22" t="s">
        <v>333</v>
      </c>
    </row>
    <row r="496" spans="1:16" ht="15" thickBot="1">
      <c r="A496">
        <v>161</v>
      </c>
      <c r="B496">
        <v>24</v>
      </c>
      <c r="C496" s="34">
        <v>10.4</v>
      </c>
      <c r="D496" t="s">
        <v>14</v>
      </c>
      <c r="E496">
        <v>18.399999999999999</v>
      </c>
      <c r="F496" s="21" t="s">
        <v>15</v>
      </c>
      <c r="G496" t="s">
        <v>16</v>
      </c>
      <c r="H496">
        <v>50</v>
      </c>
      <c r="I496" s="35" t="s">
        <v>92</v>
      </c>
      <c r="J496" t="s">
        <v>206</v>
      </c>
      <c r="K496" t="s">
        <v>19</v>
      </c>
      <c r="L496" t="s">
        <v>216</v>
      </c>
      <c r="M496" t="s">
        <v>196</v>
      </c>
      <c r="N496">
        <v>5000</v>
      </c>
      <c r="O496">
        <v>26238078</v>
      </c>
      <c r="P496" s="29" t="s">
        <v>232</v>
      </c>
    </row>
    <row r="497" spans="1:16" ht="15" thickBot="1">
      <c r="A497">
        <v>162</v>
      </c>
      <c r="B497">
        <v>24</v>
      </c>
      <c r="C497">
        <v>7.7</v>
      </c>
      <c r="D497" t="s">
        <v>14</v>
      </c>
      <c r="E497">
        <v>18.399999999999999</v>
      </c>
      <c r="F497" s="21" t="s">
        <v>15</v>
      </c>
      <c r="G497" t="s">
        <v>16</v>
      </c>
      <c r="H497">
        <v>100</v>
      </c>
      <c r="I497" s="35" t="s">
        <v>92</v>
      </c>
      <c r="J497" t="s">
        <v>206</v>
      </c>
      <c r="K497" t="s">
        <v>19</v>
      </c>
      <c r="L497" t="s">
        <v>216</v>
      </c>
      <c r="M497" t="s">
        <v>196</v>
      </c>
      <c r="N497">
        <v>5000</v>
      </c>
      <c r="O497">
        <v>26238078</v>
      </c>
      <c r="P497" s="29" t="s">
        <v>384</v>
      </c>
    </row>
    <row r="498" spans="1:16">
      <c r="A498">
        <v>163</v>
      </c>
      <c r="B498">
        <f>2/60</f>
        <v>3.3333333333333333E-2</v>
      </c>
      <c r="C498">
        <v>9.17</v>
      </c>
      <c r="D498" t="s">
        <v>14</v>
      </c>
      <c r="E498" t="s">
        <v>326</v>
      </c>
      <c r="F498" t="s">
        <v>132</v>
      </c>
      <c r="G498" t="s">
        <v>16</v>
      </c>
      <c r="H498">
        <v>50</v>
      </c>
      <c r="I498" t="s">
        <v>238</v>
      </c>
      <c r="J498" t="s">
        <v>206</v>
      </c>
      <c r="K498" t="s">
        <v>19</v>
      </c>
      <c r="L498" s="32" t="s">
        <v>20</v>
      </c>
      <c r="M498" s="32" t="s">
        <v>196</v>
      </c>
      <c r="N498">
        <v>0</v>
      </c>
      <c r="O498" s="8" t="s">
        <v>233</v>
      </c>
    </row>
    <row r="499" spans="1:16">
      <c r="A499">
        <v>163</v>
      </c>
      <c r="B499">
        <f>15/60</f>
        <v>0.25</v>
      </c>
      <c r="C499">
        <v>7.82</v>
      </c>
      <c r="D499" t="s">
        <v>14</v>
      </c>
      <c r="E499" t="s">
        <v>326</v>
      </c>
      <c r="F499" t="s">
        <v>132</v>
      </c>
      <c r="G499" t="s">
        <v>16</v>
      </c>
      <c r="H499">
        <v>50</v>
      </c>
      <c r="I499" t="s">
        <v>238</v>
      </c>
      <c r="J499" t="s">
        <v>206</v>
      </c>
      <c r="K499" t="s">
        <v>19</v>
      </c>
      <c r="L499" s="32" t="s">
        <v>20</v>
      </c>
      <c r="M499" s="32" t="s">
        <v>196</v>
      </c>
      <c r="N499">
        <v>0</v>
      </c>
      <c r="O499" s="8" t="s">
        <v>233</v>
      </c>
    </row>
    <row r="500" spans="1:16">
      <c r="A500">
        <v>163</v>
      </c>
      <c r="B500">
        <v>0.5</v>
      </c>
      <c r="C500">
        <v>16.920000000000002</v>
      </c>
      <c r="D500" t="s">
        <v>14</v>
      </c>
      <c r="E500" t="s">
        <v>326</v>
      </c>
      <c r="F500" t="s">
        <v>132</v>
      </c>
      <c r="G500" t="s">
        <v>16</v>
      </c>
      <c r="H500">
        <v>50</v>
      </c>
      <c r="I500" t="s">
        <v>238</v>
      </c>
      <c r="J500" t="s">
        <v>206</v>
      </c>
      <c r="K500" t="s">
        <v>19</v>
      </c>
      <c r="L500" s="32" t="s">
        <v>20</v>
      </c>
      <c r="M500" s="32" t="s">
        <v>196</v>
      </c>
      <c r="N500">
        <v>0</v>
      </c>
      <c r="O500" s="8" t="s">
        <v>233</v>
      </c>
    </row>
    <row r="501" spans="1:16">
      <c r="A501">
        <v>163</v>
      </c>
      <c r="B501">
        <v>1</v>
      </c>
      <c r="C501">
        <v>20.8</v>
      </c>
      <c r="D501" t="s">
        <v>14</v>
      </c>
      <c r="E501" t="s">
        <v>326</v>
      </c>
      <c r="F501" t="s">
        <v>132</v>
      </c>
      <c r="G501" t="s">
        <v>16</v>
      </c>
      <c r="H501">
        <v>50</v>
      </c>
      <c r="I501" t="s">
        <v>238</v>
      </c>
      <c r="J501" t="s">
        <v>206</v>
      </c>
      <c r="K501" t="s">
        <v>19</v>
      </c>
      <c r="L501" s="32" t="s">
        <v>20</v>
      </c>
      <c r="M501" s="32" t="s">
        <v>196</v>
      </c>
      <c r="N501">
        <v>0</v>
      </c>
      <c r="O501" s="8" t="s">
        <v>233</v>
      </c>
    </row>
    <row r="502" spans="1:16">
      <c r="A502">
        <v>163</v>
      </c>
      <c r="B502">
        <v>2</v>
      </c>
      <c r="C502">
        <v>12.65</v>
      </c>
      <c r="D502" t="s">
        <v>14</v>
      </c>
      <c r="E502" t="s">
        <v>326</v>
      </c>
      <c r="F502" t="s">
        <v>132</v>
      </c>
      <c r="G502" t="s">
        <v>16</v>
      </c>
      <c r="H502">
        <v>50</v>
      </c>
      <c r="I502" t="s">
        <v>238</v>
      </c>
      <c r="J502" t="s">
        <v>206</v>
      </c>
      <c r="K502" t="s">
        <v>19</v>
      </c>
      <c r="L502" s="32" t="s">
        <v>20</v>
      </c>
      <c r="M502" s="32" t="s">
        <v>196</v>
      </c>
      <c r="N502">
        <v>0</v>
      </c>
      <c r="O502" s="8" t="s">
        <v>233</v>
      </c>
    </row>
    <row r="503" spans="1:16">
      <c r="A503">
        <v>164</v>
      </c>
      <c r="B503">
        <v>3</v>
      </c>
      <c r="C503">
        <v>28.979591836734599</v>
      </c>
      <c r="D503" t="s">
        <v>14</v>
      </c>
      <c r="E503">
        <v>22.5</v>
      </c>
      <c r="F503" t="s">
        <v>31</v>
      </c>
      <c r="G503" t="s">
        <v>16</v>
      </c>
      <c r="H503">
        <v>6</v>
      </c>
      <c r="I503" t="s">
        <v>234</v>
      </c>
      <c r="J503" t="s">
        <v>206</v>
      </c>
      <c r="K503" t="s">
        <v>19</v>
      </c>
      <c r="M503" t="s">
        <v>326</v>
      </c>
      <c r="N503">
        <v>3400</v>
      </c>
      <c r="O503">
        <v>26353592</v>
      </c>
      <c r="P503" t="s">
        <v>235</v>
      </c>
    </row>
    <row r="504" spans="1:16">
      <c r="A504">
        <v>165</v>
      </c>
      <c r="B504">
        <v>3</v>
      </c>
      <c r="C504">
        <v>30.816326530612201</v>
      </c>
      <c r="D504" t="s">
        <v>14</v>
      </c>
      <c r="E504">
        <v>22.5</v>
      </c>
      <c r="F504" t="s">
        <v>31</v>
      </c>
      <c r="G504" t="s">
        <v>16</v>
      </c>
      <c r="H504">
        <v>6</v>
      </c>
      <c r="I504" t="s">
        <v>234</v>
      </c>
      <c r="J504" t="s">
        <v>206</v>
      </c>
      <c r="K504" t="s">
        <v>19</v>
      </c>
      <c r="M504" t="s">
        <v>326</v>
      </c>
      <c r="N504">
        <v>3400</v>
      </c>
      <c r="O504">
        <v>26353592</v>
      </c>
      <c r="P504" t="s">
        <v>236</v>
      </c>
    </row>
    <row r="505" spans="1:16">
      <c r="A505">
        <v>166</v>
      </c>
      <c r="B505">
        <v>0.5</v>
      </c>
      <c r="C505">
        <v>12.953488372093</v>
      </c>
      <c r="D505" t="s">
        <v>14</v>
      </c>
      <c r="E505">
        <v>35</v>
      </c>
      <c r="F505" s="6" t="s">
        <v>166</v>
      </c>
      <c r="G505" t="s">
        <v>16</v>
      </c>
      <c r="H505">
        <v>52</v>
      </c>
      <c r="I505" t="s">
        <v>395</v>
      </c>
      <c r="J505" t="s">
        <v>206</v>
      </c>
      <c r="K505" t="s">
        <v>19</v>
      </c>
      <c r="M505" t="s">
        <v>378</v>
      </c>
      <c r="N505">
        <v>6000</v>
      </c>
      <c r="O505">
        <v>30706223</v>
      </c>
      <c r="P505" t="s">
        <v>237</v>
      </c>
    </row>
    <row r="506" spans="1:16">
      <c r="A506">
        <v>166</v>
      </c>
      <c r="B506">
        <v>1</v>
      </c>
      <c r="C506">
        <v>20.511627906976699</v>
      </c>
      <c r="D506" t="s">
        <v>14</v>
      </c>
      <c r="E506">
        <v>35</v>
      </c>
      <c r="F506" s="6" t="s">
        <v>166</v>
      </c>
      <c r="G506" t="s">
        <v>16</v>
      </c>
      <c r="H506">
        <v>52</v>
      </c>
      <c r="I506" t="s">
        <v>395</v>
      </c>
      <c r="J506" t="s">
        <v>206</v>
      </c>
      <c r="K506" t="s">
        <v>19</v>
      </c>
      <c r="M506" t="s">
        <v>378</v>
      </c>
      <c r="N506">
        <v>6000</v>
      </c>
      <c r="O506">
        <v>30706223</v>
      </c>
    </row>
    <row r="507" spans="1:16">
      <c r="A507">
        <v>166</v>
      </c>
      <c r="B507">
        <v>2</v>
      </c>
      <c r="C507">
        <v>15.8023255813953</v>
      </c>
      <c r="D507" t="s">
        <v>14</v>
      </c>
      <c r="E507">
        <v>35</v>
      </c>
      <c r="F507" s="6" t="s">
        <v>166</v>
      </c>
      <c r="G507" t="s">
        <v>16</v>
      </c>
      <c r="H507">
        <v>52</v>
      </c>
      <c r="I507" t="s">
        <v>395</v>
      </c>
      <c r="J507" t="s">
        <v>206</v>
      </c>
      <c r="K507" t="s">
        <v>19</v>
      </c>
      <c r="M507" t="s">
        <v>378</v>
      </c>
      <c r="N507">
        <v>6000</v>
      </c>
      <c r="O507">
        <v>30706223</v>
      </c>
    </row>
    <row r="508" spans="1:16">
      <c r="A508">
        <v>167</v>
      </c>
      <c r="B508">
        <v>0.5</v>
      </c>
      <c r="C508">
        <v>7.9759036144578301</v>
      </c>
      <c r="D508" t="s">
        <v>14</v>
      </c>
      <c r="E508">
        <v>35</v>
      </c>
      <c r="F508" s="6" t="s">
        <v>166</v>
      </c>
      <c r="G508" t="s">
        <v>16</v>
      </c>
      <c r="H508">
        <v>52</v>
      </c>
      <c r="I508" t="s">
        <v>395</v>
      </c>
      <c r="J508" t="s">
        <v>206</v>
      </c>
      <c r="K508" t="s">
        <v>19</v>
      </c>
      <c r="M508" t="s">
        <v>378</v>
      </c>
      <c r="N508">
        <v>6000</v>
      </c>
      <c r="O508">
        <v>30706223</v>
      </c>
      <c r="P508" t="s">
        <v>237</v>
      </c>
    </row>
    <row r="509" spans="1:16">
      <c r="A509">
        <v>167</v>
      </c>
      <c r="B509">
        <v>1</v>
      </c>
      <c r="C509">
        <v>15.445783132530099</v>
      </c>
      <c r="D509" t="s">
        <v>14</v>
      </c>
      <c r="E509">
        <v>35</v>
      </c>
      <c r="F509" s="6" t="s">
        <v>166</v>
      </c>
      <c r="G509" t="s">
        <v>16</v>
      </c>
      <c r="H509">
        <v>52</v>
      </c>
      <c r="I509" t="s">
        <v>395</v>
      </c>
      <c r="J509" t="s">
        <v>206</v>
      </c>
      <c r="K509" t="s">
        <v>19</v>
      </c>
      <c r="M509" t="s">
        <v>378</v>
      </c>
      <c r="N509">
        <v>6000</v>
      </c>
      <c r="O509">
        <v>30706223</v>
      </c>
    </row>
    <row r="510" spans="1:16">
      <c r="A510">
        <v>167</v>
      </c>
      <c r="B510">
        <v>2</v>
      </c>
      <c r="C510">
        <v>8.7951807228915602</v>
      </c>
      <c r="D510" t="s">
        <v>14</v>
      </c>
      <c r="E510">
        <v>35</v>
      </c>
      <c r="F510" s="6" t="s">
        <v>166</v>
      </c>
      <c r="G510" t="s">
        <v>16</v>
      </c>
      <c r="H510">
        <v>52</v>
      </c>
      <c r="I510" t="s">
        <v>395</v>
      </c>
      <c r="J510" t="s">
        <v>206</v>
      </c>
      <c r="K510" t="s">
        <v>19</v>
      </c>
      <c r="M510" t="s">
        <v>378</v>
      </c>
      <c r="N510">
        <v>6000</v>
      </c>
      <c r="O510">
        <v>30706223</v>
      </c>
    </row>
    <row r="511" spans="1:16">
      <c r="A511">
        <v>168</v>
      </c>
      <c r="B511">
        <v>0.5</v>
      </c>
      <c r="C511">
        <v>10.38</v>
      </c>
      <c r="D511" t="s">
        <v>14</v>
      </c>
      <c r="E511">
        <v>23</v>
      </c>
      <c r="F511" t="s">
        <v>31</v>
      </c>
      <c r="G511" t="s">
        <v>16</v>
      </c>
      <c r="H511">
        <v>69.2</v>
      </c>
      <c r="I511" t="s">
        <v>238</v>
      </c>
      <c r="J511" t="s">
        <v>206</v>
      </c>
      <c r="K511" t="s">
        <v>19</v>
      </c>
      <c r="L511" t="s">
        <v>239</v>
      </c>
      <c r="M511" t="s">
        <v>57</v>
      </c>
      <c r="N511" t="s">
        <v>240</v>
      </c>
      <c r="O511">
        <v>31040674</v>
      </c>
      <c r="P511" t="s">
        <v>241</v>
      </c>
    </row>
    <row r="512" spans="1:16">
      <c r="A512">
        <v>168</v>
      </c>
      <c r="B512">
        <v>1</v>
      </c>
      <c r="C512">
        <v>2.7999999999999901</v>
      </c>
      <c r="D512" t="s">
        <v>14</v>
      </c>
      <c r="E512">
        <v>23</v>
      </c>
      <c r="F512" t="s">
        <v>31</v>
      </c>
      <c r="G512" t="s">
        <v>16</v>
      </c>
      <c r="H512">
        <v>69.2</v>
      </c>
      <c r="I512" t="s">
        <v>238</v>
      </c>
      <c r="J512" t="s">
        <v>206</v>
      </c>
      <c r="K512" t="s">
        <v>19</v>
      </c>
      <c r="L512" t="s">
        <v>239</v>
      </c>
      <c r="M512" t="s">
        <v>57</v>
      </c>
      <c r="N512" t="s">
        <v>240</v>
      </c>
      <c r="O512">
        <v>31040674</v>
      </c>
    </row>
    <row r="513" spans="1:16">
      <c r="A513">
        <v>168</v>
      </c>
      <c r="B513">
        <v>1.5</v>
      </c>
      <c r="C513">
        <v>2.1818181818181799</v>
      </c>
      <c r="D513" t="s">
        <v>14</v>
      </c>
      <c r="E513">
        <v>23</v>
      </c>
      <c r="F513" t="s">
        <v>31</v>
      </c>
      <c r="G513" t="s">
        <v>16</v>
      </c>
      <c r="H513">
        <v>69.2</v>
      </c>
      <c r="I513" t="s">
        <v>238</v>
      </c>
      <c r="J513" t="s">
        <v>206</v>
      </c>
      <c r="K513" t="s">
        <v>19</v>
      </c>
      <c r="L513" t="s">
        <v>239</v>
      </c>
      <c r="M513" t="s">
        <v>57</v>
      </c>
      <c r="N513" t="s">
        <v>240</v>
      </c>
      <c r="O513">
        <v>31040674</v>
      </c>
    </row>
    <row r="514" spans="1:16">
      <c r="A514">
        <v>168</v>
      </c>
      <c r="B514">
        <v>2</v>
      </c>
      <c r="C514">
        <v>4.2545454545454504</v>
      </c>
      <c r="D514" t="s">
        <v>14</v>
      </c>
      <c r="E514">
        <v>23</v>
      </c>
      <c r="F514" t="s">
        <v>31</v>
      </c>
      <c r="G514" t="s">
        <v>16</v>
      </c>
      <c r="H514">
        <v>69.2</v>
      </c>
      <c r="I514" t="s">
        <v>238</v>
      </c>
      <c r="J514" t="s">
        <v>206</v>
      </c>
      <c r="K514" t="s">
        <v>19</v>
      </c>
      <c r="L514" t="s">
        <v>239</v>
      </c>
      <c r="M514" t="s">
        <v>57</v>
      </c>
      <c r="N514" t="s">
        <v>240</v>
      </c>
      <c r="O514">
        <v>31040674</v>
      </c>
    </row>
    <row r="515" spans="1:16">
      <c r="A515">
        <v>169</v>
      </c>
      <c r="B515">
        <f>1/60</f>
        <v>1.6666666666666666E-2</v>
      </c>
      <c r="C515">
        <v>18.3</v>
      </c>
      <c r="D515" t="s">
        <v>14</v>
      </c>
      <c r="E515">
        <v>22.5</v>
      </c>
      <c r="F515" t="s">
        <v>31</v>
      </c>
      <c r="G515" t="s">
        <v>16</v>
      </c>
      <c r="H515">
        <v>20.3</v>
      </c>
      <c r="I515" t="s">
        <v>29</v>
      </c>
      <c r="J515" t="s">
        <v>242</v>
      </c>
      <c r="K515" t="s">
        <v>19</v>
      </c>
      <c r="L515" t="s">
        <v>243</v>
      </c>
      <c r="M515" t="s">
        <v>326</v>
      </c>
      <c r="N515">
        <v>1600</v>
      </c>
      <c r="O515">
        <v>16000291</v>
      </c>
      <c r="P515" t="s">
        <v>244</v>
      </c>
    </row>
    <row r="516" spans="1:16">
      <c r="A516">
        <v>169</v>
      </c>
      <c r="B516">
        <v>1</v>
      </c>
      <c r="C516">
        <v>10.8</v>
      </c>
      <c r="D516" t="s">
        <v>14</v>
      </c>
      <c r="E516">
        <v>22.5</v>
      </c>
      <c r="F516" t="s">
        <v>31</v>
      </c>
      <c r="G516" t="s">
        <v>16</v>
      </c>
      <c r="H516">
        <v>20.3</v>
      </c>
      <c r="I516" t="s">
        <v>29</v>
      </c>
      <c r="J516" t="s">
        <v>242</v>
      </c>
      <c r="K516" t="s">
        <v>19</v>
      </c>
      <c r="L516" t="s">
        <v>243</v>
      </c>
      <c r="M516" t="s">
        <v>326</v>
      </c>
      <c r="N516">
        <v>1600</v>
      </c>
      <c r="O516">
        <v>16000291</v>
      </c>
    </row>
    <row r="517" spans="1:16">
      <c r="A517">
        <v>169</v>
      </c>
      <c r="B517">
        <v>4</v>
      </c>
      <c r="C517">
        <v>8.8000000000000007</v>
      </c>
      <c r="D517" t="s">
        <v>14</v>
      </c>
      <c r="E517">
        <v>22.5</v>
      </c>
      <c r="F517" t="s">
        <v>31</v>
      </c>
      <c r="G517" t="s">
        <v>16</v>
      </c>
      <c r="H517">
        <v>20.3</v>
      </c>
      <c r="I517" t="s">
        <v>29</v>
      </c>
      <c r="J517" t="s">
        <v>242</v>
      </c>
      <c r="K517" t="s">
        <v>19</v>
      </c>
      <c r="L517" t="s">
        <v>243</v>
      </c>
      <c r="M517" t="s">
        <v>326</v>
      </c>
      <c r="N517">
        <v>1600</v>
      </c>
      <c r="O517">
        <v>16000291</v>
      </c>
    </row>
    <row r="518" spans="1:16">
      <c r="A518">
        <v>169</v>
      </c>
      <c r="B518">
        <v>24</v>
      </c>
      <c r="C518">
        <v>4.7</v>
      </c>
      <c r="D518" t="s">
        <v>14</v>
      </c>
      <c r="E518">
        <v>22.5</v>
      </c>
      <c r="F518" t="s">
        <v>31</v>
      </c>
      <c r="G518" t="s">
        <v>16</v>
      </c>
      <c r="H518">
        <v>20.3</v>
      </c>
      <c r="I518" t="s">
        <v>29</v>
      </c>
      <c r="J518" t="s">
        <v>242</v>
      </c>
      <c r="K518" t="s">
        <v>19</v>
      </c>
      <c r="L518" t="s">
        <v>243</v>
      </c>
      <c r="M518" t="s">
        <v>326</v>
      </c>
      <c r="N518">
        <v>1600</v>
      </c>
      <c r="O518">
        <v>16000291</v>
      </c>
    </row>
    <row r="519" spans="1:16">
      <c r="A519">
        <v>170</v>
      </c>
      <c r="B519">
        <f>1/60</f>
        <v>1.6666666666666666E-2</v>
      </c>
      <c r="C519">
        <v>11.5</v>
      </c>
      <c r="D519" t="s">
        <v>14</v>
      </c>
      <c r="E519">
        <v>22.5</v>
      </c>
      <c r="F519" t="s">
        <v>31</v>
      </c>
      <c r="G519" t="s">
        <v>16</v>
      </c>
      <c r="H519">
        <v>20</v>
      </c>
      <c r="I519" t="s">
        <v>29</v>
      </c>
      <c r="J519" t="s">
        <v>242</v>
      </c>
      <c r="K519" t="s">
        <v>19</v>
      </c>
      <c r="L519" t="s">
        <v>20</v>
      </c>
      <c r="M519" t="s">
        <v>326</v>
      </c>
      <c r="N519">
        <v>1600</v>
      </c>
      <c r="O519">
        <v>16000291</v>
      </c>
      <c r="P519" t="s">
        <v>245</v>
      </c>
    </row>
    <row r="520" spans="1:16">
      <c r="A520">
        <v>170</v>
      </c>
      <c r="B520">
        <v>1</v>
      </c>
      <c r="C520">
        <v>8.1999999999999993</v>
      </c>
      <c r="D520" t="s">
        <v>14</v>
      </c>
      <c r="E520">
        <v>22.5</v>
      </c>
      <c r="F520" t="s">
        <v>31</v>
      </c>
      <c r="G520" t="s">
        <v>16</v>
      </c>
      <c r="H520">
        <v>20</v>
      </c>
      <c r="I520" t="s">
        <v>29</v>
      </c>
      <c r="J520" t="s">
        <v>242</v>
      </c>
      <c r="K520" t="s">
        <v>19</v>
      </c>
      <c r="L520" t="s">
        <v>20</v>
      </c>
      <c r="M520" t="s">
        <v>326</v>
      </c>
      <c r="N520">
        <v>1600</v>
      </c>
      <c r="O520">
        <v>16000291</v>
      </c>
    </row>
    <row r="521" spans="1:16">
      <c r="A521">
        <v>170</v>
      </c>
      <c r="B521">
        <v>4</v>
      </c>
      <c r="C521">
        <v>4.7</v>
      </c>
      <c r="D521" t="s">
        <v>14</v>
      </c>
      <c r="E521">
        <v>22.5</v>
      </c>
      <c r="F521" t="s">
        <v>31</v>
      </c>
      <c r="G521" t="s">
        <v>16</v>
      </c>
      <c r="H521">
        <v>20</v>
      </c>
      <c r="I521" t="s">
        <v>29</v>
      </c>
      <c r="J521" t="s">
        <v>242</v>
      </c>
      <c r="K521" t="s">
        <v>19</v>
      </c>
      <c r="L521" t="s">
        <v>20</v>
      </c>
      <c r="M521" t="s">
        <v>326</v>
      </c>
      <c r="N521">
        <v>1600</v>
      </c>
      <c r="O521">
        <v>16000291</v>
      </c>
    </row>
    <row r="522" spans="1:16">
      <c r="A522">
        <v>170</v>
      </c>
      <c r="B522">
        <v>24</v>
      </c>
      <c r="C522">
        <v>4.5</v>
      </c>
      <c r="D522" t="s">
        <v>14</v>
      </c>
      <c r="E522">
        <v>22.5</v>
      </c>
      <c r="F522" t="s">
        <v>31</v>
      </c>
      <c r="G522" t="s">
        <v>16</v>
      </c>
      <c r="H522">
        <v>20</v>
      </c>
      <c r="I522" t="s">
        <v>29</v>
      </c>
      <c r="J522" t="s">
        <v>242</v>
      </c>
      <c r="K522" t="s">
        <v>19</v>
      </c>
      <c r="L522" t="s">
        <v>20</v>
      </c>
      <c r="M522" t="s">
        <v>326</v>
      </c>
      <c r="N522">
        <v>1600</v>
      </c>
      <c r="O522">
        <v>16000291</v>
      </c>
    </row>
    <row r="523" spans="1:16">
      <c r="A523">
        <v>171</v>
      </c>
      <c r="B523">
        <v>48</v>
      </c>
      <c r="C523">
        <v>10.2694610778443</v>
      </c>
      <c r="D523" t="s">
        <v>14</v>
      </c>
      <c r="E523">
        <v>23.5</v>
      </c>
      <c r="F523" s="21" t="s">
        <v>15</v>
      </c>
      <c r="G523" t="s">
        <v>16</v>
      </c>
      <c r="H523">
        <v>23.3</v>
      </c>
      <c r="I523" s="6" t="s">
        <v>92</v>
      </c>
      <c r="J523" t="s">
        <v>242</v>
      </c>
      <c r="K523" t="s">
        <v>246</v>
      </c>
      <c r="L523" t="s">
        <v>20</v>
      </c>
      <c r="M523" t="s">
        <v>196</v>
      </c>
      <c r="N523" t="s">
        <v>55</v>
      </c>
      <c r="O523">
        <v>19420561</v>
      </c>
      <c r="P523" t="s">
        <v>247</v>
      </c>
    </row>
    <row r="524" spans="1:16">
      <c r="A524">
        <v>172</v>
      </c>
      <c r="B524">
        <v>48</v>
      </c>
      <c r="C524">
        <v>13.502994011976</v>
      </c>
      <c r="D524" t="s">
        <v>14</v>
      </c>
      <c r="E524">
        <v>23.5</v>
      </c>
      <c r="F524" s="21" t="s">
        <v>15</v>
      </c>
      <c r="G524" t="s">
        <v>16</v>
      </c>
      <c r="H524">
        <v>33.299999999999997</v>
      </c>
      <c r="I524" s="6" t="s">
        <v>92</v>
      </c>
      <c r="J524" t="s">
        <v>242</v>
      </c>
      <c r="K524" t="s">
        <v>246</v>
      </c>
      <c r="L524" t="s">
        <v>20</v>
      </c>
      <c r="M524" t="s">
        <v>196</v>
      </c>
      <c r="N524" t="s">
        <v>55</v>
      </c>
      <c r="O524">
        <v>19420561</v>
      </c>
      <c r="P524" t="s">
        <v>248</v>
      </c>
    </row>
    <row r="525" spans="1:16">
      <c r="A525">
        <v>173</v>
      </c>
      <c r="B525">
        <v>48</v>
      </c>
      <c r="C525">
        <v>11.0778443113772</v>
      </c>
      <c r="D525" t="s">
        <v>14</v>
      </c>
      <c r="E525">
        <v>23.5</v>
      </c>
      <c r="F525" s="21" t="s">
        <v>15</v>
      </c>
      <c r="G525" t="s">
        <v>16</v>
      </c>
      <c r="H525">
        <v>62</v>
      </c>
      <c r="I525" s="6" t="s">
        <v>92</v>
      </c>
      <c r="J525" t="s">
        <v>242</v>
      </c>
      <c r="K525" t="s">
        <v>246</v>
      </c>
      <c r="L525" t="s">
        <v>20</v>
      </c>
      <c r="M525" t="s">
        <v>196</v>
      </c>
      <c r="N525" t="s">
        <v>55</v>
      </c>
      <c r="O525">
        <v>19420561</v>
      </c>
      <c r="P525" t="s">
        <v>249</v>
      </c>
    </row>
    <row r="526" spans="1:16">
      <c r="A526">
        <v>174</v>
      </c>
      <c r="B526">
        <v>24</v>
      </c>
      <c r="C526">
        <v>176.74</v>
      </c>
      <c r="D526" t="s">
        <v>14</v>
      </c>
      <c r="E526" t="s">
        <v>326</v>
      </c>
      <c r="F526" s="21" t="s">
        <v>15</v>
      </c>
      <c r="G526" t="s">
        <v>16</v>
      </c>
      <c r="H526">
        <v>97</v>
      </c>
      <c r="I526" s="6" t="s">
        <v>92</v>
      </c>
      <c r="J526" t="s">
        <v>242</v>
      </c>
      <c r="K526" t="s">
        <v>250</v>
      </c>
      <c r="L526" t="s">
        <v>20</v>
      </c>
      <c r="M526" t="s">
        <v>326</v>
      </c>
      <c r="N526">
        <v>0</v>
      </c>
      <c r="O526">
        <v>26860294</v>
      </c>
      <c r="P526" t="s">
        <v>251</v>
      </c>
    </row>
    <row r="527" spans="1:16">
      <c r="A527">
        <v>175</v>
      </c>
      <c r="B527">
        <v>24</v>
      </c>
      <c r="C527">
        <v>16.05</v>
      </c>
      <c r="D527" t="s">
        <v>14</v>
      </c>
      <c r="E527">
        <v>22</v>
      </c>
      <c r="F527" s="21" t="s">
        <v>15</v>
      </c>
      <c r="G527" t="s">
        <v>16</v>
      </c>
      <c r="H527">
        <v>144</v>
      </c>
      <c r="I527" t="s">
        <v>395</v>
      </c>
      <c r="J527" t="s">
        <v>242</v>
      </c>
      <c r="K527" t="s">
        <v>252</v>
      </c>
      <c r="L527" t="s">
        <v>20</v>
      </c>
      <c r="M527" t="s">
        <v>59</v>
      </c>
      <c r="N527">
        <v>0</v>
      </c>
      <c r="O527">
        <v>32431497</v>
      </c>
      <c r="P527" t="s">
        <v>253</v>
      </c>
    </row>
    <row r="528" spans="1:16">
      <c r="A528" s="13">
        <v>176</v>
      </c>
      <c r="B528">
        <v>24</v>
      </c>
      <c r="C528">
        <v>15.4411764705882</v>
      </c>
      <c r="D528" t="s">
        <v>14</v>
      </c>
      <c r="E528">
        <v>23.5</v>
      </c>
      <c r="F528" s="6" t="s">
        <v>166</v>
      </c>
      <c r="G528" t="s">
        <v>16</v>
      </c>
      <c r="H528">
        <v>23</v>
      </c>
      <c r="I528" s="6" t="s">
        <v>92</v>
      </c>
      <c r="J528" t="s">
        <v>242</v>
      </c>
      <c r="K528" t="s">
        <v>252</v>
      </c>
      <c r="L528" t="s">
        <v>20</v>
      </c>
      <c r="M528" t="s">
        <v>326</v>
      </c>
      <c r="N528">
        <v>0</v>
      </c>
      <c r="O528">
        <v>21612822</v>
      </c>
      <c r="P528" t="s">
        <v>254</v>
      </c>
    </row>
    <row r="529" spans="1:16">
      <c r="A529">
        <v>177</v>
      </c>
      <c r="B529">
        <v>6</v>
      </c>
      <c r="C529">
        <v>4.9289617486338804</v>
      </c>
      <c r="D529" t="s">
        <v>14</v>
      </c>
      <c r="E529">
        <v>20</v>
      </c>
      <c r="F529" s="21" t="s">
        <v>15</v>
      </c>
      <c r="G529" t="s">
        <v>16</v>
      </c>
      <c r="H529">
        <v>77.2</v>
      </c>
      <c r="I529" t="s">
        <v>234</v>
      </c>
      <c r="J529" t="s">
        <v>242</v>
      </c>
      <c r="K529" t="s">
        <v>250</v>
      </c>
      <c r="L529" t="s">
        <v>20</v>
      </c>
      <c r="M529" t="s">
        <v>196</v>
      </c>
      <c r="N529">
        <v>5000</v>
      </c>
      <c r="O529">
        <v>21176954</v>
      </c>
      <c r="P529" t="s">
        <v>255</v>
      </c>
    </row>
    <row r="530" spans="1:16">
      <c r="A530">
        <v>177</v>
      </c>
      <c r="B530">
        <v>6</v>
      </c>
      <c r="C530">
        <v>3.3551912568305999</v>
      </c>
      <c r="D530" t="s">
        <v>14</v>
      </c>
      <c r="E530">
        <v>20</v>
      </c>
      <c r="F530" s="21" t="s">
        <v>15</v>
      </c>
      <c r="G530" t="s">
        <v>16</v>
      </c>
      <c r="H530">
        <v>77.2</v>
      </c>
      <c r="I530" t="s">
        <v>234</v>
      </c>
      <c r="J530" t="s">
        <v>242</v>
      </c>
      <c r="K530" t="s">
        <v>250</v>
      </c>
      <c r="L530" t="s">
        <v>68</v>
      </c>
      <c r="M530" t="s">
        <v>196</v>
      </c>
      <c r="N530">
        <v>5000</v>
      </c>
      <c r="O530">
        <v>21176954</v>
      </c>
      <c r="P530" t="s">
        <v>256</v>
      </c>
    </row>
    <row r="531" spans="1:16">
      <c r="A531" s="13">
        <v>178</v>
      </c>
      <c r="B531">
        <v>48</v>
      </c>
      <c r="C531">
        <v>10.28</v>
      </c>
      <c r="D531" t="s">
        <v>14</v>
      </c>
      <c r="E531">
        <v>23</v>
      </c>
      <c r="F531" s="21" t="s">
        <v>42</v>
      </c>
      <c r="G531" t="s">
        <v>16</v>
      </c>
      <c r="H531">
        <v>13</v>
      </c>
      <c r="I531" s="6" t="s">
        <v>169</v>
      </c>
      <c r="J531" t="s">
        <v>242</v>
      </c>
      <c r="K531" t="s">
        <v>252</v>
      </c>
      <c r="L531" t="s">
        <v>221</v>
      </c>
      <c r="M531" t="s">
        <v>326</v>
      </c>
      <c r="N531">
        <v>0</v>
      </c>
      <c r="O531">
        <v>23300273</v>
      </c>
      <c r="P531" t="s">
        <v>257</v>
      </c>
    </row>
    <row r="532" spans="1:16">
      <c r="A532">
        <v>179</v>
      </c>
      <c r="B532">
        <v>3</v>
      </c>
      <c r="C532">
        <v>13.28</v>
      </c>
      <c r="D532" t="s">
        <v>14</v>
      </c>
      <c r="E532">
        <v>20</v>
      </c>
      <c r="F532" s="21" t="s">
        <v>15</v>
      </c>
      <c r="G532" t="s">
        <v>16</v>
      </c>
      <c r="H532">
        <v>104.2</v>
      </c>
      <c r="I532" t="s">
        <v>395</v>
      </c>
      <c r="J532" t="s">
        <v>242</v>
      </c>
      <c r="K532" t="s">
        <v>252</v>
      </c>
      <c r="L532" t="s">
        <v>258</v>
      </c>
      <c r="M532" t="s">
        <v>59</v>
      </c>
      <c r="N532">
        <v>2000</v>
      </c>
      <c r="O532">
        <v>27791199</v>
      </c>
      <c r="P532" t="s">
        <v>259</v>
      </c>
    </row>
    <row r="533" spans="1:16">
      <c r="A533">
        <v>179</v>
      </c>
      <c r="B533">
        <v>9</v>
      </c>
      <c r="C533">
        <v>2.4500000000000002</v>
      </c>
      <c r="D533" t="s">
        <v>14</v>
      </c>
      <c r="E533">
        <v>20</v>
      </c>
      <c r="F533" s="21" t="s">
        <v>15</v>
      </c>
      <c r="G533" t="s">
        <v>16</v>
      </c>
      <c r="H533">
        <v>104.2</v>
      </c>
      <c r="I533" t="s">
        <v>395</v>
      </c>
      <c r="J533" t="s">
        <v>242</v>
      </c>
      <c r="K533" t="s">
        <v>252</v>
      </c>
      <c r="L533" t="s">
        <v>258</v>
      </c>
      <c r="M533" t="s">
        <v>59</v>
      </c>
      <c r="N533">
        <v>2000</v>
      </c>
      <c r="O533">
        <v>27791199</v>
      </c>
    </row>
    <row r="534" spans="1:16">
      <c r="A534">
        <v>180</v>
      </c>
      <c r="B534">
        <v>1</v>
      </c>
      <c r="C534">
        <v>25.434782608695599</v>
      </c>
      <c r="D534" t="s">
        <v>14</v>
      </c>
      <c r="E534">
        <v>27</v>
      </c>
      <c r="F534" s="21" t="s">
        <v>42</v>
      </c>
      <c r="G534" t="s">
        <v>16</v>
      </c>
      <c r="H534">
        <v>22</v>
      </c>
      <c r="I534" t="s">
        <v>29</v>
      </c>
      <c r="J534" t="s">
        <v>242</v>
      </c>
      <c r="K534" t="s">
        <v>252</v>
      </c>
      <c r="L534" t="s">
        <v>20</v>
      </c>
      <c r="M534" t="s">
        <v>378</v>
      </c>
      <c r="N534">
        <v>5000</v>
      </c>
      <c r="O534">
        <v>27286872</v>
      </c>
      <c r="P534" t="s">
        <v>260</v>
      </c>
    </row>
    <row r="535" spans="1:16">
      <c r="A535">
        <v>180</v>
      </c>
      <c r="B535">
        <v>4</v>
      </c>
      <c r="C535">
        <v>27.6086956521739</v>
      </c>
      <c r="D535" t="s">
        <v>14</v>
      </c>
      <c r="E535">
        <v>27</v>
      </c>
      <c r="F535" s="21" t="s">
        <v>42</v>
      </c>
      <c r="G535" t="s">
        <v>16</v>
      </c>
      <c r="H535">
        <v>22</v>
      </c>
      <c r="I535" t="s">
        <v>29</v>
      </c>
      <c r="J535" t="s">
        <v>242</v>
      </c>
      <c r="K535" t="s">
        <v>252</v>
      </c>
      <c r="L535" t="s">
        <v>20</v>
      </c>
      <c r="M535" t="s">
        <v>378</v>
      </c>
      <c r="N535">
        <v>5000</v>
      </c>
      <c r="O535">
        <v>27286872</v>
      </c>
    </row>
    <row r="536" spans="1:16">
      <c r="A536">
        <v>180</v>
      </c>
      <c r="B536">
        <v>24</v>
      </c>
      <c r="C536">
        <v>20.652173913043399</v>
      </c>
      <c r="D536" t="s">
        <v>14</v>
      </c>
      <c r="E536">
        <v>27</v>
      </c>
      <c r="F536" s="21" t="s">
        <v>42</v>
      </c>
      <c r="G536" t="s">
        <v>16</v>
      </c>
      <c r="H536">
        <v>22</v>
      </c>
      <c r="I536" t="s">
        <v>29</v>
      </c>
      <c r="J536" t="s">
        <v>242</v>
      </c>
      <c r="K536" t="s">
        <v>252</v>
      </c>
      <c r="L536" t="s">
        <v>20</v>
      </c>
      <c r="M536" t="s">
        <v>378</v>
      </c>
      <c r="N536">
        <v>5000</v>
      </c>
      <c r="O536">
        <v>27286872</v>
      </c>
    </row>
    <row r="537" spans="1:16">
      <c r="A537">
        <v>181</v>
      </c>
      <c r="B537">
        <v>4</v>
      </c>
      <c r="C537">
        <v>21.9</v>
      </c>
      <c r="D537" t="s">
        <v>14</v>
      </c>
      <c r="E537">
        <v>18</v>
      </c>
      <c r="F537" s="21" t="s">
        <v>15</v>
      </c>
      <c r="G537" t="s">
        <v>16</v>
      </c>
      <c r="H537">
        <v>57.8</v>
      </c>
      <c r="I537" s="6" t="s">
        <v>92</v>
      </c>
      <c r="J537" t="s">
        <v>242</v>
      </c>
      <c r="K537" t="s">
        <v>252</v>
      </c>
      <c r="L537" t="s">
        <v>20</v>
      </c>
      <c r="M537" t="s">
        <v>196</v>
      </c>
      <c r="N537">
        <v>5000</v>
      </c>
      <c r="O537">
        <v>20195708</v>
      </c>
      <c r="P537" t="s">
        <v>261</v>
      </c>
    </row>
    <row r="538" spans="1:16">
      <c r="A538">
        <v>181</v>
      </c>
      <c r="B538">
        <v>24</v>
      </c>
      <c r="C538">
        <v>23.9</v>
      </c>
      <c r="D538" t="s">
        <v>14</v>
      </c>
      <c r="E538">
        <v>18</v>
      </c>
      <c r="F538" s="21" t="s">
        <v>15</v>
      </c>
      <c r="G538" t="s">
        <v>16</v>
      </c>
      <c r="H538">
        <v>57.8</v>
      </c>
      <c r="I538" s="6" t="s">
        <v>92</v>
      </c>
      <c r="J538" t="s">
        <v>242</v>
      </c>
      <c r="K538" t="s">
        <v>252</v>
      </c>
      <c r="L538" t="s">
        <v>20</v>
      </c>
      <c r="M538" t="s">
        <v>196</v>
      </c>
      <c r="N538">
        <v>5000</v>
      </c>
      <c r="O538">
        <v>20195708</v>
      </c>
    </row>
    <row r="539" spans="1:16">
      <c r="A539">
        <v>181</v>
      </c>
      <c r="B539">
        <v>48</v>
      </c>
      <c r="C539">
        <v>10.8</v>
      </c>
      <c r="D539" t="s">
        <v>14</v>
      </c>
      <c r="E539">
        <v>18</v>
      </c>
      <c r="F539" s="21" t="s">
        <v>15</v>
      </c>
      <c r="G539" t="s">
        <v>16</v>
      </c>
      <c r="H539">
        <v>57.8</v>
      </c>
      <c r="I539" s="6" t="s">
        <v>92</v>
      </c>
      <c r="J539" t="s">
        <v>242</v>
      </c>
      <c r="K539" t="s">
        <v>252</v>
      </c>
      <c r="L539" t="s">
        <v>20</v>
      </c>
      <c r="M539" t="s">
        <v>196</v>
      </c>
      <c r="N539">
        <v>5000</v>
      </c>
      <c r="O539">
        <v>20195708</v>
      </c>
    </row>
    <row r="540" spans="1:16">
      <c r="A540">
        <v>181</v>
      </c>
      <c r="B540">
        <v>72</v>
      </c>
      <c r="C540">
        <v>9.4</v>
      </c>
      <c r="D540" t="s">
        <v>14</v>
      </c>
      <c r="E540">
        <v>18</v>
      </c>
      <c r="F540" s="21" t="s">
        <v>15</v>
      </c>
      <c r="G540" t="s">
        <v>16</v>
      </c>
      <c r="H540">
        <v>57.8</v>
      </c>
      <c r="I540" s="6" t="s">
        <v>92</v>
      </c>
      <c r="J540" t="s">
        <v>242</v>
      </c>
      <c r="K540" t="s">
        <v>252</v>
      </c>
      <c r="L540" t="s">
        <v>20</v>
      </c>
      <c r="M540" t="s">
        <v>196</v>
      </c>
      <c r="N540">
        <v>5000</v>
      </c>
      <c r="O540">
        <v>20195708</v>
      </c>
    </row>
    <row r="541" spans="1:16">
      <c r="A541">
        <v>182</v>
      </c>
      <c r="B541">
        <v>4</v>
      </c>
      <c r="C541">
        <v>27</v>
      </c>
      <c r="D541" t="s">
        <v>14</v>
      </c>
      <c r="E541">
        <v>18</v>
      </c>
      <c r="F541" s="21" t="s">
        <v>15</v>
      </c>
      <c r="G541" t="s">
        <v>16</v>
      </c>
      <c r="H541">
        <v>58.8</v>
      </c>
      <c r="I541" s="6" t="s">
        <v>92</v>
      </c>
      <c r="J541" t="s">
        <v>242</v>
      </c>
      <c r="K541" t="s">
        <v>252</v>
      </c>
      <c r="L541" t="s">
        <v>20</v>
      </c>
      <c r="M541" t="s">
        <v>196</v>
      </c>
      <c r="N541">
        <v>5000</v>
      </c>
      <c r="O541">
        <v>20195708</v>
      </c>
      <c r="P541" t="s">
        <v>262</v>
      </c>
    </row>
    <row r="542" spans="1:16">
      <c r="A542">
        <v>182</v>
      </c>
      <c r="B542">
        <v>24</v>
      </c>
      <c r="C542">
        <v>25.2</v>
      </c>
      <c r="D542" t="s">
        <v>14</v>
      </c>
      <c r="E542">
        <v>18</v>
      </c>
      <c r="F542" s="21" t="s">
        <v>15</v>
      </c>
      <c r="G542" t="s">
        <v>16</v>
      </c>
      <c r="H542">
        <v>59.8</v>
      </c>
      <c r="I542" s="6" t="s">
        <v>92</v>
      </c>
      <c r="J542" t="s">
        <v>242</v>
      </c>
      <c r="K542" t="s">
        <v>252</v>
      </c>
      <c r="L542" t="s">
        <v>20</v>
      </c>
      <c r="M542" t="s">
        <v>196</v>
      </c>
      <c r="N542">
        <v>5000</v>
      </c>
      <c r="O542">
        <v>20195708</v>
      </c>
    </row>
    <row r="543" spans="1:16">
      <c r="A543">
        <v>182</v>
      </c>
      <c r="B543">
        <v>48</v>
      </c>
      <c r="C543">
        <v>11.2</v>
      </c>
      <c r="D543" t="s">
        <v>14</v>
      </c>
      <c r="E543">
        <v>18</v>
      </c>
      <c r="F543" s="21" t="s">
        <v>15</v>
      </c>
      <c r="G543" t="s">
        <v>16</v>
      </c>
      <c r="H543">
        <v>60.8</v>
      </c>
      <c r="I543" s="6" t="s">
        <v>92</v>
      </c>
      <c r="J543" t="s">
        <v>242</v>
      </c>
      <c r="K543" t="s">
        <v>252</v>
      </c>
      <c r="L543" t="s">
        <v>20</v>
      </c>
      <c r="M543" t="s">
        <v>196</v>
      </c>
      <c r="N543">
        <v>5000</v>
      </c>
      <c r="O543">
        <v>20195708</v>
      </c>
    </row>
    <row r="544" spans="1:16">
      <c r="A544">
        <v>182</v>
      </c>
      <c r="B544">
        <v>72</v>
      </c>
      <c r="C544">
        <v>10.6</v>
      </c>
      <c r="D544" t="s">
        <v>14</v>
      </c>
      <c r="E544">
        <v>18</v>
      </c>
      <c r="F544" s="21" t="s">
        <v>15</v>
      </c>
      <c r="G544" t="s">
        <v>16</v>
      </c>
      <c r="H544">
        <v>61.8</v>
      </c>
      <c r="I544" s="6" t="s">
        <v>92</v>
      </c>
      <c r="J544" t="s">
        <v>242</v>
      </c>
      <c r="K544" t="s">
        <v>252</v>
      </c>
      <c r="L544" t="s">
        <v>20</v>
      </c>
      <c r="M544" t="s">
        <v>196</v>
      </c>
      <c r="N544">
        <v>5000</v>
      </c>
      <c r="O544">
        <v>20195708</v>
      </c>
    </row>
    <row r="545" spans="1:16">
      <c r="A545">
        <v>183</v>
      </c>
      <c r="B545">
        <v>1</v>
      </c>
      <c r="C545">
        <v>8.0272108843537406</v>
      </c>
      <c r="D545" t="s">
        <v>14</v>
      </c>
      <c r="E545" t="s">
        <v>326</v>
      </c>
      <c r="F545" s="6" t="s">
        <v>166</v>
      </c>
      <c r="G545" t="s">
        <v>16</v>
      </c>
      <c r="H545">
        <v>70</v>
      </c>
      <c r="I545" t="s">
        <v>395</v>
      </c>
      <c r="J545" t="s">
        <v>242</v>
      </c>
      <c r="K545" t="s">
        <v>250</v>
      </c>
      <c r="L545" t="s">
        <v>20</v>
      </c>
      <c r="M545" t="s">
        <v>196</v>
      </c>
      <c r="N545" t="s">
        <v>55</v>
      </c>
      <c r="O545">
        <v>23369008</v>
      </c>
      <c r="P545" t="s">
        <v>263</v>
      </c>
    </row>
    <row r="546" spans="1:16">
      <c r="A546">
        <v>184</v>
      </c>
      <c r="B546">
        <v>1</v>
      </c>
      <c r="C546">
        <v>8.1632653061224492</v>
      </c>
      <c r="D546" t="s">
        <v>14</v>
      </c>
      <c r="E546" t="s">
        <v>326</v>
      </c>
      <c r="F546" s="6" t="s">
        <v>166</v>
      </c>
      <c r="G546" t="s">
        <v>16</v>
      </c>
      <c r="H546">
        <v>107</v>
      </c>
      <c r="I546" t="s">
        <v>395</v>
      </c>
      <c r="J546" t="s">
        <v>242</v>
      </c>
      <c r="K546" t="s">
        <v>264</v>
      </c>
      <c r="L546" t="s">
        <v>20</v>
      </c>
      <c r="M546" t="s">
        <v>59</v>
      </c>
      <c r="N546" t="s">
        <v>55</v>
      </c>
      <c r="O546">
        <v>23369008</v>
      </c>
      <c r="P546" t="s">
        <v>265</v>
      </c>
    </row>
    <row r="547" spans="1:16">
      <c r="A547">
        <v>185</v>
      </c>
      <c r="B547">
        <v>1</v>
      </c>
      <c r="C547">
        <v>3.53741496598639</v>
      </c>
      <c r="D547" t="s">
        <v>14</v>
      </c>
      <c r="E547" t="s">
        <v>326</v>
      </c>
      <c r="F547" s="6" t="s">
        <v>166</v>
      </c>
      <c r="G547" t="s">
        <v>16</v>
      </c>
      <c r="H547">
        <v>121</v>
      </c>
      <c r="I547" t="s">
        <v>395</v>
      </c>
      <c r="J547" t="s">
        <v>242</v>
      </c>
      <c r="K547" t="s">
        <v>250</v>
      </c>
      <c r="L547" t="s">
        <v>20</v>
      </c>
      <c r="M547" t="s">
        <v>196</v>
      </c>
      <c r="N547" t="s">
        <v>55</v>
      </c>
      <c r="O547">
        <v>23369008</v>
      </c>
      <c r="P547" t="s">
        <v>266</v>
      </c>
    </row>
    <row r="548" spans="1:16">
      <c r="A548">
        <v>186</v>
      </c>
      <c r="B548">
        <v>1</v>
      </c>
      <c r="C548">
        <v>21.360544217687</v>
      </c>
      <c r="D548" t="s">
        <v>14</v>
      </c>
      <c r="E548" t="s">
        <v>326</v>
      </c>
      <c r="F548" s="6" t="s">
        <v>166</v>
      </c>
      <c r="G548" t="s">
        <v>16</v>
      </c>
      <c r="H548">
        <v>140</v>
      </c>
      <c r="I548" t="s">
        <v>395</v>
      </c>
      <c r="J548" t="s">
        <v>242</v>
      </c>
      <c r="K548" t="s">
        <v>264</v>
      </c>
      <c r="L548" t="s">
        <v>20</v>
      </c>
      <c r="M548" t="s">
        <v>59</v>
      </c>
      <c r="N548" t="s">
        <v>55</v>
      </c>
      <c r="O548">
        <v>23369008</v>
      </c>
      <c r="P548" t="s">
        <v>267</v>
      </c>
    </row>
    <row r="549" spans="1:16">
      <c r="A549">
        <v>187</v>
      </c>
      <c r="B549">
        <v>1</v>
      </c>
      <c r="C549">
        <v>8.8391608391608294</v>
      </c>
      <c r="D549" t="s">
        <v>14</v>
      </c>
      <c r="E549">
        <v>25</v>
      </c>
      <c r="F549" s="21" t="s">
        <v>15</v>
      </c>
      <c r="G549" t="s">
        <v>16</v>
      </c>
      <c r="H549">
        <v>138.52000000000001</v>
      </c>
      <c r="I549" t="s">
        <v>395</v>
      </c>
      <c r="J549" t="s">
        <v>242</v>
      </c>
      <c r="K549" t="s">
        <v>252</v>
      </c>
      <c r="L549" t="s">
        <v>20</v>
      </c>
      <c r="M549" t="s">
        <v>59</v>
      </c>
      <c r="N549">
        <v>0</v>
      </c>
      <c r="O549">
        <v>30171428</v>
      </c>
      <c r="P549" t="s">
        <v>268</v>
      </c>
    </row>
    <row r="550" spans="1:16">
      <c r="A550">
        <v>187</v>
      </c>
      <c r="B550">
        <v>4</v>
      </c>
      <c r="C550">
        <v>11.398601398601301</v>
      </c>
      <c r="D550" t="s">
        <v>14</v>
      </c>
      <c r="E550">
        <v>25</v>
      </c>
      <c r="F550" s="21" t="s">
        <v>15</v>
      </c>
      <c r="G550" t="s">
        <v>16</v>
      </c>
      <c r="H550">
        <v>138.52000000000001</v>
      </c>
      <c r="I550" t="s">
        <v>395</v>
      </c>
      <c r="J550" t="s">
        <v>242</v>
      </c>
      <c r="K550" t="s">
        <v>252</v>
      </c>
      <c r="L550" t="s">
        <v>20</v>
      </c>
      <c r="M550" t="s">
        <v>59</v>
      </c>
      <c r="N550">
        <v>0</v>
      </c>
      <c r="O550">
        <v>30171428</v>
      </c>
    </row>
    <row r="551" spans="1:16">
      <c r="A551">
        <v>187</v>
      </c>
      <c r="B551">
        <v>24</v>
      </c>
      <c r="C551">
        <v>2.4615384615384501</v>
      </c>
      <c r="D551" t="s">
        <v>14</v>
      </c>
      <c r="E551">
        <v>25</v>
      </c>
      <c r="F551" s="21" t="s">
        <v>15</v>
      </c>
      <c r="G551" t="s">
        <v>16</v>
      </c>
      <c r="H551">
        <v>138.52000000000001</v>
      </c>
      <c r="I551" t="s">
        <v>395</v>
      </c>
      <c r="J551" t="s">
        <v>242</v>
      </c>
      <c r="K551" t="s">
        <v>252</v>
      </c>
      <c r="L551" t="s">
        <v>20</v>
      </c>
      <c r="M551" t="s">
        <v>59</v>
      </c>
      <c r="N551">
        <v>0</v>
      </c>
      <c r="O551">
        <v>30171428</v>
      </c>
    </row>
    <row r="552" spans="1:16">
      <c r="A552">
        <v>188</v>
      </c>
      <c r="B552">
        <v>1</v>
      </c>
      <c r="C552">
        <v>18.350000000000001</v>
      </c>
      <c r="D552" t="s">
        <v>14</v>
      </c>
      <c r="E552">
        <v>27.5</v>
      </c>
      <c r="F552" s="6" t="s">
        <v>166</v>
      </c>
      <c r="G552" t="s">
        <v>16</v>
      </c>
      <c r="H552">
        <v>140</v>
      </c>
      <c r="I552" t="s">
        <v>395</v>
      </c>
      <c r="J552" t="s">
        <v>242</v>
      </c>
      <c r="K552" t="s">
        <v>252</v>
      </c>
      <c r="L552" t="s">
        <v>20</v>
      </c>
      <c r="M552" t="s">
        <v>59</v>
      </c>
      <c r="N552">
        <v>0</v>
      </c>
      <c r="O552">
        <v>20609382</v>
      </c>
      <c r="P552" t="s">
        <v>269</v>
      </c>
    </row>
    <row r="553" spans="1:16">
      <c r="A553">
        <v>188</v>
      </c>
      <c r="B553">
        <v>4</v>
      </c>
      <c r="C553">
        <v>21.89</v>
      </c>
      <c r="D553" t="s">
        <v>14</v>
      </c>
      <c r="E553">
        <v>27.5</v>
      </c>
      <c r="F553" s="6" t="s">
        <v>166</v>
      </c>
      <c r="G553" t="s">
        <v>16</v>
      </c>
      <c r="H553">
        <v>140</v>
      </c>
      <c r="I553" t="s">
        <v>395</v>
      </c>
      <c r="J553" t="s">
        <v>242</v>
      </c>
      <c r="K553" t="s">
        <v>252</v>
      </c>
      <c r="L553" t="s">
        <v>20</v>
      </c>
      <c r="M553" t="s">
        <v>59</v>
      </c>
      <c r="N553">
        <v>0</v>
      </c>
      <c r="O553">
        <v>20609382</v>
      </c>
    </row>
    <row r="554" spans="1:16">
      <c r="A554">
        <v>188</v>
      </c>
      <c r="B554">
        <v>8</v>
      </c>
      <c r="C554">
        <v>38.26</v>
      </c>
      <c r="D554" t="s">
        <v>14</v>
      </c>
      <c r="E554">
        <v>27.5</v>
      </c>
      <c r="F554" s="6" t="s">
        <v>166</v>
      </c>
      <c r="G554" t="s">
        <v>16</v>
      </c>
      <c r="H554">
        <v>140</v>
      </c>
      <c r="I554" t="s">
        <v>395</v>
      </c>
      <c r="J554" t="s">
        <v>242</v>
      </c>
      <c r="K554" t="s">
        <v>252</v>
      </c>
      <c r="L554" t="s">
        <v>20</v>
      </c>
      <c r="M554" t="s">
        <v>59</v>
      </c>
      <c r="N554">
        <v>0</v>
      </c>
      <c r="O554">
        <v>20609382</v>
      </c>
    </row>
    <row r="555" spans="1:16">
      <c r="A555">
        <v>188</v>
      </c>
      <c r="B555">
        <v>24</v>
      </c>
      <c r="C555">
        <v>25.19</v>
      </c>
      <c r="D555" t="s">
        <v>14</v>
      </c>
      <c r="E555">
        <v>27.5</v>
      </c>
      <c r="F555" s="6" t="s">
        <v>166</v>
      </c>
      <c r="G555" t="s">
        <v>16</v>
      </c>
      <c r="H555">
        <v>140</v>
      </c>
      <c r="I555" t="s">
        <v>395</v>
      </c>
      <c r="J555" t="s">
        <v>242</v>
      </c>
      <c r="K555" t="s">
        <v>252</v>
      </c>
      <c r="L555" t="s">
        <v>20</v>
      </c>
      <c r="M555" t="s">
        <v>59</v>
      </c>
      <c r="N555">
        <v>0</v>
      </c>
      <c r="O555">
        <v>20609382</v>
      </c>
    </row>
    <row r="556" spans="1:16">
      <c r="A556">
        <v>189</v>
      </c>
      <c r="B556">
        <v>48</v>
      </c>
      <c r="C556">
        <v>23.64</v>
      </c>
      <c r="D556" t="s">
        <v>14</v>
      </c>
      <c r="E556">
        <v>27.5</v>
      </c>
      <c r="F556" t="s">
        <v>31</v>
      </c>
      <c r="G556" t="s">
        <v>16</v>
      </c>
      <c r="H556">
        <v>100</v>
      </c>
      <c r="I556" s="6" t="s">
        <v>92</v>
      </c>
      <c r="J556" t="s">
        <v>242</v>
      </c>
      <c r="K556" t="s">
        <v>252</v>
      </c>
      <c r="L556" t="s">
        <v>270</v>
      </c>
      <c r="M556" t="s">
        <v>326</v>
      </c>
      <c r="N556" t="s">
        <v>55</v>
      </c>
      <c r="O556">
        <v>28001364</v>
      </c>
      <c r="P556" t="s">
        <v>271</v>
      </c>
    </row>
    <row r="557" spans="1:16">
      <c r="A557">
        <v>189</v>
      </c>
      <c r="B557">
        <v>72</v>
      </c>
      <c r="C557">
        <v>9.93</v>
      </c>
      <c r="D557" t="s">
        <v>14</v>
      </c>
      <c r="E557">
        <v>27.5</v>
      </c>
      <c r="F557" t="s">
        <v>31</v>
      </c>
      <c r="G557" t="s">
        <v>16</v>
      </c>
      <c r="H557">
        <v>100</v>
      </c>
      <c r="I557" s="6" t="s">
        <v>92</v>
      </c>
      <c r="J557" t="s">
        <v>242</v>
      </c>
      <c r="K557" t="s">
        <v>252</v>
      </c>
      <c r="L557" t="s">
        <v>270</v>
      </c>
      <c r="M557" t="s">
        <v>326</v>
      </c>
      <c r="N557" t="s">
        <v>55</v>
      </c>
      <c r="O557">
        <v>28001364</v>
      </c>
    </row>
    <row r="558" spans="1:16">
      <c r="A558">
        <v>189</v>
      </c>
      <c r="B558">
        <v>96</v>
      </c>
      <c r="C558">
        <v>6.04</v>
      </c>
      <c r="D558" t="s">
        <v>14</v>
      </c>
      <c r="E558">
        <v>27.5</v>
      </c>
      <c r="F558" t="s">
        <v>31</v>
      </c>
      <c r="G558" t="s">
        <v>16</v>
      </c>
      <c r="H558">
        <v>100</v>
      </c>
      <c r="I558" s="6" t="s">
        <v>92</v>
      </c>
      <c r="J558" t="s">
        <v>242</v>
      </c>
      <c r="K558" t="s">
        <v>252</v>
      </c>
      <c r="L558" t="s">
        <v>270</v>
      </c>
      <c r="M558" t="s">
        <v>326</v>
      </c>
      <c r="N558" t="s">
        <v>55</v>
      </c>
      <c r="O558">
        <v>28001364</v>
      </c>
    </row>
    <row r="559" spans="1:16">
      <c r="A559">
        <v>190</v>
      </c>
      <c r="B559">
        <v>48</v>
      </c>
      <c r="C559">
        <v>46.33</v>
      </c>
      <c r="D559" t="s">
        <v>14</v>
      </c>
      <c r="E559">
        <v>27.5</v>
      </c>
      <c r="F559" t="s">
        <v>31</v>
      </c>
      <c r="G559" t="s">
        <v>16</v>
      </c>
      <c r="H559">
        <v>100</v>
      </c>
      <c r="I559" s="6" t="s">
        <v>92</v>
      </c>
      <c r="J559" t="s">
        <v>242</v>
      </c>
      <c r="K559" t="s">
        <v>252</v>
      </c>
      <c r="L559" t="s">
        <v>20</v>
      </c>
      <c r="M559" t="s">
        <v>326</v>
      </c>
      <c r="N559" t="s">
        <v>55</v>
      </c>
      <c r="O559">
        <v>28001364</v>
      </c>
      <c r="P559" t="s">
        <v>272</v>
      </c>
    </row>
    <row r="560" spans="1:16">
      <c r="A560">
        <v>190</v>
      </c>
      <c r="B560">
        <v>72</v>
      </c>
      <c r="C560">
        <v>11.39</v>
      </c>
      <c r="D560" t="s">
        <v>14</v>
      </c>
      <c r="E560">
        <v>27.5</v>
      </c>
      <c r="F560" t="s">
        <v>31</v>
      </c>
      <c r="G560" t="s">
        <v>16</v>
      </c>
      <c r="H560">
        <v>100</v>
      </c>
      <c r="I560" s="6" t="s">
        <v>92</v>
      </c>
      <c r="J560" t="s">
        <v>242</v>
      </c>
      <c r="K560" t="s">
        <v>252</v>
      </c>
      <c r="L560" t="s">
        <v>20</v>
      </c>
      <c r="M560" t="s">
        <v>326</v>
      </c>
      <c r="N560" t="s">
        <v>55</v>
      </c>
      <c r="O560">
        <v>28001364</v>
      </c>
    </row>
    <row r="561" spans="1:19">
      <c r="A561">
        <v>190</v>
      </c>
      <c r="B561">
        <v>96</v>
      </c>
      <c r="C561">
        <v>12.78</v>
      </c>
      <c r="D561" t="s">
        <v>14</v>
      </c>
      <c r="E561">
        <v>27.5</v>
      </c>
      <c r="F561" t="s">
        <v>31</v>
      </c>
      <c r="G561" t="s">
        <v>16</v>
      </c>
      <c r="H561">
        <v>100</v>
      </c>
      <c r="I561" s="6" t="s">
        <v>92</v>
      </c>
      <c r="J561" t="s">
        <v>242</v>
      </c>
      <c r="K561" t="s">
        <v>252</v>
      </c>
      <c r="L561" t="s">
        <v>20</v>
      </c>
      <c r="M561" t="s">
        <v>326</v>
      </c>
      <c r="N561" t="s">
        <v>55</v>
      </c>
      <c r="O561">
        <v>28001364</v>
      </c>
    </row>
    <row r="562" spans="1:19">
      <c r="A562">
        <v>191</v>
      </c>
      <c r="B562">
        <f>80/60</f>
        <v>1.3333333333333333</v>
      </c>
      <c r="C562" s="6">
        <v>119.39</v>
      </c>
      <c r="D562" t="s">
        <v>14</v>
      </c>
      <c r="E562">
        <v>19.7</v>
      </c>
      <c r="F562" t="s">
        <v>387</v>
      </c>
      <c r="G562" t="s">
        <v>16</v>
      </c>
      <c r="H562">
        <v>109</v>
      </c>
      <c r="I562" s="21" t="s">
        <v>169</v>
      </c>
      <c r="J562" t="s">
        <v>206</v>
      </c>
      <c r="K562" t="s">
        <v>19</v>
      </c>
      <c r="L562" t="s">
        <v>221</v>
      </c>
      <c r="M562" t="s">
        <v>196</v>
      </c>
      <c r="N562">
        <v>0</v>
      </c>
      <c r="O562">
        <v>29341587</v>
      </c>
      <c r="P562" t="s">
        <v>386</v>
      </c>
      <c r="S562" s="14"/>
    </row>
    <row r="563" spans="1:19">
      <c r="A563">
        <v>191</v>
      </c>
      <c r="B563">
        <v>24</v>
      </c>
      <c r="C563" s="6">
        <v>116.63</v>
      </c>
      <c r="D563" t="s">
        <v>14</v>
      </c>
      <c r="E563">
        <v>19.7</v>
      </c>
      <c r="F563" t="s">
        <v>387</v>
      </c>
      <c r="G563" t="s">
        <v>16</v>
      </c>
      <c r="H563">
        <v>109</v>
      </c>
      <c r="I563" s="21" t="s">
        <v>169</v>
      </c>
      <c r="J563" t="s">
        <v>206</v>
      </c>
      <c r="K563" t="s">
        <v>19</v>
      </c>
      <c r="L563" t="s">
        <v>221</v>
      </c>
      <c r="M563" t="s">
        <v>196</v>
      </c>
      <c r="N563">
        <v>0</v>
      </c>
      <c r="O563">
        <v>29341587</v>
      </c>
      <c r="P563" t="s">
        <v>386</v>
      </c>
    </row>
    <row r="564" spans="1:19">
      <c r="A564">
        <v>192</v>
      </c>
      <c r="B564">
        <v>24</v>
      </c>
      <c r="C564">
        <v>34.054054054053999</v>
      </c>
      <c r="D564" t="s">
        <v>14</v>
      </c>
      <c r="E564">
        <v>20</v>
      </c>
      <c r="F564" t="s">
        <v>31</v>
      </c>
      <c r="G564" t="s">
        <v>16</v>
      </c>
      <c r="H564">
        <v>28</v>
      </c>
      <c r="I564" t="s">
        <v>17</v>
      </c>
      <c r="J564" t="s">
        <v>206</v>
      </c>
      <c r="K564" t="s">
        <v>19</v>
      </c>
      <c r="L564" t="s">
        <v>221</v>
      </c>
      <c r="M564" t="s">
        <v>59</v>
      </c>
      <c r="N564">
        <v>0</v>
      </c>
      <c r="O564">
        <v>22100983</v>
      </c>
      <c r="P564" t="s">
        <v>388</v>
      </c>
      <c r="R564" s="14"/>
    </row>
    <row r="565" spans="1:19">
      <c r="A565">
        <v>193</v>
      </c>
      <c r="B565">
        <v>24</v>
      </c>
      <c r="C565">
        <v>29.729729729729701</v>
      </c>
      <c r="D565" t="s">
        <v>14</v>
      </c>
      <c r="E565">
        <v>20</v>
      </c>
      <c r="F565" t="s">
        <v>31</v>
      </c>
      <c r="G565" t="s">
        <v>16</v>
      </c>
      <c r="H565">
        <v>28</v>
      </c>
      <c r="I565" t="s">
        <v>17</v>
      </c>
      <c r="J565" t="s">
        <v>206</v>
      </c>
      <c r="K565" t="s">
        <v>19</v>
      </c>
      <c r="L565" t="s">
        <v>221</v>
      </c>
      <c r="M565" t="s">
        <v>59</v>
      </c>
      <c r="N565">
        <v>0</v>
      </c>
      <c r="O565">
        <v>22100983</v>
      </c>
      <c r="P565" t="s">
        <v>388</v>
      </c>
    </row>
    <row r="566" spans="1:19">
      <c r="A566">
        <v>194</v>
      </c>
      <c r="B566">
        <v>24</v>
      </c>
      <c r="C566">
        <v>39.459459459459403</v>
      </c>
      <c r="D566" t="s">
        <v>14</v>
      </c>
      <c r="E566">
        <v>20</v>
      </c>
      <c r="F566" t="s">
        <v>31</v>
      </c>
      <c r="G566" t="s">
        <v>16</v>
      </c>
      <c r="H566">
        <v>28</v>
      </c>
      <c r="I566" t="s">
        <v>17</v>
      </c>
      <c r="J566" t="s">
        <v>206</v>
      </c>
      <c r="K566" t="s">
        <v>19</v>
      </c>
      <c r="L566" t="s">
        <v>221</v>
      </c>
      <c r="M566" t="s">
        <v>196</v>
      </c>
      <c r="N566">
        <v>0</v>
      </c>
      <c r="O566">
        <v>22100983</v>
      </c>
      <c r="P566" t="s">
        <v>388</v>
      </c>
    </row>
    <row r="567" spans="1:19">
      <c r="A567">
        <v>195</v>
      </c>
      <c r="B567">
        <v>24</v>
      </c>
      <c r="C567">
        <v>18.648648648648599</v>
      </c>
      <c r="D567" t="s">
        <v>14</v>
      </c>
      <c r="E567">
        <v>20</v>
      </c>
      <c r="F567" t="s">
        <v>31</v>
      </c>
      <c r="G567" t="s">
        <v>16</v>
      </c>
      <c r="H567">
        <v>28</v>
      </c>
      <c r="I567" t="s">
        <v>17</v>
      </c>
      <c r="J567" t="s">
        <v>206</v>
      </c>
      <c r="K567" t="s">
        <v>19</v>
      </c>
      <c r="L567" t="s">
        <v>221</v>
      </c>
      <c r="M567" t="s">
        <v>196</v>
      </c>
      <c r="N567">
        <v>0</v>
      </c>
      <c r="O567">
        <v>22100983</v>
      </c>
      <c r="P567" t="s">
        <v>388</v>
      </c>
    </row>
    <row r="568" spans="1:19">
      <c r="A568">
        <v>196</v>
      </c>
      <c r="B568">
        <v>24</v>
      </c>
      <c r="C568">
        <v>13.243243243243199</v>
      </c>
      <c r="D568" t="s">
        <v>14</v>
      </c>
      <c r="E568">
        <v>20</v>
      </c>
      <c r="F568" t="s">
        <v>31</v>
      </c>
      <c r="G568" t="s">
        <v>16</v>
      </c>
      <c r="H568">
        <v>28</v>
      </c>
      <c r="I568" t="s">
        <v>17</v>
      </c>
      <c r="J568" t="s">
        <v>206</v>
      </c>
      <c r="K568" t="s">
        <v>19</v>
      </c>
      <c r="L568" t="s">
        <v>221</v>
      </c>
      <c r="M568" t="s">
        <v>57</v>
      </c>
      <c r="N568">
        <v>0</v>
      </c>
      <c r="O568">
        <v>22100983</v>
      </c>
      <c r="P568" t="s">
        <v>388</v>
      </c>
    </row>
    <row r="569" spans="1:19">
      <c r="A569">
        <v>197</v>
      </c>
      <c r="B569">
        <v>24</v>
      </c>
      <c r="C569">
        <v>31.6216216216216</v>
      </c>
      <c r="D569" t="s">
        <v>14</v>
      </c>
      <c r="E569">
        <v>20</v>
      </c>
      <c r="F569" t="s">
        <v>31</v>
      </c>
      <c r="G569" t="s">
        <v>16</v>
      </c>
      <c r="H569">
        <v>28</v>
      </c>
      <c r="I569" t="s">
        <v>17</v>
      </c>
      <c r="J569" t="s">
        <v>206</v>
      </c>
      <c r="K569" t="s">
        <v>19</v>
      </c>
      <c r="L569" t="s">
        <v>221</v>
      </c>
      <c r="M569" t="s">
        <v>57</v>
      </c>
      <c r="N569">
        <v>0</v>
      </c>
      <c r="O569">
        <v>22100983</v>
      </c>
      <c r="P569" t="s">
        <v>388</v>
      </c>
    </row>
    <row r="570" spans="1:19">
      <c r="A570">
        <v>198</v>
      </c>
      <c r="B570">
        <v>4</v>
      </c>
      <c r="C570">
        <v>17.7</v>
      </c>
      <c r="D570" t="s">
        <v>14</v>
      </c>
      <c r="E570">
        <v>18</v>
      </c>
      <c r="F570" s="21" t="s">
        <v>15</v>
      </c>
      <c r="G570" t="s">
        <v>16</v>
      </c>
      <c r="H570">
        <v>57.8</v>
      </c>
      <c r="I570" s="6" t="s">
        <v>92</v>
      </c>
      <c r="J570" t="s">
        <v>242</v>
      </c>
      <c r="K570" t="s">
        <v>19</v>
      </c>
      <c r="L570" t="s">
        <v>20</v>
      </c>
      <c r="M570" t="s">
        <v>196</v>
      </c>
      <c r="N570">
        <v>5000</v>
      </c>
      <c r="O570">
        <v>20195708</v>
      </c>
      <c r="P570" t="s">
        <v>339</v>
      </c>
    </row>
    <row r="571" spans="1:19">
      <c r="A571">
        <v>198</v>
      </c>
      <c r="B571">
        <v>24</v>
      </c>
      <c r="C571">
        <v>14.4</v>
      </c>
      <c r="D571" t="s">
        <v>14</v>
      </c>
      <c r="E571">
        <v>18</v>
      </c>
      <c r="F571" s="21" t="s">
        <v>15</v>
      </c>
      <c r="G571" t="s">
        <v>16</v>
      </c>
      <c r="H571">
        <v>57.8</v>
      </c>
      <c r="I571" s="6" t="s">
        <v>92</v>
      </c>
      <c r="J571" t="s">
        <v>242</v>
      </c>
      <c r="K571" t="s">
        <v>19</v>
      </c>
      <c r="L571" t="s">
        <v>20</v>
      </c>
      <c r="M571" t="s">
        <v>196</v>
      </c>
      <c r="N571">
        <v>5000</v>
      </c>
      <c r="O571">
        <v>20195708</v>
      </c>
    </row>
    <row r="572" spans="1:19">
      <c r="A572">
        <v>198</v>
      </c>
      <c r="B572">
        <v>48</v>
      </c>
      <c r="C572">
        <v>13.4</v>
      </c>
      <c r="D572" t="s">
        <v>14</v>
      </c>
      <c r="E572">
        <v>18</v>
      </c>
      <c r="F572" s="21" t="s">
        <v>15</v>
      </c>
      <c r="G572" t="s">
        <v>16</v>
      </c>
      <c r="H572">
        <v>57.8</v>
      </c>
      <c r="I572" s="6" t="s">
        <v>92</v>
      </c>
      <c r="J572" t="s">
        <v>242</v>
      </c>
      <c r="K572" t="s">
        <v>19</v>
      </c>
      <c r="L572" t="s">
        <v>20</v>
      </c>
      <c r="M572" t="s">
        <v>196</v>
      </c>
      <c r="N572">
        <v>5000</v>
      </c>
      <c r="O572">
        <v>20195708</v>
      </c>
    </row>
    <row r="573" spans="1:19">
      <c r="A573">
        <v>198</v>
      </c>
      <c r="B573">
        <v>72</v>
      </c>
      <c r="C573">
        <v>7.4</v>
      </c>
      <c r="D573" t="s">
        <v>14</v>
      </c>
      <c r="E573">
        <v>18</v>
      </c>
      <c r="F573" s="21" t="s">
        <v>15</v>
      </c>
      <c r="G573" t="s">
        <v>16</v>
      </c>
      <c r="H573">
        <v>57.8</v>
      </c>
      <c r="I573" s="6" t="s">
        <v>92</v>
      </c>
      <c r="J573" t="s">
        <v>242</v>
      </c>
      <c r="K573" t="s">
        <v>19</v>
      </c>
      <c r="L573" t="s">
        <v>20</v>
      </c>
      <c r="M573" t="s">
        <v>196</v>
      </c>
      <c r="N573">
        <v>5000</v>
      </c>
      <c r="O573">
        <v>20195708</v>
      </c>
    </row>
    <row r="574" spans="1:19">
      <c r="A574">
        <v>199</v>
      </c>
      <c r="B574">
        <v>4</v>
      </c>
      <c r="C574">
        <v>14.3</v>
      </c>
      <c r="D574" t="s">
        <v>14</v>
      </c>
      <c r="E574">
        <v>18</v>
      </c>
      <c r="F574" s="21" t="s">
        <v>15</v>
      </c>
      <c r="G574" t="s">
        <v>16</v>
      </c>
      <c r="H574">
        <v>61</v>
      </c>
      <c r="I574" s="6" t="s">
        <v>92</v>
      </c>
      <c r="J574" t="s">
        <v>242</v>
      </c>
      <c r="K574" t="s">
        <v>19</v>
      </c>
      <c r="L574" t="s">
        <v>341</v>
      </c>
      <c r="M574" t="s">
        <v>196</v>
      </c>
      <c r="N574">
        <v>5000</v>
      </c>
      <c r="O574">
        <v>20195708</v>
      </c>
      <c r="P574" t="s">
        <v>389</v>
      </c>
    </row>
    <row r="575" spans="1:19">
      <c r="A575">
        <v>199</v>
      </c>
      <c r="B575">
        <v>24</v>
      </c>
      <c r="C575">
        <v>13.4</v>
      </c>
      <c r="D575" t="s">
        <v>14</v>
      </c>
      <c r="E575">
        <v>18</v>
      </c>
      <c r="F575" s="21" t="s">
        <v>15</v>
      </c>
      <c r="G575" t="s">
        <v>16</v>
      </c>
      <c r="H575">
        <v>61</v>
      </c>
      <c r="I575" s="6" t="s">
        <v>92</v>
      </c>
      <c r="J575" t="s">
        <v>242</v>
      </c>
      <c r="K575" t="s">
        <v>19</v>
      </c>
      <c r="L575" t="s">
        <v>341</v>
      </c>
      <c r="M575" t="s">
        <v>196</v>
      </c>
      <c r="N575">
        <v>5000</v>
      </c>
      <c r="O575">
        <v>20195708</v>
      </c>
    </row>
    <row r="576" spans="1:19">
      <c r="A576">
        <v>199</v>
      </c>
      <c r="B576">
        <v>48</v>
      </c>
      <c r="C576">
        <v>12.5</v>
      </c>
      <c r="D576" t="s">
        <v>14</v>
      </c>
      <c r="E576">
        <v>18</v>
      </c>
      <c r="F576" s="21" t="s">
        <v>15</v>
      </c>
      <c r="G576" t="s">
        <v>16</v>
      </c>
      <c r="H576">
        <v>61</v>
      </c>
      <c r="I576" s="6" t="s">
        <v>92</v>
      </c>
      <c r="J576" t="s">
        <v>242</v>
      </c>
      <c r="K576" t="s">
        <v>19</v>
      </c>
      <c r="L576" t="s">
        <v>341</v>
      </c>
      <c r="M576" t="s">
        <v>196</v>
      </c>
      <c r="N576">
        <v>5000</v>
      </c>
      <c r="O576">
        <v>20195708</v>
      </c>
    </row>
    <row r="577" spans="1:16">
      <c r="A577">
        <v>199</v>
      </c>
      <c r="B577">
        <v>72</v>
      </c>
      <c r="C577">
        <v>10.1</v>
      </c>
      <c r="D577" t="s">
        <v>14</v>
      </c>
      <c r="E577">
        <v>18</v>
      </c>
      <c r="F577" s="21" t="s">
        <v>15</v>
      </c>
      <c r="G577" t="s">
        <v>16</v>
      </c>
      <c r="H577">
        <v>61</v>
      </c>
      <c r="I577" s="6" t="s">
        <v>92</v>
      </c>
      <c r="J577" t="s">
        <v>242</v>
      </c>
      <c r="K577" t="s">
        <v>19</v>
      </c>
      <c r="L577" t="s">
        <v>341</v>
      </c>
      <c r="M577" t="s">
        <v>196</v>
      </c>
      <c r="N577">
        <v>5000</v>
      </c>
      <c r="O577">
        <v>20195708</v>
      </c>
    </row>
    <row r="578" spans="1:16">
      <c r="A578">
        <v>200</v>
      </c>
      <c r="B578">
        <f>15/60</f>
        <v>0.25</v>
      </c>
      <c r="C578">
        <v>14.28</v>
      </c>
      <c r="D578" t="s">
        <v>14</v>
      </c>
      <c r="E578" t="s">
        <v>326</v>
      </c>
      <c r="F578" s="16" t="s">
        <v>74</v>
      </c>
      <c r="G578" t="s">
        <v>16</v>
      </c>
      <c r="H578">
        <v>10</v>
      </c>
      <c r="I578" s="6" t="s">
        <v>92</v>
      </c>
      <c r="J578" t="s">
        <v>242</v>
      </c>
      <c r="K578" t="s">
        <v>390</v>
      </c>
      <c r="L578" t="s">
        <v>20</v>
      </c>
      <c r="M578" t="s">
        <v>326</v>
      </c>
      <c r="N578">
        <v>0</v>
      </c>
      <c r="O578">
        <v>29972867</v>
      </c>
      <c r="P578" t="s">
        <v>316</v>
      </c>
    </row>
    <row r="579" spans="1:16">
      <c r="A579">
        <v>200</v>
      </c>
      <c r="B579">
        <v>0.5</v>
      </c>
      <c r="C579">
        <v>16.260000000000002</v>
      </c>
      <c r="D579" t="s">
        <v>14</v>
      </c>
      <c r="E579" t="s">
        <v>326</v>
      </c>
      <c r="F579" s="16" t="s">
        <v>74</v>
      </c>
      <c r="G579" t="s">
        <v>16</v>
      </c>
      <c r="H579">
        <v>10</v>
      </c>
      <c r="I579" s="6" t="s">
        <v>92</v>
      </c>
      <c r="J579" t="s">
        <v>242</v>
      </c>
      <c r="K579" t="s">
        <v>390</v>
      </c>
      <c r="L579" t="s">
        <v>20</v>
      </c>
      <c r="M579" t="s">
        <v>326</v>
      </c>
      <c r="N579">
        <v>0</v>
      </c>
      <c r="O579">
        <v>29972867</v>
      </c>
    </row>
    <row r="580" spans="1:16">
      <c r="A580">
        <v>200</v>
      </c>
      <c r="B580">
        <v>3</v>
      </c>
      <c r="C580">
        <v>14.84</v>
      </c>
      <c r="D580" t="s">
        <v>14</v>
      </c>
      <c r="E580" t="s">
        <v>326</v>
      </c>
      <c r="F580" s="16" t="s">
        <v>74</v>
      </c>
      <c r="G580" t="s">
        <v>16</v>
      </c>
      <c r="H580">
        <v>10</v>
      </c>
      <c r="I580" s="6" t="s">
        <v>92</v>
      </c>
      <c r="J580" t="s">
        <v>242</v>
      </c>
      <c r="K580" t="s">
        <v>390</v>
      </c>
      <c r="L580" t="s">
        <v>20</v>
      </c>
      <c r="M580" t="s">
        <v>326</v>
      </c>
      <c r="N580">
        <v>0</v>
      </c>
      <c r="O580">
        <v>29972867</v>
      </c>
    </row>
    <row r="581" spans="1:16">
      <c r="A581">
        <v>200</v>
      </c>
      <c r="B581">
        <v>6</v>
      </c>
      <c r="C581">
        <v>7.76</v>
      </c>
      <c r="D581" t="s">
        <v>14</v>
      </c>
      <c r="E581" t="s">
        <v>326</v>
      </c>
      <c r="F581" s="16" t="s">
        <v>74</v>
      </c>
      <c r="G581" t="s">
        <v>16</v>
      </c>
      <c r="H581">
        <v>10</v>
      </c>
      <c r="I581" s="6" t="s">
        <v>92</v>
      </c>
      <c r="J581" t="s">
        <v>242</v>
      </c>
      <c r="K581" t="s">
        <v>390</v>
      </c>
      <c r="L581" t="s">
        <v>20</v>
      </c>
      <c r="M581" t="s">
        <v>326</v>
      </c>
      <c r="N581">
        <v>0</v>
      </c>
      <c r="O581">
        <v>29972867</v>
      </c>
    </row>
    <row r="582" spans="1:16">
      <c r="A582">
        <v>200</v>
      </c>
      <c r="B582">
        <v>24</v>
      </c>
      <c r="C582">
        <v>6.46</v>
      </c>
      <c r="D582" t="s">
        <v>14</v>
      </c>
      <c r="E582" t="s">
        <v>326</v>
      </c>
      <c r="F582" s="16" t="s">
        <v>74</v>
      </c>
      <c r="G582" t="s">
        <v>16</v>
      </c>
      <c r="H582">
        <v>10</v>
      </c>
      <c r="I582" s="6" t="s">
        <v>92</v>
      </c>
      <c r="J582" t="s">
        <v>242</v>
      </c>
      <c r="K582" t="s">
        <v>390</v>
      </c>
      <c r="L582" t="s">
        <v>20</v>
      </c>
      <c r="M582" t="s">
        <v>326</v>
      </c>
      <c r="N582">
        <v>0</v>
      </c>
      <c r="O582">
        <v>29972867</v>
      </c>
    </row>
    <row r="583" spans="1:16">
      <c r="A583">
        <v>201</v>
      </c>
      <c r="B583">
        <v>0.5</v>
      </c>
      <c r="C583">
        <v>49.473684210526301</v>
      </c>
      <c r="D583" t="s">
        <v>14</v>
      </c>
      <c r="E583" t="s">
        <v>326</v>
      </c>
      <c r="F583" s="16" t="s">
        <v>74</v>
      </c>
      <c r="G583" t="s">
        <v>16</v>
      </c>
      <c r="H583">
        <v>10</v>
      </c>
      <c r="I583" s="6" t="s">
        <v>92</v>
      </c>
      <c r="J583" t="s">
        <v>242</v>
      </c>
      <c r="K583" t="s">
        <v>19</v>
      </c>
      <c r="L583" t="s">
        <v>20</v>
      </c>
      <c r="M583" t="s">
        <v>326</v>
      </c>
      <c r="N583">
        <v>0</v>
      </c>
      <c r="O583">
        <v>29972867</v>
      </c>
      <c r="P583" t="s">
        <v>317</v>
      </c>
    </row>
    <row r="584" spans="1:16">
      <c r="A584">
        <v>201</v>
      </c>
      <c r="B584">
        <v>3</v>
      </c>
      <c r="C584">
        <v>46.140350877192901</v>
      </c>
      <c r="D584" t="s">
        <v>14</v>
      </c>
      <c r="E584" t="s">
        <v>326</v>
      </c>
      <c r="F584" s="16" t="s">
        <v>74</v>
      </c>
      <c r="G584" t="s">
        <v>16</v>
      </c>
      <c r="H584">
        <v>10</v>
      </c>
      <c r="I584" s="6" t="s">
        <v>92</v>
      </c>
      <c r="J584" t="s">
        <v>242</v>
      </c>
      <c r="K584" t="s">
        <v>19</v>
      </c>
      <c r="L584" t="s">
        <v>20</v>
      </c>
      <c r="M584" t="s">
        <v>326</v>
      </c>
      <c r="N584">
        <v>0</v>
      </c>
      <c r="O584">
        <v>29972867</v>
      </c>
    </row>
    <row r="585" spans="1:16">
      <c r="A585" s="18">
        <v>202</v>
      </c>
      <c r="B585" s="6">
        <v>8.3333332999999996E-2</v>
      </c>
      <c r="C585">
        <v>215.38461538461499</v>
      </c>
      <c r="D585" t="s">
        <v>14</v>
      </c>
      <c r="E585">
        <v>26.1</v>
      </c>
      <c r="F585" s="21" t="s">
        <v>42</v>
      </c>
      <c r="G585" t="s">
        <v>16</v>
      </c>
      <c r="H585">
        <v>11</v>
      </c>
      <c r="I585" s="5" t="s">
        <v>328</v>
      </c>
      <c r="J585" t="s">
        <v>18</v>
      </c>
      <c r="K585" t="s">
        <v>56</v>
      </c>
      <c r="L585" t="s">
        <v>20</v>
      </c>
      <c r="M585" t="s">
        <v>59</v>
      </c>
      <c r="N585">
        <v>0</v>
      </c>
      <c r="O585" s="21">
        <v>17962085</v>
      </c>
      <c r="P585" s="6" t="s">
        <v>391</v>
      </c>
    </row>
    <row r="586" spans="1:16">
      <c r="A586" s="18">
        <v>202</v>
      </c>
      <c r="B586" s="6">
        <v>1</v>
      </c>
      <c r="C586">
        <v>197.80219780219701</v>
      </c>
      <c r="D586" t="s">
        <v>14</v>
      </c>
      <c r="E586">
        <v>26.1</v>
      </c>
      <c r="F586" s="21" t="s">
        <v>42</v>
      </c>
      <c r="G586" t="s">
        <v>16</v>
      </c>
      <c r="H586">
        <v>11</v>
      </c>
      <c r="I586" s="5" t="s">
        <v>328</v>
      </c>
      <c r="J586" t="s">
        <v>18</v>
      </c>
      <c r="K586" t="s">
        <v>56</v>
      </c>
      <c r="L586" t="s">
        <v>20</v>
      </c>
      <c r="M586" t="s">
        <v>59</v>
      </c>
      <c r="N586">
        <v>0</v>
      </c>
      <c r="O586" s="21">
        <v>17962085</v>
      </c>
    </row>
    <row r="587" spans="1:16">
      <c r="A587" s="18">
        <v>202</v>
      </c>
      <c r="B587" s="6">
        <v>24</v>
      </c>
      <c r="C587">
        <v>109.340659340659</v>
      </c>
      <c r="D587" t="s">
        <v>14</v>
      </c>
      <c r="E587">
        <v>26.1</v>
      </c>
      <c r="F587" s="21" t="s">
        <v>42</v>
      </c>
      <c r="G587" t="s">
        <v>16</v>
      </c>
      <c r="H587">
        <v>11</v>
      </c>
      <c r="I587" s="5" t="s">
        <v>328</v>
      </c>
      <c r="J587" t="s">
        <v>18</v>
      </c>
      <c r="K587" t="s">
        <v>56</v>
      </c>
      <c r="L587" t="s">
        <v>20</v>
      </c>
      <c r="M587" t="s">
        <v>59</v>
      </c>
      <c r="N587">
        <v>0</v>
      </c>
      <c r="O587" s="21">
        <v>17962085</v>
      </c>
    </row>
    <row r="588" spans="1:16">
      <c r="A588" s="18">
        <v>202</v>
      </c>
      <c r="B588" s="6">
        <v>96</v>
      </c>
      <c r="C588">
        <v>82.967032967032907</v>
      </c>
      <c r="D588" t="s">
        <v>14</v>
      </c>
      <c r="E588">
        <v>26.1</v>
      </c>
      <c r="F588" s="21" t="s">
        <v>42</v>
      </c>
      <c r="G588" t="s">
        <v>16</v>
      </c>
      <c r="H588">
        <v>11</v>
      </c>
      <c r="I588" s="5" t="s">
        <v>328</v>
      </c>
      <c r="J588" t="s">
        <v>18</v>
      </c>
      <c r="K588" t="s">
        <v>56</v>
      </c>
      <c r="L588" t="s">
        <v>20</v>
      </c>
      <c r="M588" t="s">
        <v>59</v>
      </c>
      <c r="N588">
        <v>0</v>
      </c>
      <c r="O588" s="21">
        <v>17962085</v>
      </c>
    </row>
    <row r="589" spans="1:16">
      <c r="A589" s="18">
        <v>203</v>
      </c>
      <c r="B589" s="6">
        <v>1</v>
      </c>
      <c r="C589">
        <v>53.571428571428498</v>
      </c>
      <c r="D589" t="s">
        <v>14</v>
      </c>
      <c r="E589">
        <v>26.1</v>
      </c>
      <c r="F589" s="21" t="s">
        <v>42</v>
      </c>
      <c r="G589" t="s">
        <v>16</v>
      </c>
      <c r="H589">
        <v>11</v>
      </c>
      <c r="I589" s="5" t="s">
        <v>328</v>
      </c>
      <c r="J589" t="s">
        <v>18</v>
      </c>
      <c r="K589" t="s">
        <v>56</v>
      </c>
      <c r="L589" t="s">
        <v>20</v>
      </c>
      <c r="M589" t="s">
        <v>59</v>
      </c>
      <c r="N589">
        <v>0</v>
      </c>
      <c r="O589" s="21">
        <v>17962085</v>
      </c>
      <c r="P589" s="6" t="s">
        <v>392</v>
      </c>
    </row>
    <row r="590" spans="1:16">
      <c r="A590" s="18">
        <v>203</v>
      </c>
      <c r="B590" s="6">
        <v>24</v>
      </c>
      <c r="C590">
        <v>107.142857142857</v>
      </c>
      <c r="D590" t="s">
        <v>14</v>
      </c>
      <c r="E590">
        <v>26.1</v>
      </c>
      <c r="F590" s="21" t="s">
        <v>42</v>
      </c>
      <c r="G590" t="s">
        <v>16</v>
      </c>
      <c r="H590">
        <v>11</v>
      </c>
      <c r="I590" s="5" t="s">
        <v>328</v>
      </c>
      <c r="J590" t="s">
        <v>18</v>
      </c>
      <c r="K590" t="s">
        <v>56</v>
      </c>
      <c r="L590" t="s">
        <v>20</v>
      </c>
      <c r="M590" t="s">
        <v>59</v>
      </c>
      <c r="N590">
        <v>0</v>
      </c>
      <c r="O590" s="21">
        <v>17962085</v>
      </c>
    </row>
    <row r="591" spans="1:16">
      <c r="A591" s="18">
        <v>203</v>
      </c>
      <c r="B591" s="6">
        <v>96</v>
      </c>
      <c r="C591">
        <v>68.452380952380906</v>
      </c>
      <c r="D591" t="s">
        <v>14</v>
      </c>
      <c r="E591">
        <v>26.1</v>
      </c>
      <c r="F591" s="21" t="s">
        <v>42</v>
      </c>
      <c r="G591" t="s">
        <v>16</v>
      </c>
      <c r="H591">
        <v>11</v>
      </c>
      <c r="I591" s="5" t="s">
        <v>328</v>
      </c>
      <c r="J591" t="s">
        <v>18</v>
      </c>
      <c r="K591" t="s">
        <v>56</v>
      </c>
      <c r="L591" t="s">
        <v>20</v>
      </c>
      <c r="M591" t="s">
        <v>59</v>
      </c>
      <c r="N591">
        <v>0</v>
      </c>
      <c r="O591" s="21">
        <v>17962085</v>
      </c>
    </row>
    <row r="592" spans="1:16">
      <c r="A592" s="18">
        <v>204</v>
      </c>
      <c r="B592" s="6">
        <v>1</v>
      </c>
      <c r="C592">
        <v>89.560439560439505</v>
      </c>
      <c r="D592" t="s">
        <v>14</v>
      </c>
      <c r="E592">
        <v>26.1</v>
      </c>
      <c r="F592" s="21" t="s">
        <v>42</v>
      </c>
      <c r="G592" t="s">
        <v>16</v>
      </c>
      <c r="H592">
        <v>11</v>
      </c>
      <c r="I592" s="5" t="s">
        <v>328</v>
      </c>
      <c r="J592" t="s">
        <v>18</v>
      </c>
      <c r="K592" t="s">
        <v>56</v>
      </c>
      <c r="L592" t="s">
        <v>20</v>
      </c>
      <c r="M592" t="s">
        <v>59</v>
      </c>
      <c r="N592">
        <v>0</v>
      </c>
      <c r="O592" s="21">
        <v>17962085</v>
      </c>
      <c r="P592" s="6" t="s">
        <v>393</v>
      </c>
    </row>
    <row r="593" spans="1:16">
      <c r="A593" s="18">
        <v>204</v>
      </c>
      <c r="B593" s="6">
        <v>24</v>
      </c>
      <c r="C593">
        <v>100</v>
      </c>
      <c r="D593" t="s">
        <v>14</v>
      </c>
      <c r="E593">
        <v>26.1</v>
      </c>
      <c r="F593" s="21" t="s">
        <v>42</v>
      </c>
      <c r="G593" t="s">
        <v>16</v>
      </c>
      <c r="H593">
        <v>11</v>
      </c>
      <c r="I593" s="5" t="s">
        <v>328</v>
      </c>
      <c r="J593" t="s">
        <v>18</v>
      </c>
      <c r="K593" t="s">
        <v>56</v>
      </c>
      <c r="L593" t="s">
        <v>20</v>
      </c>
      <c r="M593" t="s">
        <v>59</v>
      </c>
      <c r="N593">
        <v>0</v>
      </c>
      <c r="O593" s="21">
        <v>17962085</v>
      </c>
    </row>
    <row r="594" spans="1:16">
      <c r="A594" s="18">
        <v>204</v>
      </c>
      <c r="B594" s="6">
        <v>96</v>
      </c>
      <c r="C594">
        <v>73.076923076922995</v>
      </c>
      <c r="D594" t="s">
        <v>14</v>
      </c>
      <c r="E594">
        <v>26.1</v>
      </c>
      <c r="F594" s="21" t="s">
        <v>42</v>
      </c>
      <c r="G594" t="s">
        <v>16</v>
      </c>
      <c r="H594">
        <v>11</v>
      </c>
      <c r="I594" s="5" t="s">
        <v>328</v>
      </c>
      <c r="J594" t="s">
        <v>18</v>
      </c>
      <c r="K594" t="s">
        <v>56</v>
      </c>
      <c r="L594" t="s">
        <v>20</v>
      </c>
      <c r="M594" t="s">
        <v>59</v>
      </c>
      <c r="N594">
        <v>0</v>
      </c>
      <c r="O594" s="21">
        <v>17962085</v>
      </c>
    </row>
    <row r="595" spans="1:16">
      <c r="A595">
        <v>205</v>
      </c>
      <c r="B595">
        <v>1</v>
      </c>
      <c r="C595">
        <f>92.3/240*100</f>
        <v>38.458333333333336</v>
      </c>
      <c r="D595" t="s">
        <v>14</v>
      </c>
      <c r="E595">
        <v>20</v>
      </c>
      <c r="F595" s="21" t="s">
        <v>42</v>
      </c>
      <c r="G595" t="s">
        <v>16</v>
      </c>
      <c r="H595">
        <v>162</v>
      </c>
      <c r="I595" s="6" t="s">
        <v>310</v>
      </c>
      <c r="J595" t="s">
        <v>206</v>
      </c>
      <c r="K595" t="s">
        <v>19</v>
      </c>
      <c r="L595" t="s">
        <v>20</v>
      </c>
      <c r="M595" t="s">
        <v>196</v>
      </c>
      <c r="N595">
        <v>20000</v>
      </c>
      <c r="O595">
        <v>24065589</v>
      </c>
      <c r="P595" t="s">
        <v>312</v>
      </c>
    </row>
    <row r="596" spans="1:16">
      <c r="A596">
        <v>205</v>
      </c>
      <c r="B596">
        <v>48</v>
      </c>
      <c r="C596">
        <f>692.98/240*100</f>
        <v>288.74166666666667</v>
      </c>
      <c r="D596" t="s">
        <v>14</v>
      </c>
      <c r="E596">
        <v>20</v>
      </c>
      <c r="F596" s="21" t="s">
        <v>42</v>
      </c>
      <c r="G596" t="s">
        <v>16</v>
      </c>
      <c r="H596">
        <v>162</v>
      </c>
      <c r="I596" s="6" t="s">
        <v>310</v>
      </c>
      <c r="J596" t="s">
        <v>206</v>
      </c>
      <c r="K596" t="s">
        <v>19</v>
      </c>
      <c r="L596" t="s">
        <v>20</v>
      </c>
      <c r="M596" t="s">
        <v>196</v>
      </c>
      <c r="N596">
        <v>20000</v>
      </c>
      <c r="O596">
        <v>24065589</v>
      </c>
    </row>
    <row r="597" spans="1:16">
      <c r="A597">
        <v>206</v>
      </c>
      <c r="B597">
        <v>1</v>
      </c>
      <c r="C597">
        <f>101.52*100/240</f>
        <v>42.3</v>
      </c>
      <c r="D597" t="s">
        <v>14</v>
      </c>
      <c r="E597">
        <v>20</v>
      </c>
      <c r="F597" s="21" t="s">
        <v>42</v>
      </c>
      <c r="G597" t="s">
        <v>16</v>
      </c>
      <c r="H597">
        <v>171</v>
      </c>
      <c r="I597" s="6" t="s">
        <v>310</v>
      </c>
      <c r="J597" t="s">
        <v>206</v>
      </c>
      <c r="K597" t="s">
        <v>19</v>
      </c>
      <c r="L597" t="s">
        <v>20</v>
      </c>
      <c r="M597" t="s">
        <v>196</v>
      </c>
      <c r="N597">
        <v>20000</v>
      </c>
      <c r="O597">
        <v>24065589</v>
      </c>
      <c r="P597" t="s">
        <v>313</v>
      </c>
    </row>
    <row r="598" spans="1:16">
      <c r="A598">
        <v>206</v>
      </c>
      <c r="B598">
        <v>48</v>
      </c>
      <c r="C598">
        <f>723.27/240*100</f>
        <v>301.36249999999995</v>
      </c>
      <c r="D598" t="s">
        <v>14</v>
      </c>
      <c r="E598">
        <v>20</v>
      </c>
      <c r="F598" s="21" t="s">
        <v>42</v>
      </c>
      <c r="G598" t="s">
        <v>16</v>
      </c>
      <c r="H598">
        <v>171</v>
      </c>
      <c r="I598" s="6" t="s">
        <v>310</v>
      </c>
      <c r="J598" t="s">
        <v>206</v>
      </c>
      <c r="K598" t="s">
        <v>19</v>
      </c>
      <c r="L598" t="s">
        <v>20</v>
      </c>
      <c r="M598" t="s">
        <v>196</v>
      </c>
      <c r="N598">
        <v>20000</v>
      </c>
      <c r="O598">
        <v>24065589</v>
      </c>
    </row>
    <row r="599" spans="1:16">
      <c r="A599">
        <v>207</v>
      </c>
      <c r="B599">
        <v>1</v>
      </c>
      <c r="C599">
        <v>5.04</v>
      </c>
      <c r="D599" t="s">
        <v>14</v>
      </c>
      <c r="E599">
        <v>23</v>
      </c>
      <c r="F599" s="16" t="s">
        <v>302</v>
      </c>
      <c r="G599" t="s">
        <v>16</v>
      </c>
      <c r="H599">
        <v>190</v>
      </c>
      <c r="I599" s="6" t="s">
        <v>318</v>
      </c>
      <c r="J599" t="s">
        <v>242</v>
      </c>
      <c r="K599" t="s">
        <v>252</v>
      </c>
      <c r="L599" t="s">
        <v>20</v>
      </c>
      <c r="M599" t="s">
        <v>326</v>
      </c>
      <c r="N599">
        <v>0</v>
      </c>
      <c r="O599">
        <v>23850887</v>
      </c>
      <c r="P599" t="s">
        <v>319</v>
      </c>
    </row>
    <row r="600" spans="1:16">
      <c r="A600">
        <v>207</v>
      </c>
      <c r="B600">
        <v>4</v>
      </c>
      <c r="C600">
        <v>3.31</v>
      </c>
      <c r="D600" t="s">
        <v>14</v>
      </c>
      <c r="E600">
        <v>23</v>
      </c>
      <c r="F600" s="16" t="s">
        <v>302</v>
      </c>
      <c r="G600" t="s">
        <v>16</v>
      </c>
      <c r="H600">
        <v>190</v>
      </c>
      <c r="I600" s="6" t="s">
        <v>318</v>
      </c>
      <c r="J600" t="s">
        <v>242</v>
      </c>
      <c r="K600" t="s">
        <v>252</v>
      </c>
      <c r="L600" t="s">
        <v>20</v>
      </c>
      <c r="M600" t="s">
        <v>326</v>
      </c>
      <c r="N600">
        <v>0</v>
      </c>
      <c r="O600">
        <v>23850887</v>
      </c>
    </row>
    <row r="601" spans="1:16">
      <c r="A601">
        <v>207</v>
      </c>
      <c r="B601">
        <v>24</v>
      </c>
      <c r="C601">
        <v>2.58</v>
      </c>
      <c r="D601" t="s">
        <v>14</v>
      </c>
      <c r="E601">
        <v>23</v>
      </c>
      <c r="F601" s="16" t="s">
        <v>302</v>
      </c>
      <c r="G601" t="s">
        <v>16</v>
      </c>
      <c r="H601">
        <v>190</v>
      </c>
      <c r="I601" s="6" t="s">
        <v>318</v>
      </c>
      <c r="J601" t="s">
        <v>242</v>
      </c>
      <c r="K601" t="s">
        <v>252</v>
      </c>
      <c r="L601" t="s">
        <v>20</v>
      </c>
      <c r="M601" t="s">
        <v>326</v>
      </c>
      <c r="N601">
        <v>0</v>
      </c>
      <c r="O601">
        <v>23850887</v>
      </c>
    </row>
    <row r="602" spans="1:16">
      <c r="A602">
        <v>207</v>
      </c>
      <c r="B602">
        <v>48</v>
      </c>
      <c r="C602">
        <v>2.2799999999999998</v>
      </c>
      <c r="D602" t="s">
        <v>14</v>
      </c>
      <c r="E602">
        <v>23</v>
      </c>
      <c r="F602" s="16" t="s">
        <v>302</v>
      </c>
      <c r="G602" t="s">
        <v>16</v>
      </c>
      <c r="H602">
        <v>190</v>
      </c>
      <c r="I602" s="6" t="s">
        <v>318</v>
      </c>
      <c r="J602" t="s">
        <v>242</v>
      </c>
      <c r="K602" t="s">
        <v>252</v>
      </c>
      <c r="L602" t="s">
        <v>20</v>
      </c>
      <c r="M602" t="s">
        <v>326</v>
      </c>
      <c r="N602">
        <v>0</v>
      </c>
      <c r="O602">
        <v>23850887</v>
      </c>
    </row>
    <row r="603" spans="1:16">
      <c r="A603">
        <v>208</v>
      </c>
      <c r="B603">
        <v>1</v>
      </c>
      <c r="C603">
        <v>24.650708353688302</v>
      </c>
      <c r="D603" t="s">
        <v>14</v>
      </c>
      <c r="E603" t="s">
        <v>326</v>
      </c>
      <c r="F603" t="s">
        <v>31</v>
      </c>
      <c r="G603" t="s">
        <v>16</v>
      </c>
      <c r="H603">
        <v>10</v>
      </c>
      <c r="I603" t="s">
        <v>29</v>
      </c>
      <c r="J603" t="s">
        <v>18</v>
      </c>
      <c r="K603" t="s">
        <v>99</v>
      </c>
      <c r="M603" t="s">
        <v>326</v>
      </c>
      <c r="N603">
        <v>0</v>
      </c>
      <c r="O603">
        <v>28042337</v>
      </c>
      <c r="P603" t="s">
        <v>401</v>
      </c>
    </row>
    <row r="604" spans="1:16">
      <c r="A604">
        <v>208</v>
      </c>
      <c r="B604">
        <v>3</v>
      </c>
      <c r="C604">
        <v>26.770884220810899</v>
      </c>
      <c r="D604" t="s">
        <v>14</v>
      </c>
      <c r="E604" t="s">
        <v>326</v>
      </c>
      <c r="F604" t="s">
        <v>31</v>
      </c>
      <c r="G604" t="s">
        <v>16</v>
      </c>
      <c r="H604">
        <v>10</v>
      </c>
      <c r="I604" t="s">
        <v>29</v>
      </c>
      <c r="J604" t="s">
        <v>18</v>
      </c>
      <c r="K604" t="s">
        <v>99</v>
      </c>
      <c r="M604" t="s">
        <v>326</v>
      </c>
      <c r="N604">
        <v>0</v>
      </c>
      <c r="O604">
        <v>28042337</v>
      </c>
    </row>
    <row r="605" spans="1:16">
      <c r="A605">
        <v>208</v>
      </c>
      <c r="B605">
        <v>5</v>
      </c>
      <c r="C605">
        <v>25.461651196873401</v>
      </c>
      <c r="D605" t="s">
        <v>14</v>
      </c>
      <c r="E605" t="s">
        <v>326</v>
      </c>
      <c r="F605" t="s">
        <v>31</v>
      </c>
      <c r="G605" t="s">
        <v>16</v>
      </c>
      <c r="H605">
        <v>10</v>
      </c>
      <c r="I605" t="s">
        <v>29</v>
      </c>
      <c r="J605" t="s">
        <v>18</v>
      </c>
      <c r="K605" t="s">
        <v>99</v>
      </c>
      <c r="M605" t="s">
        <v>326</v>
      </c>
      <c r="N605">
        <v>0</v>
      </c>
      <c r="O605">
        <v>28042337</v>
      </c>
    </row>
    <row r="606" spans="1:16">
      <c r="A606">
        <v>208</v>
      </c>
      <c r="B606">
        <v>8</v>
      </c>
      <c r="C606">
        <v>23.175378602833401</v>
      </c>
      <c r="D606" t="s">
        <v>14</v>
      </c>
      <c r="E606" t="s">
        <v>326</v>
      </c>
      <c r="F606" t="s">
        <v>31</v>
      </c>
      <c r="G606" t="s">
        <v>16</v>
      </c>
      <c r="H606">
        <v>10</v>
      </c>
      <c r="I606" t="s">
        <v>29</v>
      </c>
      <c r="J606" t="s">
        <v>18</v>
      </c>
      <c r="K606" t="s">
        <v>99</v>
      </c>
      <c r="M606" t="s">
        <v>326</v>
      </c>
      <c r="N606">
        <v>0</v>
      </c>
      <c r="O606">
        <v>28042337</v>
      </c>
    </row>
    <row r="607" spans="1:16">
      <c r="A607">
        <v>208</v>
      </c>
      <c r="B607">
        <v>22</v>
      </c>
      <c r="C607">
        <v>17.1128480703468</v>
      </c>
      <c r="D607" t="s">
        <v>14</v>
      </c>
      <c r="E607" t="s">
        <v>326</v>
      </c>
      <c r="F607" t="s">
        <v>31</v>
      </c>
      <c r="G607" t="s">
        <v>16</v>
      </c>
      <c r="H607">
        <v>10</v>
      </c>
      <c r="I607" t="s">
        <v>29</v>
      </c>
      <c r="J607" t="s">
        <v>18</v>
      </c>
      <c r="K607" t="s">
        <v>99</v>
      </c>
      <c r="M607" t="s">
        <v>326</v>
      </c>
      <c r="N607">
        <v>0</v>
      </c>
      <c r="O607">
        <v>28042337</v>
      </c>
    </row>
    <row r="608" spans="1:16">
      <c r="A608">
        <v>208</v>
      </c>
      <c r="B608">
        <v>27</v>
      </c>
      <c r="C608">
        <v>13.829995114802101</v>
      </c>
      <c r="D608" t="s">
        <v>14</v>
      </c>
      <c r="E608" t="s">
        <v>326</v>
      </c>
      <c r="F608" t="s">
        <v>31</v>
      </c>
      <c r="G608" t="s">
        <v>16</v>
      </c>
      <c r="H608">
        <v>10</v>
      </c>
      <c r="I608" t="s">
        <v>29</v>
      </c>
      <c r="J608" t="s">
        <v>18</v>
      </c>
      <c r="K608" t="s">
        <v>99</v>
      </c>
      <c r="M608" t="s">
        <v>326</v>
      </c>
      <c r="N608">
        <v>0</v>
      </c>
      <c r="O608">
        <v>28042337</v>
      </c>
    </row>
  </sheetData>
  <hyperlinks>
    <hyperlink ref="O281" r:id="rId1" tooltip="Persistent link using digital object identifier" xr:uid="{00000000-0004-0000-0000-000000000000}"/>
    <hyperlink ref="O327" r:id="rId2" display=" 25955122" xr:uid="{00000000-0004-0000-0000-000003000000}"/>
    <hyperlink ref="O255" r:id="rId3" tooltip="Persistent link using digital object identifier" xr:uid="{00000000-0004-0000-0000-00000A000000}"/>
    <hyperlink ref="O256:O259" r:id="rId4" tooltip="Persistent link using digital object identifier" display="https://doi.org/10.1016/j.carbon.2014.03.007" xr:uid="{00000000-0004-0000-0000-00000B000000}"/>
    <hyperlink ref="O328" r:id="rId5" display=" 25955122" xr:uid="{3A315884-CC30-4DE8-913C-230A65D34223}"/>
    <hyperlink ref="O487" r:id="rId6" xr:uid="{180732F2-05B4-49FD-9048-7AA1E92E05F8}"/>
    <hyperlink ref="O282:O286" r:id="rId7" tooltip="Persistent link using digital object identifier" display="https://doi.org/10.1016/j.carbon.2010.11.005" xr:uid="{6CA9A6F1-200D-4FCF-AA2B-3F8193A0E02E}"/>
  </hyperlinks>
  <pageMargins left="0.7" right="0.7" top="0.75" bottom="0.75" header="0.3" footer="0.3"/>
  <pageSetup orientation="portrait" verticalDpi="0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74"/>
  <sheetViews>
    <sheetView zoomScale="73" workbookViewId="0">
      <pane ySplit="1" topLeftCell="A2" activePane="bottomLeft" state="frozen"/>
      <selection pane="bottomLeft" activeCell="C1" sqref="C1"/>
    </sheetView>
  </sheetViews>
  <sheetFormatPr defaultRowHeight="14.4"/>
  <cols>
    <col min="15" max="15" width="35.77734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403</v>
      </c>
      <c r="J1" t="s">
        <v>8</v>
      </c>
      <c r="K1" t="s">
        <v>9</v>
      </c>
      <c r="L1" t="s">
        <v>10</v>
      </c>
      <c r="M1" t="s">
        <v>375</v>
      </c>
      <c r="N1" t="s">
        <v>11</v>
      </c>
      <c r="O1" t="s">
        <v>12</v>
      </c>
      <c r="P1" t="s">
        <v>13</v>
      </c>
    </row>
    <row r="2" spans="1:16">
      <c r="A2" s="6">
        <v>1</v>
      </c>
      <c r="B2" s="6">
        <v>4</v>
      </c>
      <c r="C2">
        <v>0.63800000000000001</v>
      </c>
      <c r="D2" t="s">
        <v>14</v>
      </c>
      <c r="E2" t="s">
        <v>326</v>
      </c>
      <c r="F2" s="6" t="s">
        <v>65</v>
      </c>
      <c r="G2" t="s">
        <v>275</v>
      </c>
      <c r="H2">
        <v>5</v>
      </c>
      <c r="I2" t="s">
        <v>24</v>
      </c>
      <c r="J2" t="s">
        <v>18</v>
      </c>
      <c r="K2" t="s">
        <v>19</v>
      </c>
      <c r="L2" t="s">
        <v>25</v>
      </c>
      <c r="M2" t="s">
        <v>196</v>
      </c>
      <c r="N2">
        <v>5000</v>
      </c>
      <c r="O2" s="21">
        <v>25999665</v>
      </c>
      <c r="P2" s="6" t="s">
        <v>26</v>
      </c>
    </row>
    <row r="3" spans="1:16">
      <c r="A3" s="6">
        <v>1</v>
      </c>
      <c r="B3" s="6">
        <v>24</v>
      </c>
      <c r="C3">
        <v>0.42499999999999999</v>
      </c>
      <c r="D3" t="s">
        <v>14</v>
      </c>
      <c r="E3" t="s">
        <v>326</v>
      </c>
      <c r="F3" s="6" t="s">
        <v>65</v>
      </c>
      <c r="G3" t="s">
        <v>275</v>
      </c>
      <c r="H3">
        <v>5</v>
      </c>
      <c r="I3" t="s">
        <v>24</v>
      </c>
      <c r="J3" t="s">
        <v>18</v>
      </c>
      <c r="K3" t="s">
        <v>19</v>
      </c>
      <c r="L3" t="s">
        <v>25</v>
      </c>
      <c r="M3" t="s">
        <v>196</v>
      </c>
      <c r="N3">
        <v>5000</v>
      </c>
      <c r="O3" s="21">
        <v>25999665</v>
      </c>
    </row>
    <row r="4" spans="1:16">
      <c r="A4" s="6">
        <v>2</v>
      </c>
      <c r="B4" s="6">
        <v>24</v>
      </c>
      <c r="C4">
        <v>1.59574468085105</v>
      </c>
      <c r="D4" t="s">
        <v>14</v>
      </c>
      <c r="E4" t="s">
        <v>326</v>
      </c>
      <c r="F4" s="6" t="s">
        <v>65</v>
      </c>
      <c r="G4" t="s">
        <v>275</v>
      </c>
      <c r="H4">
        <v>2.5</v>
      </c>
      <c r="I4" t="s">
        <v>29</v>
      </c>
      <c r="J4" t="s">
        <v>18</v>
      </c>
      <c r="K4" t="s">
        <v>30</v>
      </c>
      <c r="L4" t="s">
        <v>20</v>
      </c>
      <c r="M4" t="s">
        <v>326</v>
      </c>
      <c r="N4">
        <v>0</v>
      </c>
      <c r="O4" s="21">
        <v>25224367</v>
      </c>
      <c r="P4" s="16" t="s">
        <v>346</v>
      </c>
    </row>
    <row r="5" spans="1:16">
      <c r="A5" s="18">
        <v>3</v>
      </c>
      <c r="B5" s="6">
        <v>8.3333332999999996E-2</v>
      </c>
      <c r="C5">
        <v>2.8571428571428501</v>
      </c>
      <c r="D5" t="s">
        <v>14</v>
      </c>
      <c r="E5">
        <v>26.1</v>
      </c>
      <c r="F5" s="21" t="s">
        <v>42</v>
      </c>
      <c r="G5" t="s">
        <v>275</v>
      </c>
      <c r="H5">
        <v>5</v>
      </c>
      <c r="I5" s="5" t="s">
        <v>328</v>
      </c>
      <c r="J5" t="s">
        <v>18</v>
      </c>
      <c r="K5" t="s">
        <v>56</v>
      </c>
      <c r="L5" t="s">
        <v>20</v>
      </c>
      <c r="M5" t="s">
        <v>57</v>
      </c>
      <c r="N5">
        <v>0</v>
      </c>
      <c r="O5" s="21">
        <v>17962085</v>
      </c>
      <c r="P5" s="6" t="s">
        <v>58</v>
      </c>
    </row>
    <row r="6" spans="1:16">
      <c r="A6" s="18">
        <v>3</v>
      </c>
      <c r="B6" s="6">
        <v>1</v>
      </c>
      <c r="C6">
        <v>1.9047619047619</v>
      </c>
      <c r="D6" t="s">
        <v>14</v>
      </c>
      <c r="E6">
        <v>26.1</v>
      </c>
      <c r="F6" s="21" t="s">
        <v>42</v>
      </c>
      <c r="G6" t="s">
        <v>275</v>
      </c>
      <c r="H6">
        <v>5</v>
      </c>
      <c r="I6" s="5" t="s">
        <v>328</v>
      </c>
      <c r="J6" t="s">
        <v>18</v>
      </c>
      <c r="K6" t="s">
        <v>56</v>
      </c>
      <c r="L6" t="s">
        <v>20</v>
      </c>
      <c r="M6" t="s">
        <v>57</v>
      </c>
      <c r="N6">
        <v>0</v>
      </c>
      <c r="O6" s="21">
        <v>17962085</v>
      </c>
    </row>
    <row r="7" spans="1:16">
      <c r="A7" s="18">
        <v>3</v>
      </c>
      <c r="B7" s="6">
        <v>24</v>
      </c>
      <c r="C7">
        <v>1.6666666666666601</v>
      </c>
      <c r="D7" t="s">
        <v>14</v>
      </c>
      <c r="E7">
        <v>26.1</v>
      </c>
      <c r="F7" s="21" t="s">
        <v>42</v>
      </c>
      <c r="G7" t="s">
        <v>275</v>
      </c>
      <c r="H7">
        <v>5</v>
      </c>
      <c r="I7" s="5" t="s">
        <v>328</v>
      </c>
      <c r="J7" t="s">
        <v>18</v>
      </c>
      <c r="K7" t="s">
        <v>56</v>
      </c>
      <c r="L7" t="s">
        <v>20</v>
      </c>
      <c r="M7" t="s">
        <v>57</v>
      </c>
      <c r="N7">
        <v>0</v>
      </c>
      <c r="O7" s="21">
        <v>17962085</v>
      </c>
    </row>
    <row r="8" spans="1:16">
      <c r="A8" s="18">
        <v>3</v>
      </c>
      <c r="B8" s="6">
        <v>96</v>
      </c>
      <c r="C8">
        <v>1.19047619047618</v>
      </c>
      <c r="D8" t="s">
        <v>14</v>
      </c>
      <c r="E8">
        <v>26.1</v>
      </c>
      <c r="F8" s="21" t="s">
        <v>42</v>
      </c>
      <c r="G8" t="s">
        <v>275</v>
      </c>
      <c r="H8">
        <v>5</v>
      </c>
      <c r="I8" s="5" t="s">
        <v>328</v>
      </c>
      <c r="J8" t="s">
        <v>18</v>
      </c>
      <c r="K8" t="s">
        <v>56</v>
      </c>
      <c r="L8" t="s">
        <v>20</v>
      </c>
      <c r="M8" t="s">
        <v>57</v>
      </c>
      <c r="N8">
        <v>0</v>
      </c>
      <c r="O8" s="21">
        <v>17962085</v>
      </c>
    </row>
    <row r="9" spans="1:16">
      <c r="A9" s="18">
        <v>4</v>
      </c>
      <c r="B9" s="6">
        <v>8.3333332999999996E-2</v>
      </c>
      <c r="C9">
        <v>3.8095238095238</v>
      </c>
      <c r="D9" t="s">
        <v>14</v>
      </c>
      <c r="E9">
        <v>26.1</v>
      </c>
      <c r="F9" s="21" t="s">
        <v>42</v>
      </c>
      <c r="G9" t="s">
        <v>275</v>
      </c>
      <c r="H9">
        <v>5</v>
      </c>
      <c r="I9" s="5" t="s">
        <v>328</v>
      </c>
      <c r="J9" t="s">
        <v>18</v>
      </c>
      <c r="K9" t="s">
        <v>56</v>
      </c>
      <c r="L9" t="s">
        <v>20</v>
      </c>
      <c r="M9" t="s">
        <v>59</v>
      </c>
      <c r="N9">
        <v>0</v>
      </c>
      <c r="O9" s="21">
        <v>17962085</v>
      </c>
      <c r="P9" s="6" t="s">
        <v>60</v>
      </c>
    </row>
    <row r="10" spans="1:16">
      <c r="A10" s="18">
        <v>4</v>
      </c>
      <c r="B10" s="6">
        <v>1</v>
      </c>
      <c r="C10">
        <v>1.19047619047619</v>
      </c>
      <c r="D10" t="s">
        <v>14</v>
      </c>
      <c r="E10">
        <v>26.1</v>
      </c>
      <c r="F10" s="21" t="s">
        <v>42</v>
      </c>
      <c r="G10" t="s">
        <v>275</v>
      </c>
      <c r="H10">
        <v>5</v>
      </c>
      <c r="I10" s="5" t="s">
        <v>328</v>
      </c>
      <c r="J10" t="s">
        <v>18</v>
      </c>
      <c r="K10" t="s">
        <v>56</v>
      </c>
      <c r="L10" t="s">
        <v>20</v>
      </c>
      <c r="M10" t="s">
        <v>59</v>
      </c>
      <c r="N10">
        <v>0</v>
      </c>
      <c r="O10" s="21">
        <v>17962085</v>
      </c>
    </row>
    <row r="11" spans="1:16">
      <c r="A11" s="18">
        <v>4</v>
      </c>
      <c r="B11" s="6">
        <v>24</v>
      </c>
      <c r="C11">
        <v>1.6666666666666601</v>
      </c>
      <c r="D11" t="s">
        <v>14</v>
      </c>
      <c r="E11">
        <v>26.1</v>
      </c>
      <c r="F11" s="21" t="s">
        <v>42</v>
      </c>
      <c r="G11" t="s">
        <v>275</v>
      </c>
      <c r="H11">
        <v>5</v>
      </c>
      <c r="I11" s="5" t="s">
        <v>328</v>
      </c>
      <c r="J11" t="s">
        <v>18</v>
      </c>
      <c r="K11" t="s">
        <v>56</v>
      </c>
      <c r="L11" t="s">
        <v>20</v>
      </c>
      <c r="M11" t="s">
        <v>59</v>
      </c>
      <c r="N11">
        <v>0</v>
      </c>
      <c r="O11" s="21">
        <v>17962085</v>
      </c>
    </row>
    <row r="12" spans="1:16">
      <c r="A12" s="18">
        <v>4</v>
      </c>
      <c r="B12" s="6">
        <v>96</v>
      </c>
      <c r="C12">
        <v>0.71428571428571397</v>
      </c>
      <c r="D12" t="s">
        <v>14</v>
      </c>
      <c r="E12">
        <v>26.1</v>
      </c>
      <c r="F12" s="21" t="s">
        <v>42</v>
      </c>
      <c r="G12" t="s">
        <v>275</v>
      </c>
      <c r="H12">
        <v>5</v>
      </c>
      <c r="I12" s="5" t="s">
        <v>328</v>
      </c>
      <c r="J12" t="s">
        <v>18</v>
      </c>
      <c r="K12" t="s">
        <v>56</v>
      </c>
      <c r="L12" t="s">
        <v>20</v>
      </c>
      <c r="M12" t="s">
        <v>59</v>
      </c>
      <c r="N12">
        <v>0</v>
      </c>
      <c r="O12" s="21">
        <v>17962085</v>
      </c>
    </row>
    <row r="13" spans="1:16">
      <c r="A13" s="18">
        <v>5</v>
      </c>
      <c r="B13" s="6">
        <v>8.3333332999999996E-2</v>
      </c>
      <c r="C13">
        <v>3.97435897435897</v>
      </c>
      <c r="D13" t="s">
        <v>14</v>
      </c>
      <c r="E13">
        <v>26.1</v>
      </c>
      <c r="F13" s="21" t="s">
        <v>42</v>
      </c>
      <c r="G13" t="s">
        <v>275</v>
      </c>
      <c r="H13">
        <v>5</v>
      </c>
      <c r="I13" s="5" t="s">
        <v>328</v>
      </c>
      <c r="J13" t="s">
        <v>18</v>
      </c>
      <c r="K13" t="s">
        <v>56</v>
      </c>
      <c r="L13" t="s">
        <v>20</v>
      </c>
      <c r="M13" t="s">
        <v>196</v>
      </c>
      <c r="N13">
        <v>0</v>
      </c>
      <c r="O13" s="21">
        <v>17962085</v>
      </c>
      <c r="P13" s="6" t="s">
        <v>61</v>
      </c>
    </row>
    <row r="14" spans="1:16">
      <c r="A14" s="18">
        <v>5</v>
      </c>
      <c r="B14" s="6">
        <v>1</v>
      </c>
      <c r="C14">
        <v>1.02564102564103</v>
      </c>
      <c r="D14" t="s">
        <v>14</v>
      </c>
      <c r="E14">
        <v>26.1</v>
      </c>
      <c r="F14" s="21" t="s">
        <v>42</v>
      </c>
      <c r="G14" t="s">
        <v>275</v>
      </c>
      <c r="H14">
        <v>5</v>
      </c>
      <c r="I14" s="5" t="s">
        <v>328</v>
      </c>
      <c r="J14" t="s">
        <v>18</v>
      </c>
      <c r="K14" t="s">
        <v>56</v>
      </c>
      <c r="L14" t="s">
        <v>20</v>
      </c>
      <c r="M14" t="s">
        <v>196</v>
      </c>
      <c r="N14">
        <v>0</v>
      </c>
      <c r="O14" s="21">
        <v>17962085</v>
      </c>
    </row>
    <row r="15" spans="1:16">
      <c r="A15" s="18">
        <v>5</v>
      </c>
      <c r="B15" s="6">
        <v>24</v>
      </c>
      <c r="C15">
        <v>2.1794871794871802</v>
      </c>
      <c r="D15" t="s">
        <v>14</v>
      </c>
      <c r="E15">
        <v>26.1</v>
      </c>
      <c r="F15" s="21" t="s">
        <v>42</v>
      </c>
      <c r="G15" t="s">
        <v>275</v>
      </c>
      <c r="H15">
        <v>5</v>
      </c>
      <c r="I15" s="5" t="s">
        <v>328</v>
      </c>
      <c r="J15" t="s">
        <v>18</v>
      </c>
      <c r="K15" t="s">
        <v>56</v>
      </c>
      <c r="L15" t="s">
        <v>20</v>
      </c>
      <c r="M15" t="s">
        <v>196</v>
      </c>
      <c r="N15">
        <v>0</v>
      </c>
      <c r="O15" s="21">
        <v>17962085</v>
      </c>
    </row>
    <row r="16" spans="1:16">
      <c r="A16" s="18">
        <v>5</v>
      </c>
      <c r="B16" s="6">
        <v>96</v>
      </c>
      <c r="C16">
        <v>0.89743589743590502</v>
      </c>
      <c r="D16" t="s">
        <v>14</v>
      </c>
      <c r="E16">
        <v>26.1</v>
      </c>
      <c r="F16" s="21" t="s">
        <v>42</v>
      </c>
      <c r="G16" t="s">
        <v>275</v>
      </c>
      <c r="H16">
        <v>5</v>
      </c>
      <c r="I16" s="5" t="s">
        <v>328</v>
      </c>
      <c r="J16" t="s">
        <v>18</v>
      </c>
      <c r="K16" t="s">
        <v>56</v>
      </c>
      <c r="L16" t="s">
        <v>20</v>
      </c>
      <c r="M16" t="s">
        <v>196</v>
      </c>
      <c r="N16">
        <v>0</v>
      </c>
      <c r="O16" s="21">
        <v>17962085</v>
      </c>
    </row>
    <row r="17" spans="1:16">
      <c r="A17" s="18">
        <v>5</v>
      </c>
      <c r="B17" s="6">
        <v>48</v>
      </c>
      <c r="C17">
        <v>1.8789808917197399</v>
      </c>
      <c r="D17" t="s">
        <v>14</v>
      </c>
      <c r="E17" t="s">
        <v>326</v>
      </c>
      <c r="F17" s="6" t="s">
        <v>65</v>
      </c>
      <c r="G17" t="s">
        <v>275</v>
      </c>
      <c r="H17">
        <v>24.4</v>
      </c>
      <c r="I17" t="s">
        <v>29</v>
      </c>
      <c r="J17" t="s">
        <v>18</v>
      </c>
      <c r="K17" t="s">
        <v>19</v>
      </c>
      <c r="L17" t="s">
        <v>63</v>
      </c>
      <c r="M17" t="s">
        <v>59</v>
      </c>
      <c r="N17">
        <v>3000</v>
      </c>
      <c r="O17" s="21">
        <v>23343632</v>
      </c>
      <c r="P17" s="6" t="s">
        <v>64</v>
      </c>
    </row>
    <row r="18" spans="1:16">
      <c r="A18" s="18">
        <v>6</v>
      </c>
      <c r="B18" s="6">
        <v>2</v>
      </c>
      <c r="C18">
        <v>1.1111111111111101</v>
      </c>
      <c r="D18" t="s">
        <v>14</v>
      </c>
      <c r="E18">
        <v>21</v>
      </c>
      <c r="F18" s="6" t="s">
        <v>65</v>
      </c>
      <c r="G18" t="s">
        <v>275</v>
      </c>
      <c r="H18">
        <v>120</v>
      </c>
      <c r="I18" t="s">
        <v>29</v>
      </c>
      <c r="J18" t="s">
        <v>18</v>
      </c>
      <c r="K18" t="s">
        <v>19</v>
      </c>
      <c r="L18" t="s">
        <v>43</v>
      </c>
      <c r="M18" t="s">
        <v>326</v>
      </c>
      <c r="N18">
        <v>2500</v>
      </c>
      <c r="O18" s="21">
        <v>21608124</v>
      </c>
      <c r="P18" s="18" t="s">
        <v>66</v>
      </c>
    </row>
    <row r="19" spans="1:16">
      <c r="A19" s="18">
        <v>7</v>
      </c>
      <c r="B19" s="6">
        <v>5</v>
      </c>
      <c r="C19">
        <v>0.93333333333333302</v>
      </c>
      <c r="D19" t="s">
        <v>14</v>
      </c>
      <c r="E19">
        <v>21</v>
      </c>
      <c r="F19" s="6" t="s">
        <v>65</v>
      </c>
      <c r="G19" t="s">
        <v>275</v>
      </c>
      <c r="H19">
        <v>120</v>
      </c>
      <c r="I19" t="s">
        <v>29</v>
      </c>
      <c r="J19" t="s">
        <v>18</v>
      </c>
      <c r="K19" t="s">
        <v>19</v>
      </c>
      <c r="L19" t="s">
        <v>43</v>
      </c>
      <c r="M19" t="s">
        <v>326</v>
      </c>
      <c r="N19">
        <v>2500</v>
      </c>
      <c r="O19" s="21">
        <v>21608124</v>
      </c>
    </row>
    <row r="20" spans="1:16">
      <c r="A20" s="18">
        <v>7</v>
      </c>
      <c r="B20" s="6">
        <v>24</v>
      </c>
      <c r="C20">
        <v>0.82352941176470595</v>
      </c>
      <c r="D20" t="s">
        <v>14</v>
      </c>
      <c r="E20">
        <v>21</v>
      </c>
      <c r="F20" s="6" t="s">
        <v>65</v>
      </c>
      <c r="G20" t="s">
        <v>275</v>
      </c>
      <c r="H20">
        <v>120</v>
      </c>
      <c r="I20" t="s">
        <v>29</v>
      </c>
      <c r="J20" t="s">
        <v>18</v>
      </c>
      <c r="K20" t="s">
        <v>19</v>
      </c>
      <c r="L20" t="s">
        <v>43</v>
      </c>
      <c r="M20" t="s">
        <v>326</v>
      </c>
      <c r="N20">
        <v>2500</v>
      </c>
      <c r="O20" s="21">
        <v>21608124</v>
      </c>
    </row>
    <row r="21" spans="1:16">
      <c r="A21" s="18">
        <v>7</v>
      </c>
      <c r="B21" s="6">
        <v>24</v>
      </c>
      <c r="C21">
        <f>0.6/0.16</f>
        <v>3.75</v>
      </c>
      <c r="D21" t="s">
        <v>14</v>
      </c>
      <c r="E21">
        <v>27.5</v>
      </c>
      <c r="F21" s="16" t="s">
        <v>74</v>
      </c>
      <c r="G21" t="s">
        <v>275</v>
      </c>
      <c r="H21">
        <v>50</v>
      </c>
      <c r="I21" t="s">
        <v>17</v>
      </c>
      <c r="J21" t="s">
        <v>18</v>
      </c>
      <c r="K21" t="s">
        <v>19</v>
      </c>
      <c r="L21" t="s">
        <v>20</v>
      </c>
      <c r="M21" t="s">
        <v>378</v>
      </c>
      <c r="N21">
        <v>0</v>
      </c>
      <c r="O21" s="21">
        <v>18722754</v>
      </c>
      <c r="P21" s="6" t="s">
        <v>76</v>
      </c>
    </row>
    <row r="22" spans="1:16">
      <c r="A22" s="18">
        <v>8</v>
      </c>
      <c r="B22" s="6">
        <v>24</v>
      </c>
      <c r="C22">
        <f>2.9/0.16</f>
        <v>18.125</v>
      </c>
      <c r="D22" t="s">
        <v>14</v>
      </c>
      <c r="E22">
        <v>27.5</v>
      </c>
      <c r="F22" s="16" t="s">
        <v>74</v>
      </c>
      <c r="G22" t="s">
        <v>275</v>
      </c>
      <c r="H22">
        <v>100</v>
      </c>
      <c r="I22" t="s">
        <v>17</v>
      </c>
      <c r="J22" t="s">
        <v>18</v>
      </c>
      <c r="K22" t="s">
        <v>19</v>
      </c>
      <c r="L22" t="s">
        <v>20</v>
      </c>
      <c r="M22" t="s">
        <v>378</v>
      </c>
      <c r="N22">
        <v>0</v>
      </c>
      <c r="O22" s="21">
        <v>18722754</v>
      </c>
      <c r="P22" s="6" t="s">
        <v>23</v>
      </c>
    </row>
    <row r="23" spans="1:16">
      <c r="A23" s="18">
        <v>9</v>
      </c>
      <c r="B23" s="6">
        <v>24</v>
      </c>
      <c r="C23">
        <v>10</v>
      </c>
      <c r="D23" t="s">
        <v>14</v>
      </c>
      <c r="E23">
        <v>27.5</v>
      </c>
      <c r="F23" s="16" t="s">
        <v>74</v>
      </c>
      <c r="G23" t="s">
        <v>275</v>
      </c>
      <c r="H23">
        <v>200</v>
      </c>
      <c r="I23" t="s">
        <v>17</v>
      </c>
      <c r="J23" t="s">
        <v>18</v>
      </c>
      <c r="K23" t="s">
        <v>19</v>
      </c>
      <c r="L23" t="s">
        <v>20</v>
      </c>
      <c r="M23" t="s">
        <v>378</v>
      </c>
      <c r="N23">
        <v>0</v>
      </c>
      <c r="O23" s="21">
        <v>18722754</v>
      </c>
      <c r="P23" s="6" t="s">
        <v>77</v>
      </c>
    </row>
    <row r="24" spans="1:16">
      <c r="A24" s="18">
        <v>10</v>
      </c>
      <c r="B24" s="6">
        <v>0.5</v>
      </c>
      <c r="C24">
        <v>0.51</v>
      </c>
      <c r="D24" t="s">
        <v>14</v>
      </c>
      <c r="E24">
        <v>22.5</v>
      </c>
      <c r="F24" s="6" t="s">
        <v>65</v>
      </c>
      <c r="G24" t="s">
        <v>275</v>
      </c>
      <c r="H24">
        <v>21.5</v>
      </c>
      <c r="I24" t="s">
        <v>167</v>
      </c>
      <c r="J24" t="s">
        <v>18</v>
      </c>
      <c r="K24" t="s">
        <v>19</v>
      </c>
      <c r="L24" s="6" t="s">
        <v>84</v>
      </c>
      <c r="M24" t="s">
        <v>326</v>
      </c>
      <c r="N24">
        <v>0</v>
      </c>
      <c r="O24" s="21">
        <v>21513349</v>
      </c>
      <c r="P24" s="6" t="s">
        <v>85</v>
      </c>
    </row>
    <row r="25" spans="1:16">
      <c r="A25" s="18">
        <v>10</v>
      </c>
      <c r="B25" s="6">
        <v>1</v>
      </c>
      <c r="C25">
        <v>0.62</v>
      </c>
      <c r="D25" t="s">
        <v>14</v>
      </c>
      <c r="E25">
        <v>22.5</v>
      </c>
      <c r="F25" s="6" t="s">
        <v>65</v>
      </c>
      <c r="G25" t="s">
        <v>275</v>
      </c>
      <c r="H25">
        <v>21.5</v>
      </c>
      <c r="I25" t="s">
        <v>167</v>
      </c>
      <c r="J25" t="s">
        <v>18</v>
      </c>
      <c r="K25" t="s">
        <v>19</v>
      </c>
      <c r="L25" s="6" t="s">
        <v>84</v>
      </c>
      <c r="M25" t="s">
        <v>326</v>
      </c>
      <c r="N25">
        <v>0</v>
      </c>
      <c r="O25" s="21">
        <v>21513349</v>
      </c>
    </row>
    <row r="26" spans="1:16">
      <c r="A26" s="18">
        <v>10</v>
      </c>
      <c r="B26" s="6">
        <v>3</v>
      </c>
      <c r="C26">
        <v>0.33</v>
      </c>
      <c r="D26" t="s">
        <v>14</v>
      </c>
      <c r="E26">
        <v>22.5</v>
      </c>
      <c r="F26" s="6" t="s">
        <v>65</v>
      </c>
      <c r="G26" t="s">
        <v>275</v>
      </c>
      <c r="H26">
        <v>21.5</v>
      </c>
      <c r="I26" t="s">
        <v>167</v>
      </c>
      <c r="J26" t="s">
        <v>18</v>
      </c>
      <c r="K26" t="s">
        <v>19</v>
      </c>
      <c r="L26" s="6" t="s">
        <v>84</v>
      </c>
      <c r="M26" t="s">
        <v>326</v>
      </c>
      <c r="N26">
        <v>0</v>
      </c>
      <c r="O26" s="21">
        <v>21513349</v>
      </c>
    </row>
    <row r="27" spans="1:16">
      <c r="A27" s="18">
        <v>10</v>
      </c>
      <c r="B27" s="6">
        <v>24</v>
      </c>
      <c r="C27">
        <v>0.57999999999999996</v>
      </c>
      <c r="D27" t="s">
        <v>14</v>
      </c>
      <c r="E27">
        <v>22.5</v>
      </c>
      <c r="F27" s="6" t="s">
        <v>65</v>
      </c>
      <c r="G27" t="s">
        <v>275</v>
      </c>
      <c r="H27">
        <v>21.5</v>
      </c>
      <c r="I27" t="s">
        <v>167</v>
      </c>
      <c r="J27" t="s">
        <v>18</v>
      </c>
      <c r="K27" t="s">
        <v>19</v>
      </c>
      <c r="L27" s="6" t="s">
        <v>84</v>
      </c>
      <c r="M27" t="s">
        <v>326</v>
      </c>
      <c r="N27">
        <v>0</v>
      </c>
      <c r="O27" s="21">
        <v>21513349</v>
      </c>
    </row>
    <row r="28" spans="1:16">
      <c r="A28" s="18">
        <v>11</v>
      </c>
      <c r="B28" s="6">
        <v>1</v>
      </c>
      <c r="C28">
        <v>0.85</v>
      </c>
      <c r="D28" t="s">
        <v>14</v>
      </c>
      <c r="E28">
        <v>19.100000000000001</v>
      </c>
      <c r="F28" s="21" t="s">
        <v>15</v>
      </c>
      <c r="G28" t="s">
        <v>275</v>
      </c>
      <c r="H28">
        <v>44.1</v>
      </c>
      <c r="I28" t="s">
        <v>92</v>
      </c>
      <c r="J28" t="s">
        <v>18</v>
      </c>
      <c r="K28" t="s">
        <v>19</v>
      </c>
      <c r="L28" t="s">
        <v>93</v>
      </c>
      <c r="M28" t="s">
        <v>326</v>
      </c>
      <c r="N28">
        <v>5000</v>
      </c>
      <c r="O28" s="21">
        <v>24990295</v>
      </c>
      <c r="P28" s="6" t="s">
        <v>94</v>
      </c>
    </row>
    <row r="29" spans="1:16">
      <c r="A29" s="18">
        <v>11</v>
      </c>
      <c r="B29" s="6">
        <v>4</v>
      </c>
      <c r="C29">
        <v>0.88</v>
      </c>
      <c r="D29" t="s">
        <v>14</v>
      </c>
      <c r="E29">
        <v>19.100000000000001</v>
      </c>
      <c r="F29" s="21" t="s">
        <v>15</v>
      </c>
      <c r="G29" t="s">
        <v>275</v>
      </c>
      <c r="H29">
        <v>44.1</v>
      </c>
      <c r="I29" t="s">
        <v>92</v>
      </c>
      <c r="J29" t="s">
        <v>18</v>
      </c>
      <c r="K29" t="s">
        <v>19</v>
      </c>
      <c r="L29" t="s">
        <v>93</v>
      </c>
      <c r="M29" t="s">
        <v>326</v>
      </c>
      <c r="N29">
        <v>5000</v>
      </c>
      <c r="O29" s="21">
        <v>24990295</v>
      </c>
    </row>
    <row r="30" spans="1:16">
      <c r="A30" s="18">
        <v>11</v>
      </c>
      <c r="B30" s="6">
        <v>24</v>
      </c>
      <c r="C30">
        <v>1.26</v>
      </c>
      <c r="D30" t="s">
        <v>14</v>
      </c>
      <c r="E30">
        <v>19.100000000000001</v>
      </c>
      <c r="F30" s="21" t="s">
        <v>15</v>
      </c>
      <c r="G30" t="s">
        <v>275</v>
      </c>
      <c r="H30">
        <v>44.1</v>
      </c>
      <c r="I30" t="s">
        <v>92</v>
      </c>
      <c r="J30" t="s">
        <v>18</v>
      </c>
      <c r="K30" t="s">
        <v>19</v>
      </c>
      <c r="L30" t="s">
        <v>93</v>
      </c>
      <c r="M30" t="s">
        <v>326</v>
      </c>
      <c r="N30">
        <v>5000</v>
      </c>
      <c r="O30" s="21">
        <v>24990295</v>
      </c>
    </row>
    <row r="31" spans="1:16">
      <c r="A31" s="18">
        <v>11</v>
      </c>
      <c r="B31" s="6">
        <v>48</v>
      </c>
      <c r="C31">
        <v>1.35</v>
      </c>
      <c r="D31" t="s">
        <v>14</v>
      </c>
      <c r="E31">
        <v>19.100000000000001</v>
      </c>
      <c r="F31" s="21" t="s">
        <v>15</v>
      </c>
      <c r="G31" t="s">
        <v>275</v>
      </c>
      <c r="H31">
        <v>44.1</v>
      </c>
      <c r="I31" t="s">
        <v>92</v>
      </c>
      <c r="J31" t="s">
        <v>18</v>
      </c>
      <c r="K31" t="s">
        <v>19</v>
      </c>
      <c r="L31" t="s">
        <v>93</v>
      </c>
      <c r="M31" t="s">
        <v>326</v>
      </c>
      <c r="N31">
        <v>5000</v>
      </c>
      <c r="O31" s="21">
        <v>24990295</v>
      </c>
    </row>
    <row r="32" spans="1:16">
      <c r="A32" s="18">
        <v>12</v>
      </c>
      <c r="B32" s="6">
        <v>24</v>
      </c>
      <c r="C32">
        <v>0.41</v>
      </c>
      <c r="D32" t="s">
        <v>14</v>
      </c>
      <c r="E32">
        <v>19.100000000000001</v>
      </c>
      <c r="F32" s="21" t="s">
        <v>15</v>
      </c>
      <c r="G32" t="s">
        <v>275</v>
      </c>
      <c r="H32">
        <v>44.1</v>
      </c>
      <c r="I32" t="s">
        <v>92</v>
      </c>
      <c r="J32" t="s">
        <v>18</v>
      </c>
      <c r="K32" t="s">
        <v>19</v>
      </c>
      <c r="L32" t="s">
        <v>20</v>
      </c>
      <c r="M32" t="s">
        <v>326</v>
      </c>
      <c r="N32">
        <v>5000</v>
      </c>
      <c r="O32" s="21">
        <v>24990295</v>
      </c>
      <c r="P32" s="14" t="s">
        <v>286</v>
      </c>
    </row>
    <row r="33" spans="1:16">
      <c r="A33" s="18">
        <v>13</v>
      </c>
      <c r="B33" s="6">
        <v>5</v>
      </c>
      <c r="C33">
        <v>1.84210526315789</v>
      </c>
      <c r="D33" t="s">
        <v>14</v>
      </c>
      <c r="E33">
        <v>18</v>
      </c>
      <c r="F33" s="6" t="s">
        <v>65</v>
      </c>
      <c r="G33" t="s">
        <v>275</v>
      </c>
      <c r="H33">
        <v>10</v>
      </c>
      <c r="I33" t="s">
        <v>29</v>
      </c>
      <c r="J33" t="s">
        <v>18</v>
      </c>
      <c r="K33" t="s">
        <v>99</v>
      </c>
      <c r="L33" t="s">
        <v>20</v>
      </c>
      <c r="M33" s="32" t="s">
        <v>57</v>
      </c>
      <c r="N33">
        <v>5000</v>
      </c>
      <c r="O33">
        <v>22916075</v>
      </c>
      <c r="P33" s="6" t="s">
        <v>114</v>
      </c>
    </row>
    <row r="34" spans="1:16">
      <c r="A34" s="18">
        <v>13</v>
      </c>
      <c r="B34" s="6">
        <v>48</v>
      </c>
      <c r="C34">
        <v>1.29870129870129</v>
      </c>
      <c r="D34" t="s">
        <v>14</v>
      </c>
      <c r="E34">
        <v>18</v>
      </c>
      <c r="F34" s="6" t="s">
        <v>65</v>
      </c>
      <c r="G34" t="s">
        <v>275</v>
      </c>
      <c r="H34">
        <v>10</v>
      </c>
      <c r="I34" t="s">
        <v>29</v>
      </c>
      <c r="J34" t="s">
        <v>18</v>
      </c>
      <c r="K34" t="s">
        <v>99</v>
      </c>
      <c r="L34" t="s">
        <v>20</v>
      </c>
      <c r="M34" s="32" t="s">
        <v>57</v>
      </c>
      <c r="N34">
        <v>5000</v>
      </c>
      <c r="O34">
        <v>22916075</v>
      </c>
    </row>
    <row r="35" spans="1:16">
      <c r="A35" s="18">
        <v>14</v>
      </c>
      <c r="B35" s="6">
        <v>5</v>
      </c>
      <c r="C35">
        <v>1.7763157894736801</v>
      </c>
      <c r="D35" t="s">
        <v>14</v>
      </c>
      <c r="E35">
        <v>18</v>
      </c>
      <c r="F35" s="6" t="s">
        <v>65</v>
      </c>
      <c r="G35" t="s">
        <v>275</v>
      </c>
      <c r="H35">
        <v>10</v>
      </c>
      <c r="I35" t="s">
        <v>29</v>
      </c>
      <c r="J35" t="s">
        <v>18</v>
      </c>
      <c r="K35" t="s">
        <v>99</v>
      </c>
      <c r="L35" t="s">
        <v>160</v>
      </c>
      <c r="M35" s="32" t="s">
        <v>57</v>
      </c>
      <c r="N35">
        <v>5000</v>
      </c>
      <c r="O35">
        <v>22916075</v>
      </c>
      <c r="P35" s="6" t="s">
        <v>116</v>
      </c>
    </row>
    <row r="36" spans="1:16">
      <c r="A36" s="18">
        <v>14</v>
      </c>
      <c r="B36" s="6">
        <v>48</v>
      </c>
      <c r="C36">
        <v>0.97402597402597102</v>
      </c>
      <c r="D36" t="s">
        <v>14</v>
      </c>
      <c r="E36">
        <v>18</v>
      </c>
      <c r="F36" s="6" t="s">
        <v>65</v>
      </c>
      <c r="G36" t="s">
        <v>275</v>
      </c>
      <c r="H36">
        <v>10</v>
      </c>
      <c r="I36" t="s">
        <v>29</v>
      </c>
      <c r="J36" t="s">
        <v>18</v>
      </c>
      <c r="K36" t="s">
        <v>99</v>
      </c>
      <c r="L36" t="s">
        <v>160</v>
      </c>
      <c r="M36" s="32" t="s">
        <v>57</v>
      </c>
      <c r="N36">
        <v>5000</v>
      </c>
      <c r="O36">
        <v>22916075</v>
      </c>
    </row>
    <row r="37" spans="1:16">
      <c r="A37" s="18">
        <v>15</v>
      </c>
      <c r="B37" s="6">
        <v>48</v>
      </c>
      <c r="C37">
        <v>1.75</v>
      </c>
      <c r="D37" t="s">
        <v>14</v>
      </c>
      <c r="E37">
        <v>18</v>
      </c>
      <c r="F37" s="6" t="s">
        <v>65</v>
      </c>
      <c r="G37" t="s">
        <v>275</v>
      </c>
      <c r="H37">
        <v>2</v>
      </c>
      <c r="I37" t="s">
        <v>81</v>
      </c>
      <c r="J37" t="s">
        <v>18</v>
      </c>
      <c r="K37" t="s">
        <v>99</v>
      </c>
      <c r="L37" t="s">
        <v>20</v>
      </c>
      <c r="M37" s="32" t="s">
        <v>326</v>
      </c>
      <c r="N37">
        <v>5000</v>
      </c>
      <c r="O37">
        <v>27698939</v>
      </c>
      <c r="P37" s="6" t="s">
        <v>118</v>
      </c>
    </row>
    <row r="38" spans="1:16">
      <c r="A38" s="18">
        <v>16</v>
      </c>
      <c r="B38" s="6">
        <v>48</v>
      </c>
      <c r="C38">
        <v>1.5</v>
      </c>
      <c r="D38" t="s">
        <v>14</v>
      </c>
      <c r="E38">
        <v>18</v>
      </c>
      <c r="F38" s="6" t="s">
        <v>65</v>
      </c>
      <c r="G38" t="s">
        <v>275</v>
      </c>
      <c r="H38">
        <v>10</v>
      </c>
      <c r="I38" t="s">
        <v>81</v>
      </c>
      <c r="J38" t="s">
        <v>18</v>
      </c>
      <c r="K38" t="s">
        <v>99</v>
      </c>
      <c r="L38" t="s">
        <v>20</v>
      </c>
      <c r="M38" s="32" t="s">
        <v>326</v>
      </c>
      <c r="N38">
        <v>5000</v>
      </c>
      <c r="O38">
        <v>27698939</v>
      </c>
      <c r="P38" s="6" t="s">
        <v>119</v>
      </c>
    </row>
    <row r="39" spans="1:16">
      <c r="A39" s="18">
        <v>17</v>
      </c>
      <c r="B39" s="6">
        <v>48</v>
      </c>
      <c r="C39">
        <v>1.7</v>
      </c>
      <c r="D39" t="s">
        <v>14</v>
      </c>
      <c r="E39">
        <v>18</v>
      </c>
      <c r="F39" s="6" t="s">
        <v>65</v>
      </c>
      <c r="G39" t="s">
        <v>275</v>
      </c>
      <c r="H39">
        <v>13</v>
      </c>
      <c r="I39" t="s">
        <v>81</v>
      </c>
      <c r="J39" t="s">
        <v>18</v>
      </c>
      <c r="K39" t="s">
        <v>99</v>
      </c>
      <c r="L39" t="s">
        <v>20</v>
      </c>
      <c r="M39" s="32" t="s">
        <v>326</v>
      </c>
      <c r="N39">
        <v>5000</v>
      </c>
      <c r="O39">
        <v>27698939</v>
      </c>
      <c r="P39" t="s">
        <v>120</v>
      </c>
    </row>
    <row r="40" spans="1:16">
      <c r="A40" s="18">
        <v>18</v>
      </c>
      <c r="B40" s="6">
        <v>48</v>
      </c>
      <c r="C40">
        <v>1.5</v>
      </c>
      <c r="D40" t="s">
        <v>14</v>
      </c>
      <c r="E40">
        <v>18</v>
      </c>
      <c r="F40" s="6" t="s">
        <v>65</v>
      </c>
      <c r="G40" t="s">
        <v>275</v>
      </c>
      <c r="H40">
        <v>13</v>
      </c>
      <c r="I40" t="s">
        <v>81</v>
      </c>
      <c r="J40" t="s">
        <v>18</v>
      </c>
      <c r="K40" t="s">
        <v>99</v>
      </c>
      <c r="L40" t="s">
        <v>20</v>
      </c>
      <c r="M40" s="32" t="s">
        <v>326</v>
      </c>
      <c r="N40">
        <v>5000</v>
      </c>
      <c r="O40">
        <v>27698939</v>
      </c>
      <c r="P40" s="6" t="s">
        <v>121</v>
      </c>
    </row>
    <row r="41" spans="1:16">
      <c r="A41" s="18">
        <v>19</v>
      </c>
      <c r="B41" s="6">
        <v>48</v>
      </c>
      <c r="C41">
        <v>1.1499999999999999</v>
      </c>
      <c r="D41" t="s">
        <v>14</v>
      </c>
      <c r="E41">
        <v>18</v>
      </c>
      <c r="F41" s="6" t="s">
        <v>65</v>
      </c>
      <c r="G41" t="s">
        <v>275</v>
      </c>
      <c r="H41">
        <v>18</v>
      </c>
      <c r="I41" t="s">
        <v>81</v>
      </c>
      <c r="J41" t="s">
        <v>18</v>
      </c>
      <c r="K41" t="s">
        <v>99</v>
      </c>
      <c r="L41" t="s">
        <v>20</v>
      </c>
      <c r="M41" s="32" t="s">
        <v>326</v>
      </c>
      <c r="N41">
        <v>5000</v>
      </c>
      <c r="O41">
        <v>27698939</v>
      </c>
      <c r="P41" s="6" t="s">
        <v>122</v>
      </c>
    </row>
    <row r="42" spans="1:16">
      <c r="A42" s="18">
        <v>20</v>
      </c>
      <c r="B42" s="6">
        <v>3</v>
      </c>
      <c r="C42">
        <v>2.0161290322580601</v>
      </c>
      <c r="D42" t="s">
        <v>14</v>
      </c>
      <c r="E42">
        <v>18</v>
      </c>
      <c r="F42" s="6" t="s">
        <v>65</v>
      </c>
      <c r="G42" t="s">
        <v>275</v>
      </c>
      <c r="H42">
        <v>32</v>
      </c>
      <c r="I42" t="s">
        <v>81</v>
      </c>
      <c r="J42" t="s">
        <v>125</v>
      </c>
      <c r="K42" t="s">
        <v>19</v>
      </c>
      <c r="L42" s="32" t="s">
        <v>126</v>
      </c>
      <c r="M42" s="32" t="s">
        <v>326</v>
      </c>
      <c r="N42">
        <v>5000</v>
      </c>
      <c r="O42" s="21">
        <v>25477170</v>
      </c>
      <c r="P42" s="24" t="s">
        <v>347</v>
      </c>
    </row>
    <row r="43" spans="1:16">
      <c r="A43" s="18">
        <v>20</v>
      </c>
      <c r="B43" s="6">
        <v>48</v>
      </c>
      <c r="C43">
        <v>1.8115942028985501</v>
      </c>
      <c r="D43" t="s">
        <v>14</v>
      </c>
      <c r="E43">
        <v>18</v>
      </c>
      <c r="F43" s="6" t="s">
        <v>65</v>
      </c>
      <c r="G43" t="s">
        <v>275</v>
      </c>
      <c r="H43">
        <v>32</v>
      </c>
      <c r="I43" t="s">
        <v>81</v>
      </c>
      <c r="J43" t="s">
        <v>125</v>
      </c>
      <c r="K43" t="s">
        <v>19</v>
      </c>
      <c r="L43" s="32" t="s">
        <v>126</v>
      </c>
      <c r="M43" s="32" t="s">
        <v>326</v>
      </c>
      <c r="N43">
        <v>5000</v>
      </c>
      <c r="O43" s="21">
        <v>25477170</v>
      </c>
    </row>
    <row r="44" spans="1:16">
      <c r="A44" s="18">
        <v>21</v>
      </c>
      <c r="B44" s="6">
        <v>3</v>
      </c>
      <c r="C44">
        <v>1.37096774193548</v>
      </c>
      <c r="D44" t="s">
        <v>14</v>
      </c>
      <c r="E44">
        <v>18</v>
      </c>
      <c r="F44" s="6" t="s">
        <v>65</v>
      </c>
      <c r="G44" t="s">
        <v>275</v>
      </c>
      <c r="H44">
        <v>27</v>
      </c>
      <c r="I44" t="s">
        <v>81</v>
      </c>
      <c r="J44" t="s">
        <v>125</v>
      </c>
      <c r="K44" t="s">
        <v>19</v>
      </c>
      <c r="L44" t="s">
        <v>20</v>
      </c>
      <c r="M44" s="32" t="s">
        <v>326</v>
      </c>
      <c r="N44">
        <v>5000</v>
      </c>
      <c r="O44" s="21">
        <v>25477170</v>
      </c>
      <c r="P44" s="24" t="s">
        <v>348</v>
      </c>
    </row>
    <row r="45" spans="1:16">
      <c r="A45" s="18">
        <v>21</v>
      </c>
      <c r="B45" s="6">
        <v>48</v>
      </c>
      <c r="C45">
        <v>0.79710144927537296</v>
      </c>
      <c r="D45" t="s">
        <v>14</v>
      </c>
      <c r="E45">
        <v>18</v>
      </c>
      <c r="F45" s="6" t="s">
        <v>65</v>
      </c>
      <c r="G45" t="s">
        <v>275</v>
      </c>
      <c r="H45">
        <v>27</v>
      </c>
      <c r="I45" t="s">
        <v>81</v>
      </c>
      <c r="J45" t="s">
        <v>125</v>
      </c>
      <c r="K45" t="s">
        <v>19</v>
      </c>
      <c r="L45" t="s">
        <v>20</v>
      </c>
      <c r="M45" s="32" t="s">
        <v>326</v>
      </c>
      <c r="N45">
        <v>5000</v>
      </c>
      <c r="O45" s="21">
        <v>25477170</v>
      </c>
    </row>
    <row r="46" spans="1:16">
      <c r="A46" s="18">
        <v>22</v>
      </c>
      <c r="B46" s="6">
        <v>3</v>
      </c>
      <c r="C46">
        <v>1.8103</v>
      </c>
      <c r="D46" t="s">
        <v>14</v>
      </c>
      <c r="E46">
        <v>18</v>
      </c>
      <c r="F46" s="21" t="s">
        <v>15</v>
      </c>
      <c r="G46" t="s">
        <v>275</v>
      </c>
      <c r="H46">
        <v>37</v>
      </c>
      <c r="I46" t="s">
        <v>81</v>
      </c>
      <c r="J46" t="s">
        <v>125</v>
      </c>
      <c r="K46" t="s">
        <v>19</v>
      </c>
      <c r="L46" t="s">
        <v>159</v>
      </c>
      <c r="M46" s="32" t="s">
        <v>196</v>
      </c>
      <c r="N46">
        <v>5000</v>
      </c>
      <c r="O46">
        <v>23374706</v>
      </c>
      <c r="P46" s="24" t="s">
        <v>349</v>
      </c>
    </row>
    <row r="47" spans="1:16">
      <c r="A47" s="18">
        <v>22</v>
      </c>
      <c r="B47" s="6">
        <v>48</v>
      </c>
      <c r="C47">
        <v>1.85</v>
      </c>
      <c r="D47" t="s">
        <v>14</v>
      </c>
      <c r="E47">
        <v>18</v>
      </c>
      <c r="F47" s="21" t="s">
        <v>15</v>
      </c>
      <c r="G47" t="s">
        <v>275</v>
      </c>
      <c r="H47">
        <v>37</v>
      </c>
      <c r="I47" t="s">
        <v>81</v>
      </c>
      <c r="J47" t="s">
        <v>125</v>
      </c>
      <c r="K47" t="s">
        <v>19</v>
      </c>
      <c r="L47" t="s">
        <v>159</v>
      </c>
      <c r="M47" s="32" t="s">
        <v>196</v>
      </c>
      <c r="N47">
        <v>5000</v>
      </c>
      <c r="O47">
        <v>23374706</v>
      </c>
    </row>
    <row r="48" spans="1:16">
      <c r="A48" s="18">
        <v>23</v>
      </c>
      <c r="B48" s="6">
        <v>48</v>
      </c>
      <c r="C48">
        <v>1.44999999999999</v>
      </c>
      <c r="D48" t="s">
        <v>14</v>
      </c>
      <c r="E48">
        <v>18</v>
      </c>
      <c r="F48" s="21" t="s">
        <v>15</v>
      </c>
      <c r="G48" t="s">
        <v>275</v>
      </c>
      <c r="H48">
        <v>26.2</v>
      </c>
      <c r="I48" t="s">
        <v>81</v>
      </c>
      <c r="J48" t="s">
        <v>125</v>
      </c>
      <c r="K48" t="s">
        <v>19</v>
      </c>
      <c r="L48" t="s">
        <v>20</v>
      </c>
      <c r="M48" s="32" t="s">
        <v>59</v>
      </c>
      <c r="N48">
        <v>5000</v>
      </c>
      <c r="O48">
        <v>23374706</v>
      </c>
      <c r="P48" s="24" t="s">
        <v>350</v>
      </c>
    </row>
    <row r="49" spans="1:16">
      <c r="A49" s="18">
        <v>24</v>
      </c>
      <c r="B49" s="6">
        <v>3</v>
      </c>
      <c r="C49">
        <v>2.2448979591836702</v>
      </c>
      <c r="D49" t="s">
        <v>14</v>
      </c>
      <c r="E49">
        <v>18</v>
      </c>
      <c r="F49" s="21" t="s">
        <v>15</v>
      </c>
      <c r="G49" t="s">
        <v>275</v>
      </c>
      <c r="H49">
        <v>27</v>
      </c>
      <c r="I49" t="s">
        <v>81</v>
      </c>
      <c r="J49" t="s">
        <v>125</v>
      </c>
      <c r="K49" t="s">
        <v>19</v>
      </c>
      <c r="L49" t="s">
        <v>159</v>
      </c>
      <c r="M49" s="32" t="s">
        <v>196</v>
      </c>
      <c r="N49">
        <v>5000</v>
      </c>
      <c r="O49" s="21">
        <v>22386918</v>
      </c>
      <c r="P49" s="16" t="s">
        <v>351</v>
      </c>
    </row>
    <row r="50" spans="1:16">
      <c r="A50" s="18">
        <v>24</v>
      </c>
      <c r="B50" s="6">
        <v>24</v>
      </c>
      <c r="C50">
        <v>1.2307692307692299</v>
      </c>
      <c r="D50" t="s">
        <v>14</v>
      </c>
      <c r="E50">
        <v>18</v>
      </c>
      <c r="F50" s="21" t="s">
        <v>15</v>
      </c>
      <c r="G50" t="s">
        <v>275</v>
      </c>
      <c r="H50">
        <v>27</v>
      </c>
      <c r="I50" t="s">
        <v>81</v>
      </c>
      <c r="J50" t="s">
        <v>125</v>
      </c>
      <c r="K50" t="s">
        <v>19</v>
      </c>
      <c r="L50" t="s">
        <v>159</v>
      </c>
      <c r="M50" s="32" t="s">
        <v>196</v>
      </c>
      <c r="N50">
        <v>5000</v>
      </c>
      <c r="O50" s="21">
        <v>22386918</v>
      </c>
    </row>
    <row r="51" spans="1:16">
      <c r="A51" s="18">
        <v>25</v>
      </c>
      <c r="B51" s="6">
        <v>3</v>
      </c>
      <c r="C51">
        <v>0.40816326530612601</v>
      </c>
      <c r="D51" t="s">
        <v>14</v>
      </c>
      <c r="E51">
        <v>18</v>
      </c>
      <c r="F51" s="21" t="s">
        <v>15</v>
      </c>
      <c r="G51" t="s">
        <v>275</v>
      </c>
      <c r="H51">
        <v>22</v>
      </c>
      <c r="I51" t="s">
        <v>81</v>
      </c>
      <c r="J51" t="s">
        <v>125</v>
      </c>
      <c r="K51" t="s">
        <v>19</v>
      </c>
      <c r="L51" t="s">
        <v>20</v>
      </c>
      <c r="M51" s="32" t="s">
        <v>196</v>
      </c>
      <c r="N51">
        <v>5000</v>
      </c>
      <c r="O51" s="21">
        <v>22386918</v>
      </c>
      <c r="P51" s="16" t="s">
        <v>352</v>
      </c>
    </row>
    <row r="52" spans="1:16">
      <c r="A52" s="18">
        <v>25</v>
      </c>
      <c r="B52" s="6">
        <v>24</v>
      </c>
      <c r="C52">
        <v>0.69230769230769196</v>
      </c>
      <c r="D52" t="s">
        <v>14</v>
      </c>
      <c r="E52">
        <v>18</v>
      </c>
      <c r="F52" s="21" t="s">
        <v>15</v>
      </c>
      <c r="G52" t="s">
        <v>275</v>
      </c>
      <c r="H52">
        <v>22</v>
      </c>
      <c r="I52" t="s">
        <v>81</v>
      </c>
      <c r="J52" t="s">
        <v>125</v>
      </c>
      <c r="K52" t="s">
        <v>19</v>
      </c>
      <c r="L52" t="s">
        <v>20</v>
      </c>
      <c r="M52" s="32" t="s">
        <v>196</v>
      </c>
      <c r="N52">
        <v>5000</v>
      </c>
      <c r="O52" s="21">
        <v>22386918</v>
      </c>
    </row>
    <row r="53" spans="1:16">
      <c r="A53" s="18">
        <v>26</v>
      </c>
      <c r="B53" s="6">
        <v>3</v>
      </c>
      <c r="C53">
        <v>1.3793103448275801</v>
      </c>
      <c r="D53" t="s">
        <v>14</v>
      </c>
      <c r="E53">
        <v>18</v>
      </c>
      <c r="F53" s="21" t="s">
        <v>15</v>
      </c>
      <c r="G53" t="s">
        <v>275</v>
      </c>
      <c r="H53">
        <v>27</v>
      </c>
      <c r="I53" t="s">
        <v>81</v>
      </c>
      <c r="J53" t="s">
        <v>125</v>
      </c>
      <c r="K53" t="s">
        <v>19</v>
      </c>
      <c r="L53" t="s">
        <v>159</v>
      </c>
      <c r="M53" s="32" t="s">
        <v>196</v>
      </c>
      <c r="N53">
        <v>5000</v>
      </c>
      <c r="O53" s="21">
        <v>22339280</v>
      </c>
      <c r="P53" s="6" t="s">
        <v>353</v>
      </c>
    </row>
    <row r="54" spans="1:16">
      <c r="A54" s="18">
        <v>26</v>
      </c>
      <c r="B54" s="6">
        <v>48</v>
      </c>
      <c r="C54">
        <v>1.5068493150684901</v>
      </c>
      <c r="D54" t="s">
        <v>14</v>
      </c>
      <c r="E54">
        <v>18</v>
      </c>
      <c r="F54" s="21" t="s">
        <v>15</v>
      </c>
      <c r="G54" t="s">
        <v>275</v>
      </c>
      <c r="H54">
        <v>27</v>
      </c>
      <c r="I54" t="s">
        <v>81</v>
      </c>
      <c r="J54" t="s">
        <v>125</v>
      </c>
      <c r="K54" t="s">
        <v>19</v>
      </c>
      <c r="L54" t="s">
        <v>159</v>
      </c>
      <c r="M54" s="32" t="s">
        <v>196</v>
      </c>
      <c r="N54">
        <v>5000</v>
      </c>
      <c r="O54" s="21">
        <v>22339280</v>
      </c>
    </row>
    <row r="55" spans="1:16">
      <c r="A55" s="18">
        <v>27</v>
      </c>
      <c r="B55" s="6">
        <v>3</v>
      </c>
      <c r="C55">
        <v>2.58620689655173</v>
      </c>
      <c r="D55" t="s">
        <v>14</v>
      </c>
      <c r="E55">
        <v>18</v>
      </c>
      <c r="F55" s="21" t="s">
        <v>15</v>
      </c>
      <c r="G55" t="s">
        <v>275</v>
      </c>
      <c r="H55">
        <v>22</v>
      </c>
      <c r="I55" t="s">
        <v>81</v>
      </c>
      <c r="J55" t="s">
        <v>125</v>
      </c>
      <c r="K55" t="s">
        <v>19</v>
      </c>
      <c r="L55" t="s">
        <v>20</v>
      </c>
      <c r="M55" s="32" t="s">
        <v>196</v>
      </c>
      <c r="N55">
        <v>5000</v>
      </c>
      <c r="O55" s="21">
        <v>22339280</v>
      </c>
      <c r="P55" s="6" t="s">
        <v>354</v>
      </c>
    </row>
    <row r="56" spans="1:16">
      <c r="A56" s="18">
        <v>27</v>
      </c>
      <c r="B56" s="6">
        <v>48</v>
      </c>
      <c r="C56">
        <v>0.95890410958904504</v>
      </c>
      <c r="D56" t="s">
        <v>14</v>
      </c>
      <c r="E56">
        <v>18</v>
      </c>
      <c r="F56" s="21" t="s">
        <v>15</v>
      </c>
      <c r="G56" t="s">
        <v>275</v>
      </c>
      <c r="H56">
        <v>22</v>
      </c>
      <c r="I56" t="s">
        <v>81</v>
      </c>
      <c r="J56" t="s">
        <v>125</v>
      </c>
      <c r="K56" t="s">
        <v>19</v>
      </c>
      <c r="L56" t="s">
        <v>20</v>
      </c>
      <c r="M56" s="32" t="s">
        <v>196</v>
      </c>
      <c r="N56">
        <v>5000</v>
      </c>
      <c r="O56" s="21">
        <v>22339280</v>
      </c>
    </row>
    <row r="57" spans="1:16" ht="16.2">
      <c r="A57" s="18">
        <v>28</v>
      </c>
      <c r="B57" s="6">
        <v>44</v>
      </c>
      <c r="C57">
        <v>0.65000000000000202</v>
      </c>
      <c r="D57" t="s">
        <v>14</v>
      </c>
      <c r="E57">
        <v>18.399999999999999</v>
      </c>
      <c r="F57" s="21" t="s">
        <v>15</v>
      </c>
      <c r="G57" t="s">
        <v>275</v>
      </c>
      <c r="H57">
        <v>63</v>
      </c>
      <c r="I57" t="s">
        <v>81</v>
      </c>
      <c r="J57" t="s">
        <v>125</v>
      </c>
      <c r="K57" t="s">
        <v>19</v>
      </c>
      <c r="L57" s="32" t="s">
        <v>135</v>
      </c>
      <c r="M57" s="32" t="s">
        <v>326</v>
      </c>
      <c r="N57">
        <v>5000</v>
      </c>
      <c r="O57" s="21">
        <v>27109431</v>
      </c>
      <c r="P57" s="6" t="s">
        <v>355</v>
      </c>
    </row>
    <row r="58" spans="1:16" ht="16.2">
      <c r="A58" s="18">
        <v>29</v>
      </c>
      <c r="B58" s="6">
        <v>44</v>
      </c>
      <c r="C58">
        <v>1.0999999999999901</v>
      </c>
      <c r="D58" t="s">
        <v>14</v>
      </c>
      <c r="E58">
        <v>18.399999999999999</v>
      </c>
      <c r="F58" s="21" t="s">
        <v>15</v>
      </c>
      <c r="G58" t="s">
        <v>275</v>
      </c>
      <c r="H58">
        <v>72</v>
      </c>
      <c r="I58" t="s">
        <v>81</v>
      </c>
      <c r="J58" t="s">
        <v>125</v>
      </c>
      <c r="K58" t="s">
        <v>19</v>
      </c>
      <c r="L58" s="32" t="s">
        <v>135</v>
      </c>
      <c r="M58" s="32" t="s">
        <v>326</v>
      </c>
      <c r="N58">
        <v>5000</v>
      </c>
      <c r="O58" s="21">
        <v>27109431</v>
      </c>
      <c r="P58" s="6" t="s">
        <v>356</v>
      </c>
    </row>
    <row r="59" spans="1:16">
      <c r="A59" s="18">
        <v>30</v>
      </c>
      <c r="B59" s="6">
        <v>72</v>
      </c>
      <c r="C59">
        <v>0.79999999999999805</v>
      </c>
      <c r="D59" t="s">
        <v>14</v>
      </c>
      <c r="E59">
        <v>19.100000000000001</v>
      </c>
      <c r="F59" s="21" t="s">
        <v>15</v>
      </c>
      <c r="G59" t="s">
        <v>275</v>
      </c>
      <c r="H59">
        <v>68</v>
      </c>
      <c r="I59" t="s">
        <v>81</v>
      </c>
      <c r="J59" t="s">
        <v>125</v>
      </c>
      <c r="K59" t="s">
        <v>19</v>
      </c>
      <c r="L59" t="s">
        <v>20</v>
      </c>
      <c r="M59" s="32" t="s">
        <v>59</v>
      </c>
      <c r="N59">
        <v>5000</v>
      </c>
      <c r="O59">
        <v>27254470</v>
      </c>
      <c r="P59" s="6" t="s">
        <v>147</v>
      </c>
    </row>
    <row r="60" spans="1:16">
      <c r="A60" s="18">
        <v>30</v>
      </c>
      <c r="B60" s="6">
        <v>240</v>
      </c>
      <c r="C60">
        <v>0.79999999999999805</v>
      </c>
      <c r="D60" t="s">
        <v>14</v>
      </c>
      <c r="E60">
        <v>19.100000000000001</v>
      </c>
      <c r="F60" s="21" t="s">
        <v>15</v>
      </c>
      <c r="G60" t="s">
        <v>275</v>
      </c>
      <c r="H60">
        <v>68</v>
      </c>
      <c r="I60" t="s">
        <v>81</v>
      </c>
      <c r="J60" t="s">
        <v>125</v>
      </c>
      <c r="K60" t="s">
        <v>19</v>
      </c>
      <c r="L60" t="s">
        <v>20</v>
      </c>
      <c r="M60" s="32" t="s">
        <v>59</v>
      </c>
      <c r="N60">
        <v>5000</v>
      </c>
      <c r="O60">
        <v>27254470</v>
      </c>
    </row>
    <row r="61" spans="1:16">
      <c r="A61" s="18">
        <v>30</v>
      </c>
      <c r="B61" s="6">
        <v>408</v>
      </c>
      <c r="C61">
        <v>0.86666666666666703</v>
      </c>
      <c r="D61" t="s">
        <v>14</v>
      </c>
      <c r="E61">
        <v>19.100000000000001</v>
      </c>
      <c r="F61" s="21" t="s">
        <v>15</v>
      </c>
      <c r="G61" t="s">
        <v>275</v>
      </c>
      <c r="H61">
        <v>68</v>
      </c>
      <c r="I61" t="s">
        <v>81</v>
      </c>
      <c r="J61" t="s">
        <v>125</v>
      </c>
      <c r="K61" t="s">
        <v>19</v>
      </c>
      <c r="L61" t="s">
        <v>20</v>
      </c>
      <c r="M61" s="32" t="s">
        <v>59</v>
      </c>
      <c r="N61">
        <v>5000</v>
      </c>
      <c r="O61">
        <v>27254470</v>
      </c>
    </row>
    <row r="62" spans="1:16">
      <c r="A62">
        <v>31</v>
      </c>
      <c r="B62">
        <v>22</v>
      </c>
      <c r="C62">
        <v>0.99999999999999201</v>
      </c>
      <c r="D62" t="s">
        <v>14</v>
      </c>
      <c r="E62">
        <v>22.5</v>
      </c>
      <c r="F62" s="6" t="s">
        <v>65</v>
      </c>
      <c r="G62" t="s">
        <v>275</v>
      </c>
      <c r="H62">
        <v>129.1</v>
      </c>
      <c r="I62" t="s">
        <v>29</v>
      </c>
      <c r="J62" t="s">
        <v>152</v>
      </c>
      <c r="K62" t="s">
        <v>19</v>
      </c>
      <c r="L62" t="s">
        <v>126</v>
      </c>
      <c r="M62" s="32" t="s">
        <v>59</v>
      </c>
      <c r="N62">
        <v>5000</v>
      </c>
      <c r="O62">
        <v>25353068</v>
      </c>
      <c r="P62" s="6" t="s">
        <v>153</v>
      </c>
    </row>
    <row r="63" spans="1:16">
      <c r="A63">
        <v>32</v>
      </c>
      <c r="B63">
        <v>22</v>
      </c>
      <c r="C63">
        <v>1.6923076923076901</v>
      </c>
      <c r="D63" t="s">
        <v>14</v>
      </c>
      <c r="E63">
        <v>22.5</v>
      </c>
      <c r="F63" s="6" t="s">
        <v>65</v>
      </c>
      <c r="G63" t="s">
        <v>275</v>
      </c>
      <c r="H63">
        <v>125.2</v>
      </c>
      <c r="I63" t="s">
        <v>29</v>
      </c>
      <c r="J63" t="s">
        <v>152</v>
      </c>
      <c r="K63" t="s">
        <v>19</v>
      </c>
      <c r="L63" t="s">
        <v>20</v>
      </c>
      <c r="M63" s="32" t="s">
        <v>59</v>
      </c>
      <c r="N63">
        <v>5000</v>
      </c>
      <c r="O63">
        <v>25353068</v>
      </c>
      <c r="P63" s="6" t="s">
        <v>154</v>
      </c>
    </row>
    <row r="64" spans="1:16">
      <c r="A64">
        <v>33</v>
      </c>
      <c r="B64">
        <v>48</v>
      </c>
      <c r="C64">
        <v>1.4461538461538499</v>
      </c>
      <c r="D64" t="s">
        <v>14</v>
      </c>
      <c r="E64">
        <v>17</v>
      </c>
      <c r="F64" s="21" t="s">
        <v>15</v>
      </c>
      <c r="G64" t="s">
        <v>275</v>
      </c>
      <c r="H64">
        <v>175.3</v>
      </c>
      <c r="I64" t="s">
        <v>29</v>
      </c>
      <c r="J64" t="s">
        <v>152</v>
      </c>
      <c r="K64" t="s">
        <v>19</v>
      </c>
      <c r="L64" t="s">
        <v>159</v>
      </c>
      <c r="M64" s="32" t="s">
        <v>196</v>
      </c>
      <c r="N64">
        <v>5000</v>
      </c>
      <c r="O64">
        <v>24937108</v>
      </c>
      <c r="P64" t="s">
        <v>156</v>
      </c>
    </row>
    <row r="65" spans="1:16">
      <c r="A65">
        <v>34</v>
      </c>
      <c r="B65">
        <v>48</v>
      </c>
      <c r="C65">
        <v>1.4461538461538499</v>
      </c>
      <c r="D65" t="s">
        <v>14</v>
      </c>
      <c r="E65">
        <v>17</v>
      </c>
      <c r="F65" s="21" t="s">
        <v>15</v>
      </c>
      <c r="G65" t="s">
        <v>275</v>
      </c>
      <c r="H65">
        <v>80</v>
      </c>
      <c r="I65" t="s">
        <v>29</v>
      </c>
      <c r="J65" t="s">
        <v>152</v>
      </c>
      <c r="K65" t="s">
        <v>19</v>
      </c>
      <c r="L65" t="s">
        <v>20</v>
      </c>
      <c r="M65" s="32" t="s">
        <v>326</v>
      </c>
      <c r="N65">
        <v>5000</v>
      </c>
      <c r="O65">
        <v>24937108</v>
      </c>
      <c r="P65" t="s">
        <v>157</v>
      </c>
    </row>
    <row r="66" spans="1:16">
      <c r="A66">
        <v>35</v>
      </c>
      <c r="B66">
        <v>24</v>
      </c>
      <c r="C66">
        <v>2.12612612612612</v>
      </c>
      <c r="D66" t="s">
        <v>14</v>
      </c>
      <c r="E66" t="s">
        <v>326</v>
      </c>
      <c r="F66" t="s">
        <v>158</v>
      </c>
      <c r="G66" t="s">
        <v>275</v>
      </c>
      <c r="H66">
        <v>194.4</v>
      </c>
      <c r="I66" t="s">
        <v>29</v>
      </c>
      <c r="J66" t="s">
        <v>152</v>
      </c>
      <c r="K66" t="s">
        <v>19</v>
      </c>
      <c r="L66" t="s">
        <v>159</v>
      </c>
      <c r="M66" s="32" t="s">
        <v>196</v>
      </c>
      <c r="N66">
        <v>5000</v>
      </c>
      <c r="O66">
        <v>24875656</v>
      </c>
      <c r="P66" s="26" t="s">
        <v>359</v>
      </c>
    </row>
    <row r="67" spans="1:16">
      <c r="A67">
        <v>36</v>
      </c>
      <c r="B67">
        <v>24</v>
      </c>
      <c r="C67">
        <v>1.6936936936936899</v>
      </c>
      <c r="D67" t="s">
        <v>14</v>
      </c>
      <c r="E67" t="s">
        <v>326</v>
      </c>
      <c r="F67" t="s">
        <v>158</v>
      </c>
      <c r="G67" t="s">
        <v>275</v>
      </c>
      <c r="H67">
        <v>150</v>
      </c>
      <c r="I67" t="s">
        <v>29</v>
      </c>
      <c r="J67" t="s">
        <v>152</v>
      </c>
      <c r="K67" t="s">
        <v>19</v>
      </c>
      <c r="L67" t="s">
        <v>20</v>
      </c>
      <c r="M67" s="32" t="s">
        <v>326</v>
      </c>
      <c r="N67">
        <v>5000</v>
      </c>
      <c r="O67">
        <v>24875656</v>
      </c>
      <c r="P67" s="26" t="s">
        <v>360</v>
      </c>
    </row>
    <row r="68" spans="1:16">
      <c r="A68">
        <v>37</v>
      </c>
      <c r="B68">
        <v>5</v>
      </c>
      <c r="C68">
        <v>2.0754716981132</v>
      </c>
      <c r="D68" t="s">
        <v>14</v>
      </c>
      <c r="E68">
        <v>17</v>
      </c>
      <c r="F68" s="21" t="s">
        <v>15</v>
      </c>
      <c r="G68" t="s">
        <v>275</v>
      </c>
      <c r="H68">
        <v>168</v>
      </c>
      <c r="I68" t="s">
        <v>29</v>
      </c>
      <c r="J68" t="s">
        <v>152</v>
      </c>
      <c r="K68" t="s">
        <v>19</v>
      </c>
      <c r="L68" t="s">
        <v>159</v>
      </c>
      <c r="M68" s="32" t="s">
        <v>196</v>
      </c>
      <c r="N68">
        <v>5000</v>
      </c>
      <c r="O68">
        <v>24083623</v>
      </c>
      <c r="P68" s="6" t="s">
        <v>361</v>
      </c>
    </row>
    <row r="69" spans="1:16">
      <c r="A69">
        <v>37</v>
      </c>
      <c r="B69">
        <v>48</v>
      </c>
      <c r="C69">
        <v>1.32075471698113</v>
      </c>
      <c r="D69" t="s">
        <v>14</v>
      </c>
      <c r="E69">
        <v>17</v>
      </c>
      <c r="F69" s="21" t="s">
        <v>15</v>
      </c>
      <c r="G69" t="s">
        <v>275</v>
      </c>
      <c r="H69">
        <v>168</v>
      </c>
      <c r="I69" t="s">
        <v>29</v>
      </c>
      <c r="J69" t="s">
        <v>152</v>
      </c>
      <c r="K69" t="s">
        <v>19</v>
      </c>
      <c r="L69" t="s">
        <v>159</v>
      </c>
      <c r="M69" s="32" t="s">
        <v>196</v>
      </c>
      <c r="N69">
        <v>5000</v>
      </c>
      <c r="O69">
        <v>24083623</v>
      </c>
      <c r="P69" s="6"/>
    </row>
    <row r="70" spans="1:16">
      <c r="A70">
        <v>38</v>
      </c>
      <c r="B70">
        <v>5</v>
      </c>
      <c r="C70">
        <v>1.9811320754716899</v>
      </c>
      <c r="D70" t="s">
        <v>14</v>
      </c>
      <c r="E70">
        <v>21.4</v>
      </c>
      <c r="F70" s="6" t="s">
        <v>65</v>
      </c>
      <c r="G70" t="s">
        <v>275</v>
      </c>
      <c r="H70">
        <v>7</v>
      </c>
      <c r="I70" s="21" t="s">
        <v>161</v>
      </c>
      <c r="J70" t="s">
        <v>152</v>
      </c>
      <c r="K70" t="s">
        <v>19</v>
      </c>
      <c r="L70" t="s">
        <v>160</v>
      </c>
      <c r="M70" s="32" t="s">
        <v>196</v>
      </c>
      <c r="N70">
        <v>500</v>
      </c>
      <c r="O70">
        <v>21670497</v>
      </c>
      <c r="P70" s="6" t="s">
        <v>162</v>
      </c>
    </row>
    <row r="71" spans="1:16">
      <c r="A71">
        <v>38</v>
      </c>
      <c r="B71">
        <v>48</v>
      </c>
      <c r="C71">
        <v>2.0754716981132</v>
      </c>
      <c r="D71" t="s">
        <v>14</v>
      </c>
      <c r="E71">
        <v>21.4</v>
      </c>
      <c r="F71" s="6" t="s">
        <v>65</v>
      </c>
      <c r="G71" t="s">
        <v>275</v>
      </c>
      <c r="H71">
        <v>7</v>
      </c>
      <c r="I71" s="21" t="s">
        <v>161</v>
      </c>
      <c r="J71" t="s">
        <v>152</v>
      </c>
      <c r="K71" t="s">
        <v>19</v>
      </c>
      <c r="L71" t="s">
        <v>160</v>
      </c>
      <c r="M71" s="32" t="s">
        <v>196</v>
      </c>
      <c r="N71">
        <v>500</v>
      </c>
      <c r="O71">
        <v>21670497</v>
      </c>
    </row>
    <row r="72" spans="1:16">
      <c r="A72">
        <v>39</v>
      </c>
      <c r="B72">
        <v>18</v>
      </c>
      <c r="C72">
        <v>0.61403508771929904</v>
      </c>
      <c r="D72" t="s">
        <v>14</v>
      </c>
      <c r="E72">
        <v>18</v>
      </c>
      <c r="F72" s="6" t="s">
        <v>65</v>
      </c>
      <c r="G72" t="s">
        <v>275</v>
      </c>
      <c r="H72">
        <v>200</v>
      </c>
      <c r="I72" t="s">
        <v>29</v>
      </c>
      <c r="J72" t="s">
        <v>152</v>
      </c>
      <c r="K72" t="s">
        <v>19</v>
      </c>
      <c r="L72" t="s">
        <v>20</v>
      </c>
      <c r="M72" s="32" t="s">
        <v>196</v>
      </c>
      <c r="N72">
        <v>5000</v>
      </c>
      <c r="O72">
        <v>25955122</v>
      </c>
      <c r="P72" t="s">
        <v>163</v>
      </c>
    </row>
    <row r="73" spans="1:16">
      <c r="A73">
        <v>40</v>
      </c>
      <c r="B73">
        <v>18</v>
      </c>
      <c r="C73">
        <v>0.789473684210525</v>
      </c>
      <c r="D73" t="s">
        <v>14</v>
      </c>
      <c r="E73">
        <v>18</v>
      </c>
      <c r="F73" s="6" t="s">
        <v>65</v>
      </c>
      <c r="G73" t="s">
        <v>275</v>
      </c>
      <c r="H73">
        <v>200</v>
      </c>
      <c r="I73" t="s">
        <v>29</v>
      </c>
      <c r="J73" t="s">
        <v>152</v>
      </c>
      <c r="K73" t="s">
        <v>19</v>
      </c>
      <c r="L73" t="s">
        <v>160</v>
      </c>
      <c r="M73" s="32" t="s">
        <v>196</v>
      </c>
      <c r="N73">
        <v>5000</v>
      </c>
      <c r="O73">
        <v>25955122</v>
      </c>
      <c r="P73" t="s">
        <v>165</v>
      </c>
    </row>
    <row r="74" spans="1:16">
      <c r="A74">
        <v>41</v>
      </c>
      <c r="B74">
        <v>48</v>
      </c>
      <c r="C74">
        <v>1.2195121951219501</v>
      </c>
      <c r="D74" t="s">
        <v>14</v>
      </c>
      <c r="E74">
        <v>20</v>
      </c>
      <c r="F74" s="21" t="s">
        <v>15</v>
      </c>
      <c r="G74" t="s">
        <v>275</v>
      </c>
      <c r="H74" s="6">
        <v>190.1</v>
      </c>
      <c r="I74" s="21" t="s">
        <v>169</v>
      </c>
      <c r="J74" t="s">
        <v>152</v>
      </c>
      <c r="K74" t="s">
        <v>19</v>
      </c>
      <c r="L74" t="s">
        <v>159</v>
      </c>
      <c r="M74" s="32" t="s">
        <v>196</v>
      </c>
      <c r="N74">
        <v>5000</v>
      </c>
      <c r="O74">
        <v>27980987</v>
      </c>
      <c r="P74" t="s">
        <v>170</v>
      </c>
    </row>
    <row r="75" spans="1:16">
      <c r="A75">
        <v>42</v>
      </c>
      <c r="B75">
        <v>48</v>
      </c>
      <c r="C75">
        <v>0.73170731707315895</v>
      </c>
      <c r="D75" t="s">
        <v>14</v>
      </c>
      <c r="E75">
        <v>20</v>
      </c>
      <c r="F75" s="21" t="s">
        <v>15</v>
      </c>
      <c r="G75" t="s">
        <v>275</v>
      </c>
      <c r="H75" s="6">
        <v>190.1</v>
      </c>
      <c r="I75" s="21" t="s">
        <v>169</v>
      </c>
      <c r="J75" t="s">
        <v>152</v>
      </c>
      <c r="K75" t="s">
        <v>19</v>
      </c>
      <c r="L75" t="s">
        <v>20</v>
      </c>
      <c r="M75" s="32" t="s">
        <v>196</v>
      </c>
      <c r="N75">
        <v>5000</v>
      </c>
      <c r="O75">
        <v>27980987</v>
      </c>
      <c r="P75" t="s">
        <v>171</v>
      </c>
    </row>
    <row r="76" spans="1:16">
      <c r="A76">
        <v>43</v>
      </c>
      <c r="B76">
        <v>504</v>
      </c>
      <c r="C76">
        <v>0.26086956521739202</v>
      </c>
      <c r="D76" t="s">
        <v>14</v>
      </c>
      <c r="E76" t="s">
        <v>326</v>
      </c>
      <c r="F76" s="21" t="s">
        <v>15</v>
      </c>
      <c r="G76" t="s">
        <v>275</v>
      </c>
      <c r="H76" s="6">
        <v>150</v>
      </c>
      <c r="I76" s="21" t="s">
        <v>169</v>
      </c>
      <c r="J76" t="s">
        <v>152</v>
      </c>
      <c r="K76" t="s">
        <v>19</v>
      </c>
      <c r="L76" t="s">
        <v>20</v>
      </c>
      <c r="M76" s="32" t="s">
        <v>378</v>
      </c>
      <c r="N76">
        <v>5000</v>
      </c>
      <c r="O76">
        <v>26213260</v>
      </c>
      <c r="P76" t="s">
        <v>172</v>
      </c>
    </row>
    <row r="77" spans="1:16">
      <c r="A77">
        <v>44</v>
      </c>
      <c r="B77">
        <v>1</v>
      </c>
      <c r="C77">
        <v>1.4</v>
      </c>
      <c r="D77" t="s">
        <v>14</v>
      </c>
      <c r="E77">
        <v>19.100000000000001</v>
      </c>
      <c r="F77" s="21" t="s">
        <v>15</v>
      </c>
      <c r="G77" t="s">
        <v>275</v>
      </c>
      <c r="H77">
        <v>92.1</v>
      </c>
      <c r="I77" t="s">
        <v>92</v>
      </c>
      <c r="J77" t="s">
        <v>186</v>
      </c>
      <c r="K77" t="s">
        <v>19</v>
      </c>
      <c r="L77" t="s">
        <v>20</v>
      </c>
      <c r="M77" t="s">
        <v>196</v>
      </c>
      <c r="N77">
        <v>2000</v>
      </c>
      <c r="O77">
        <v>23226020</v>
      </c>
      <c r="P77" s="6" t="s">
        <v>364</v>
      </c>
    </row>
    <row r="78" spans="1:16">
      <c r="A78">
        <v>44</v>
      </c>
      <c r="B78">
        <v>4</v>
      </c>
      <c r="C78">
        <v>0.82</v>
      </c>
      <c r="D78" t="s">
        <v>14</v>
      </c>
      <c r="E78">
        <v>19.100000000000001</v>
      </c>
      <c r="F78" s="21" t="s">
        <v>15</v>
      </c>
      <c r="G78" t="s">
        <v>275</v>
      </c>
      <c r="H78">
        <v>92.1</v>
      </c>
      <c r="I78" t="s">
        <v>92</v>
      </c>
      <c r="J78" t="s">
        <v>186</v>
      </c>
      <c r="K78" t="s">
        <v>19</v>
      </c>
      <c r="L78" t="s">
        <v>20</v>
      </c>
      <c r="M78" t="s">
        <v>196</v>
      </c>
      <c r="N78">
        <v>2000</v>
      </c>
      <c r="O78">
        <v>23226020</v>
      </c>
    </row>
    <row r="79" spans="1:16">
      <c r="A79">
        <v>45</v>
      </c>
      <c r="B79">
        <v>1</v>
      </c>
      <c r="C79">
        <v>1.9</v>
      </c>
      <c r="D79" t="s">
        <v>14</v>
      </c>
      <c r="E79">
        <v>19.100000000000001</v>
      </c>
      <c r="F79" s="21" t="s">
        <v>15</v>
      </c>
      <c r="G79" t="s">
        <v>275</v>
      </c>
      <c r="H79">
        <v>99.2</v>
      </c>
      <c r="I79" t="s">
        <v>92</v>
      </c>
      <c r="J79" t="s">
        <v>186</v>
      </c>
      <c r="K79" t="s">
        <v>19</v>
      </c>
      <c r="L79" t="s">
        <v>20</v>
      </c>
      <c r="M79" t="s">
        <v>196</v>
      </c>
      <c r="N79">
        <v>2000</v>
      </c>
      <c r="O79">
        <v>23226020</v>
      </c>
      <c r="P79" s="6" t="s">
        <v>365</v>
      </c>
    </row>
    <row r="80" spans="1:16">
      <c r="A80">
        <v>45</v>
      </c>
      <c r="B80">
        <v>4</v>
      </c>
      <c r="C80">
        <v>0.59</v>
      </c>
      <c r="D80" t="s">
        <v>14</v>
      </c>
      <c r="E80">
        <v>19.100000000000001</v>
      </c>
      <c r="F80" s="21" t="s">
        <v>15</v>
      </c>
      <c r="G80" t="s">
        <v>275</v>
      </c>
      <c r="H80">
        <v>99.2</v>
      </c>
      <c r="I80" t="s">
        <v>92</v>
      </c>
      <c r="J80" t="s">
        <v>186</v>
      </c>
      <c r="K80" t="s">
        <v>19</v>
      </c>
      <c r="L80" t="s">
        <v>20</v>
      </c>
      <c r="M80" t="s">
        <v>196</v>
      </c>
      <c r="N80">
        <v>2000</v>
      </c>
      <c r="O80">
        <v>23226020</v>
      </c>
    </row>
    <row r="81" spans="1:16">
      <c r="A81">
        <v>46</v>
      </c>
      <c r="B81">
        <v>1</v>
      </c>
      <c r="C81">
        <v>0.79</v>
      </c>
      <c r="D81" t="s">
        <v>14</v>
      </c>
      <c r="E81">
        <v>19.100000000000001</v>
      </c>
      <c r="F81" s="21" t="s">
        <v>15</v>
      </c>
      <c r="G81" t="s">
        <v>275</v>
      </c>
      <c r="H81">
        <v>110.4</v>
      </c>
      <c r="I81" t="s">
        <v>92</v>
      </c>
      <c r="J81" t="s">
        <v>186</v>
      </c>
      <c r="K81" t="s">
        <v>19</v>
      </c>
      <c r="L81" t="s">
        <v>20</v>
      </c>
      <c r="M81" t="s">
        <v>196</v>
      </c>
      <c r="N81">
        <v>2000</v>
      </c>
      <c r="O81">
        <v>23226020</v>
      </c>
      <c r="P81" s="6" t="s">
        <v>365</v>
      </c>
    </row>
    <row r="82" spans="1:16">
      <c r="A82">
        <v>46</v>
      </c>
      <c r="B82">
        <v>4</v>
      </c>
      <c r="C82">
        <v>0.83</v>
      </c>
      <c r="D82" t="s">
        <v>14</v>
      </c>
      <c r="E82">
        <v>19.100000000000001</v>
      </c>
      <c r="F82" s="21" t="s">
        <v>15</v>
      </c>
      <c r="G82" t="s">
        <v>275</v>
      </c>
      <c r="H82">
        <v>110.4</v>
      </c>
      <c r="I82" t="s">
        <v>92</v>
      </c>
      <c r="J82" t="s">
        <v>186</v>
      </c>
      <c r="K82" t="s">
        <v>19</v>
      </c>
      <c r="L82" t="s">
        <v>20</v>
      </c>
      <c r="M82" t="s">
        <v>196</v>
      </c>
      <c r="N82">
        <v>2000</v>
      </c>
      <c r="O82">
        <v>23226020</v>
      </c>
    </row>
    <row r="83" spans="1:16">
      <c r="A83">
        <v>47</v>
      </c>
      <c r="B83">
        <v>1</v>
      </c>
      <c r="C83">
        <v>1.33</v>
      </c>
      <c r="D83" t="s">
        <v>14</v>
      </c>
      <c r="E83">
        <v>19.100000000000001</v>
      </c>
      <c r="F83" s="21" t="s">
        <v>15</v>
      </c>
      <c r="G83" t="s">
        <v>275</v>
      </c>
      <c r="H83">
        <v>110.4</v>
      </c>
      <c r="I83" t="s">
        <v>92</v>
      </c>
      <c r="J83" t="s">
        <v>186</v>
      </c>
      <c r="K83" t="s">
        <v>19</v>
      </c>
      <c r="L83" t="s">
        <v>20</v>
      </c>
      <c r="M83" t="s">
        <v>196</v>
      </c>
      <c r="N83">
        <v>0</v>
      </c>
      <c r="O83">
        <v>23226020</v>
      </c>
      <c r="P83" s="6" t="s">
        <v>366</v>
      </c>
    </row>
    <row r="84" spans="1:16">
      <c r="A84">
        <v>48</v>
      </c>
      <c r="B84">
        <v>24</v>
      </c>
      <c r="C84">
        <v>1.3</v>
      </c>
      <c r="D84" t="s">
        <v>14</v>
      </c>
      <c r="E84" t="s">
        <v>326</v>
      </c>
      <c r="F84" s="6" t="s">
        <v>65</v>
      </c>
      <c r="G84" t="s">
        <v>275</v>
      </c>
      <c r="H84">
        <v>100</v>
      </c>
      <c r="I84" t="s">
        <v>29</v>
      </c>
      <c r="J84" t="s">
        <v>186</v>
      </c>
      <c r="K84" t="s">
        <v>19</v>
      </c>
      <c r="L84" t="s">
        <v>20</v>
      </c>
      <c r="M84" t="s">
        <v>59</v>
      </c>
      <c r="N84">
        <v>2000</v>
      </c>
      <c r="O84">
        <v>26646780</v>
      </c>
      <c r="P84" t="s">
        <v>203</v>
      </c>
    </row>
    <row r="85" spans="1:16">
      <c r="A85">
        <v>48</v>
      </c>
      <c r="B85">
        <v>48</v>
      </c>
      <c r="C85">
        <v>0.9</v>
      </c>
      <c r="D85" t="s">
        <v>14</v>
      </c>
      <c r="E85" t="s">
        <v>326</v>
      </c>
      <c r="F85" s="6" t="s">
        <v>65</v>
      </c>
      <c r="G85" t="s">
        <v>275</v>
      </c>
      <c r="H85">
        <v>100</v>
      </c>
      <c r="I85" t="s">
        <v>29</v>
      </c>
      <c r="J85" t="s">
        <v>186</v>
      </c>
      <c r="K85" t="s">
        <v>19</v>
      </c>
      <c r="L85" t="s">
        <v>20</v>
      </c>
      <c r="M85" t="s">
        <v>59</v>
      </c>
      <c r="N85">
        <v>2000</v>
      </c>
      <c r="O85">
        <v>26646780</v>
      </c>
    </row>
    <row r="86" spans="1:16">
      <c r="A86">
        <v>49</v>
      </c>
      <c r="B86">
        <v>24</v>
      </c>
      <c r="C86">
        <v>1.3</v>
      </c>
      <c r="D86" t="s">
        <v>14</v>
      </c>
      <c r="E86" t="s">
        <v>326</v>
      </c>
      <c r="F86" s="6" t="s">
        <v>65</v>
      </c>
      <c r="G86" t="s">
        <v>275</v>
      </c>
      <c r="H86">
        <v>116</v>
      </c>
      <c r="I86" t="s">
        <v>29</v>
      </c>
      <c r="J86" t="s">
        <v>186</v>
      </c>
      <c r="K86" t="s">
        <v>19</v>
      </c>
      <c r="L86" t="s">
        <v>20</v>
      </c>
      <c r="M86" t="s">
        <v>59</v>
      </c>
      <c r="N86">
        <v>2000</v>
      </c>
      <c r="O86">
        <v>26646780</v>
      </c>
      <c r="P86" t="s">
        <v>204</v>
      </c>
    </row>
    <row r="87" spans="1:16">
      <c r="A87">
        <v>49</v>
      </c>
      <c r="B87">
        <v>48</v>
      </c>
      <c r="C87">
        <v>1.4</v>
      </c>
      <c r="D87" t="s">
        <v>14</v>
      </c>
      <c r="E87" t="s">
        <v>326</v>
      </c>
      <c r="F87" s="6" t="s">
        <v>65</v>
      </c>
      <c r="G87" t="s">
        <v>275</v>
      </c>
      <c r="H87">
        <v>116</v>
      </c>
      <c r="I87" t="s">
        <v>29</v>
      </c>
      <c r="J87" t="s">
        <v>186</v>
      </c>
      <c r="K87" t="s">
        <v>19</v>
      </c>
      <c r="L87" t="s">
        <v>20</v>
      </c>
      <c r="M87" t="s">
        <v>59</v>
      </c>
      <c r="N87">
        <v>2000</v>
      </c>
      <c r="O87">
        <v>26646780</v>
      </c>
    </row>
    <row r="88" spans="1:16">
      <c r="A88">
        <v>50</v>
      </c>
      <c r="B88">
        <v>1</v>
      </c>
      <c r="C88">
        <v>3.01</v>
      </c>
      <c r="D88" t="s">
        <v>14</v>
      </c>
      <c r="E88" t="s">
        <v>326</v>
      </c>
      <c r="F88" t="s">
        <v>48</v>
      </c>
      <c r="G88" t="s">
        <v>275</v>
      </c>
      <c r="H88">
        <v>100</v>
      </c>
      <c r="I88" t="s">
        <v>92</v>
      </c>
      <c r="J88" t="s">
        <v>186</v>
      </c>
      <c r="K88" t="s">
        <v>19</v>
      </c>
      <c r="L88" t="s">
        <v>20</v>
      </c>
      <c r="M88" t="s">
        <v>196</v>
      </c>
      <c r="N88">
        <v>2000</v>
      </c>
      <c r="O88">
        <v>19528471</v>
      </c>
      <c r="P88" s="28" t="s">
        <v>367</v>
      </c>
    </row>
    <row r="89" spans="1:16">
      <c r="A89">
        <v>50</v>
      </c>
      <c r="B89">
        <v>4</v>
      </c>
      <c r="C89">
        <v>2.71</v>
      </c>
      <c r="D89" t="s">
        <v>14</v>
      </c>
      <c r="E89" t="s">
        <v>326</v>
      </c>
      <c r="F89" t="s">
        <v>48</v>
      </c>
      <c r="G89" t="s">
        <v>275</v>
      </c>
      <c r="H89">
        <v>100</v>
      </c>
      <c r="I89" t="s">
        <v>92</v>
      </c>
      <c r="J89" t="s">
        <v>186</v>
      </c>
      <c r="K89" t="s">
        <v>19</v>
      </c>
      <c r="L89" t="s">
        <v>20</v>
      </c>
      <c r="M89" t="s">
        <v>196</v>
      </c>
      <c r="N89">
        <v>2000</v>
      </c>
      <c r="O89">
        <v>19528471</v>
      </c>
    </row>
    <row r="90" spans="1:16">
      <c r="A90">
        <v>50</v>
      </c>
      <c r="B90">
        <v>24</v>
      </c>
      <c r="C90">
        <v>1.79</v>
      </c>
      <c r="D90" t="s">
        <v>14</v>
      </c>
      <c r="E90" t="s">
        <v>326</v>
      </c>
      <c r="F90" t="s">
        <v>48</v>
      </c>
      <c r="G90" t="s">
        <v>275</v>
      </c>
      <c r="H90">
        <v>100</v>
      </c>
      <c r="I90" t="s">
        <v>92</v>
      </c>
      <c r="J90" t="s">
        <v>186</v>
      </c>
      <c r="K90" t="s">
        <v>19</v>
      </c>
      <c r="L90" t="s">
        <v>20</v>
      </c>
      <c r="M90" t="s">
        <v>196</v>
      </c>
      <c r="N90">
        <v>2000</v>
      </c>
      <c r="O90">
        <v>19528471</v>
      </c>
    </row>
    <row r="91" spans="1:16">
      <c r="A91">
        <v>50</v>
      </c>
      <c r="B91">
        <v>48</v>
      </c>
      <c r="C91">
        <v>1.41</v>
      </c>
      <c r="D91" t="s">
        <v>14</v>
      </c>
      <c r="E91" t="s">
        <v>326</v>
      </c>
      <c r="F91" t="s">
        <v>48</v>
      </c>
      <c r="G91" t="s">
        <v>275</v>
      </c>
      <c r="H91">
        <v>100</v>
      </c>
      <c r="I91" t="s">
        <v>92</v>
      </c>
      <c r="J91" t="s">
        <v>186</v>
      </c>
      <c r="K91" t="s">
        <v>19</v>
      </c>
      <c r="L91" t="s">
        <v>20</v>
      </c>
      <c r="M91" t="s">
        <v>196</v>
      </c>
      <c r="N91">
        <v>2000</v>
      </c>
      <c r="O91">
        <v>19528471</v>
      </c>
    </row>
    <row r="92" spans="1:16">
      <c r="A92">
        <v>50</v>
      </c>
      <c r="B92">
        <v>72</v>
      </c>
      <c r="C92">
        <v>1.4</v>
      </c>
      <c r="D92" t="s">
        <v>14</v>
      </c>
      <c r="E92" t="s">
        <v>326</v>
      </c>
      <c r="F92" t="s">
        <v>48</v>
      </c>
      <c r="G92" t="s">
        <v>275</v>
      </c>
      <c r="H92">
        <v>100</v>
      </c>
      <c r="I92" t="s">
        <v>92</v>
      </c>
      <c r="J92" t="s">
        <v>186</v>
      </c>
      <c r="K92" t="s">
        <v>19</v>
      </c>
      <c r="L92" t="s">
        <v>20</v>
      </c>
      <c r="M92" t="s">
        <v>196</v>
      </c>
      <c r="N92">
        <v>2000</v>
      </c>
      <c r="O92">
        <v>19528471</v>
      </c>
    </row>
    <row r="93" spans="1:16">
      <c r="A93">
        <v>51</v>
      </c>
      <c r="B93">
        <v>1</v>
      </c>
      <c r="C93">
        <v>3.12</v>
      </c>
      <c r="D93" t="s">
        <v>14</v>
      </c>
      <c r="E93" t="s">
        <v>326</v>
      </c>
      <c r="F93" t="s">
        <v>48</v>
      </c>
      <c r="G93" t="s">
        <v>275</v>
      </c>
      <c r="H93">
        <v>101</v>
      </c>
      <c r="I93" t="s">
        <v>92</v>
      </c>
      <c r="J93" t="s">
        <v>186</v>
      </c>
      <c r="K93" t="s">
        <v>19</v>
      </c>
      <c r="L93" t="s">
        <v>20</v>
      </c>
      <c r="M93" t="s">
        <v>326</v>
      </c>
      <c r="N93">
        <v>2000</v>
      </c>
      <c r="O93">
        <v>19528471</v>
      </c>
      <c r="P93" s="28" t="s">
        <v>368</v>
      </c>
    </row>
    <row r="94" spans="1:16">
      <c r="A94">
        <v>51</v>
      </c>
      <c r="B94">
        <v>4</v>
      </c>
      <c r="C94">
        <v>3.02</v>
      </c>
      <c r="D94" t="s">
        <v>14</v>
      </c>
      <c r="E94" t="s">
        <v>326</v>
      </c>
      <c r="F94" t="s">
        <v>48</v>
      </c>
      <c r="G94" t="s">
        <v>275</v>
      </c>
      <c r="H94">
        <v>102</v>
      </c>
      <c r="I94" t="s">
        <v>92</v>
      </c>
      <c r="J94" t="s">
        <v>186</v>
      </c>
      <c r="K94" t="s">
        <v>19</v>
      </c>
      <c r="L94" t="s">
        <v>20</v>
      </c>
      <c r="M94" t="s">
        <v>326</v>
      </c>
      <c r="N94">
        <v>2000</v>
      </c>
      <c r="O94">
        <v>19528471</v>
      </c>
    </row>
    <row r="95" spans="1:16">
      <c r="A95">
        <v>51</v>
      </c>
      <c r="B95">
        <v>24</v>
      </c>
      <c r="C95">
        <v>1.85</v>
      </c>
      <c r="D95" t="s">
        <v>14</v>
      </c>
      <c r="E95" t="s">
        <v>326</v>
      </c>
      <c r="F95" t="s">
        <v>48</v>
      </c>
      <c r="G95" t="s">
        <v>275</v>
      </c>
      <c r="H95">
        <v>103</v>
      </c>
      <c r="I95" t="s">
        <v>92</v>
      </c>
      <c r="J95" t="s">
        <v>186</v>
      </c>
      <c r="K95" t="s">
        <v>19</v>
      </c>
      <c r="L95" t="s">
        <v>20</v>
      </c>
      <c r="M95" t="s">
        <v>326</v>
      </c>
      <c r="N95">
        <v>2000</v>
      </c>
      <c r="O95">
        <v>19528471</v>
      </c>
    </row>
    <row r="96" spans="1:16">
      <c r="A96">
        <v>51</v>
      </c>
      <c r="B96">
        <v>48</v>
      </c>
      <c r="C96">
        <v>1.79</v>
      </c>
      <c r="D96" t="s">
        <v>14</v>
      </c>
      <c r="E96" t="s">
        <v>326</v>
      </c>
      <c r="F96" t="s">
        <v>48</v>
      </c>
      <c r="G96" t="s">
        <v>275</v>
      </c>
      <c r="H96">
        <v>104</v>
      </c>
      <c r="I96" t="s">
        <v>92</v>
      </c>
      <c r="J96" t="s">
        <v>186</v>
      </c>
      <c r="K96" t="s">
        <v>19</v>
      </c>
      <c r="L96" t="s">
        <v>20</v>
      </c>
      <c r="M96" t="s">
        <v>326</v>
      </c>
      <c r="N96">
        <v>2000</v>
      </c>
      <c r="O96">
        <v>19528471</v>
      </c>
    </row>
    <row r="97" spans="1:16">
      <c r="A97">
        <v>51</v>
      </c>
      <c r="B97">
        <v>72</v>
      </c>
      <c r="C97">
        <v>1.73</v>
      </c>
      <c r="D97" t="s">
        <v>14</v>
      </c>
      <c r="E97" t="s">
        <v>326</v>
      </c>
      <c r="F97" t="s">
        <v>48</v>
      </c>
      <c r="G97" t="s">
        <v>275</v>
      </c>
      <c r="H97">
        <v>105</v>
      </c>
      <c r="I97" t="s">
        <v>92</v>
      </c>
      <c r="J97" t="s">
        <v>186</v>
      </c>
      <c r="K97" t="s">
        <v>19</v>
      </c>
      <c r="L97" t="s">
        <v>20</v>
      </c>
      <c r="M97" t="s">
        <v>326</v>
      </c>
      <c r="N97">
        <v>2000</v>
      </c>
      <c r="O97">
        <v>19528471</v>
      </c>
    </row>
    <row r="98" spans="1:16">
      <c r="A98">
        <v>52</v>
      </c>
      <c r="B98">
        <v>48</v>
      </c>
      <c r="C98">
        <v>1.5533980582524201</v>
      </c>
      <c r="D98" t="s">
        <v>14</v>
      </c>
      <c r="E98">
        <v>18</v>
      </c>
      <c r="F98" s="6" t="s">
        <v>65</v>
      </c>
      <c r="G98" t="s">
        <v>275</v>
      </c>
      <c r="H98">
        <v>10</v>
      </c>
      <c r="I98" t="s">
        <v>29</v>
      </c>
      <c r="J98" t="s">
        <v>206</v>
      </c>
      <c r="K98" t="s">
        <v>19</v>
      </c>
      <c r="L98" t="s">
        <v>20</v>
      </c>
      <c r="M98" t="s">
        <v>326</v>
      </c>
      <c r="N98">
        <v>5000</v>
      </c>
      <c r="O98">
        <v>21367450</v>
      </c>
      <c r="P98" s="6" t="s">
        <v>210</v>
      </c>
    </row>
    <row r="99" spans="1:16">
      <c r="A99">
        <v>53</v>
      </c>
      <c r="B99">
        <v>48</v>
      </c>
      <c r="C99">
        <v>1.1650485436893101</v>
      </c>
      <c r="D99" t="s">
        <v>14</v>
      </c>
      <c r="E99">
        <v>18</v>
      </c>
      <c r="F99" s="6" t="s">
        <v>65</v>
      </c>
      <c r="G99" t="s">
        <v>275</v>
      </c>
      <c r="H99">
        <v>60</v>
      </c>
      <c r="I99" t="s">
        <v>29</v>
      </c>
      <c r="J99" t="s">
        <v>206</v>
      </c>
      <c r="K99" t="s">
        <v>19</v>
      </c>
      <c r="L99" t="s">
        <v>160</v>
      </c>
      <c r="M99" t="s">
        <v>326</v>
      </c>
      <c r="N99">
        <v>5000</v>
      </c>
      <c r="O99">
        <v>21367450</v>
      </c>
      <c r="P99" s="6" t="s">
        <v>211</v>
      </c>
    </row>
    <row r="100" spans="1:16" ht="15" thickBot="1">
      <c r="A100">
        <v>54</v>
      </c>
      <c r="B100">
        <v>24</v>
      </c>
      <c r="C100">
        <v>2.4</v>
      </c>
      <c r="D100" t="s">
        <v>14</v>
      </c>
      <c r="E100">
        <v>18.399999999999999</v>
      </c>
      <c r="F100" s="21" t="s">
        <v>15</v>
      </c>
      <c r="G100" t="s">
        <v>275</v>
      </c>
      <c r="H100">
        <v>39.4</v>
      </c>
      <c r="I100" s="35" t="s">
        <v>92</v>
      </c>
      <c r="J100" t="s">
        <v>206</v>
      </c>
      <c r="K100" t="s">
        <v>19</v>
      </c>
      <c r="L100" t="s">
        <v>207</v>
      </c>
      <c r="M100" t="s">
        <v>196</v>
      </c>
      <c r="N100">
        <v>5000</v>
      </c>
      <c r="O100">
        <v>26238078</v>
      </c>
      <c r="P100" t="s">
        <v>214</v>
      </c>
    </row>
    <row r="101" spans="1:16" ht="15" thickBot="1">
      <c r="A101">
        <v>55</v>
      </c>
      <c r="B101">
        <v>24</v>
      </c>
      <c r="C101">
        <v>2</v>
      </c>
      <c r="D101" t="s">
        <v>14</v>
      </c>
      <c r="E101">
        <v>18.399999999999999</v>
      </c>
      <c r="F101" s="21" t="s">
        <v>15</v>
      </c>
      <c r="G101" t="s">
        <v>275</v>
      </c>
      <c r="H101">
        <v>40.299999999999997</v>
      </c>
      <c r="I101" s="35" t="s">
        <v>92</v>
      </c>
      <c r="J101" t="s">
        <v>206</v>
      </c>
      <c r="K101" t="s">
        <v>19</v>
      </c>
      <c r="L101" t="s">
        <v>20</v>
      </c>
      <c r="M101" t="s">
        <v>196</v>
      </c>
      <c r="N101">
        <v>5000</v>
      </c>
      <c r="O101">
        <v>26238078</v>
      </c>
      <c r="P101" s="17" t="s">
        <v>215</v>
      </c>
    </row>
    <row r="102" spans="1:16" ht="15" thickBot="1">
      <c r="A102">
        <v>56</v>
      </c>
      <c r="B102">
        <v>24</v>
      </c>
      <c r="C102">
        <v>3.4</v>
      </c>
      <c r="D102" t="s">
        <v>14</v>
      </c>
      <c r="E102">
        <v>18.399999999999999</v>
      </c>
      <c r="F102" s="21" t="s">
        <v>15</v>
      </c>
      <c r="G102" t="s">
        <v>275</v>
      </c>
      <c r="H102">
        <v>22.3</v>
      </c>
      <c r="I102" s="35" t="s">
        <v>92</v>
      </c>
      <c r="J102" t="s">
        <v>206</v>
      </c>
      <c r="K102" t="s">
        <v>19</v>
      </c>
      <c r="L102" t="s">
        <v>216</v>
      </c>
      <c r="M102" t="s">
        <v>196</v>
      </c>
      <c r="N102">
        <v>5000</v>
      </c>
      <c r="O102">
        <v>26238078</v>
      </c>
      <c r="P102" s="17" t="s">
        <v>217</v>
      </c>
    </row>
    <row r="103" spans="1:16" ht="15" thickBot="1">
      <c r="A103">
        <v>57</v>
      </c>
      <c r="B103">
        <v>24</v>
      </c>
      <c r="C103">
        <v>3</v>
      </c>
      <c r="D103" t="s">
        <v>14</v>
      </c>
      <c r="E103">
        <v>18.399999999999999</v>
      </c>
      <c r="F103" s="21" t="s">
        <v>15</v>
      </c>
      <c r="G103" t="s">
        <v>275</v>
      </c>
      <c r="H103">
        <v>28.1</v>
      </c>
      <c r="I103" s="35" t="s">
        <v>92</v>
      </c>
      <c r="J103" t="s">
        <v>206</v>
      </c>
      <c r="K103" t="s">
        <v>19</v>
      </c>
      <c r="L103" t="s">
        <v>218</v>
      </c>
      <c r="M103" t="s">
        <v>196</v>
      </c>
      <c r="N103">
        <v>5000</v>
      </c>
      <c r="O103">
        <v>26238078</v>
      </c>
      <c r="P103" s="17" t="s">
        <v>219</v>
      </c>
    </row>
    <row r="104" spans="1:16">
      <c r="A104">
        <v>58</v>
      </c>
      <c r="B104" s="6">
        <v>1.6666667E-2</v>
      </c>
      <c r="C104">
        <v>1.1299999999999999</v>
      </c>
      <c r="D104" t="s">
        <v>14</v>
      </c>
      <c r="E104" t="s">
        <v>326</v>
      </c>
      <c r="F104" s="21" t="s">
        <v>15</v>
      </c>
      <c r="G104" t="s">
        <v>275</v>
      </c>
      <c r="H104">
        <v>41</v>
      </c>
      <c r="I104" t="s">
        <v>167</v>
      </c>
      <c r="J104" t="s">
        <v>206</v>
      </c>
      <c r="K104" t="s">
        <v>19</v>
      </c>
      <c r="L104" t="s">
        <v>221</v>
      </c>
      <c r="M104" t="s">
        <v>326</v>
      </c>
      <c r="N104">
        <v>0</v>
      </c>
      <c r="O104" s="8" t="s">
        <v>222</v>
      </c>
      <c r="P104" s="6" t="s">
        <v>223</v>
      </c>
    </row>
    <row r="105" spans="1:16">
      <c r="A105">
        <v>58</v>
      </c>
      <c r="B105" s="6">
        <v>4.1666666999999998E-2</v>
      </c>
      <c r="C105">
        <v>0.56000000000000005</v>
      </c>
      <c r="D105" t="s">
        <v>14</v>
      </c>
      <c r="E105" t="s">
        <v>326</v>
      </c>
      <c r="F105" s="21" t="s">
        <v>15</v>
      </c>
      <c r="G105" t="s">
        <v>275</v>
      </c>
      <c r="H105">
        <v>41</v>
      </c>
      <c r="I105" t="s">
        <v>167</v>
      </c>
      <c r="J105" t="s">
        <v>206</v>
      </c>
      <c r="K105" t="s">
        <v>19</v>
      </c>
      <c r="L105" t="s">
        <v>221</v>
      </c>
      <c r="M105" t="s">
        <v>326</v>
      </c>
      <c r="N105">
        <v>0</v>
      </c>
      <c r="O105" s="8" t="s">
        <v>222</v>
      </c>
    </row>
    <row r="106" spans="1:16">
      <c r="A106">
        <v>58</v>
      </c>
      <c r="B106" s="6">
        <v>8.3333332999999996E-2</v>
      </c>
      <c r="C106">
        <v>0.45</v>
      </c>
      <c r="D106" t="s">
        <v>14</v>
      </c>
      <c r="E106" t="s">
        <v>326</v>
      </c>
      <c r="F106" s="21" t="s">
        <v>15</v>
      </c>
      <c r="G106" t="s">
        <v>275</v>
      </c>
      <c r="H106">
        <v>41</v>
      </c>
      <c r="I106" t="s">
        <v>167</v>
      </c>
      <c r="J106" t="s">
        <v>206</v>
      </c>
      <c r="K106" t="s">
        <v>19</v>
      </c>
      <c r="L106" t="s">
        <v>221</v>
      </c>
      <c r="M106" t="s">
        <v>326</v>
      </c>
      <c r="N106">
        <v>0</v>
      </c>
      <c r="O106" s="8" t="s">
        <v>222</v>
      </c>
    </row>
    <row r="107" spans="1:16">
      <c r="A107">
        <v>58</v>
      </c>
      <c r="B107" s="6">
        <v>0.25</v>
      </c>
      <c r="C107">
        <v>0.36</v>
      </c>
      <c r="D107" t="s">
        <v>14</v>
      </c>
      <c r="E107" t="s">
        <v>326</v>
      </c>
      <c r="F107" s="21" t="s">
        <v>15</v>
      </c>
      <c r="G107" t="s">
        <v>275</v>
      </c>
      <c r="H107">
        <v>41</v>
      </c>
      <c r="I107" t="s">
        <v>167</v>
      </c>
      <c r="J107" t="s">
        <v>206</v>
      </c>
      <c r="K107" t="s">
        <v>19</v>
      </c>
      <c r="L107" t="s">
        <v>221</v>
      </c>
      <c r="M107" t="s">
        <v>326</v>
      </c>
      <c r="N107">
        <v>0</v>
      </c>
      <c r="O107" s="8" t="s">
        <v>222</v>
      </c>
    </row>
    <row r="108" spans="1:16">
      <c r="A108">
        <v>58</v>
      </c>
      <c r="B108" s="6">
        <v>0.5</v>
      </c>
      <c r="C108">
        <v>0.28000000000000003</v>
      </c>
      <c r="D108" t="s">
        <v>14</v>
      </c>
      <c r="E108" t="s">
        <v>326</v>
      </c>
      <c r="F108" s="21" t="s">
        <v>15</v>
      </c>
      <c r="G108" t="s">
        <v>275</v>
      </c>
      <c r="H108">
        <v>41</v>
      </c>
      <c r="I108" t="s">
        <v>167</v>
      </c>
      <c r="J108" t="s">
        <v>206</v>
      </c>
      <c r="K108" t="s">
        <v>19</v>
      </c>
      <c r="L108" t="s">
        <v>221</v>
      </c>
      <c r="M108" t="s">
        <v>326</v>
      </c>
      <c r="N108">
        <v>0</v>
      </c>
      <c r="O108" s="8" t="s">
        <v>222</v>
      </c>
    </row>
    <row r="109" spans="1:16">
      <c r="A109">
        <v>58</v>
      </c>
      <c r="B109" s="6">
        <v>1</v>
      </c>
      <c r="C109">
        <v>0.15</v>
      </c>
      <c r="D109" t="s">
        <v>14</v>
      </c>
      <c r="E109" t="s">
        <v>326</v>
      </c>
      <c r="F109" s="21" t="s">
        <v>15</v>
      </c>
      <c r="G109" t="s">
        <v>275</v>
      </c>
      <c r="H109">
        <v>41</v>
      </c>
      <c r="I109" t="s">
        <v>167</v>
      </c>
      <c r="J109" t="s">
        <v>206</v>
      </c>
      <c r="K109" t="s">
        <v>19</v>
      </c>
      <c r="L109" t="s">
        <v>221</v>
      </c>
      <c r="M109" t="s">
        <v>326</v>
      </c>
      <c r="N109">
        <v>0</v>
      </c>
      <c r="O109" s="8" t="s">
        <v>222</v>
      </c>
    </row>
    <row r="110" spans="1:16">
      <c r="A110">
        <v>58</v>
      </c>
      <c r="B110">
        <v>2</v>
      </c>
      <c r="C110">
        <v>0.12</v>
      </c>
      <c r="D110" t="s">
        <v>14</v>
      </c>
      <c r="E110" t="s">
        <v>326</v>
      </c>
      <c r="F110" s="21" t="s">
        <v>15</v>
      </c>
      <c r="G110" t="s">
        <v>275</v>
      </c>
      <c r="H110">
        <v>41</v>
      </c>
      <c r="I110" t="s">
        <v>167</v>
      </c>
      <c r="J110" t="s">
        <v>206</v>
      </c>
      <c r="K110" t="s">
        <v>19</v>
      </c>
      <c r="L110" t="s">
        <v>221</v>
      </c>
      <c r="M110" t="s">
        <v>326</v>
      </c>
      <c r="N110">
        <v>0</v>
      </c>
      <c r="O110" s="8" t="s">
        <v>222</v>
      </c>
    </row>
    <row r="111" spans="1:16">
      <c r="A111">
        <v>58</v>
      </c>
      <c r="B111">
        <v>4</v>
      </c>
      <c r="C111">
        <v>0.09</v>
      </c>
      <c r="D111" t="s">
        <v>14</v>
      </c>
      <c r="E111" t="s">
        <v>326</v>
      </c>
      <c r="F111" s="21" t="s">
        <v>15</v>
      </c>
      <c r="G111" t="s">
        <v>275</v>
      </c>
      <c r="H111">
        <v>41</v>
      </c>
      <c r="I111" t="s">
        <v>167</v>
      </c>
      <c r="J111" t="s">
        <v>206</v>
      </c>
      <c r="K111" t="s">
        <v>19</v>
      </c>
      <c r="L111" t="s">
        <v>221</v>
      </c>
      <c r="M111" t="s">
        <v>326</v>
      </c>
      <c r="N111">
        <v>0</v>
      </c>
      <c r="O111" s="8" t="s">
        <v>222</v>
      </c>
    </row>
    <row r="112" spans="1:16">
      <c r="A112">
        <v>58</v>
      </c>
      <c r="B112">
        <v>6</v>
      </c>
      <c r="C112">
        <v>0.06</v>
      </c>
      <c r="D112" t="s">
        <v>14</v>
      </c>
      <c r="E112" t="s">
        <v>326</v>
      </c>
      <c r="F112" s="21" t="s">
        <v>15</v>
      </c>
      <c r="G112" t="s">
        <v>275</v>
      </c>
      <c r="H112">
        <v>41</v>
      </c>
      <c r="I112" t="s">
        <v>167</v>
      </c>
      <c r="J112" t="s">
        <v>206</v>
      </c>
      <c r="K112" t="s">
        <v>19</v>
      </c>
      <c r="L112" t="s">
        <v>221</v>
      </c>
      <c r="M112" t="s">
        <v>326</v>
      </c>
      <c r="N112">
        <v>0</v>
      </c>
      <c r="O112" s="8" t="s">
        <v>222</v>
      </c>
    </row>
    <row r="113" spans="1:16">
      <c r="A113">
        <v>59</v>
      </c>
      <c r="B113">
        <f>1/60</f>
        <v>1.6666666666666666E-2</v>
      </c>
      <c r="C113">
        <v>1.3</v>
      </c>
      <c r="D113" t="s">
        <v>14</v>
      </c>
      <c r="E113" t="s">
        <v>326</v>
      </c>
      <c r="F113" s="21" t="s">
        <v>15</v>
      </c>
      <c r="G113" t="s">
        <v>275</v>
      </c>
      <c r="H113">
        <v>80.2</v>
      </c>
      <c r="I113" s="21" t="s">
        <v>92</v>
      </c>
      <c r="J113" t="s">
        <v>206</v>
      </c>
      <c r="K113" t="s">
        <v>19</v>
      </c>
      <c r="L113" t="s">
        <v>221</v>
      </c>
      <c r="M113" t="s">
        <v>196</v>
      </c>
      <c r="N113">
        <v>0</v>
      </c>
      <c r="O113" s="4" t="s">
        <v>333</v>
      </c>
      <c r="P113" t="s">
        <v>231</v>
      </c>
    </row>
    <row r="114" spans="1:16">
      <c r="A114">
        <v>59</v>
      </c>
      <c r="B114">
        <f>5/60</f>
        <v>8.3333333333333329E-2</v>
      </c>
      <c r="C114">
        <v>0.5</v>
      </c>
      <c r="D114" t="s">
        <v>14</v>
      </c>
      <c r="E114" t="s">
        <v>326</v>
      </c>
      <c r="F114" s="21" t="s">
        <v>15</v>
      </c>
      <c r="G114" t="s">
        <v>275</v>
      </c>
      <c r="H114">
        <v>80.2</v>
      </c>
      <c r="I114" s="21" t="s">
        <v>92</v>
      </c>
      <c r="J114" t="s">
        <v>206</v>
      </c>
      <c r="K114" t="s">
        <v>19</v>
      </c>
      <c r="L114" t="s">
        <v>221</v>
      </c>
      <c r="M114" t="s">
        <v>196</v>
      </c>
      <c r="O114" s="4" t="s">
        <v>333</v>
      </c>
    </row>
    <row r="115" spans="1:16">
      <c r="A115">
        <v>59</v>
      </c>
      <c r="B115">
        <f>15/60</f>
        <v>0.25</v>
      </c>
      <c r="C115">
        <v>0.4</v>
      </c>
      <c r="D115" t="s">
        <v>14</v>
      </c>
      <c r="E115" t="s">
        <v>326</v>
      </c>
      <c r="F115" s="21" t="s">
        <v>15</v>
      </c>
      <c r="G115" t="s">
        <v>275</v>
      </c>
      <c r="H115">
        <v>80.2</v>
      </c>
      <c r="I115" s="21" t="s">
        <v>92</v>
      </c>
      <c r="J115" t="s">
        <v>206</v>
      </c>
      <c r="K115" t="s">
        <v>19</v>
      </c>
      <c r="L115" t="s">
        <v>221</v>
      </c>
      <c r="M115" t="s">
        <v>196</v>
      </c>
      <c r="O115" s="4" t="s">
        <v>333</v>
      </c>
    </row>
    <row r="116" spans="1:16">
      <c r="A116">
        <v>59</v>
      </c>
      <c r="B116">
        <f>30/60</f>
        <v>0.5</v>
      </c>
      <c r="C116">
        <v>0.3</v>
      </c>
      <c r="D116" t="s">
        <v>14</v>
      </c>
      <c r="E116" t="s">
        <v>326</v>
      </c>
      <c r="F116" s="21" t="s">
        <v>15</v>
      </c>
      <c r="G116" t="s">
        <v>275</v>
      </c>
      <c r="H116">
        <v>80.2</v>
      </c>
      <c r="I116" s="21" t="s">
        <v>92</v>
      </c>
      <c r="J116" t="s">
        <v>206</v>
      </c>
      <c r="K116" t="s">
        <v>19</v>
      </c>
      <c r="L116" t="s">
        <v>221</v>
      </c>
      <c r="M116" t="s">
        <v>196</v>
      </c>
      <c r="O116" s="4" t="s">
        <v>333</v>
      </c>
    </row>
    <row r="117" spans="1:16">
      <c r="A117">
        <v>59</v>
      </c>
      <c r="B117">
        <f>1</f>
        <v>1</v>
      </c>
      <c r="C117">
        <v>0.2</v>
      </c>
      <c r="D117" t="s">
        <v>14</v>
      </c>
      <c r="E117" t="s">
        <v>326</v>
      </c>
      <c r="F117" s="21" t="s">
        <v>15</v>
      </c>
      <c r="G117" t="s">
        <v>275</v>
      </c>
      <c r="H117">
        <v>80.2</v>
      </c>
      <c r="I117" s="21" t="s">
        <v>92</v>
      </c>
      <c r="J117" t="s">
        <v>206</v>
      </c>
      <c r="K117" t="s">
        <v>19</v>
      </c>
      <c r="L117" t="s">
        <v>221</v>
      </c>
      <c r="M117" t="s">
        <v>196</v>
      </c>
      <c r="O117" s="4" t="s">
        <v>333</v>
      </c>
    </row>
    <row r="118" spans="1:16">
      <c r="A118">
        <v>59</v>
      </c>
      <c r="B118">
        <v>2</v>
      </c>
      <c r="C118">
        <v>0.1</v>
      </c>
      <c r="D118" t="s">
        <v>14</v>
      </c>
      <c r="E118" t="s">
        <v>326</v>
      </c>
      <c r="F118" s="21" t="s">
        <v>15</v>
      </c>
      <c r="G118" t="s">
        <v>275</v>
      </c>
      <c r="H118">
        <v>80.2</v>
      </c>
      <c r="I118" s="21" t="s">
        <v>92</v>
      </c>
      <c r="J118" t="s">
        <v>206</v>
      </c>
      <c r="K118" t="s">
        <v>19</v>
      </c>
      <c r="L118" t="s">
        <v>221</v>
      </c>
      <c r="M118" t="s">
        <v>196</v>
      </c>
      <c r="O118" s="4" t="s">
        <v>333</v>
      </c>
    </row>
    <row r="119" spans="1:16">
      <c r="A119">
        <v>59</v>
      </c>
      <c r="B119">
        <v>6</v>
      </c>
      <c r="C119">
        <v>0.1</v>
      </c>
      <c r="D119" t="s">
        <v>14</v>
      </c>
      <c r="E119" t="s">
        <v>326</v>
      </c>
      <c r="F119" s="21" t="s">
        <v>15</v>
      </c>
      <c r="G119" t="s">
        <v>275</v>
      </c>
      <c r="H119">
        <v>80.2</v>
      </c>
      <c r="I119" s="21" t="s">
        <v>92</v>
      </c>
      <c r="J119" t="s">
        <v>206</v>
      </c>
      <c r="K119" t="s">
        <v>19</v>
      </c>
      <c r="L119" t="s">
        <v>221</v>
      </c>
      <c r="M119" t="s">
        <v>196</v>
      </c>
      <c r="O119" s="4" t="s">
        <v>333</v>
      </c>
    </row>
    <row r="120" spans="1:16">
      <c r="A120">
        <v>60</v>
      </c>
      <c r="B120">
        <f>2/60</f>
        <v>3.3333333333333333E-2</v>
      </c>
      <c r="C120">
        <v>1.02</v>
      </c>
      <c r="D120" t="s">
        <v>14</v>
      </c>
      <c r="E120" t="s">
        <v>326</v>
      </c>
      <c r="F120" t="s">
        <v>132</v>
      </c>
      <c r="G120" t="s">
        <v>275</v>
      </c>
      <c r="H120">
        <v>85</v>
      </c>
      <c r="I120" s="21" t="s">
        <v>238</v>
      </c>
      <c r="J120" t="s">
        <v>206</v>
      </c>
      <c r="K120" t="s">
        <v>19</v>
      </c>
      <c r="L120" t="s">
        <v>315</v>
      </c>
      <c r="M120" t="s">
        <v>196</v>
      </c>
      <c r="N120" t="s">
        <v>55</v>
      </c>
      <c r="O120" s="8" t="s">
        <v>233</v>
      </c>
      <c r="P120" s="21" t="s">
        <v>329</v>
      </c>
    </row>
    <row r="121" spans="1:16">
      <c r="A121">
        <v>60</v>
      </c>
      <c r="B121">
        <f>15/60</f>
        <v>0.25</v>
      </c>
      <c r="C121">
        <v>1.35</v>
      </c>
      <c r="D121" t="s">
        <v>14</v>
      </c>
      <c r="E121" t="s">
        <v>326</v>
      </c>
      <c r="F121" t="s">
        <v>132</v>
      </c>
      <c r="G121" t="s">
        <v>275</v>
      </c>
      <c r="H121">
        <v>85</v>
      </c>
      <c r="I121" s="21" t="s">
        <v>238</v>
      </c>
      <c r="J121" t="s">
        <v>206</v>
      </c>
      <c r="K121" t="s">
        <v>19</v>
      </c>
      <c r="L121" t="s">
        <v>315</v>
      </c>
      <c r="M121" t="s">
        <v>196</v>
      </c>
      <c r="N121" t="s">
        <v>55</v>
      </c>
      <c r="O121" s="8" t="s">
        <v>233</v>
      </c>
    </row>
    <row r="122" spans="1:16">
      <c r="A122">
        <v>60</v>
      </c>
      <c r="B122">
        <v>0.5</v>
      </c>
      <c r="C122">
        <v>0.7</v>
      </c>
      <c r="D122" t="s">
        <v>14</v>
      </c>
      <c r="E122" t="s">
        <v>326</v>
      </c>
      <c r="F122" t="s">
        <v>132</v>
      </c>
      <c r="G122" t="s">
        <v>275</v>
      </c>
      <c r="H122">
        <v>85</v>
      </c>
      <c r="I122" s="21" t="s">
        <v>238</v>
      </c>
      <c r="J122" t="s">
        <v>206</v>
      </c>
      <c r="K122" t="s">
        <v>19</v>
      </c>
      <c r="L122" t="s">
        <v>315</v>
      </c>
      <c r="M122" t="s">
        <v>196</v>
      </c>
      <c r="N122" t="s">
        <v>55</v>
      </c>
      <c r="O122" s="8" t="s">
        <v>233</v>
      </c>
    </row>
    <row r="123" spans="1:16">
      <c r="A123">
        <v>60</v>
      </c>
      <c r="B123">
        <v>1</v>
      </c>
      <c r="C123">
        <v>0.59</v>
      </c>
      <c r="D123" t="s">
        <v>14</v>
      </c>
      <c r="E123" t="s">
        <v>326</v>
      </c>
      <c r="F123" t="s">
        <v>132</v>
      </c>
      <c r="G123" t="s">
        <v>275</v>
      </c>
      <c r="H123">
        <v>85</v>
      </c>
      <c r="I123" s="21" t="s">
        <v>238</v>
      </c>
      <c r="J123" t="s">
        <v>206</v>
      </c>
      <c r="K123" t="s">
        <v>19</v>
      </c>
      <c r="L123" t="s">
        <v>315</v>
      </c>
      <c r="M123" t="s">
        <v>196</v>
      </c>
      <c r="N123" t="s">
        <v>55</v>
      </c>
      <c r="O123" s="8" t="s">
        <v>233</v>
      </c>
    </row>
    <row r="124" spans="1:16">
      <c r="A124">
        <v>60</v>
      </c>
      <c r="B124">
        <v>2</v>
      </c>
      <c r="C124">
        <v>0.02</v>
      </c>
      <c r="D124" t="s">
        <v>14</v>
      </c>
      <c r="E124" t="s">
        <v>326</v>
      </c>
      <c r="F124" t="s">
        <v>132</v>
      </c>
      <c r="G124" t="s">
        <v>275</v>
      </c>
      <c r="H124">
        <v>85</v>
      </c>
      <c r="I124" s="21" t="s">
        <v>238</v>
      </c>
      <c r="J124" t="s">
        <v>206</v>
      </c>
      <c r="K124" t="s">
        <v>19</v>
      </c>
      <c r="L124" t="s">
        <v>315</v>
      </c>
      <c r="M124" t="s">
        <v>196</v>
      </c>
      <c r="N124" t="s">
        <v>55</v>
      </c>
      <c r="O124" s="8" t="s">
        <v>233</v>
      </c>
    </row>
    <row r="125" spans="1:16">
      <c r="A125">
        <v>61</v>
      </c>
      <c r="B125">
        <v>24</v>
      </c>
      <c r="C125">
        <v>1.23</v>
      </c>
      <c r="D125" t="s">
        <v>14</v>
      </c>
      <c r="E125" t="s">
        <v>326</v>
      </c>
      <c r="F125" s="21" t="s">
        <v>15</v>
      </c>
      <c r="G125" t="s">
        <v>275</v>
      </c>
      <c r="H125">
        <v>97</v>
      </c>
      <c r="I125" s="6" t="s">
        <v>92</v>
      </c>
      <c r="J125" t="s">
        <v>242</v>
      </c>
      <c r="K125" t="s">
        <v>250</v>
      </c>
      <c r="L125" t="s">
        <v>20</v>
      </c>
      <c r="M125" t="s">
        <v>326</v>
      </c>
      <c r="N125">
        <v>0</v>
      </c>
      <c r="O125">
        <v>26860294</v>
      </c>
      <c r="P125" t="s">
        <v>251</v>
      </c>
    </row>
    <row r="126" spans="1:16">
      <c r="A126">
        <v>62</v>
      </c>
      <c r="B126">
        <v>48</v>
      </c>
      <c r="C126">
        <v>0.57999999999999996</v>
      </c>
      <c r="D126" t="s">
        <v>14</v>
      </c>
      <c r="E126">
        <v>27.5</v>
      </c>
      <c r="F126" s="6" t="s">
        <v>65</v>
      </c>
      <c r="G126" t="s">
        <v>275</v>
      </c>
      <c r="H126">
        <v>100</v>
      </c>
      <c r="I126" s="6" t="s">
        <v>92</v>
      </c>
      <c r="J126" t="s">
        <v>242</v>
      </c>
      <c r="K126" t="s">
        <v>19</v>
      </c>
      <c r="L126" t="s">
        <v>270</v>
      </c>
      <c r="M126" t="s">
        <v>326</v>
      </c>
      <c r="N126" t="s">
        <v>55</v>
      </c>
      <c r="O126">
        <v>28001364</v>
      </c>
      <c r="P126" t="s">
        <v>271</v>
      </c>
    </row>
    <row r="127" spans="1:16">
      <c r="A127">
        <v>62</v>
      </c>
      <c r="B127">
        <v>72</v>
      </c>
      <c r="C127">
        <v>0.71</v>
      </c>
      <c r="D127" t="s">
        <v>14</v>
      </c>
      <c r="E127">
        <v>27.5</v>
      </c>
      <c r="F127" s="6" t="s">
        <v>65</v>
      </c>
      <c r="G127" t="s">
        <v>275</v>
      </c>
      <c r="H127">
        <v>100</v>
      </c>
      <c r="I127" s="6" t="s">
        <v>92</v>
      </c>
      <c r="J127" t="s">
        <v>242</v>
      </c>
      <c r="K127" t="s">
        <v>19</v>
      </c>
      <c r="L127" t="s">
        <v>270</v>
      </c>
      <c r="M127" t="s">
        <v>326</v>
      </c>
      <c r="N127" t="s">
        <v>55</v>
      </c>
      <c r="O127">
        <v>28001364</v>
      </c>
    </row>
    <row r="128" spans="1:16">
      <c r="A128">
        <v>62</v>
      </c>
      <c r="B128">
        <v>96</v>
      </c>
      <c r="C128">
        <v>0.5</v>
      </c>
      <c r="D128" t="s">
        <v>14</v>
      </c>
      <c r="E128">
        <v>27.5</v>
      </c>
      <c r="F128" s="6" t="s">
        <v>65</v>
      </c>
      <c r="G128" t="s">
        <v>275</v>
      </c>
      <c r="H128">
        <v>100</v>
      </c>
      <c r="I128" s="6" t="s">
        <v>92</v>
      </c>
      <c r="J128" t="s">
        <v>242</v>
      </c>
      <c r="K128" t="s">
        <v>19</v>
      </c>
      <c r="L128" t="s">
        <v>270</v>
      </c>
      <c r="M128" t="s">
        <v>326</v>
      </c>
      <c r="N128" t="s">
        <v>55</v>
      </c>
      <c r="O128">
        <v>28001364</v>
      </c>
    </row>
    <row r="129" spans="1:16">
      <c r="A129">
        <v>63</v>
      </c>
      <c r="B129">
        <v>48</v>
      </c>
      <c r="C129">
        <v>1.51</v>
      </c>
      <c r="D129" t="s">
        <v>14</v>
      </c>
      <c r="E129">
        <v>27.5</v>
      </c>
      <c r="F129" s="6" t="s">
        <v>65</v>
      </c>
      <c r="G129" t="s">
        <v>275</v>
      </c>
      <c r="H129">
        <v>100</v>
      </c>
      <c r="I129" s="6" t="s">
        <v>92</v>
      </c>
      <c r="J129" t="s">
        <v>242</v>
      </c>
      <c r="K129" t="s">
        <v>19</v>
      </c>
      <c r="L129" t="s">
        <v>20</v>
      </c>
      <c r="M129" t="s">
        <v>326</v>
      </c>
      <c r="N129" t="s">
        <v>55</v>
      </c>
      <c r="O129">
        <v>28001364</v>
      </c>
      <c r="P129" t="s">
        <v>272</v>
      </c>
    </row>
    <row r="130" spans="1:16">
      <c r="A130">
        <v>63</v>
      </c>
      <c r="B130">
        <v>72</v>
      </c>
      <c r="C130">
        <v>0.49</v>
      </c>
      <c r="D130" t="s">
        <v>14</v>
      </c>
      <c r="E130">
        <v>27.5</v>
      </c>
      <c r="F130" s="6" t="s">
        <v>65</v>
      </c>
      <c r="G130" t="s">
        <v>275</v>
      </c>
      <c r="H130">
        <v>100</v>
      </c>
      <c r="I130" s="6" t="s">
        <v>92</v>
      </c>
      <c r="J130" t="s">
        <v>242</v>
      </c>
      <c r="K130" t="s">
        <v>19</v>
      </c>
      <c r="L130" t="s">
        <v>20</v>
      </c>
      <c r="M130" t="s">
        <v>326</v>
      </c>
      <c r="N130" t="s">
        <v>55</v>
      </c>
      <c r="O130">
        <v>28001364</v>
      </c>
    </row>
    <row r="131" spans="1:16">
      <c r="A131">
        <v>63</v>
      </c>
      <c r="B131">
        <v>96</v>
      </c>
      <c r="C131">
        <v>0.55000000000000004</v>
      </c>
      <c r="D131" t="s">
        <v>14</v>
      </c>
      <c r="E131">
        <v>27.5</v>
      </c>
      <c r="F131" s="6" t="s">
        <v>65</v>
      </c>
      <c r="G131" t="s">
        <v>275</v>
      </c>
      <c r="H131">
        <v>100</v>
      </c>
      <c r="I131" s="6" t="s">
        <v>92</v>
      </c>
      <c r="J131" t="s">
        <v>242</v>
      </c>
      <c r="K131" t="s">
        <v>19</v>
      </c>
      <c r="L131" t="s">
        <v>20</v>
      </c>
      <c r="M131" t="s">
        <v>326</v>
      </c>
      <c r="N131" t="s">
        <v>55</v>
      </c>
      <c r="O131">
        <v>28001364</v>
      </c>
    </row>
    <row r="132" spans="1:16">
      <c r="A132">
        <v>64</v>
      </c>
      <c r="B132">
        <f>15/60</f>
        <v>0.25</v>
      </c>
      <c r="C132">
        <v>1.4</v>
      </c>
      <c r="D132" t="s">
        <v>14</v>
      </c>
      <c r="E132" t="s">
        <v>326</v>
      </c>
      <c r="F132" s="16" t="s">
        <v>74</v>
      </c>
      <c r="G132" t="s">
        <v>275</v>
      </c>
      <c r="H132">
        <v>10</v>
      </c>
      <c r="I132" s="6" t="s">
        <v>92</v>
      </c>
      <c r="J132" t="s">
        <v>242</v>
      </c>
      <c r="K132" t="s">
        <v>19</v>
      </c>
      <c r="L132" t="s">
        <v>20</v>
      </c>
      <c r="M132" t="s">
        <v>326</v>
      </c>
      <c r="N132">
        <v>0</v>
      </c>
      <c r="O132">
        <v>29972867</v>
      </c>
      <c r="P132" t="s">
        <v>316</v>
      </c>
    </row>
    <row r="133" spans="1:16">
      <c r="A133">
        <v>64</v>
      </c>
      <c r="B133">
        <v>0.5</v>
      </c>
      <c r="C133">
        <v>1.58</v>
      </c>
      <c r="D133" t="s">
        <v>14</v>
      </c>
      <c r="E133" t="s">
        <v>326</v>
      </c>
      <c r="F133" s="16" t="s">
        <v>74</v>
      </c>
      <c r="G133" t="s">
        <v>275</v>
      </c>
      <c r="H133">
        <v>10</v>
      </c>
      <c r="I133" s="6" t="s">
        <v>92</v>
      </c>
      <c r="J133" t="s">
        <v>242</v>
      </c>
      <c r="K133" t="s">
        <v>19</v>
      </c>
      <c r="L133" t="s">
        <v>20</v>
      </c>
      <c r="M133" t="s">
        <v>326</v>
      </c>
      <c r="N133">
        <v>0</v>
      </c>
      <c r="O133">
        <v>29972867</v>
      </c>
    </row>
    <row r="134" spans="1:16">
      <c r="A134">
        <v>64</v>
      </c>
      <c r="B134">
        <v>3</v>
      </c>
      <c r="C134">
        <v>1.22</v>
      </c>
      <c r="D134" t="s">
        <v>14</v>
      </c>
      <c r="E134" t="s">
        <v>326</v>
      </c>
      <c r="F134" s="16" t="s">
        <v>74</v>
      </c>
      <c r="G134" t="s">
        <v>275</v>
      </c>
      <c r="H134">
        <v>10</v>
      </c>
      <c r="I134" s="6" t="s">
        <v>92</v>
      </c>
      <c r="J134" t="s">
        <v>242</v>
      </c>
      <c r="K134" t="s">
        <v>19</v>
      </c>
      <c r="L134" t="s">
        <v>20</v>
      </c>
      <c r="M134" t="s">
        <v>326</v>
      </c>
      <c r="N134">
        <v>0</v>
      </c>
      <c r="O134">
        <v>29972867</v>
      </c>
    </row>
    <row r="135" spans="1:16">
      <c r="A135">
        <v>64</v>
      </c>
      <c r="B135">
        <v>6</v>
      </c>
      <c r="C135">
        <v>0.62</v>
      </c>
      <c r="D135" t="s">
        <v>14</v>
      </c>
      <c r="E135" t="s">
        <v>326</v>
      </c>
      <c r="F135" s="16" t="s">
        <v>74</v>
      </c>
      <c r="G135" t="s">
        <v>275</v>
      </c>
      <c r="H135">
        <v>10</v>
      </c>
      <c r="I135" s="6" t="s">
        <v>92</v>
      </c>
      <c r="J135" t="s">
        <v>242</v>
      </c>
      <c r="K135" t="s">
        <v>19</v>
      </c>
      <c r="L135" t="s">
        <v>20</v>
      </c>
      <c r="M135" t="s">
        <v>326</v>
      </c>
      <c r="N135">
        <v>0</v>
      </c>
      <c r="O135">
        <v>29972867</v>
      </c>
    </row>
    <row r="136" spans="1:16">
      <c r="A136">
        <v>64</v>
      </c>
      <c r="B136">
        <v>24</v>
      </c>
      <c r="C136">
        <v>0.69</v>
      </c>
      <c r="D136" t="s">
        <v>14</v>
      </c>
      <c r="E136" t="s">
        <v>326</v>
      </c>
      <c r="F136" s="16" t="s">
        <v>74</v>
      </c>
      <c r="G136" t="s">
        <v>275</v>
      </c>
      <c r="H136">
        <v>10</v>
      </c>
      <c r="I136" s="6" t="s">
        <v>92</v>
      </c>
      <c r="J136" t="s">
        <v>242</v>
      </c>
      <c r="K136" t="s">
        <v>19</v>
      </c>
      <c r="L136" t="s">
        <v>20</v>
      </c>
      <c r="M136" t="s">
        <v>326</v>
      </c>
      <c r="N136">
        <v>0</v>
      </c>
      <c r="O136">
        <v>29972867</v>
      </c>
    </row>
    <row r="137" spans="1:16">
      <c r="A137">
        <v>65</v>
      </c>
      <c r="B137">
        <v>0.5</v>
      </c>
      <c r="C137">
        <v>1.25</v>
      </c>
      <c r="D137" t="s">
        <v>14</v>
      </c>
      <c r="E137" t="s">
        <v>326</v>
      </c>
      <c r="F137" s="16" t="s">
        <v>74</v>
      </c>
      <c r="G137" t="s">
        <v>275</v>
      </c>
      <c r="H137">
        <v>10</v>
      </c>
      <c r="I137" s="6" t="s">
        <v>92</v>
      </c>
      <c r="J137" t="s">
        <v>242</v>
      </c>
      <c r="K137" t="s">
        <v>19</v>
      </c>
      <c r="L137" t="s">
        <v>20</v>
      </c>
      <c r="M137" t="s">
        <v>326</v>
      </c>
      <c r="N137">
        <v>0</v>
      </c>
      <c r="O137">
        <v>29972867</v>
      </c>
      <c r="P137" t="s">
        <v>317</v>
      </c>
    </row>
    <row r="138" spans="1:16">
      <c r="A138">
        <v>65</v>
      </c>
      <c r="B138">
        <v>3</v>
      </c>
      <c r="C138">
        <v>1.4285714285714299</v>
      </c>
      <c r="D138" t="s">
        <v>14</v>
      </c>
      <c r="E138" t="s">
        <v>326</v>
      </c>
      <c r="F138" s="16" t="s">
        <v>74</v>
      </c>
      <c r="G138" t="s">
        <v>275</v>
      </c>
      <c r="H138">
        <v>10</v>
      </c>
      <c r="I138" s="6" t="s">
        <v>92</v>
      </c>
      <c r="J138" t="s">
        <v>242</v>
      </c>
      <c r="K138" t="s">
        <v>19</v>
      </c>
      <c r="L138" t="s">
        <v>20</v>
      </c>
      <c r="M138" t="s">
        <v>326</v>
      </c>
      <c r="N138">
        <v>0</v>
      </c>
      <c r="O138">
        <v>29972867</v>
      </c>
    </row>
    <row r="139" spans="1:16">
      <c r="A139" s="18">
        <v>66</v>
      </c>
      <c r="B139" s="6">
        <v>1</v>
      </c>
      <c r="C139">
        <v>0.77319587628865805</v>
      </c>
      <c r="D139" t="s">
        <v>14</v>
      </c>
      <c r="E139">
        <v>22.5</v>
      </c>
      <c r="F139" t="s">
        <v>31</v>
      </c>
      <c r="G139" t="s">
        <v>275</v>
      </c>
      <c r="H139">
        <v>21.5</v>
      </c>
      <c r="I139" t="s">
        <v>167</v>
      </c>
      <c r="J139" t="s">
        <v>18</v>
      </c>
      <c r="K139" t="s">
        <v>19</v>
      </c>
      <c r="L139" t="s">
        <v>20</v>
      </c>
      <c r="M139" t="s">
        <v>326</v>
      </c>
      <c r="N139">
        <v>0</v>
      </c>
      <c r="O139" s="21">
        <v>21513349</v>
      </c>
      <c r="P139" s="6" t="s">
        <v>394</v>
      </c>
    </row>
    <row r="140" spans="1:16">
      <c r="A140">
        <v>67</v>
      </c>
      <c r="B140">
        <v>48</v>
      </c>
      <c r="C140">
        <v>0.83333333333333504</v>
      </c>
      <c r="D140" t="s">
        <v>14</v>
      </c>
      <c r="E140">
        <v>20</v>
      </c>
      <c r="F140" s="21" t="s">
        <v>15</v>
      </c>
      <c r="G140" t="s">
        <v>275</v>
      </c>
      <c r="H140">
        <v>13.5</v>
      </c>
      <c r="I140" t="s">
        <v>81</v>
      </c>
      <c r="J140" t="s">
        <v>152</v>
      </c>
      <c r="K140" t="s">
        <v>19</v>
      </c>
      <c r="L140" t="s">
        <v>20</v>
      </c>
      <c r="M140" t="s">
        <v>326</v>
      </c>
      <c r="N140">
        <v>500</v>
      </c>
      <c r="O140">
        <v>34029471</v>
      </c>
      <c r="P140" t="s">
        <v>180</v>
      </c>
    </row>
    <row r="141" spans="1:16">
      <c r="A141">
        <v>68</v>
      </c>
      <c r="B141">
        <v>72</v>
      </c>
      <c r="C141">
        <v>1.25</v>
      </c>
      <c r="D141" t="s">
        <v>14</v>
      </c>
      <c r="E141">
        <v>20</v>
      </c>
      <c r="F141" s="21" t="s">
        <v>15</v>
      </c>
      <c r="G141" t="s">
        <v>275</v>
      </c>
      <c r="H141">
        <v>13.64</v>
      </c>
      <c r="I141" t="s">
        <v>29</v>
      </c>
      <c r="J141" t="s">
        <v>152</v>
      </c>
      <c r="K141" t="s">
        <v>19</v>
      </c>
      <c r="L141" t="s">
        <v>20</v>
      </c>
      <c r="M141" t="s">
        <v>196</v>
      </c>
      <c r="N141">
        <v>500</v>
      </c>
      <c r="O141">
        <v>31565854</v>
      </c>
      <c r="P141" t="s">
        <v>185</v>
      </c>
    </row>
    <row r="142" spans="1:16" ht="15" thickBot="1">
      <c r="A142">
        <v>69</v>
      </c>
      <c r="B142">
        <v>72</v>
      </c>
      <c r="C142">
        <v>1.18421052631579</v>
      </c>
      <c r="D142" t="s">
        <v>14</v>
      </c>
      <c r="E142">
        <v>20</v>
      </c>
      <c r="F142" s="21" t="s">
        <v>15</v>
      </c>
      <c r="G142" t="s">
        <v>275</v>
      </c>
      <c r="H142">
        <v>13.64</v>
      </c>
      <c r="I142" t="s">
        <v>29</v>
      </c>
      <c r="J142" t="s">
        <v>152</v>
      </c>
      <c r="K142" t="s">
        <v>19</v>
      </c>
      <c r="L142" t="s">
        <v>20</v>
      </c>
      <c r="M142" t="s">
        <v>196</v>
      </c>
      <c r="N142">
        <v>500</v>
      </c>
      <c r="O142">
        <v>31565854</v>
      </c>
    </row>
    <row r="143" spans="1:16" ht="15" thickBot="1">
      <c r="A143">
        <v>70</v>
      </c>
      <c r="B143">
        <v>24</v>
      </c>
      <c r="C143">
        <v>2.4</v>
      </c>
      <c r="D143" t="s">
        <v>14</v>
      </c>
      <c r="E143">
        <v>18.399999999999999</v>
      </c>
      <c r="F143" t="s">
        <v>15</v>
      </c>
      <c r="G143" t="s">
        <v>275</v>
      </c>
      <c r="H143">
        <v>50</v>
      </c>
      <c r="I143" t="s">
        <v>92</v>
      </c>
      <c r="J143" t="s">
        <v>206</v>
      </c>
      <c r="K143" t="s">
        <v>19</v>
      </c>
      <c r="L143" t="s">
        <v>216</v>
      </c>
      <c r="M143" t="s">
        <v>196</v>
      </c>
      <c r="N143">
        <v>5000</v>
      </c>
      <c r="O143">
        <v>26238078</v>
      </c>
      <c r="P143" s="17" t="s">
        <v>232</v>
      </c>
    </row>
    <row r="144" spans="1:16" ht="15" thickBot="1">
      <c r="A144">
        <v>71</v>
      </c>
      <c r="B144">
        <v>24</v>
      </c>
      <c r="C144">
        <v>2.2000000000000002</v>
      </c>
      <c r="D144" t="s">
        <v>14</v>
      </c>
      <c r="E144" s="10">
        <v>18.399999999999999</v>
      </c>
      <c r="F144" t="s">
        <v>15</v>
      </c>
      <c r="G144" t="s">
        <v>275</v>
      </c>
      <c r="H144">
        <v>100</v>
      </c>
      <c r="I144" t="s">
        <v>92</v>
      </c>
      <c r="J144" t="s">
        <v>206</v>
      </c>
      <c r="K144" t="s">
        <v>19</v>
      </c>
      <c r="L144" t="s">
        <v>216</v>
      </c>
      <c r="M144" t="s">
        <v>196</v>
      </c>
      <c r="N144">
        <v>5000</v>
      </c>
      <c r="O144">
        <v>26238078</v>
      </c>
      <c r="P144" s="17" t="s">
        <v>384</v>
      </c>
    </row>
    <row r="145" spans="1:16" ht="15.6">
      <c r="A145">
        <v>72</v>
      </c>
      <c r="B145">
        <v>1</v>
      </c>
      <c r="C145">
        <v>0.71428571428571497</v>
      </c>
      <c r="D145" t="s">
        <v>14</v>
      </c>
      <c r="E145" t="s">
        <v>326</v>
      </c>
      <c r="F145" s="9" t="s">
        <v>166</v>
      </c>
      <c r="G145" t="s">
        <v>275</v>
      </c>
      <c r="H145">
        <v>70</v>
      </c>
      <c r="I145" t="s">
        <v>167</v>
      </c>
      <c r="J145" t="s">
        <v>242</v>
      </c>
      <c r="K145" t="s">
        <v>250</v>
      </c>
      <c r="L145" t="s">
        <v>20</v>
      </c>
      <c r="M145" t="s">
        <v>196</v>
      </c>
      <c r="N145" t="s">
        <v>55</v>
      </c>
      <c r="O145">
        <v>23369008</v>
      </c>
      <c r="P145" t="s">
        <v>263</v>
      </c>
    </row>
    <row r="146" spans="1:16" ht="15.6">
      <c r="A146">
        <v>73</v>
      </c>
      <c r="B146">
        <v>1</v>
      </c>
      <c r="C146">
        <v>1.0714285714285701</v>
      </c>
      <c r="D146" t="s">
        <v>14</v>
      </c>
      <c r="E146" t="s">
        <v>326</v>
      </c>
      <c r="F146" s="9" t="s">
        <v>166</v>
      </c>
      <c r="G146" t="s">
        <v>275</v>
      </c>
      <c r="H146">
        <v>107</v>
      </c>
      <c r="I146" t="s">
        <v>167</v>
      </c>
      <c r="J146" t="s">
        <v>242</v>
      </c>
      <c r="K146" t="s">
        <v>264</v>
      </c>
      <c r="L146" t="s">
        <v>20</v>
      </c>
      <c r="M146" t="s">
        <v>59</v>
      </c>
      <c r="N146" t="s">
        <v>55</v>
      </c>
      <c r="O146">
        <v>23369008</v>
      </c>
      <c r="P146" t="s">
        <v>265</v>
      </c>
    </row>
    <row r="147" spans="1:16" ht="15.6">
      <c r="A147">
        <v>74</v>
      </c>
      <c r="B147">
        <v>1</v>
      </c>
      <c r="C147">
        <v>0.83333333333332804</v>
      </c>
      <c r="D147" t="s">
        <v>14</v>
      </c>
      <c r="E147" t="s">
        <v>326</v>
      </c>
      <c r="F147" s="9" t="s">
        <v>166</v>
      </c>
      <c r="G147" t="s">
        <v>275</v>
      </c>
      <c r="H147">
        <v>121</v>
      </c>
      <c r="I147" t="s">
        <v>167</v>
      </c>
      <c r="J147" t="s">
        <v>242</v>
      </c>
      <c r="K147" t="s">
        <v>250</v>
      </c>
      <c r="L147" t="s">
        <v>20</v>
      </c>
      <c r="M147" t="s">
        <v>196</v>
      </c>
      <c r="N147" t="s">
        <v>55</v>
      </c>
      <c r="O147">
        <v>23369008</v>
      </c>
      <c r="P147" t="s">
        <v>266</v>
      </c>
    </row>
    <row r="148" spans="1:16" ht="15.6">
      <c r="A148">
        <v>75</v>
      </c>
      <c r="B148">
        <v>1</v>
      </c>
      <c r="C148">
        <v>0.71428571428571497</v>
      </c>
      <c r="D148" t="s">
        <v>14</v>
      </c>
      <c r="E148" t="s">
        <v>326</v>
      </c>
      <c r="F148" s="9" t="s">
        <v>166</v>
      </c>
      <c r="G148" t="s">
        <v>275</v>
      </c>
      <c r="H148">
        <v>140</v>
      </c>
      <c r="I148" t="s">
        <v>167</v>
      </c>
      <c r="J148" t="s">
        <v>242</v>
      </c>
      <c r="K148" t="s">
        <v>264</v>
      </c>
      <c r="L148" t="s">
        <v>20</v>
      </c>
      <c r="M148" t="s">
        <v>59</v>
      </c>
      <c r="N148" t="s">
        <v>55</v>
      </c>
      <c r="O148">
        <v>23369008</v>
      </c>
      <c r="P148" t="s">
        <v>267</v>
      </c>
    </row>
    <row r="149" spans="1:16">
      <c r="A149" s="18">
        <v>76</v>
      </c>
      <c r="B149" s="6">
        <v>8.3333332999999996E-2</v>
      </c>
      <c r="C149">
        <v>1.44444444444445</v>
      </c>
      <c r="D149" t="s">
        <v>14</v>
      </c>
      <c r="E149">
        <v>26.1</v>
      </c>
      <c r="F149" s="21" t="s">
        <v>42</v>
      </c>
      <c r="G149" t="s">
        <v>275</v>
      </c>
      <c r="H149">
        <v>11</v>
      </c>
      <c r="I149" s="5" t="s">
        <v>328</v>
      </c>
      <c r="J149" t="s">
        <v>18</v>
      </c>
      <c r="K149" t="s">
        <v>56</v>
      </c>
      <c r="L149" t="s">
        <v>20</v>
      </c>
      <c r="M149" t="s">
        <v>59</v>
      </c>
      <c r="N149">
        <v>0</v>
      </c>
      <c r="O149" s="21">
        <v>17962085</v>
      </c>
      <c r="P149" s="6" t="s">
        <v>391</v>
      </c>
    </row>
    <row r="150" spans="1:16">
      <c r="A150" s="18">
        <v>76</v>
      </c>
      <c r="B150" s="6">
        <v>1</v>
      </c>
      <c r="C150">
        <v>1.00000000000001</v>
      </c>
      <c r="D150" t="s">
        <v>14</v>
      </c>
      <c r="E150">
        <v>26.1</v>
      </c>
      <c r="F150" s="21" t="s">
        <v>42</v>
      </c>
      <c r="G150" t="s">
        <v>275</v>
      </c>
      <c r="H150">
        <v>11</v>
      </c>
      <c r="I150" s="5" t="s">
        <v>328</v>
      </c>
      <c r="J150" t="s">
        <v>18</v>
      </c>
      <c r="K150" t="s">
        <v>56</v>
      </c>
      <c r="L150" t="s">
        <v>20</v>
      </c>
      <c r="M150" t="s">
        <v>59</v>
      </c>
      <c r="N150">
        <v>0</v>
      </c>
      <c r="O150" s="21">
        <v>17962085</v>
      </c>
    </row>
    <row r="151" spans="1:16">
      <c r="A151" s="18">
        <v>76</v>
      </c>
      <c r="B151" s="6">
        <v>24</v>
      </c>
      <c r="C151">
        <v>0.111111111111121</v>
      </c>
      <c r="D151" t="s">
        <v>14</v>
      </c>
      <c r="E151">
        <v>26.1</v>
      </c>
      <c r="F151" s="21" t="s">
        <v>42</v>
      </c>
      <c r="G151" t="s">
        <v>275</v>
      </c>
      <c r="H151">
        <v>11</v>
      </c>
      <c r="I151" s="5" t="s">
        <v>328</v>
      </c>
      <c r="J151" t="s">
        <v>18</v>
      </c>
      <c r="K151" t="s">
        <v>56</v>
      </c>
      <c r="L151" t="s">
        <v>20</v>
      </c>
      <c r="M151" t="s">
        <v>59</v>
      </c>
      <c r="N151">
        <v>0</v>
      </c>
      <c r="O151" s="21">
        <v>17962085</v>
      </c>
    </row>
    <row r="152" spans="1:16">
      <c r="A152" s="18">
        <v>76</v>
      </c>
      <c r="B152" s="6">
        <v>96</v>
      </c>
      <c r="C152" s="38">
        <v>0.01</v>
      </c>
      <c r="D152" t="s">
        <v>14</v>
      </c>
      <c r="E152">
        <v>26.1</v>
      </c>
      <c r="F152" s="21" t="s">
        <v>42</v>
      </c>
      <c r="G152" t="s">
        <v>275</v>
      </c>
      <c r="H152">
        <v>11</v>
      </c>
      <c r="I152" s="5" t="s">
        <v>328</v>
      </c>
      <c r="J152" t="s">
        <v>18</v>
      </c>
      <c r="K152" t="s">
        <v>56</v>
      </c>
      <c r="L152" t="s">
        <v>20</v>
      </c>
      <c r="M152" t="s">
        <v>59</v>
      </c>
      <c r="N152">
        <v>0</v>
      </c>
      <c r="O152" s="21">
        <v>17962085</v>
      </c>
    </row>
    <row r="153" spans="1:16">
      <c r="A153" s="18">
        <v>77</v>
      </c>
      <c r="B153" s="6">
        <v>1</v>
      </c>
      <c r="C153">
        <v>1.0674157303370799</v>
      </c>
      <c r="D153" t="s">
        <v>14</v>
      </c>
      <c r="E153">
        <v>26.1</v>
      </c>
      <c r="F153" s="21" t="s">
        <v>42</v>
      </c>
      <c r="G153" t="s">
        <v>275</v>
      </c>
      <c r="H153">
        <v>11</v>
      </c>
      <c r="I153" s="5" t="s">
        <v>328</v>
      </c>
      <c r="J153" t="s">
        <v>18</v>
      </c>
      <c r="K153" t="s">
        <v>56</v>
      </c>
      <c r="L153" t="s">
        <v>20</v>
      </c>
      <c r="M153" t="s">
        <v>59</v>
      </c>
      <c r="N153">
        <v>0</v>
      </c>
      <c r="O153" s="21">
        <v>17962085</v>
      </c>
      <c r="P153" s="6" t="s">
        <v>392</v>
      </c>
    </row>
    <row r="154" spans="1:16">
      <c r="A154" s="18">
        <v>77</v>
      </c>
      <c r="B154" s="6">
        <v>24</v>
      </c>
      <c r="C154">
        <v>1.17977528089888</v>
      </c>
      <c r="D154" t="s">
        <v>14</v>
      </c>
      <c r="E154">
        <v>26.1</v>
      </c>
      <c r="F154" s="21" t="s">
        <v>42</v>
      </c>
      <c r="G154" t="s">
        <v>275</v>
      </c>
      <c r="H154">
        <v>11</v>
      </c>
      <c r="I154" s="5" t="s">
        <v>328</v>
      </c>
      <c r="J154" t="s">
        <v>18</v>
      </c>
      <c r="K154" t="s">
        <v>56</v>
      </c>
      <c r="L154" t="s">
        <v>20</v>
      </c>
      <c r="M154" t="s">
        <v>59</v>
      </c>
      <c r="N154">
        <v>0</v>
      </c>
      <c r="O154" s="21">
        <v>17962085</v>
      </c>
    </row>
    <row r="155" spans="1:16">
      <c r="A155" s="18">
        <v>77</v>
      </c>
      <c r="B155" s="6">
        <v>96</v>
      </c>
      <c r="C155">
        <v>0.505617977528103</v>
      </c>
      <c r="D155" t="s">
        <v>14</v>
      </c>
      <c r="E155">
        <v>26.1</v>
      </c>
      <c r="F155" s="21" t="s">
        <v>42</v>
      </c>
      <c r="G155" t="s">
        <v>275</v>
      </c>
      <c r="H155">
        <v>11</v>
      </c>
      <c r="I155" s="5" t="s">
        <v>328</v>
      </c>
      <c r="J155" t="s">
        <v>18</v>
      </c>
      <c r="K155" t="s">
        <v>56</v>
      </c>
      <c r="L155" t="s">
        <v>20</v>
      </c>
      <c r="M155" t="s">
        <v>59</v>
      </c>
      <c r="N155">
        <v>0</v>
      </c>
      <c r="O155" s="21">
        <v>17962085</v>
      </c>
    </row>
    <row r="156" spans="1:16">
      <c r="A156" s="18">
        <v>78</v>
      </c>
      <c r="B156" s="6">
        <v>1</v>
      </c>
      <c r="C156">
        <v>1.6666666666666601</v>
      </c>
      <c r="D156" t="s">
        <v>14</v>
      </c>
      <c r="E156">
        <v>26.1</v>
      </c>
      <c r="F156" s="21" t="s">
        <v>42</v>
      </c>
      <c r="G156" t="s">
        <v>275</v>
      </c>
      <c r="H156">
        <v>11</v>
      </c>
      <c r="I156" s="5" t="s">
        <v>328</v>
      </c>
      <c r="J156" t="s">
        <v>18</v>
      </c>
      <c r="K156" t="s">
        <v>56</v>
      </c>
      <c r="L156" t="s">
        <v>20</v>
      </c>
      <c r="M156" t="s">
        <v>59</v>
      </c>
      <c r="N156">
        <v>0</v>
      </c>
      <c r="O156" s="21">
        <v>17962085</v>
      </c>
      <c r="P156" s="6" t="s">
        <v>393</v>
      </c>
    </row>
    <row r="157" spans="1:16">
      <c r="A157" s="18">
        <v>78</v>
      </c>
      <c r="B157" s="6">
        <v>24</v>
      </c>
      <c r="C157">
        <v>1.57407407407407</v>
      </c>
      <c r="D157" t="s">
        <v>14</v>
      </c>
      <c r="E157">
        <v>26.1</v>
      </c>
      <c r="F157" s="21" t="s">
        <v>42</v>
      </c>
      <c r="G157" t="s">
        <v>275</v>
      </c>
      <c r="H157">
        <v>11</v>
      </c>
      <c r="I157" s="5" t="s">
        <v>328</v>
      </c>
      <c r="J157" t="s">
        <v>18</v>
      </c>
      <c r="K157" t="s">
        <v>56</v>
      </c>
      <c r="L157" t="s">
        <v>20</v>
      </c>
      <c r="M157" t="s">
        <v>59</v>
      </c>
      <c r="N157">
        <v>0</v>
      </c>
      <c r="O157" s="21">
        <v>17962085</v>
      </c>
    </row>
    <row r="158" spans="1:16">
      <c r="A158" s="18">
        <v>78</v>
      </c>
      <c r="B158" s="6">
        <v>96</v>
      </c>
      <c r="C158">
        <v>1.57407407407407</v>
      </c>
      <c r="D158" t="s">
        <v>14</v>
      </c>
      <c r="E158">
        <v>26.1</v>
      </c>
      <c r="F158" s="21" t="s">
        <v>42</v>
      </c>
      <c r="G158" t="s">
        <v>275</v>
      </c>
      <c r="H158">
        <v>11</v>
      </c>
      <c r="I158" s="5" t="s">
        <v>328</v>
      </c>
      <c r="J158" t="s">
        <v>18</v>
      </c>
      <c r="K158" t="s">
        <v>56</v>
      </c>
      <c r="L158" t="s">
        <v>20</v>
      </c>
      <c r="M158" t="s">
        <v>59</v>
      </c>
      <c r="N158">
        <v>0</v>
      </c>
      <c r="O158" s="21">
        <v>17962085</v>
      </c>
    </row>
    <row r="159" spans="1:16">
      <c r="A159">
        <v>79</v>
      </c>
      <c r="B159">
        <v>1</v>
      </c>
      <c r="C159">
        <v>1.66</v>
      </c>
      <c r="D159" t="s">
        <v>14</v>
      </c>
      <c r="E159">
        <v>23</v>
      </c>
      <c r="F159" s="16" t="s">
        <v>302</v>
      </c>
      <c r="G159" t="s">
        <v>275</v>
      </c>
      <c r="H159">
        <v>190</v>
      </c>
      <c r="I159" s="6" t="s">
        <v>318</v>
      </c>
      <c r="J159" t="s">
        <v>242</v>
      </c>
      <c r="K159" t="s">
        <v>252</v>
      </c>
      <c r="L159" t="s">
        <v>20</v>
      </c>
      <c r="M159" t="s">
        <v>326</v>
      </c>
      <c r="N159">
        <v>0</v>
      </c>
      <c r="O159">
        <v>23850887</v>
      </c>
      <c r="P159" t="s">
        <v>319</v>
      </c>
    </row>
    <row r="160" spans="1:16">
      <c r="A160">
        <v>79</v>
      </c>
      <c r="B160">
        <v>4</v>
      </c>
      <c r="C160">
        <v>1.01</v>
      </c>
      <c r="D160" t="s">
        <v>14</v>
      </c>
      <c r="E160">
        <v>23</v>
      </c>
      <c r="F160" s="16" t="s">
        <v>302</v>
      </c>
      <c r="G160" t="s">
        <v>275</v>
      </c>
      <c r="H160">
        <v>190</v>
      </c>
      <c r="I160" s="6" t="s">
        <v>318</v>
      </c>
      <c r="J160" t="s">
        <v>242</v>
      </c>
      <c r="K160" t="s">
        <v>252</v>
      </c>
      <c r="L160" t="s">
        <v>20</v>
      </c>
      <c r="M160" t="s">
        <v>326</v>
      </c>
      <c r="N160">
        <v>0</v>
      </c>
      <c r="O160">
        <v>23850887</v>
      </c>
    </row>
    <row r="161" spans="1:16">
      <c r="A161">
        <v>79</v>
      </c>
      <c r="B161">
        <v>24</v>
      </c>
      <c r="C161">
        <v>0.5</v>
      </c>
      <c r="D161" t="s">
        <v>14</v>
      </c>
      <c r="E161">
        <v>23</v>
      </c>
      <c r="F161" s="16" t="s">
        <v>302</v>
      </c>
      <c r="G161" t="s">
        <v>275</v>
      </c>
      <c r="H161">
        <v>190</v>
      </c>
      <c r="I161" s="6" t="s">
        <v>318</v>
      </c>
      <c r="J161" t="s">
        <v>242</v>
      </c>
      <c r="K161" t="s">
        <v>252</v>
      </c>
      <c r="L161" t="s">
        <v>20</v>
      </c>
      <c r="M161" t="s">
        <v>326</v>
      </c>
      <c r="N161">
        <v>0</v>
      </c>
      <c r="O161">
        <v>23850887</v>
      </c>
    </row>
    <row r="162" spans="1:16">
      <c r="A162">
        <v>79</v>
      </c>
      <c r="B162">
        <v>48</v>
      </c>
      <c r="C162">
        <v>0.21</v>
      </c>
      <c r="D162" t="s">
        <v>14</v>
      </c>
      <c r="E162">
        <v>23</v>
      </c>
      <c r="F162" s="16" t="s">
        <v>302</v>
      </c>
      <c r="G162" t="s">
        <v>275</v>
      </c>
      <c r="H162">
        <v>190</v>
      </c>
      <c r="I162" s="6" t="s">
        <v>318</v>
      </c>
      <c r="J162" t="s">
        <v>242</v>
      </c>
      <c r="K162" t="s">
        <v>252</v>
      </c>
      <c r="L162" t="s">
        <v>20</v>
      </c>
      <c r="M162" t="s">
        <v>326</v>
      </c>
      <c r="N162">
        <v>0</v>
      </c>
      <c r="O162">
        <v>23850887</v>
      </c>
    </row>
    <row r="174" spans="1:16">
      <c r="P174" s="1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95"/>
  <sheetViews>
    <sheetView zoomScale="74" workbookViewId="0">
      <pane ySplit="1" topLeftCell="A2" activePane="bottomLeft" state="frozen"/>
      <selection pane="bottomLeft" activeCell="C1" sqref="C1"/>
    </sheetView>
  </sheetViews>
  <sheetFormatPr defaultRowHeight="14.4"/>
  <cols>
    <col min="15" max="15" width="35.3320312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403</v>
      </c>
      <c r="J1" t="s">
        <v>8</v>
      </c>
      <c r="K1" t="s">
        <v>9</v>
      </c>
      <c r="L1" t="s">
        <v>10</v>
      </c>
      <c r="M1" t="s">
        <v>380</v>
      </c>
      <c r="N1" t="s">
        <v>11</v>
      </c>
      <c r="O1" t="s">
        <v>12</v>
      </c>
      <c r="P1" t="s">
        <v>13</v>
      </c>
    </row>
    <row r="2" spans="1:16">
      <c r="A2" s="18">
        <v>1</v>
      </c>
      <c r="B2" s="6">
        <v>1</v>
      </c>
      <c r="C2">
        <v>0.4</v>
      </c>
      <c r="D2" t="s">
        <v>14</v>
      </c>
      <c r="E2">
        <v>22.5</v>
      </c>
      <c r="F2" s="21" t="s">
        <v>42</v>
      </c>
      <c r="G2" t="s">
        <v>285</v>
      </c>
      <c r="H2">
        <v>55</v>
      </c>
      <c r="I2" t="s">
        <v>29</v>
      </c>
      <c r="J2" t="s">
        <v>18</v>
      </c>
      <c r="K2" t="s">
        <v>39</v>
      </c>
      <c r="L2" t="s">
        <v>43</v>
      </c>
      <c r="M2" t="s">
        <v>57</v>
      </c>
      <c r="N2">
        <v>5000</v>
      </c>
      <c r="O2">
        <v>22690722</v>
      </c>
      <c r="P2" s="6" t="s">
        <v>44</v>
      </c>
    </row>
    <row r="3" spans="1:16">
      <c r="A3" s="18">
        <v>1</v>
      </c>
      <c r="B3" s="6">
        <v>4</v>
      </c>
      <c r="C3">
        <v>0.4</v>
      </c>
      <c r="D3" t="s">
        <v>14</v>
      </c>
      <c r="E3">
        <v>22.5</v>
      </c>
      <c r="F3" s="21" t="s">
        <v>42</v>
      </c>
      <c r="G3" t="s">
        <v>285</v>
      </c>
      <c r="H3">
        <v>55</v>
      </c>
      <c r="I3" t="s">
        <v>29</v>
      </c>
      <c r="J3" t="s">
        <v>18</v>
      </c>
      <c r="K3" t="s">
        <v>39</v>
      </c>
      <c r="L3" t="s">
        <v>43</v>
      </c>
      <c r="M3" t="s">
        <v>57</v>
      </c>
      <c r="N3">
        <v>5000</v>
      </c>
      <c r="O3">
        <v>22690722</v>
      </c>
    </row>
    <row r="4" spans="1:16">
      <c r="A4" s="18">
        <v>1</v>
      </c>
      <c r="B4" s="6">
        <v>24</v>
      </c>
      <c r="C4">
        <v>0.64</v>
      </c>
      <c r="D4" t="s">
        <v>14</v>
      </c>
      <c r="E4">
        <v>22.5</v>
      </c>
      <c r="F4" s="21" t="s">
        <v>42</v>
      </c>
      <c r="G4" t="s">
        <v>285</v>
      </c>
      <c r="H4">
        <v>55</v>
      </c>
      <c r="I4" t="s">
        <v>29</v>
      </c>
      <c r="J4" t="s">
        <v>18</v>
      </c>
      <c r="K4" t="s">
        <v>39</v>
      </c>
      <c r="L4" t="s">
        <v>43</v>
      </c>
      <c r="M4" t="s">
        <v>57</v>
      </c>
      <c r="N4">
        <v>5000</v>
      </c>
      <c r="O4">
        <v>22690722</v>
      </c>
    </row>
    <row r="5" spans="1:16">
      <c r="A5" s="18">
        <v>2</v>
      </c>
      <c r="B5" s="6">
        <v>1</v>
      </c>
      <c r="C5">
        <v>1.04</v>
      </c>
      <c r="D5" t="s">
        <v>14</v>
      </c>
      <c r="E5">
        <v>22.5</v>
      </c>
      <c r="F5" s="21" t="s">
        <v>42</v>
      </c>
      <c r="G5" t="s">
        <v>285</v>
      </c>
      <c r="H5">
        <v>30</v>
      </c>
      <c r="I5" t="s">
        <v>29</v>
      </c>
      <c r="J5" t="s">
        <v>18</v>
      </c>
      <c r="K5" t="s">
        <v>39</v>
      </c>
      <c r="L5" t="s">
        <v>43</v>
      </c>
      <c r="M5" t="s">
        <v>57</v>
      </c>
      <c r="N5">
        <v>5000</v>
      </c>
      <c r="O5">
        <v>22690722</v>
      </c>
      <c r="P5" s="6" t="s">
        <v>45</v>
      </c>
    </row>
    <row r="6" spans="1:16">
      <c r="A6" s="18">
        <v>2</v>
      </c>
      <c r="B6" s="6">
        <v>4</v>
      </c>
      <c r="C6">
        <v>0.96</v>
      </c>
      <c r="D6" t="s">
        <v>14</v>
      </c>
      <c r="E6">
        <v>22.5</v>
      </c>
      <c r="F6" s="21" t="s">
        <v>42</v>
      </c>
      <c r="G6" t="s">
        <v>285</v>
      </c>
      <c r="H6">
        <v>30</v>
      </c>
      <c r="I6" t="s">
        <v>29</v>
      </c>
      <c r="J6" t="s">
        <v>18</v>
      </c>
      <c r="K6" t="s">
        <v>39</v>
      </c>
      <c r="L6" t="s">
        <v>43</v>
      </c>
      <c r="M6" t="s">
        <v>57</v>
      </c>
      <c r="N6">
        <v>5000</v>
      </c>
      <c r="O6">
        <v>22690722</v>
      </c>
    </row>
    <row r="7" spans="1:16">
      <c r="A7" s="18">
        <v>2</v>
      </c>
      <c r="B7" s="6">
        <v>24</v>
      </c>
      <c r="C7">
        <v>0.96</v>
      </c>
      <c r="D7" t="s">
        <v>14</v>
      </c>
      <c r="E7">
        <v>22.5</v>
      </c>
      <c r="F7" s="21" t="s">
        <v>42</v>
      </c>
      <c r="G7" t="s">
        <v>285</v>
      </c>
      <c r="H7">
        <v>30</v>
      </c>
      <c r="I7" t="s">
        <v>29</v>
      </c>
      <c r="J7" t="s">
        <v>18</v>
      </c>
      <c r="K7" t="s">
        <v>39</v>
      </c>
      <c r="L7" t="s">
        <v>43</v>
      </c>
      <c r="M7" t="s">
        <v>57</v>
      </c>
      <c r="N7">
        <v>5000</v>
      </c>
      <c r="O7">
        <v>22690722</v>
      </c>
    </row>
    <row r="8" spans="1:16">
      <c r="A8" s="18">
        <v>3</v>
      </c>
      <c r="B8" s="6">
        <v>1</v>
      </c>
      <c r="C8">
        <v>1.25</v>
      </c>
      <c r="D8" t="s">
        <v>14</v>
      </c>
      <c r="E8">
        <v>22.5</v>
      </c>
      <c r="F8" s="21" t="s">
        <v>42</v>
      </c>
      <c r="G8" t="s">
        <v>285</v>
      </c>
      <c r="H8">
        <v>55</v>
      </c>
      <c r="I8" t="s">
        <v>29</v>
      </c>
      <c r="J8" t="s">
        <v>18</v>
      </c>
      <c r="K8" t="s">
        <v>39</v>
      </c>
      <c r="L8" t="s">
        <v>43</v>
      </c>
      <c r="M8" t="s">
        <v>57</v>
      </c>
      <c r="N8">
        <v>5000</v>
      </c>
      <c r="O8">
        <v>22690722</v>
      </c>
      <c r="P8" s="6" t="s">
        <v>46</v>
      </c>
    </row>
    <row r="9" spans="1:16">
      <c r="A9" s="18">
        <v>3</v>
      </c>
      <c r="B9" s="6">
        <v>4</v>
      </c>
      <c r="C9">
        <v>0.91669999999999996</v>
      </c>
      <c r="D9" t="s">
        <v>14</v>
      </c>
      <c r="E9">
        <v>22.5</v>
      </c>
      <c r="F9" s="21" t="s">
        <v>42</v>
      </c>
      <c r="G9" t="s">
        <v>285</v>
      </c>
      <c r="H9">
        <v>55</v>
      </c>
      <c r="I9" t="s">
        <v>29</v>
      </c>
      <c r="J9" t="s">
        <v>18</v>
      </c>
      <c r="K9" t="s">
        <v>39</v>
      </c>
      <c r="L9" t="s">
        <v>43</v>
      </c>
      <c r="M9" t="s">
        <v>57</v>
      </c>
      <c r="N9">
        <v>5000</v>
      </c>
      <c r="O9">
        <v>22690722</v>
      </c>
    </row>
    <row r="10" spans="1:16">
      <c r="A10" s="18">
        <v>3</v>
      </c>
      <c r="B10" s="6">
        <v>24</v>
      </c>
      <c r="C10">
        <v>0.66700000000000004</v>
      </c>
      <c r="D10" t="s">
        <v>14</v>
      </c>
      <c r="E10">
        <v>22.5</v>
      </c>
      <c r="F10" s="21" t="s">
        <v>42</v>
      </c>
      <c r="G10" t="s">
        <v>285</v>
      </c>
      <c r="H10">
        <v>55</v>
      </c>
      <c r="I10" t="s">
        <v>29</v>
      </c>
      <c r="J10" t="s">
        <v>18</v>
      </c>
      <c r="K10" t="s">
        <v>39</v>
      </c>
      <c r="L10" t="s">
        <v>43</v>
      </c>
      <c r="M10" t="s">
        <v>57</v>
      </c>
      <c r="N10">
        <v>5000</v>
      </c>
      <c r="O10">
        <v>22690722</v>
      </c>
    </row>
    <row r="11" spans="1:16">
      <c r="A11" s="18">
        <v>4</v>
      </c>
      <c r="B11" s="6">
        <v>1</v>
      </c>
      <c r="C11">
        <v>0.88</v>
      </c>
      <c r="D11" t="s">
        <v>14</v>
      </c>
      <c r="E11">
        <v>22.5</v>
      </c>
      <c r="F11" s="21" t="s">
        <v>42</v>
      </c>
      <c r="G11" t="s">
        <v>285</v>
      </c>
      <c r="H11">
        <v>30</v>
      </c>
      <c r="I11" t="s">
        <v>29</v>
      </c>
      <c r="J11" t="s">
        <v>18</v>
      </c>
      <c r="K11" t="s">
        <v>39</v>
      </c>
      <c r="L11" t="s">
        <v>43</v>
      </c>
      <c r="M11" t="s">
        <v>57</v>
      </c>
      <c r="N11">
        <v>5000</v>
      </c>
      <c r="O11">
        <v>22690722</v>
      </c>
      <c r="P11" s="6" t="s">
        <v>47</v>
      </c>
    </row>
    <row r="12" spans="1:16">
      <c r="A12" s="18">
        <v>4</v>
      </c>
      <c r="B12" s="6">
        <v>4</v>
      </c>
      <c r="C12">
        <v>0.72</v>
      </c>
      <c r="D12" t="s">
        <v>14</v>
      </c>
      <c r="E12">
        <v>22.5</v>
      </c>
      <c r="F12" s="21" t="s">
        <v>42</v>
      </c>
      <c r="G12" t="s">
        <v>285</v>
      </c>
      <c r="H12">
        <v>30</v>
      </c>
      <c r="I12" t="s">
        <v>29</v>
      </c>
      <c r="J12" t="s">
        <v>18</v>
      </c>
      <c r="K12" t="s">
        <v>39</v>
      </c>
      <c r="L12" t="s">
        <v>43</v>
      </c>
      <c r="M12" t="s">
        <v>57</v>
      </c>
      <c r="N12">
        <v>5000</v>
      </c>
      <c r="O12">
        <v>22690722</v>
      </c>
    </row>
    <row r="13" spans="1:16">
      <c r="A13" s="18">
        <v>4</v>
      </c>
      <c r="B13" s="6">
        <v>24</v>
      </c>
      <c r="C13">
        <v>0.64</v>
      </c>
      <c r="D13" t="s">
        <v>14</v>
      </c>
      <c r="E13">
        <v>22.5</v>
      </c>
      <c r="F13" s="21" t="s">
        <v>42</v>
      </c>
      <c r="G13" t="s">
        <v>285</v>
      </c>
      <c r="H13">
        <v>30</v>
      </c>
      <c r="I13" t="s">
        <v>29</v>
      </c>
      <c r="J13" t="s">
        <v>18</v>
      </c>
      <c r="K13" t="s">
        <v>39</v>
      </c>
      <c r="L13" t="s">
        <v>43</v>
      </c>
      <c r="M13" t="s">
        <v>57</v>
      </c>
      <c r="N13">
        <v>5000</v>
      </c>
      <c r="O13">
        <v>22690722</v>
      </c>
    </row>
    <row r="14" spans="1:16">
      <c r="A14" s="18">
        <v>5</v>
      </c>
      <c r="B14" s="6">
        <v>1</v>
      </c>
      <c r="C14">
        <v>1.86440677966101</v>
      </c>
      <c r="D14" t="s">
        <v>14</v>
      </c>
      <c r="E14">
        <v>18</v>
      </c>
      <c r="F14" s="21" t="s">
        <v>15</v>
      </c>
      <c r="G14" t="s">
        <v>285</v>
      </c>
      <c r="H14">
        <v>5</v>
      </c>
      <c r="I14" t="s">
        <v>95</v>
      </c>
      <c r="J14" t="s">
        <v>18</v>
      </c>
      <c r="K14" t="s">
        <v>19</v>
      </c>
      <c r="L14" t="s">
        <v>96</v>
      </c>
      <c r="M14" t="s">
        <v>326</v>
      </c>
      <c r="N14">
        <v>5000</v>
      </c>
      <c r="O14" s="21">
        <v>26865221</v>
      </c>
      <c r="P14" t="s">
        <v>97</v>
      </c>
    </row>
    <row r="15" spans="1:16">
      <c r="A15" s="18">
        <v>5</v>
      </c>
      <c r="B15" s="6">
        <v>4</v>
      </c>
      <c r="C15">
        <v>1.0169491525423699</v>
      </c>
      <c r="D15" t="s">
        <v>14</v>
      </c>
      <c r="E15">
        <v>18</v>
      </c>
      <c r="F15" s="21" t="s">
        <v>15</v>
      </c>
      <c r="G15" t="s">
        <v>285</v>
      </c>
      <c r="H15">
        <v>5</v>
      </c>
      <c r="I15" t="s">
        <v>95</v>
      </c>
      <c r="J15" t="s">
        <v>18</v>
      </c>
      <c r="K15" t="s">
        <v>19</v>
      </c>
      <c r="L15" t="s">
        <v>96</v>
      </c>
      <c r="M15" t="s">
        <v>326</v>
      </c>
      <c r="N15">
        <v>5000</v>
      </c>
      <c r="O15" s="21">
        <v>26865221</v>
      </c>
    </row>
    <row r="16" spans="1:16">
      <c r="A16" s="18">
        <v>5</v>
      </c>
      <c r="B16" s="6">
        <v>24</v>
      </c>
      <c r="C16">
        <v>1.77966101694915</v>
      </c>
      <c r="D16" t="s">
        <v>14</v>
      </c>
      <c r="E16">
        <v>18</v>
      </c>
      <c r="F16" s="21" t="s">
        <v>15</v>
      </c>
      <c r="G16" t="s">
        <v>285</v>
      </c>
      <c r="H16">
        <v>5</v>
      </c>
      <c r="I16" t="s">
        <v>95</v>
      </c>
      <c r="J16" t="s">
        <v>18</v>
      </c>
      <c r="K16" t="s">
        <v>19</v>
      </c>
      <c r="L16" t="s">
        <v>96</v>
      </c>
      <c r="M16" t="s">
        <v>326</v>
      </c>
      <c r="N16">
        <v>5000</v>
      </c>
      <c r="O16" s="21">
        <v>26865221</v>
      </c>
    </row>
    <row r="17" spans="1:16">
      <c r="A17" s="18">
        <v>6</v>
      </c>
      <c r="B17" s="6">
        <v>1</v>
      </c>
      <c r="C17">
        <v>0.74468085106382997</v>
      </c>
      <c r="D17" t="s">
        <v>14</v>
      </c>
      <c r="E17">
        <v>18</v>
      </c>
      <c r="F17" s="21" t="s">
        <v>15</v>
      </c>
      <c r="G17" t="s">
        <v>285</v>
      </c>
      <c r="H17">
        <v>18</v>
      </c>
      <c r="I17" t="s">
        <v>95</v>
      </c>
      <c r="J17" t="s">
        <v>18</v>
      </c>
      <c r="K17" t="s">
        <v>19</v>
      </c>
      <c r="L17" t="s">
        <v>96</v>
      </c>
      <c r="M17" t="s">
        <v>326</v>
      </c>
      <c r="N17">
        <v>5000</v>
      </c>
      <c r="O17" s="21">
        <v>26865221</v>
      </c>
      <c r="P17" s="25" t="s">
        <v>98</v>
      </c>
    </row>
    <row r="18" spans="1:16">
      <c r="A18" s="18">
        <v>6</v>
      </c>
      <c r="B18" s="6">
        <v>4</v>
      </c>
      <c r="C18">
        <v>1.1702127659574399</v>
      </c>
      <c r="D18" t="s">
        <v>14</v>
      </c>
      <c r="E18">
        <v>18</v>
      </c>
      <c r="F18" s="21" t="s">
        <v>15</v>
      </c>
      <c r="G18" t="s">
        <v>285</v>
      </c>
      <c r="H18">
        <v>18</v>
      </c>
      <c r="I18" t="s">
        <v>95</v>
      </c>
      <c r="J18" t="s">
        <v>18</v>
      </c>
      <c r="K18" t="s">
        <v>19</v>
      </c>
      <c r="L18" t="s">
        <v>96</v>
      </c>
      <c r="M18" t="s">
        <v>326</v>
      </c>
      <c r="N18">
        <v>5000</v>
      </c>
      <c r="O18" s="21">
        <v>26865221</v>
      </c>
    </row>
    <row r="19" spans="1:16">
      <c r="A19" s="18">
        <v>6</v>
      </c>
      <c r="B19" s="6">
        <v>24</v>
      </c>
      <c r="C19">
        <v>1.1702127659574399</v>
      </c>
      <c r="D19" t="s">
        <v>14</v>
      </c>
      <c r="E19">
        <v>18</v>
      </c>
      <c r="F19" s="21" t="s">
        <v>15</v>
      </c>
      <c r="G19" t="s">
        <v>285</v>
      </c>
      <c r="H19">
        <v>18</v>
      </c>
      <c r="I19" t="s">
        <v>95</v>
      </c>
      <c r="J19" t="s">
        <v>18</v>
      </c>
      <c r="K19" t="s">
        <v>19</v>
      </c>
      <c r="L19" t="s">
        <v>96</v>
      </c>
      <c r="M19" t="s">
        <v>326</v>
      </c>
      <c r="N19">
        <v>5000</v>
      </c>
      <c r="O19" s="21">
        <v>26865221</v>
      </c>
    </row>
    <row r="20" spans="1:16">
      <c r="A20" s="18">
        <v>7</v>
      </c>
      <c r="B20" s="6">
        <v>5</v>
      </c>
      <c r="C20">
        <v>0.85526315789473595</v>
      </c>
      <c r="D20" t="s">
        <v>14</v>
      </c>
      <c r="E20">
        <v>18</v>
      </c>
      <c r="F20" s="31" t="s">
        <v>31</v>
      </c>
      <c r="G20" t="s">
        <v>285</v>
      </c>
      <c r="H20">
        <v>10</v>
      </c>
      <c r="I20" t="s">
        <v>29</v>
      </c>
      <c r="J20" t="s">
        <v>18</v>
      </c>
      <c r="K20" t="s">
        <v>99</v>
      </c>
      <c r="L20" s="32" t="s">
        <v>20</v>
      </c>
      <c r="M20" s="32" t="s">
        <v>57</v>
      </c>
      <c r="N20">
        <v>5000</v>
      </c>
      <c r="O20">
        <v>22916075</v>
      </c>
      <c r="P20" s="6" t="s">
        <v>114</v>
      </c>
    </row>
    <row r="21" spans="1:16">
      <c r="A21" s="18">
        <v>7</v>
      </c>
      <c r="B21" s="6">
        <v>48</v>
      </c>
      <c r="C21">
        <v>0.844155844155835</v>
      </c>
      <c r="D21" t="s">
        <v>14</v>
      </c>
      <c r="E21">
        <v>18</v>
      </c>
      <c r="F21" s="31" t="s">
        <v>31</v>
      </c>
      <c r="G21" t="s">
        <v>285</v>
      </c>
      <c r="H21">
        <v>10</v>
      </c>
      <c r="I21" t="s">
        <v>29</v>
      </c>
      <c r="J21" t="s">
        <v>18</v>
      </c>
      <c r="K21" t="s">
        <v>99</v>
      </c>
      <c r="L21" s="32" t="s">
        <v>20</v>
      </c>
      <c r="M21" s="32" t="s">
        <v>57</v>
      </c>
      <c r="N21">
        <v>5000</v>
      </c>
      <c r="O21">
        <v>22916075</v>
      </c>
    </row>
    <row r="22" spans="1:16">
      <c r="A22" s="18">
        <v>8</v>
      </c>
      <c r="B22" s="6">
        <v>5</v>
      </c>
      <c r="C22">
        <v>0.85526315789473595</v>
      </c>
      <c r="D22" t="s">
        <v>14</v>
      </c>
      <c r="E22">
        <v>18</v>
      </c>
      <c r="F22" s="31" t="s">
        <v>31</v>
      </c>
      <c r="G22" t="s">
        <v>285</v>
      </c>
      <c r="H22">
        <v>10</v>
      </c>
      <c r="I22" t="s">
        <v>29</v>
      </c>
      <c r="J22" t="s">
        <v>18</v>
      </c>
      <c r="K22" t="s">
        <v>99</v>
      </c>
      <c r="L22" t="s">
        <v>160</v>
      </c>
      <c r="M22" s="32" t="s">
        <v>57</v>
      </c>
      <c r="N22">
        <v>5000</v>
      </c>
      <c r="O22">
        <v>22916075</v>
      </c>
      <c r="P22" s="6" t="s">
        <v>116</v>
      </c>
    </row>
    <row r="23" spans="1:16">
      <c r="A23" s="18">
        <v>8</v>
      </c>
      <c r="B23" s="6">
        <v>48</v>
      </c>
      <c r="C23">
        <v>0.77922077922077304</v>
      </c>
      <c r="D23" t="s">
        <v>14</v>
      </c>
      <c r="E23">
        <v>18</v>
      </c>
      <c r="F23" s="31" t="s">
        <v>31</v>
      </c>
      <c r="G23" t="s">
        <v>285</v>
      </c>
      <c r="H23">
        <v>10</v>
      </c>
      <c r="I23" t="s">
        <v>29</v>
      </c>
      <c r="J23" t="s">
        <v>18</v>
      </c>
      <c r="K23" t="s">
        <v>99</v>
      </c>
      <c r="L23" t="s">
        <v>160</v>
      </c>
      <c r="M23" s="32" t="s">
        <v>57</v>
      </c>
      <c r="N23">
        <v>5000</v>
      </c>
      <c r="O23">
        <v>22916075</v>
      </c>
    </row>
    <row r="24" spans="1:16">
      <c r="A24" s="18">
        <v>9</v>
      </c>
      <c r="B24" s="6">
        <v>3</v>
      </c>
      <c r="C24">
        <v>2.1774193548387002</v>
      </c>
      <c r="D24" t="s">
        <v>14</v>
      </c>
      <c r="E24">
        <v>18</v>
      </c>
      <c r="F24" s="31" t="s">
        <v>31</v>
      </c>
      <c r="G24" t="s">
        <v>285</v>
      </c>
      <c r="H24">
        <v>32</v>
      </c>
      <c r="I24" t="s">
        <v>81</v>
      </c>
      <c r="J24" t="s">
        <v>125</v>
      </c>
      <c r="K24" t="s">
        <v>19</v>
      </c>
      <c r="L24" s="32" t="s">
        <v>126</v>
      </c>
      <c r="M24" s="32" t="s">
        <v>326</v>
      </c>
      <c r="N24">
        <v>5000</v>
      </c>
      <c r="O24" s="21">
        <v>25477170</v>
      </c>
      <c r="P24" s="24" t="s">
        <v>347</v>
      </c>
    </row>
    <row r="25" spans="1:16">
      <c r="A25" s="18">
        <v>9</v>
      </c>
      <c r="B25" s="6">
        <v>48</v>
      </c>
      <c r="C25">
        <v>0.942028985507254</v>
      </c>
      <c r="D25" t="s">
        <v>14</v>
      </c>
      <c r="E25">
        <v>18</v>
      </c>
      <c r="F25" s="31" t="s">
        <v>31</v>
      </c>
      <c r="G25" t="s">
        <v>285</v>
      </c>
      <c r="H25">
        <v>32</v>
      </c>
      <c r="I25" t="s">
        <v>81</v>
      </c>
      <c r="J25" t="s">
        <v>125</v>
      </c>
      <c r="K25" t="s">
        <v>19</v>
      </c>
      <c r="L25" s="32" t="s">
        <v>126</v>
      </c>
      <c r="M25" s="32" t="s">
        <v>326</v>
      </c>
      <c r="N25">
        <v>5000</v>
      </c>
      <c r="O25" s="21">
        <v>25477170</v>
      </c>
    </row>
    <row r="26" spans="1:16">
      <c r="A26" s="18">
        <v>10</v>
      </c>
      <c r="B26" s="6">
        <v>3</v>
      </c>
      <c r="C26">
        <v>1.7741935483870901</v>
      </c>
      <c r="D26" t="s">
        <v>14</v>
      </c>
      <c r="E26">
        <v>18</v>
      </c>
      <c r="F26" s="31" t="s">
        <v>31</v>
      </c>
      <c r="G26" t="s">
        <v>285</v>
      </c>
      <c r="H26">
        <v>27</v>
      </c>
      <c r="I26" t="s">
        <v>81</v>
      </c>
      <c r="J26" t="s">
        <v>125</v>
      </c>
      <c r="K26" t="s">
        <v>19</v>
      </c>
      <c r="L26" s="32" t="s">
        <v>20</v>
      </c>
      <c r="M26" s="32" t="s">
        <v>326</v>
      </c>
      <c r="N26">
        <v>5000</v>
      </c>
      <c r="O26" s="21">
        <v>25477170</v>
      </c>
      <c r="P26" s="24" t="s">
        <v>348</v>
      </c>
    </row>
    <row r="27" spans="1:16">
      <c r="A27" s="18">
        <v>10</v>
      </c>
      <c r="B27" s="6">
        <v>48</v>
      </c>
      <c r="C27">
        <v>0.57971014492754702</v>
      </c>
      <c r="D27" t="s">
        <v>14</v>
      </c>
      <c r="E27">
        <v>18</v>
      </c>
      <c r="F27" s="31" t="s">
        <v>31</v>
      </c>
      <c r="G27" t="s">
        <v>285</v>
      </c>
      <c r="H27">
        <v>27</v>
      </c>
      <c r="I27" t="s">
        <v>81</v>
      </c>
      <c r="J27" t="s">
        <v>125</v>
      </c>
      <c r="K27" t="s">
        <v>19</v>
      </c>
      <c r="L27" s="32" t="s">
        <v>20</v>
      </c>
      <c r="M27" s="32" t="s">
        <v>326</v>
      </c>
      <c r="N27">
        <v>5000</v>
      </c>
      <c r="O27" s="21">
        <v>25477170</v>
      </c>
    </row>
    <row r="28" spans="1:16">
      <c r="A28" s="18">
        <v>11</v>
      </c>
      <c r="B28" s="6">
        <v>3</v>
      </c>
      <c r="C28">
        <v>1.63793103448275</v>
      </c>
      <c r="D28" t="s">
        <v>14</v>
      </c>
      <c r="E28">
        <v>18</v>
      </c>
      <c r="F28" s="21" t="s">
        <v>15</v>
      </c>
      <c r="G28" t="s">
        <v>285</v>
      </c>
      <c r="H28">
        <v>37</v>
      </c>
      <c r="I28" t="s">
        <v>81</v>
      </c>
      <c r="J28" t="s">
        <v>125</v>
      </c>
      <c r="K28" t="s">
        <v>19</v>
      </c>
      <c r="L28" s="32" t="s">
        <v>159</v>
      </c>
      <c r="M28" s="32" t="s">
        <v>196</v>
      </c>
      <c r="N28">
        <v>5000</v>
      </c>
      <c r="O28">
        <v>23374706</v>
      </c>
      <c r="P28" s="24" t="s">
        <v>349</v>
      </c>
    </row>
    <row r="29" spans="1:16">
      <c r="A29" s="18">
        <v>11</v>
      </c>
      <c r="B29" s="6">
        <v>48</v>
      </c>
      <c r="C29">
        <v>0.94999999999999896</v>
      </c>
      <c r="D29" t="s">
        <v>14</v>
      </c>
      <c r="E29">
        <v>18</v>
      </c>
      <c r="F29" s="21" t="s">
        <v>15</v>
      </c>
      <c r="G29" t="s">
        <v>285</v>
      </c>
      <c r="H29">
        <v>37</v>
      </c>
      <c r="I29" t="s">
        <v>81</v>
      </c>
      <c r="J29" t="s">
        <v>125</v>
      </c>
      <c r="K29" t="s">
        <v>19</v>
      </c>
      <c r="L29" s="32" t="s">
        <v>159</v>
      </c>
      <c r="M29" s="32" t="s">
        <v>196</v>
      </c>
      <c r="N29">
        <v>5000</v>
      </c>
      <c r="O29">
        <v>23374706</v>
      </c>
    </row>
    <row r="30" spans="1:16">
      <c r="A30" s="18">
        <v>12</v>
      </c>
      <c r="B30" s="6">
        <v>48</v>
      </c>
      <c r="C30">
        <v>0.84999999999999798</v>
      </c>
      <c r="D30" t="s">
        <v>14</v>
      </c>
      <c r="E30">
        <v>18</v>
      </c>
      <c r="F30" s="21" t="s">
        <v>15</v>
      </c>
      <c r="G30" t="s">
        <v>285</v>
      </c>
      <c r="H30">
        <v>26.2</v>
      </c>
      <c r="I30" t="s">
        <v>81</v>
      </c>
      <c r="J30" t="s">
        <v>125</v>
      </c>
      <c r="K30" t="s">
        <v>19</v>
      </c>
      <c r="L30" s="32" t="s">
        <v>20</v>
      </c>
      <c r="M30" s="32" t="s">
        <v>59</v>
      </c>
      <c r="N30">
        <v>5000</v>
      </c>
      <c r="O30">
        <v>23374706</v>
      </c>
      <c r="P30" s="24" t="s">
        <v>350</v>
      </c>
    </row>
    <row r="31" spans="1:16">
      <c r="A31" s="18">
        <v>13</v>
      </c>
      <c r="B31" s="6">
        <v>3</v>
      </c>
      <c r="C31">
        <v>1.93877551020408</v>
      </c>
      <c r="D31" t="s">
        <v>14</v>
      </c>
      <c r="E31">
        <v>18</v>
      </c>
      <c r="F31" s="21" t="s">
        <v>15</v>
      </c>
      <c r="G31" t="s">
        <v>285</v>
      </c>
      <c r="H31">
        <v>27</v>
      </c>
      <c r="I31" t="s">
        <v>81</v>
      </c>
      <c r="J31" t="s">
        <v>125</v>
      </c>
      <c r="K31" t="s">
        <v>19</v>
      </c>
      <c r="L31" s="32" t="s">
        <v>159</v>
      </c>
      <c r="M31" s="32" t="s">
        <v>196</v>
      </c>
      <c r="N31">
        <v>5000</v>
      </c>
      <c r="O31" s="21">
        <v>22386918</v>
      </c>
      <c r="P31" s="16" t="s">
        <v>351</v>
      </c>
    </row>
    <row r="32" spans="1:16">
      <c r="A32" s="18">
        <v>13</v>
      </c>
      <c r="B32" s="6">
        <v>24</v>
      </c>
      <c r="C32">
        <v>0.69230769230769196</v>
      </c>
      <c r="D32" t="s">
        <v>14</v>
      </c>
      <c r="E32">
        <v>18</v>
      </c>
      <c r="F32" s="21" t="s">
        <v>15</v>
      </c>
      <c r="G32" t="s">
        <v>285</v>
      </c>
      <c r="H32">
        <v>27</v>
      </c>
      <c r="I32" t="s">
        <v>81</v>
      </c>
      <c r="J32" t="s">
        <v>125</v>
      </c>
      <c r="K32" t="s">
        <v>19</v>
      </c>
      <c r="L32" s="32" t="s">
        <v>159</v>
      </c>
      <c r="M32" s="32" t="s">
        <v>196</v>
      </c>
      <c r="N32">
        <v>5000</v>
      </c>
      <c r="O32" s="21">
        <v>22386918</v>
      </c>
    </row>
    <row r="33" spans="1:16">
      <c r="A33" s="18">
        <v>14</v>
      </c>
      <c r="B33" s="6">
        <v>3</v>
      </c>
      <c r="C33">
        <v>1.7346938775510199</v>
      </c>
      <c r="D33" t="s">
        <v>14</v>
      </c>
      <c r="E33">
        <v>18</v>
      </c>
      <c r="F33" s="21" t="s">
        <v>15</v>
      </c>
      <c r="G33" t="s">
        <v>285</v>
      </c>
      <c r="H33">
        <v>22</v>
      </c>
      <c r="I33" t="s">
        <v>81</v>
      </c>
      <c r="J33" t="s">
        <v>125</v>
      </c>
      <c r="K33" t="s">
        <v>19</v>
      </c>
      <c r="L33" s="32" t="s">
        <v>20</v>
      </c>
      <c r="M33" s="32" t="s">
        <v>196</v>
      </c>
      <c r="N33">
        <v>5000</v>
      </c>
      <c r="O33" s="21">
        <v>22386918</v>
      </c>
      <c r="P33" s="16" t="s">
        <v>352</v>
      </c>
    </row>
    <row r="34" spans="1:16">
      <c r="A34" s="18">
        <v>14</v>
      </c>
      <c r="B34" s="6">
        <v>24</v>
      </c>
      <c r="C34">
        <v>0.69230769230769196</v>
      </c>
      <c r="D34" t="s">
        <v>14</v>
      </c>
      <c r="E34">
        <v>18</v>
      </c>
      <c r="F34" s="21" t="s">
        <v>15</v>
      </c>
      <c r="G34" t="s">
        <v>285</v>
      </c>
      <c r="H34">
        <v>22</v>
      </c>
      <c r="I34" t="s">
        <v>81</v>
      </c>
      <c r="J34" t="s">
        <v>125</v>
      </c>
      <c r="K34" t="s">
        <v>19</v>
      </c>
      <c r="L34" s="32" t="s">
        <v>20</v>
      </c>
      <c r="M34" s="32" t="s">
        <v>196</v>
      </c>
      <c r="N34">
        <v>5000</v>
      </c>
      <c r="O34" s="21">
        <v>22386918</v>
      </c>
    </row>
    <row r="35" spans="1:16">
      <c r="A35" s="18">
        <v>15</v>
      </c>
      <c r="B35" s="6">
        <v>3</v>
      </c>
      <c r="C35">
        <v>1.2068965517241399</v>
      </c>
      <c r="D35" t="s">
        <v>14</v>
      </c>
      <c r="E35">
        <v>18</v>
      </c>
      <c r="F35" s="21" t="s">
        <v>15</v>
      </c>
      <c r="G35" t="s">
        <v>285</v>
      </c>
      <c r="H35">
        <v>27</v>
      </c>
      <c r="I35" t="s">
        <v>81</v>
      </c>
      <c r="J35" t="s">
        <v>125</v>
      </c>
      <c r="K35" t="s">
        <v>19</v>
      </c>
      <c r="L35" s="32" t="s">
        <v>159</v>
      </c>
      <c r="M35" s="32" t="s">
        <v>196</v>
      </c>
      <c r="N35">
        <v>5000</v>
      </c>
      <c r="O35" s="21">
        <v>22339280</v>
      </c>
      <c r="P35" s="6" t="s">
        <v>353</v>
      </c>
    </row>
    <row r="36" spans="1:16">
      <c r="A36" s="18">
        <v>15</v>
      </c>
      <c r="B36" s="6">
        <v>48</v>
      </c>
      <c r="C36">
        <v>1.3698630136986301</v>
      </c>
      <c r="D36" t="s">
        <v>14</v>
      </c>
      <c r="E36">
        <v>18</v>
      </c>
      <c r="F36" s="21" t="s">
        <v>15</v>
      </c>
      <c r="G36" t="s">
        <v>285</v>
      </c>
      <c r="H36">
        <v>27</v>
      </c>
      <c r="I36" t="s">
        <v>81</v>
      </c>
      <c r="J36" t="s">
        <v>125</v>
      </c>
      <c r="K36" t="s">
        <v>19</v>
      </c>
      <c r="L36" s="32" t="s">
        <v>159</v>
      </c>
      <c r="M36" s="32" t="s">
        <v>196</v>
      </c>
      <c r="N36">
        <v>5000</v>
      </c>
      <c r="O36" s="21">
        <v>22339280</v>
      </c>
    </row>
    <row r="37" spans="1:16">
      <c r="A37" s="18">
        <v>16</v>
      </c>
      <c r="B37" s="6">
        <v>3</v>
      </c>
      <c r="C37">
        <v>0.68965517241379704</v>
      </c>
      <c r="D37" t="s">
        <v>14</v>
      </c>
      <c r="E37">
        <v>18</v>
      </c>
      <c r="F37" s="21" t="s">
        <v>15</v>
      </c>
      <c r="G37" t="s">
        <v>285</v>
      </c>
      <c r="H37">
        <v>22</v>
      </c>
      <c r="I37" t="s">
        <v>81</v>
      </c>
      <c r="J37" t="s">
        <v>125</v>
      </c>
      <c r="K37" t="s">
        <v>19</v>
      </c>
      <c r="L37" s="32" t="s">
        <v>20</v>
      </c>
      <c r="M37" s="32" t="s">
        <v>196</v>
      </c>
      <c r="N37">
        <v>5000</v>
      </c>
      <c r="O37" s="21">
        <v>22339280</v>
      </c>
      <c r="P37" s="6" t="s">
        <v>354</v>
      </c>
    </row>
    <row r="38" spans="1:16">
      <c r="A38" s="18">
        <v>16</v>
      </c>
      <c r="B38" s="6">
        <v>48</v>
      </c>
      <c r="C38">
        <v>0.89041095890411603</v>
      </c>
      <c r="D38" t="s">
        <v>14</v>
      </c>
      <c r="E38">
        <v>18</v>
      </c>
      <c r="F38" s="21" t="s">
        <v>15</v>
      </c>
      <c r="G38" t="s">
        <v>285</v>
      </c>
      <c r="H38">
        <v>22</v>
      </c>
      <c r="I38" t="s">
        <v>81</v>
      </c>
      <c r="J38" t="s">
        <v>125</v>
      </c>
      <c r="K38" t="s">
        <v>19</v>
      </c>
      <c r="L38" s="32" t="s">
        <v>20</v>
      </c>
      <c r="M38" s="32" t="s">
        <v>196</v>
      </c>
      <c r="N38">
        <v>5000</v>
      </c>
      <c r="O38" s="21">
        <v>22339280</v>
      </c>
    </row>
    <row r="39" spans="1:16" ht="16.2">
      <c r="A39" s="18">
        <v>17</v>
      </c>
      <c r="B39" s="6">
        <v>44</v>
      </c>
      <c r="C39">
        <v>0.94999999999999096</v>
      </c>
      <c r="D39" t="s">
        <v>14</v>
      </c>
      <c r="E39">
        <v>18.399999999999999</v>
      </c>
      <c r="F39" s="21" t="s">
        <v>15</v>
      </c>
      <c r="G39" t="s">
        <v>285</v>
      </c>
      <c r="H39">
        <v>63</v>
      </c>
      <c r="I39" t="s">
        <v>81</v>
      </c>
      <c r="J39" t="s">
        <v>134</v>
      </c>
      <c r="K39" t="s">
        <v>19</v>
      </c>
      <c r="L39" s="32" t="s">
        <v>135</v>
      </c>
      <c r="M39" s="32" t="s">
        <v>326</v>
      </c>
      <c r="N39">
        <v>5000</v>
      </c>
      <c r="O39" s="21">
        <v>27109431</v>
      </c>
      <c r="P39" s="6" t="s">
        <v>355</v>
      </c>
    </row>
    <row r="40" spans="1:16" ht="16.2">
      <c r="A40" s="18">
        <v>18</v>
      </c>
      <c r="B40" s="6">
        <v>44</v>
      </c>
      <c r="C40">
        <v>1.69999999999999</v>
      </c>
      <c r="D40" t="s">
        <v>14</v>
      </c>
      <c r="E40">
        <v>18.399999999999999</v>
      </c>
      <c r="F40" s="21" t="s">
        <v>15</v>
      </c>
      <c r="G40" t="s">
        <v>285</v>
      </c>
      <c r="H40">
        <v>72</v>
      </c>
      <c r="I40" t="s">
        <v>81</v>
      </c>
      <c r="J40" t="s">
        <v>134</v>
      </c>
      <c r="K40" t="s">
        <v>19</v>
      </c>
      <c r="L40" s="32" t="s">
        <v>135</v>
      </c>
      <c r="M40" s="32" t="s">
        <v>326</v>
      </c>
      <c r="N40">
        <v>5000</v>
      </c>
      <c r="O40" s="21">
        <v>27109431</v>
      </c>
      <c r="P40" s="6" t="s">
        <v>356</v>
      </c>
    </row>
    <row r="41" spans="1:16">
      <c r="A41" s="18">
        <v>19</v>
      </c>
      <c r="B41" s="6">
        <v>48</v>
      </c>
      <c r="C41">
        <v>1.39240506329113</v>
      </c>
      <c r="D41" t="s">
        <v>14</v>
      </c>
      <c r="E41">
        <v>18.399999999999999</v>
      </c>
      <c r="F41" s="21" t="s">
        <v>15</v>
      </c>
      <c r="G41" t="s">
        <v>285</v>
      </c>
      <c r="H41">
        <v>55</v>
      </c>
      <c r="I41" t="s">
        <v>136</v>
      </c>
      <c r="J41" t="s">
        <v>134</v>
      </c>
      <c r="K41" t="s">
        <v>19</v>
      </c>
      <c r="L41" s="32" t="s">
        <v>20</v>
      </c>
      <c r="M41" s="32" t="s">
        <v>326</v>
      </c>
      <c r="N41">
        <v>5000</v>
      </c>
      <c r="O41">
        <v>26188609</v>
      </c>
      <c r="P41" s="24" t="s">
        <v>357</v>
      </c>
    </row>
    <row r="42" spans="1:16">
      <c r="A42" s="18">
        <v>20</v>
      </c>
      <c r="B42" s="6">
        <v>1</v>
      </c>
      <c r="C42">
        <v>2.7472527472527402</v>
      </c>
      <c r="D42" t="s">
        <v>14</v>
      </c>
      <c r="E42">
        <v>18.399999999999999</v>
      </c>
      <c r="F42" s="21" t="s">
        <v>15</v>
      </c>
      <c r="G42" t="s">
        <v>285</v>
      </c>
      <c r="H42">
        <v>20</v>
      </c>
      <c r="I42" t="s">
        <v>137</v>
      </c>
      <c r="J42" t="s">
        <v>125</v>
      </c>
      <c r="K42" t="s">
        <v>130</v>
      </c>
      <c r="L42" s="32" t="s">
        <v>20</v>
      </c>
      <c r="M42" s="32" t="s">
        <v>326</v>
      </c>
      <c r="N42">
        <v>10000</v>
      </c>
      <c r="O42" s="21">
        <v>21162527</v>
      </c>
      <c r="P42" s="6" t="s">
        <v>358</v>
      </c>
    </row>
    <row r="43" spans="1:16">
      <c r="A43" s="18">
        <v>20</v>
      </c>
      <c r="B43" s="6">
        <v>6</v>
      </c>
      <c r="C43">
        <v>0.98901098901098505</v>
      </c>
      <c r="D43" t="s">
        <v>14</v>
      </c>
      <c r="E43">
        <v>18.399999999999999</v>
      </c>
      <c r="F43" s="21" t="s">
        <v>15</v>
      </c>
      <c r="G43" t="s">
        <v>285</v>
      </c>
      <c r="H43">
        <v>20</v>
      </c>
      <c r="I43" t="s">
        <v>137</v>
      </c>
      <c r="J43" t="s">
        <v>125</v>
      </c>
      <c r="K43" t="s">
        <v>130</v>
      </c>
      <c r="L43" s="32" t="s">
        <v>20</v>
      </c>
      <c r="M43" s="32" t="s">
        <v>326</v>
      </c>
      <c r="N43">
        <v>10000</v>
      </c>
      <c r="O43" s="21">
        <v>21162527</v>
      </c>
    </row>
    <row r="44" spans="1:16">
      <c r="A44" s="18">
        <v>21</v>
      </c>
      <c r="B44" s="6">
        <v>72</v>
      </c>
      <c r="C44">
        <v>2.6666666666666599</v>
      </c>
      <c r="D44" t="s">
        <v>14</v>
      </c>
      <c r="E44">
        <v>19.100000000000001</v>
      </c>
      <c r="F44" s="21" t="s">
        <v>15</v>
      </c>
      <c r="G44" t="s">
        <v>285</v>
      </c>
      <c r="H44">
        <v>68</v>
      </c>
      <c r="I44" t="s">
        <v>81</v>
      </c>
      <c r="J44" t="s">
        <v>134</v>
      </c>
      <c r="K44" t="s">
        <v>19</v>
      </c>
      <c r="L44" s="32" t="s">
        <v>20</v>
      </c>
      <c r="M44" s="32" t="s">
        <v>59</v>
      </c>
      <c r="N44">
        <v>5000</v>
      </c>
      <c r="O44">
        <v>27254470</v>
      </c>
      <c r="P44" s="6" t="s">
        <v>147</v>
      </c>
    </row>
    <row r="45" spans="1:16">
      <c r="A45" s="18">
        <v>21</v>
      </c>
      <c r="B45" s="6">
        <v>240</v>
      </c>
      <c r="C45">
        <v>1.8</v>
      </c>
      <c r="D45" t="s">
        <v>14</v>
      </c>
      <c r="E45">
        <v>19.100000000000001</v>
      </c>
      <c r="F45" s="21" t="s">
        <v>15</v>
      </c>
      <c r="G45" t="s">
        <v>285</v>
      </c>
      <c r="H45">
        <v>68</v>
      </c>
      <c r="I45" t="s">
        <v>81</v>
      </c>
      <c r="J45" t="s">
        <v>134</v>
      </c>
      <c r="K45" t="s">
        <v>19</v>
      </c>
      <c r="L45" s="32" t="s">
        <v>20</v>
      </c>
      <c r="M45" s="32" t="s">
        <v>59</v>
      </c>
      <c r="N45">
        <v>5000</v>
      </c>
      <c r="O45">
        <v>27254470</v>
      </c>
    </row>
    <row r="46" spans="1:16">
      <c r="A46" s="18">
        <v>21</v>
      </c>
      <c r="B46" s="6">
        <v>408</v>
      </c>
      <c r="C46">
        <v>2.0666666666666602</v>
      </c>
      <c r="D46" t="s">
        <v>14</v>
      </c>
      <c r="E46">
        <v>19.100000000000001</v>
      </c>
      <c r="F46" s="21" t="s">
        <v>15</v>
      </c>
      <c r="G46" t="s">
        <v>285</v>
      </c>
      <c r="H46">
        <v>68</v>
      </c>
      <c r="I46" t="s">
        <v>81</v>
      </c>
      <c r="J46" t="s">
        <v>134</v>
      </c>
      <c r="K46" t="s">
        <v>19</v>
      </c>
      <c r="L46" s="32" t="s">
        <v>20</v>
      </c>
      <c r="M46" s="32" t="s">
        <v>59</v>
      </c>
      <c r="N46">
        <v>5000</v>
      </c>
      <c r="O46">
        <v>27254470</v>
      </c>
    </row>
    <row r="47" spans="1:16">
      <c r="A47" s="18">
        <v>22</v>
      </c>
      <c r="B47" s="6">
        <v>4</v>
      </c>
      <c r="C47">
        <v>0.84210526315789302</v>
      </c>
      <c r="D47" t="s">
        <v>14</v>
      </c>
      <c r="E47">
        <v>19.100000000000001</v>
      </c>
      <c r="F47" s="21" t="s">
        <v>15</v>
      </c>
      <c r="G47" t="s">
        <v>285</v>
      </c>
      <c r="H47">
        <v>75</v>
      </c>
      <c r="I47" s="16" t="s">
        <v>137</v>
      </c>
      <c r="J47" t="s">
        <v>125</v>
      </c>
      <c r="K47" t="s">
        <v>130</v>
      </c>
      <c r="L47" t="s">
        <v>221</v>
      </c>
      <c r="M47" s="32" t="s">
        <v>326</v>
      </c>
      <c r="N47">
        <v>0</v>
      </c>
      <c r="O47" s="22" t="s">
        <v>150</v>
      </c>
      <c r="P47" t="s">
        <v>308</v>
      </c>
    </row>
    <row r="48" spans="1:16">
      <c r="A48" s="18">
        <v>22</v>
      </c>
      <c r="B48" s="6">
        <v>24</v>
      </c>
      <c r="C48">
        <v>0.28947368421052599</v>
      </c>
      <c r="D48" t="s">
        <v>14</v>
      </c>
      <c r="E48">
        <v>19.100000000000001</v>
      </c>
      <c r="F48" s="21" t="s">
        <v>15</v>
      </c>
      <c r="G48" t="s">
        <v>285</v>
      </c>
      <c r="H48">
        <v>75</v>
      </c>
      <c r="I48" s="16" t="s">
        <v>137</v>
      </c>
      <c r="J48" t="s">
        <v>125</v>
      </c>
      <c r="K48" t="s">
        <v>130</v>
      </c>
      <c r="L48" t="s">
        <v>221</v>
      </c>
      <c r="M48" s="32" t="s">
        <v>326</v>
      </c>
      <c r="N48">
        <v>0</v>
      </c>
      <c r="O48" s="22" t="s">
        <v>150</v>
      </c>
    </row>
    <row r="49" spans="1:16">
      <c r="A49" s="18">
        <v>22</v>
      </c>
      <c r="B49" s="6">
        <v>72</v>
      </c>
      <c r="C49">
        <v>0.60526315789473595</v>
      </c>
      <c r="D49" t="s">
        <v>14</v>
      </c>
      <c r="E49">
        <v>19.100000000000001</v>
      </c>
      <c r="F49" s="21" t="s">
        <v>15</v>
      </c>
      <c r="G49" t="s">
        <v>285</v>
      </c>
      <c r="H49">
        <v>75</v>
      </c>
      <c r="I49" s="16" t="s">
        <v>137</v>
      </c>
      <c r="J49" t="s">
        <v>125</v>
      </c>
      <c r="K49" t="s">
        <v>130</v>
      </c>
      <c r="L49" t="s">
        <v>221</v>
      </c>
      <c r="M49" s="32" t="s">
        <v>326</v>
      </c>
      <c r="N49">
        <v>0</v>
      </c>
      <c r="O49" s="22" t="s">
        <v>150</v>
      </c>
    </row>
    <row r="50" spans="1:16">
      <c r="A50" s="18">
        <v>22</v>
      </c>
      <c r="B50" s="6">
        <v>168</v>
      </c>
      <c r="C50">
        <v>0.13157894736842299</v>
      </c>
      <c r="D50" t="s">
        <v>14</v>
      </c>
      <c r="E50">
        <v>19.100000000000001</v>
      </c>
      <c r="F50" s="21" t="s">
        <v>15</v>
      </c>
      <c r="G50" t="s">
        <v>285</v>
      </c>
      <c r="H50">
        <v>75</v>
      </c>
      <c r="I50" s="16" t="s">
        <v>137</v>
      </c>
      <c r="J50" t="s">
        <v>125</v>
      </c>
      <c r="K50" t="s">
        <v>130</v>
      </c>
      <c r="L50" t="s">
        <v>221</v>
      </c>
      <c r="M50" s="32" t="s">
        <v>326</v>
      </c>
      <c r="N50">
        <v>0</v>
      </c>
      <c r="O50" s="22" t="s">
        <v>150</v>
      </c>
    </row>
    <row r="51" spans="1:16">
      <c r="A51" s="18">
        <v>23</v>
      </c>
      <c r="B51" s="6">
        <v>48</v>
      </c>
      <c r="C51">
        <v>2.0316455696202498</v>
      </c>
      <c r="D51" t="s">
        <v>14</v>
      </c>
      <c r="E51">
        <v>19.100000000000001</v>
      </c>
      <c r="F51" s="21" t="s">
        <v>15</v>
      </c>
      <c r="G51" t="s">
        <v>285</v>
      </c>
      <c r="H51">
        <v>50</v>
      </c>
      <c r="I51" s="16" t="s">
        <v>137</v>
      </c>
      <c r="J51" t="s">
        <v>134</v>
      </c>
      <c r="K51" t="s">
        <v>19</v>
      </c>
      <c r="L51" t="s">
        <v>20</v>
      </c>
      <c r="M51" s="32" t="s">
        <v>326</v>
      </c>
      <c r="N51" t="s">
        <v>53</v>
      </c>
      <c r="O51" s="21">
        <v>22378564</v>
      </c>
      <c r="P51" s="6" t="s">
        <v>151</v>
      </c>
    </row>
    <row r="52" spans="1:16">
      <c r="A52">
        <v>24</v>
      </c>
      <c r="B52">
        <v>22</v>
      </c>
      <c r="C52">
        <v>1.3076923076922999</v>
      </c>
      <c r="D52" t="s">
        <v>14</v>
      </c>
      <c r="E52">
        <v>22.5</v>
      </c>
      <c r="F52" s="31" t="s">
        <v>31</v>
      </c>
      <c r="G52" t="s">
        <v>285</v>
      </c>
      <c r="H52">
        <v>129.1</v>
      </c>
      <c r="I52" t="s">
        <v>29</v>
      </c>
      <c r="J52" t="s">
        <v>152</v>
      </c>
      <c r="K52" t="s">
        <v>19</v>
      </c>
      <c r="L52" t="s">
        <v>126</v>
      </c>
      <c r="M52" s="32" t="s">
        <v>59</v>
      </c>
      <c r="N52">
        <v>5000</v>
      </c>
      <c r="O52">
        <v>25353068</v>
      </c>
      <c r="P52" s="6" t="s">
        <v>153</v>
      </c>
    </row>
    <row r="53" spans="1:16">
      <c r="A53">
        <v>25</v>
      </c>
      <c r="B53">
        <v>22</v>
      </c>
      <c r="C53">
        <v>1.3076923076922999</v>
      </c>
      <c r="D53" t="s">
        <v>14</v>
      </c>
      <c r="E53">
        <v>22.5</v>
      </c>
      <c r="F53" s="31" t="s">
        <v>31</v>
      </c>
      <c r="G53" t="s">
        <v>285</v>
      </c>
      <c r="H53">
        <v>125.2</v>
      </c>
      <c r="I53" t="s">
        <v>29</v>
      </c>
      <c r="J53" t="s">
        <v>152</v>
      </c>
      <c r="K53" t="s">
        <v>19</v>
      </c>
      <c r="L53" t="s">
        <v>20</v>
      </c>
      <c r="M53" s="32" t="s">
        <v>59</v>
      </c>
      <c r="N53">
        <v>5000</v>
      </c>
      <c r="O53">
        <v>25353068</v>
      </c>
      <c r="P53" s="6" t="s">
        <v>154</v>
      </c>
    </row>
    <row r="54" spans="1:16">
      <c r="A54">
        <v>26</v>
      </c>
      <c r="B54">
        <v>48</v>
      </c>
      <c r="C54">
        <v>0.70769230769231395</v>
      </c>
      <c r="D54" t="s">
        <v>14</v>
      </c>
      <c r="E54">
        <v>17</v>
      </c>
      <c r="F54" s="21" t="s">
        <v>15</v>
      </c>
      <c r="G54" t="s">
        <v>285</v>
      </c>
      <c r="H54">
        <v>175.3</v>
      </c>
      <c r="I54" t="s">
        <v>29</v>
      </c>
      <c r="J54" t="s">
        <v>152</v>
      </c>
      <c r="K54" t="s">
        <v>19</v>
      </c>
      <c r="L54" t="s">
        <v>155</v>
      </c>
      <c r="M54" s="32" t="s">
        <v>196</v>
      </c>
      <c r="N54">
        <v>5000</v>
      </c>
      <c r="O54">
        <v>24937108</v>
      </c>
      <c r="P54" t="s">
        <v>156</v>
      </c>
    </row>
    <row r="55" spans="1:16">
      <c r="A55">
        <v>27</v>
      </c>
      <c r="B55">
        <v>48</v>
      </c>
      <c r="C55">
        <v>0.95384615384616001</v>
      </c>
      <c r="D55" t="s">
        <v>14</v>
      </c>
      <c r="E55">
        <v>17</v>
      </c>
      <c r="F55" s="21" t="s">
        <v>15</v>
      </c>
      <c r="G55" t="s">
        <v>285</v>
      </c>
      <c r="H55">
        <v>175.3</v>
      </c>
      <c r="I55" t="s">
        <v>29</v>
      </c>
      <c r="J55" t="s">
        <v>152</v>
      </c>
      <c r="K55" t="s">
        <v>19</v>
      </c>
      <c r="L55" t="s">
        <v>20</v>
      </c>
      <c r="M55" s="32" t="s">
        <v>326</v>
      </c>
      <c r="N55">
        <v>5000</v>
      </c>
      <c r="O55">
        <v>24937108</v>
      </c>
      <c r="P55" t="s">
        <v>157</v>
      </c>
    </row>
    <row r="56" spans="1:16">
      <c r="A56">
        <v>28</v>
      </c>
      <c r="B56">
        <v>24</v>
      </c>
      <c r="C56">
        <v>1.4054054054053999</v>
      </c>
      <c r="D56" t="s">
        <v>14</v>
      </c>
      <c r="E56" t="s">
        <v>326</v>
      </c>
      <c r="F56" t="s">
        <v>158</v>
      </c>
      <c r="G56" t="s">
        <v>285</v>
      </c>
      <c r="H56">
        <v>194.4</v>
      </c>
      <c r="I56" t="s">
        <v>29</v>
      </c>
      <c r="J56" t="s">
        <v>152</v>
      </c>
      <c r="K56" t="s">
        <v>19</v>
      </c>
      <c r="L56" s="32" t="s">
        <v>159</v>
      </c>
      <c r="M56" s="32" t="s">
        <v>196</v>
      </c>
      <c r="N56">
        <v>5000</v>
      </c>
      <c r="O56">
        <v>24875656</v>
      </c>
      <c r="P56" s="26" t="s">
        <v>359</v>
      </c>
    </row>
    <row r="57" spans="1:16">
      <c r="A57">
        <v>29</v>
      </c>
      <c r="B57">
        <v>24</v>
      </c>
      <c r="C57">
        <v>0.39639639639639201</v>
      </c>
      <c r="D57" t="s">
        <v>14</v>
      </c>
      <c r="E57" t="s">
        <v>326</v>
      </c>
      <c r="F57" t="s">
        <v>158</v>
      </c>
      <c r="G57" t="s">
        <v>285</v>
      </c>
      <c r="H57">
        <v>150</v>
      </c>
      <c r="I57" t="s">
        <v>29</v>
      </c>
      <c r="J57" t="s">
        <v>152</v>
      </c>
      <c r="K57" t="s">
        <v>19</v>
      </c>
      <c r="L57" t="s">
        <v>20</v>
      </c>
      <c r="M57" s="32" t="s">
        <v>326</v>
      </c>
      <c r="N57">
        <v>5000</v>
      </c>
      <c r="O57">
        <v>24875656</v>
      </c>
      <c r="P57" s="26" t="s">
        <v>360</v>
      </c>
    </row>
    <row r="58" spans="1:16">
      <c r="A58">
        <v>30</v>
      </c>
      <c r="B58">
        <v>5</v>
      </c>
      <c r="C58">
        <v>1.4150943396226301</v>
      </c>
      <c r="D58" t="s">
        <v>14</v>
      </c>
      <c r="E58">
        <v>17</v>
      </c>
      <c r="F58" s="21" t="s">
        <v>15</v>
      </c>
      <c r="G58" t="s">
        <v>285</v>
      </c>
      <c r="H58">
        <v>168</v>
      </c>
      <c r="I58" t="s">
        <v>29</v>
      </c>
      <c r="J58" t="s">
        <v>152</v>
      </c>
      <c r="K58" t="s">
        <v>19</v>
      </c>
      <c r="L58" s="32" t="s">
        <v>159</v>
      </c>
      <c r="M58" s="32" t="s">
        <v>196</v>
      </c>
      <c r="N58">
        <v>5000</v>
      </c>
      <c r="O58">
        <v>24083623</v>
      </c>
      <c r="P58" s="6" t="s">
        <v>361</v>
      </c>
    </row>
    <row r="59" spans="1:16">
      <c r="A59">
        <v>30</v>
      </c>
      <c r="B59">
        <v>48</v>
      </c>
      <c r="C59">
        <v>1.0377358490566</v>
      </c>
      <c r="D59" t="s">
        <v>14</v>
      </c>
      <c r="E59">
        <v>17</v>
      </c>
      <c r="F59" s="21" t="s">
        <v>15</v>
      </c>
      <c r="G59" t="s">
        <v>285</v>
      </c>
      <c r="H59">
        <v>168</v>
      </c>
      <c r="I59" t="s">
        <v>29</v>
      </c>
      <c r="J59" t="s">
        <v>152</v>
      </c>
      <c r="K59" t="s">
        <v>19</v>
      </c>
      <c r="L59" s="32" t="s">
        <v>398</v>
      </c>
      <c r="M59" s="32" t="s">
        <v>196</v>
      </c>
      <c r="N59">
        <v>5000</v>
      </c>
      <c r="O59">
        <v>24083623</v>
      </c>
    </row>
    <row r="60" spans="1:16">
      <c r="A60">
        <v>31</v>
      </c>
      <c r="B60">
        <v>5</v>
      </c>
      <c r="C60">
        <v>0.94339622641509302</v>
      </c>
      <c r="D60" t="s">
        <v>14</v>
      </c>
      <c r="E60">
        <v>17</v>
      </c>
      <c r="F60" s="21" t="s">
        <v>15</v>
      </c>
      <c r="G60" t="s">
        <v>285</v>
      </c>
      <c r="H60">
        <v>168</v>
      </c>
      <c r="I60" t="s">
        <v>29</v>
      </c>
      <c r="J60" t="s">
        <v>152</v>
      </c>
      <c r="K60" t="s">
        <v>19</v>
      </c>
      <c r="L60" s="32" t="s">
        <v>20</v>
      </c>
      <c r="M60" s="32" t="s">
        <v>196</v>
      </c>
      <c r="N60">
        <v>5000</v>
      </c>
      <c r="O60">
        <v>24083623</v>
      </c>
      <c r="P60" s="6" t="s">
        <v>362</v>
      </c>
    </row>
    <row r="61" spans="1:16">
      <c r="A61">
        <v>31</v>
      </c>
      <c r="B61">
        <v>48</v>
      </c>
      <c r="C61">
        <v>1.2264150943396199</v>
      </c>
      <c r="D61" t="s">
        <v>14</v>
      </c>
      <c r="E61">
        <v>17</v>
      </c>
      <c r="F61" s="21" t="s">
        <v>15</v>
      </c>
      <c r="G61" t="s">
        <v>285</v>
      </c>
      <c r="H61">
        <v>168</v>
      </c>
      <c r="I61" t="s">
        <v>29</v>
      </c>
      <c r="J61" t="s">
        <v>152</v>
      </c>
      <c r="K61" t="s">
        <v>19</v>
      </c>
      <c r="L61" t="s">
        <v>20</v>
      </c>
      <c r="M61" s="32" t="s">
        <v>196</v>
      </c>
      <c r="N61">
        <v>5000</v>
      </c>
      <c r="O61">
        <v>24083623</v>
      </c>
    </row>
    <row r="62" spans="1:16">
      <c r="A62">
        <v>32</v>
      </c>
      <c r="B62">
        <v>18</v>
      </c>
      <c r="C62">
        <v>1.14035087719298</v>
      </c>
      <c r="D62" t="s">
        <v>14</v>
      </c>
      <c r="E62">
        <v>18</v>
      </c>
      <c r="F62" s="31" t="s">
        <v>31</v>
      </c>
      <c r="G62" t="s">
        <v>285</v>
      </c>
      <c r="H62">
        <v>200</v>
      </c>
      <c r="I62" t="s">
        <v>29</v>
      </c>
      <c r="J62" t="s">
        <v>152</v>
      </c>
      <c r="K62" t="s">
        <v>19</v>
      </c>
      <c r="L62" t="s">
        <v>20</v>
      </c>
      <c r="M62" s="32" t="s">
        <v>196</v>
      </c>
      <c r="N62">
        <v>5000</v>
      </c>
      <c r="O62" s="23">
        <v>25955122</v>
      </c>
      <c r="P62" t="s">
        <v>163</v>
      </c>
    </row>
    <row r="63" spans="1:16">
      <c r="A63">
        <v>33</v>
      </c>
      <c r="B63">
        <v>18</v>
      </c>
      <c r="C63">
        <v>1.57894736842105</v>
      </c>
      <c r="D63" t="s">
        <v>14</v>
      </c>
      <c r="E63">
        <v>18</v>
      </c>
      <c r="F63" s="31" t="s">
        <v>31</v>
      </c>
      <c r="G63" t="s">
        <v>285</v>
      </c>
      <c r="H63">
        <v>200</v>
      </c>
      <c r="I63" t="s">
        <v>29</v>
      </c>
      <c r="J63" t="s">
        <v>152</v>
      </c>
      <c r="K63" t="s">
        <v>19</v>
      </c>
      <c r="L63" t="s">
        <v>160</v>
      </c>
      <c r="M63" s="32" t="s">
        <v>196</v>
      </c>
      <c r="N63">
        <v>5000</v>
      </c>
      <c r="O63" s="23">
        <v>25955122</v>
      </c>
      <c r="P63" t="s">
        <v>165</v>
      </c>
    </row>
    <row r="64" spans="1:16">
      <c r="A64">
        <v>33</v>
      </c>
      <c r="B64">
        <v>48</v>
      </c>
      <c r="C64">
        <v>1.2195121951219501</v>
      </c>
      <c r="D64" t="s">
        <v>14</v>
      </c>
      <c r="E64">
        <v>20</v>
      </c>
      <c r="F64" s="21" t="s">
        <v>15</v>
      </c>
      <c r="G64" t="s">
        <v>285</v>
      </c>
      <c r="H64" s="6">
        <v>190.1</v>
      </c>
      <c r="I64" s="21" t="s">
        <v>169</v>
      </c>
      <c r="J64" t="s">
        <v>152</v>
      </c>
      <c r="K64" t="s">
        <v>19</v>
      </c>
      <c r="L64" s="32" t="s">
        <v>159</v>
      </c>
      <c r="M64" s="32" t="s">
        <v>196</v>
      </c>
      <c r="N64">
        <v>5000</v>
      </c>
      <c r="O64">
        <v>27980987</v>
      </c>
    </row>
    <row r="65" spans="1:16">
      <c r="A65">
        <v>33</v>
      </c>
      <c r="B65">
        <v>48</v>
      </c>
      <c r="C65">
        <v>0.97560975609756495</v>
      </c>
      <c r="D65" t="s">
        <v>14</v>
      </c>
      <c r="E65">
        <v>20</v>
      </c>
      <c r="F65" s="21" t="s">
        <v>15</v>
      </c>
      <c r="G65" t="s">
        <v>285</v>
      </c>
      <c r="H65" s="6">
        <v>190.1</v>
      </c>
      <c r="I65" s="21" t="s">
        <v>169</v>
      </c>
      <c r="J65" t="s">
        <v>152</v>
      </c>
      <c r="K65" t="s">
        <v>19</v>
      </c>
      <c r="L65" s="32" t="s">
        <v>20</v>
      </c>
      <c r="M65" s="32" t="s">
        <v>196</v>
      </c>
      <c r="N65">
        <v>5000</v>
      </c>
      <c r="O65">
        <v>27980987</v>
      </c>
    </row>
    <row r="66" spans="1:16">
      <c r="A66">
        <v>34</v>
      </c>
      <c r="B66">
        <v>504</v>
      </c>
      <c r="C66">
        <v>0.60869565217391497</v>
      </c>
      <c r="D66" t="s">
        <v>14</v>
      </c>
      <c r="E66">
        <v>20</v>
      </c>
      <c r="F66" s="21" t="s">
        <v>15</v>
      </c>
      <c r="G66" t="s">
        <v>285</v>
      </c>
      <c r="H66" s="6">
        <v>150</v>
      </c>
      <c r="I66" s="21" t="s">
        <v>169</v>
      </c>
      <c r="J66" t="s">
        <v>152</v>
      </c>
      <c r="K66" t="s">
        <v>19</v>
      </c>
      <c r="L66" t="s">
        <v>20</v>
      </c>
      <c r="M66" s="32" t="s">
        <v>381</v>
      </c>
      <c r="N66">
        <v>5000</v>
      </c>
      <c r="O66">
        <v>26213260</v>
      </c>
      <c r="P66" t="s">
        <v>172</v>
      </c>
    </row>
    <row r="67" spans="1:16">
      <c r="A67" s="18">
        <v>35</v>
      </c>
      <c r="B67" s="6">
        <v>1</v>
      </c>
      <c r="C67">
        <v>1.4968152866241999</v>
      </c>
      <c r="D67" t="s">
        <v>14</v>
      </c>
      <c r="E67" t="s">
        <v>326</v>
      </c>
      <c r="F67" s="31" t="s">
        <v>31</v>
      </c>
      <c r="G67" t="s">
        <v>285</v>
      </c>
      <c r="H67">
        <v>24.4</v>
      </c>
      <c r="I67" t="s">
        <v>29</v>
      </c>
      <c r="J67" t="s">
        <v>62</v>
      </c>
      <c r="K67" t="s">
        <v>19</v>
      </c>
      <c r="L67" t="s">
        <v>63</v>
      </c>
      <c r="M67" t="s">
        <v>59</v>
      </c>
      <c r="N67">
        <v>3000</v>
      </c>
      <c r="O67" s="21">
        <v>23343632</v>
      </c>
      <c r="P67" s="6" t="s">
        <v>64</v>
      </c>
    </row>
    <row r="68" spans="1:16">
      <c r="A68">
        <v>36</v>
      </c>
      <c r="B68">
        <v>48</v>
      </c>
      <c r="C68">
        <v>1.40776699029125</v>
      </c>
      <c r="D68" t="s">
        <v>14</v>
      </c>
      <c r="E68">
        <v>18</v>
      </c>
      <c r="F68" s="31" t="s">
        <v>31</v>
      </c>
      <c r="G68" t="s">
        <v>285</v>
      </c>
      <c r="H68">
        <v>10</v>
      </c>
      <c r="I68" t="s">
        <v>29</v>
      </c>
      <c r="J68" t="s">
        <v>206</v>
      </c>
      <c r="K68" t="s">
        <v>19</v>
      </c>
      <c r="L68" t="s">
        <v>20</v>
      </c>
      <c r="M68" t="s">
        <v>326</v>
      </c>
      <c r="N68">
        <v>5000</v>
      </c>
      <c r="O68">
        <v>21367450</v>
      </c>
      <c r="P68" s="6" t="s">
        <v>210</v>
      </c>
    </row>
    <row r="69" spans="1:16">
      <c r="A69">
        <v>37</v>
      </c>
      <c r="B69">
        <v>48</v>
      </c>
      <c r="C69">
        <v>0.72815533980582303</v>
      </c>
      <c r="D69" t="s">
        <v>14</v>
      </c>
      <c r="E69">
        <v>18</v>
      </c>
      <c r="F69" s="31" t="s">
        <v>31</v>
      </c>
      <c r="G69" t="s">
        <v>285</v>
      </c>
      <c r="H69">
        <v>60</v>
      </c>
      <c r="I69" t="s">
        <v>29</v>
      </c>
      <c r="J69" t="s">
        <v>206</v>
      </c>
      <c r="K69" t="s">
        <v>19</v>
      </c>
      <c r="L69" t="s">
        <v>160</v>
      </c>
      <c r="M69" t="s">
        <v>326</v>
      </c>
      <c r="N69">
        <v>5000</v>
      </c>
      <c r="O69">
        <v>21367450</v>
      </c>
      <c r="P69" s="6" t="s">
        <v>211</v>
      </c>
    </row>
    <row r="70" spans="1:16">
      <c r="A70">
        <v>38</v>
      </c>
      <c r="B70" s="6">
        <v>1.6666667E-2</v>
      </c>
      <c r="C70">
        <v>0.18</v>
      </c>
      <c r="D70" t="s">
        <v>14</v>
      </c>
      <c r="E70" t="s">
        <v>326</v>
      </c>
      <c r="F70" s="21" t="s">
        <v>15</v>
      </c>
      <c r="G70" t="s">
        <v>285</v>
      </c>
      <c r="H70">
        <v>41</v>
      </c>
      <c r="I70" t="s">
        <v>167</v>
      </c>
      <c r="J70" t="s">
        <v>206</v>
      </c>
      <c r="K70" t="s">
        <v>19</v>
      </c>
      <c r="L70" t="s">
        <v>221</v>
      </c>
      <c r="M70" t="s">
        <v>326</v>
      </c>
      <c r="N70">
        <v>0</v>
      </c>
      <c r="O70" s="8" t="s">
        <v>222</v>
      </c>
      <c r="P70" s="6" t="s">
        <v>223</v>
      </c>
    </row>
    <row r="71" spans="1:16">
      <c r="A71">
        <v>38</v>
      </c>
      <c r="B71" s="6">
        <v>4.1666666999999998E-2</v>
      </c>
      <c r="C71">
        <v>0.01</v>
      </c>
      <c r="D71" t="s">
        <v>14</v>
      </c>
      <c r="E71" t="s">
        <v>326</v>
      </c>
      <c r="F71" s="21" t="s">
        <v>15</v>
      </c>
      <c r="G71" t="s">
        <v>285</v>
      </c>
      <c r="H71">
        <v>41</v>
      </c>
      <c r="I71" t="s">
        <v>167</v>
      </c>
      <c r="J71" t="s">
        <v>206</v>
      </c>
      <c r="K71" t="s">
        <v>19</v>
      </c>
      <c r="L71" t="s">
        <v>221</v>
      </c>
      <c r="M71" t="s">
        <v>326</v>
      </c>
      <c r="N71">
        <v>0</v>
      </c>
      <c r="O71" s="8" t="s">
        <v>222</v>
      </c>
    </row>
    <row r="72" spans="1:16">
      <c r="A72">
        <v>38</v>
      </c>
      <c r="B72">
        <f>5/60</f>
        <v>8.3333333333333329E-2</v>
      </c>
      <c r="C72">
        <v>0.12</v>
      </c>
      <c r="D72" t="s">
        <v>14</v>
      </c>
      <c r="E72" t="s">
        <v>326</v>
      </c>
      <c r="F72" s="21" t="s">
        <v>15</v>
      </c>
      <c r="G72" t="s">
        <v>285</v>
      </c>
      <c r="H72">
        <v>41</v>
      </c>
      <c r="I72" t="s">
        <v>167</v>
      </c>
      <c r="J72" t="s">
        <v>206</v>
      </c>
      <c r="K72" t="s">
        <v>19</v>
      </c>
      <c r="L72" t="s">
        <v>221</v>
      </c>
      <c r="M72" t="s">
        <v>326</v>
      </c>
      <c r="N72">
        <v>0</v>
      </c>
      <c r="O72" s="8" t="s">
        <v>222</v>
      </c>
    </row>
    <row r="73" spans="1:16">
      <c r="A73">
        <v>38</v>
      </c>
      <c r="B73">
        <v>0.25</v>
      </c>
      <c r="C73">
        <v>0.09</v>
      </c>
      <c r="D73" t="s">
        <v>14</v>
      </c>
      <c r="E73" t="s">
        <v>326</v>
      </c>
      <c r="F73" s="21" t="s">
        <v>15</v>
      </c>
      <c r="G73" t="s">
        <v>285</v>
      </c>
      <c r="H73">
        <v>41</v>
      </c>
      <c r="I73" t="s">
        <v>167</v>
      </c>
      <c r="J73" t="s">
        <v>206</v>
      </c>
      <c r="K73" t="s">
        <v>19</v>
      </c>
      <c r="L73" t="s">
        <v>221</v>
      </c>
      <c r="M73" t="s">
        <v>326</v>
      </c>
      <c r="N73">
        <v>0</v>
      </c>
      <c r="O73" s="8" t="s">
        <v>222</v>
      </c>
    </row>
    <row r="74" spans="1:16">
      <c r="A74">
        <v>38</v>
      </c>
      <c r="B74" s="6">
        <v>0.5</v>
      </c>
      <c r="C74">
        <v>0.26</v>
      </c>
      <c r="D74" t="s">
        <v>14</v>
      </c>
      <c r="E74" t="s">
        <v>326</v>
      </c>
      <c r="F74" s="21" t="s">
        <v>15</v>
      </c>
      <c r="G74" t="s">
        <v>285</v>
      </c>
      <c r="H74">
        <v>41</v>
      </c>
      <c r="I74" t="s">
        <v>167</v>
      </c>
      <c r="J74" t="s">
        <v>206</v>
      </c>
      <c r="K74" t="s">
        <v>19</v>
      </c>
      <c r="L74" t="s">
        <v>221</v>
      </c>
      <c r="M74" t="s">
        <v>326</v>
      </c>
      <c r="N74">
        <v>0</v>
      </c>
      <c r="O74" s="8" t="s">
        <v>222</v>
      </c>
    </row>
    <row r="75" spans="1:16">
      <c r="A75">
        <v>38</v>
      </c>
      <c r="B75" s="6">
        <v>1</v>
      </c>
      <c r="C75">
        <v>0.11</v>
      </c>
      <c r="D75" t="s">
        <v>14</v>
      </c>
      <c r="E75" t="s">
        <v>326</v>
      </c>
      <c r="F75" s="21" t="s">
        <v>15</v>
      </c>
      <c r="G75" t="s">
        <v>285</v>
      </c>
      <c r="H75">
        <v>41</v>
      </c>
      <c r="I75" t="s">
        <v>167</v>
      </c>
      <c r="J75" t="s">
        <v>206</v>
      </c>
      <c r="K75" t="s">
        <v>19</v>
      </c>
      <c r="L75" t="s">
        <v>221</v>
      </c>
      <c r="M75" t="s">
        <v>326</v>
      </c>
      <c r="N75">
        <v>0</v>
      </c>
      <c r="O75" s="8" t="s">
        <v>222</v>
      </c>
    </row>
    <row r="76" spans="1:16">
      <c r="A76">
        <v>38</v>
      </c>
      <c r="B76">
        <v>2</v>
      </c>
      <c r="C76">
        <v>0.01</v>
      </c>
      <c r="D76" t="s">
        <v>14</v>
      </c>
      <c r="E76" t="s">
        <v>326</v>
      </c>
      <c r="F76" s="21" t="s">
        <v>15</v>
      </c>
      <c r="G76" t="s">
        <v>285</v>
      </c>
      <c r="H76">
        <v>41</v>
      </c>
      <c r="I76" t="s">
        <v>167</v>
      </c>
      <c r="J76" t="s">
        <v>206</v>
      </c>
      <c r="K76" t="s">
        <v>19</v>
      </c>
      <c r="L76" t="s">
        <v>221</v>
      </c>
      <c r="M76" t="s">
        <v>326</v>
      </c>
      <c r="N76">
        <v>0</v>
      </c>
      <c r="O76" s="8" t="s">
        <v>222</v>
      </c>
    </row>
    <row r="77" spans="1:16">
      <c r="A77">
        <v>38</v>
      </c>
      <c r="B77">
        <v>4</v>
      </c>
      <c r="C77">
        <v>0.13</v>
      </c>
      <c r="D77" t="s">
        <v>14</v>
      </c>
      <c r="E77" t="s">
        <v>326</v>
      </c>
      <c r="F77" s="21" t="s">
        <v>15</v>
      </c>
      <c r="G77" t="s">
        <v>285</v>
      </c>
      <c r="H77">
        <v>41</v>
      </c>
      <c r="I77" t="s">
        <v>167</v>
      </c>
      <c r="J77" t="s">
        <v>206</v>
      </c>
      <c r="K77" t="s">
        <v>19</v>
      </c>
      <c r="L77" t="s">
        <v>221</v>
      </c>
      <c r="M77" t="s">
        <v>326</v>
      </c>
      <c r="N77">
        <v>0</v>
      </c>
      <c r="O77" s="8" t="s">
        <v>222</v>
      </c>
    </row>
    <row r="78" spans="1:16">
      <c r="A78">
        <v>38</v>
      </c>
      <c r="B78">
        <v>6</v>
      </c>
      <c r="C78">
        <v>0.06</v>
      </c>
      <c r="D78" t="s">
        <v>14</v>
      </c>
      <c r="E78" t="s">
        <v>326</v>
      </c>
      <c r="F78" s="21" t="s">
        <v>15</v>
      </c>
      <c r="G78" t="s">
        <v>285</v>
      </c>
      <c r="H78">
        <v>41</v>
      </c>
      <c r="I78" t="s">
        <v>167</v>
      </c>
      <c r="J78" t="s">
        <v>206</v>
      </c>
      <c r="K78" t="s">
        <v>19</v>
      </c>
      <c r="L78" t="s">
        <v>221</v>
      </c>
      <c r="M78" t="s">
        <v>326</v>
      </c>
      <c r="N78">
        <v>0</v>
      </c>
      <c r="O78" s="8" t="s">
        <v>222</v>
      </c>
    </row>
    <row r="79" spans="1:16">
      <c r="A79">
        <v>38</v>
      </c>
      <c r="B79">
        <v>18</v>
      </c>
      <c r="C79">
        <v>0.01</v>
      </c>
      <c r="D79" t="s">
        <v>14</v>
      </c>
      <c r="E79" t="s">
        <v>326</v>
      </c>
      <c r="F79" s="21" t="s">
        <v>15</v>
      </c>
      <c r="G79" t="s">
        <v>285</v>
      </c>
      <c r="H79">
        <v>41</v>
      </c>
      <c r="I79" t="s">
        <v>167</v>
      </c>
      <c r="J79" t="s">
        <v>206</v>
      </c>
      <c r="K79" t="s">
        <v>19</v>
      </c>
      <c r="L79" t="s">
        <v>221</v>
      </c>
      <c r="M79" t="s">
        <v>326</v>
      </c>
      <c r="N79">
        <v>0</v>
      </c>
      <c r="O79" s="8" t="s">
        <v>222</v>
      </c>
    </row>
    <row r="80" spans="1:16">
      <c r="A80">
        <v>38</v>
      </c>
      <c r="B80">
        <v>24</v>
      </c>
      <c r="C80">
        <v>0.05</v>
      </c>
      <c r="D80" t="s">
        <v>14</v>
      </c>
      <c r="E80" t="s">
        <v>326</v>
      </c>
      <c r="F80" s="21" t="s">
        <v>15</v>
      </c>
      <c r="G80" t="s">
        <v>285</v>
      </c>
      <c r="H80">
        <v>41</v>
      </c>
      <c r="I80" t="s">
        <v>167</v>
      </c>
      <c r="J80" t="s">
        <v>206</v>
      </c>
      <c r="K80" t="s">
        <v>19</v>
      </c>
      <c r="L80" t="s">
        <v>221</v>
      </c>
      <c r="M80" t="s">
        <v>326</v>
      </c>
      <c r="N80">
        <v>0</v>
      </c>
      <c r="O80" s="8" t="s">
        <v>222</v>
      </c>
    </row>
    <row r="81" spans="1:17">
      <c r="A81">
        <v>39</v>
      </c>
      <c r="B81">
        <f>1/60</f>
        <v>1.6666666666666666E-2</v>
      </c>
      <c r="C81">
        <v>0.2</v>
      </c>
      <c r="D81" t="s">
        <v>14</v>
      </c>
      <c r="E81" t="s">
        <v>326</v>
      </c>
      <c r="F81" t="s">
        <v>15</v>
      </c>
      <c r="G81" t="s">
        <v>285</v>
      </c>
      <c r="H81">
        <v>80.2</v>
      </c>
      <c r="I81" t="s">
        <v>92</v>
      </c>
      <c r="J81" t="s">
        <v>206</v>
      </c>
      <c r="K81" t="s">
        <v>19</v>
      </c>
      <c r="L81" t="s">
        <v>221</v>
      </c>
      <c r="M81" t="s">
        <v>196</v>
      </c>
      <c r="O81" s="4" t="s">
        <v>333</v>
      </c>
      <c r="P81" t="s">
        <v>231</v>
      </c>
    </row>
    <row r="82" spans="1:17">
      <c r="A82">
        <v>39</v>
      </c>
      <c r="B82">
        <f>5/60</f>
        <v>8.3333333333333329E-2</v>
      </c>
      <c r="C82">
        <v>0.1</v>
      </c>
      <c r="D82" t="s">
        <v>14</v>
      </c>
      <c r="E82" t="s">
        <v>326</v>
      </c>
      <c r="F82" t="s">
        <v>15</v>
      </c>
      <c r="G82" t="s">
        <v>285</v>
      </c>
      <c r="H82">
        <v>80.2</v>
      </c>
      <c r="I82" t="s">
        <v>92</v>
      </c>
      <c r="J82" t="s">
        <v>206</v>
      </c>
      <c r="K82" t="s">
        <v>19</v>
      </c>
      <c r="L82" t="s">
        <v>221</v>
      </c>
      <c r="M82" t="s">
        <v>196</v>
      </c>
      <c r="O82" s="4" t="s">
        <v>333</v>
      </c>
    </row>
    <row r="83" spans="1:17">
      <c r="A83">
        <v>39</v>
      </c>
      <c r="B83">
        <f>15/60</f>
        <v>0.25</v>
      </c>
      <c r="C83">
        <v>0.1</v>
      </c>
      <c r="D83" t="s">
        <v>14</v>
      </c>
      <c r="E83" t="s">
        <v>326</v>
      </c>
      <c r="F83" t="s">
        <v>15</v>
      </c>
      <c r="G83" t="s">
        <v>285</v>
      </c>
      <c r="H83">
        <v>80.2</v>
      </c>
      <c r="I83" t="s">
        <v>92</v>
      </c>
      <c r="J83" t="s">
        <v>206</v>
      </c>
      <c r="K83" t="s">
        <v>19</v>
      </c>
      <c r="L83" t="s">
        <v>221</v>
      </c>
      <c r="M83" t="s">
        <v>196</v>
      </c>
      <c r="O83" s="4" t="s">
        <v>333</v>
      </c>
    </row>
    <row r="84" spans="1:17">
      <c r="A84">
        <v>39</v>
      </c>
      <c r="B84">
        <f>30/60</f>
        <v>0.5</v>
      </c>
      <c r="C84">
        <v>0.1</v>
      </c>
      <c r="D84" t="s">
        <v>14</v>
      </c>
      <c r="E84" t="s">
        <v>326</v>
      </c>
      <c r="F84" t="s">
        <v>15</v>
      </c>
      <c r="G84" t="s">
        <v>285</v>
      </c>
      <c r="H84">
        <v>80.2</v>
      </c>
      <c r="I84" t="s">
        <v>92</v>
      </c>
      <c r="J84" t="s">
        <v>206</v>
      </c>
      <c r="K84" t="s">
        <v>19</v>
      </c>
      <c r="L84" t="s">
        <v>221</v>
      </c>
      <c r="M84" t="s">
        <v>196</v>
      </c>
      <c r="O84" s="4" t="s">
        <v>333</v>
      </c>
    </row>
    <row r="85" spans="1:17">
      <c r="A85">
        <v>40</v>
      </c>
      <c r="B85">
        <v>6</v>
      </c>
      <c r="C85">
        <v>3.6335799999999998</v>
      </c>
      <c r="D85" t="s">
        <v>14</v>
      </c>
      <c r="E85">
        <v>20</v>
      </c>
      <c r="F85" t="s">
        <v>302</v>
      </c>
      <c r="G85" t="s">
        <v>285</v>
      </c>
      <c r="H85">
        <v>77.2</v>
      </c>
      <c r="I85" t="s">
        <v>234</v>
      </c>
      <c r="J85" t="s">
        <v>242</v>
      </c>
      <c r="K85" t="s">
        <v>250</v>
      </c>
      <c r="L85" t="s">
        <v>20</v>
      </c>
      <c r="M85" t="s">
        <v>196</v>
      </c>
      <c r="N85">
        <v>5000</v>
      </c>
      <c r="O85">
        <v>21176954</v>
      </c>
      <c r="P85" t="s">
        <v>255</v>
      </c>
    </row>
    <row r="86" spans="1:17">
      <c r="A86">
        <v>41</v>
      </c>
      <c r="B86">
        <v>6</v>
      </c>
      <c r="C86">
        <v>3.17557</v>
      </c>
      <c r="D86" t="s">
        <v>14</v>
      </c>
      <c r="E86">
        <v>20</v>
      </c>
      <c r="F86" t="s">
        <v>302</v>
      </c>
      <c r="G86" t="s">
        <v>285</v>
      </c>
      <c r="H86">
        <v>77.2</v>
      </c>
      <c r="I86" t="s">
        <v>234</v>
      </c>
      <c r="J86" t="s">
        <v>242</v>
      </c>
      <c r="K86" t="s">
        <v>250</v>
      </c>
      <c r="L86" t="s">
        <v>68</v>
      </c>
      <c r="M86" t="s">
        <v>196</v>
      </c>
      <c r="N86">
        <v>5000</v>
      </c>
      <c r="O86">
        <v>21176954</v>
      </c>
      <c r="P86" t="s">
        <v>256</v>
      </c>
    </row>
    <row r="87" spans="1:17">
      <c r="A87">
        <v>42</v>
      </c>
      <c r="B87">
        <v>48</v>
      </c>
      <c r="C87">
        <v>1.1742424242424201</v>
      </c>
      <c r="D87" t="s">
        <v>14</v>
      </c>
      <c r="E87">
        <v>20</v>
      </c>
      <c r="F87" s="21" t="s">
        <v>15</v>
      </c>
      <c r="G87" t="s">
        <v>285</v>
      </c>
      <c r="H87">
        <v>13.5</v>
      </c>
      <c r="I87" t="s">
        <v>81</v>
      </c>
      <c r="J87" t="s">
        <v>152</v>
      </c>
      <c r="K87" t="s">
        <v>19</v>
      </c>
      <c r="L87" t="s">
        <v>20</v>
      </c>
      <c r="M87" t="s">
        <v>326</v>
      </c>
      <c r="N87">
        <v>500</v>
      </c>
      <c r="O87">
        <v>34029471</v>
      </c>
      <c r="P87" t="s">
        <v>180</v>
      </c>
    </row>
    <row r="88" spans="1:17">
      <c r="A88">
        <v>43</v>
      </c>
      <c r="B88">
        <v>72</v>
      </c>
      <c r="C88">
        <v>1.18421052631579</v>
      </c>
      <c r="D88" t="s">
        <v>14</v>
      </c>
      <c r="E88">
        <v>20</v>
      </c>
      <c r="F88" s="21" t="s">
        <v>15</v>
      </c>
      <c r="G88" t="s">
        <v>285</v>
      </c>
      <c r="H88">
        <v>13.64</v>
      </c>
      <c r="I88" t="s">
        <v>29</v>
      </c>
      <c r="J88" t="s">
        <v>152</v>
      </c>
      <c r="K88" t="s">
        <v>19</v>
      </c>
      <c r="L88" t="s">
        <v>20</v>
      </c>
      <c r="M88" t="s">
        <v>196</v>
      </c>
      <c r="N88">
        <v>500</v>
      </c>
      <c r="O88">
        <v>31565854</v>
      </c>
      <c r="P88" t="s">
        <v>185</v>
      </c>
    </row>
    <row r="89" spans="1:17">
      <c r="A89">
        <v>44</v>
      </c>
      <c r="B89">
        <v>72</v>
      </c>
      <c r="C89">
        <v>2.0394736842105199</v>
      </c>
      <c r="D89" t="s">
        <v>14</v>
      </c>
      <c r="E89">
        <v>20</v>
      </c>
      <c r="F89" s="21" t="s">
        <v>15</v>
      </c>
      <c r="G89" t="s">
        <v>285</v>
      </c>
      <c r="H89">
        <v>13.64</v>
      </c>
      <c r="I89" t="s">
        <v>29</v>
      </c>
      <c r="J89" t="s">
        <v>152</v>
      </c>
      <c r="K89" t="s">
        <v>19</v>
      </c>
      <c r="L89" t="s">
        <v>20</v>
      </c>
      <c r="M89" t="s">
        <v>196</v>
      </c>
      <c r="N89">
        <v>500</v>
      </c>
      <c r="O89">
        <v>31565854</v>
      </c>
    </row>
    <row r="90" spans="1:17">
      <c r="E90" s="21"/>
      <c r="F90" s="6"/>
      <c r="Q90" s="14"/>
    </row>
    <row r="91" spans="1:17">
      <c r="E91" s="21"/>
      <c r="F91" s="6"/>
    </row>
    <row r="92" spans="1:17">
      <c r="E92" s="21"/>
      <c r="F92" s="6"/>
    </row>
    <row r="93" spans="1:17">
      <c r="E93" s="21"/>
      <c r="F93" s="6"/>
    </row>
    <row r="94" spans="1:17">
      <c r="E94" s="21"/>
      <c r="F94" s="6"/>
    </row>
    <row r="95" spans="1:17">
      <c r="E95" s="21"/>
      <c r="F95" s="6"/>
    </row>
  </sheetData>
  <phoneticPr fontId="16" type="noConversion"/>
  <hyperlinks>
    <hyperlink ref="O62" r:id="rId1" display=" 25955122" xr:uid="{00000000-0004-0000-0700-000000000000}"/>
    <hyperlink ref="O63" r:id="rId2" display=" 25955122" xr:uid="{FE23ECB7-4D3F-4EEE-8A79-C068CDEEDA9D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56"/>
  <sheetViews>
    <sheetView zoomScale="72" workbookViewId="0">
      <pane ySplit="1" topLeftCell="A2" activePane="bottomLeft" state="frozen"/>
      <selection pane="bottomLeft" activeCell="C1" sqref="C1"/>
    </sheetView>
  </sheetViews>
  <sheetFormatPr defaultRowHeight="14.4"/>
  <cols>
    <col min="15" max="15" width="43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403</v>
      </c>
      <c r="J1" t="s">
        <v>8</v>
      </c>
      <c r="K1" t="s">
        <v>9</v>
      </c>
      <c r="L1" t="s">
        <v>10</v>
      </c>
      <c r="M1" t="s">
        <v>375</v>
      </c>
      <c r="N1" t="s">
        <v>11</v>
      </c>
      <c r="O1" t="s">
        <v>12</v>
      </c>
      <c r="P1" t="s">
        <v>13</v>
      </c>
    </row>
    <row r="2" spans="1:16">
      <c r="A2" s="18">
        <v>1</v>
      </c>
      <c r="B2" s="6">
        <v>5</v>
      </c>
      <c r="C2">
        <v>1.6447368421052599</v>
      </c>
      <c r="D2" t="s">
        <v>14</v>
      </c>
      <c r="E2">
        <v>18</v>
      </c>
      <c r="F2" t="s">
        <v>31</v>
      </c>
      <c r="G2" t="s">
        <v>278</v>
      </c>
      <c r="H2">
        <v>10</v>
      </c>
      <c r="I2" s="6" t="s">
        <v>184</v>
      </c>
      <c r="J2" t="s">
        <v>18</v>
      </c>
      <c r="K2" t="s">
        <v>99</v>
      </c>
      <c r="L2" s="32" t="s">
        <v>20</v>
      </c>
      <c r="M2" s="32" t="s">
        <v>57</v>
      </c>
      <c r="N2">
        <v>5000</v>
      </c>
      <c r="O2">
        <v>22916075</v>
      </c>
      <c r="P2" s="6" t="s">
        <v>114</v>
      </c>
    </row>
    <row r="3" spans="1:16">
      <c r="A3" s="18">
        <v>1</v>
      </c>
      <c r="B3" s="6">
        <v>48</v>
      </c>
      <c r="C3">
        <v>1.4935064935064799</v>
      </c>
      <c r="D3" t="s">
        <v>14</v>
      </c>
      <c r="E3">
        <v>18</v>
      </c>
      <c r="F3" t="s">
        <v>31</v>
      </c>
      <c r="G3" t="s">
        <v>278</v>
      </c>
      <c r="H3">
        <v>10</v>
      </c>
      <c r="I3" s="6" t="s">
        <v>184</v>
      </c>
      <c r="J3" t="s">
        <v>18</v>
      </c>
      <c r="K3" t="s">
        <v>99</v>
      </c>
      <c r="L3" s="32" t="s">
        <v>20</v>
      </c>
      <c r="M3" s="32" t="s">
        <v>57</v>
      </c>
      <c r="N3">
        <v>5000</v>
      </c>
      <c r="O3">
        <v>22916075</v>
      </c>
    </row>
    <row r="4" spans="1:16">
      <c r="A4" s="18">
        <v>2</v>
      </c>
      <c r="B4" s="6">
        <v>5</v>
      </c>
      <c r="C4">
        <v>2.3684210526315699</v>
      </c>
      <c r="D4" t="s">
        <v>14</v>
      </c>
      <c r="E4">
        <v>18</v>
      </c>
      <c r="F4" t="s">
        <v>31</v>
      </c>
      <c r="G4" t="s">
        <v>278</v>
      </c>
      <c r="H4">
        <v>10</v>
      </c>
      <c r="I4" s="6" t="s">
        <v>184</v>
      </c>
      <c r="J4" t="s">
        <v>18</v>
      </c>
      <c r="K4" t="s">
        <v>99</v>
      </c>
      <c r="L4" t="s">
        <v>160</v>
      </c>
      <c r="M4" s="32" t="s">
        <v>57</v>
      </c>
      <c r="N4">
        <v>5000</v>
      </c>
      <c r="O4">
        <v>22916075</v>
      </c>
      <c r="P4" s="6" t="s">
        <v>116</v>
      </c>
    </row>
    <row r="5" spans="1:16">
      <c r="A5" s="18">
        <v>2</v>
      </c>
      <c r="B5" s="6">
        <v>48</v>
      </c>
      <c r="C5">
        <v>1.1038961038960999</v>
      </c>
      <c r="D5" t="s">
        <v>14</v>
      </c>
      <c r="E5">
        <v>18</v>
      </c>
      <c r="F5" t="s">
        <v>31</v>
      </c>
      <c r="G5" t="s">
        <v>278</v>
      </c>
      <c r="H5">
        <v>10</v>
      </c>
      <c r="I5" s="6" t="s">
        <v>184</v>
      </c>
      <c r="J5" t="s">
        <v>18</v>
      </c>
      <c r="K5" t="s">
        <v>99</v>
      </c>
      <c r="L5" t="s">
        <v>160</v>
      </c>
      <c r="M5" s="32" t="s">
        <v>57</v>
      </c>
      <c r="N5">
        <v>5000</v>
      </c>
      <c r="O5">
        <v>22916075</v>
      </c>
    </row>
    <row r="6" spans="1:16">
      <c r="A6" s="18">
        <v>3</v>
      </c>
      <c r="B6" s="6">
        <v>3</v>
      </c>
      <c r="C6">
        <v>1.5322580645161199</v>
      </c>
      <c r="D6" t="s">
        <v>14</v>
      </c>
      <c r="E6">
        <v>18</v>
      </c>
      <c r="F6" t="s">
        <v>31</v>
      </c>
      <c r="G6" t="s">
        <v>278</v>
      </c>
      <c r="H6">
        <v>32</v>
      </c>
      <c r="I6" t="s">
        <v>81</v>
      </c>
      <c r="J6" t="s">
        <v>125</v>
      </c>
      <c r="K6" t="s">
        <v>19</v>
      </c>
      <c r="L6" s="32" t="s">
        <v>126</v>
      </c>
      <c r="M6" s="32" t="s">
        <v>326</v>
      </c>
      <c r="N6">
        <v>5000</v>
      </c>
      <c r="O6" s="21">
        <v>25477170</v>
      </c>
      <c r="P6" s="24" t="s">
        <v>347</v>
      </c>
    </row>
    <row r="7" spans="1:16">
      <c r="A7" s="18">
        <v>3</v>
      </c>
      <c r="B7" s="6">
        <v>48</v>
      </c>
      <c r="C7">
        <v>1.8840579710145</v>
      </c>
      <c r="D7" t="s">
        <v>14</v>
      </c>
      <c r="E7">
        <v>18</v>
      </c>
      <c r="F7" t="s">
        <v>31</v>
      </c>
      <c r="G7" t="s">
        <v>278</v>
      </c>
      <c r="H7">
        <v>32</v>
      </c>
      <c r="I7" t="s">
        <v>81</v>
      </c>
      <c r="J7" t="s">
        <v>125</v>
      </c>
      <c r="K7" t="s">
        <v>19</v>
      </c>
      <c r="L7" s="32" t="s">
        <v>126</v>
      </c>
      <c r="M7" s="32" t="s">
        <v>326</v>
      </c>
      <c r="N7">
        <v>5000</v>
      </c>
      <c r="O7" s="21">
        <v>25477170</v>
      </c>
    </row>
    <row r="8" spans="1:16">
      <c r="A8" s="18">
        <v>4</v>
      </c>
      <c r="B8" s="6">
        <v>3</v>
      </c>
      <c r="C8">
        <v>1.2096774193548401</v>
      </c>
      <c r="D8" t="s">
        <v>14</v>
      </c>
      <c r="E8">
        <v>18</v>
      </c>
      <c r="F8" t="s">
        <v>31</v>
      </c>
      <c r="G8" t="s">
        <v>278</v>
      </c>
      <c r="H8">
        <v>27</v>
      </c>
      <c r="I8" t="s">
        <v>81</v>
      </c>
      <c r="J8" t="s">
        <v>125</v>
      </c>
      <c r="K8" t="s">
        <v>19</v>
      </c>
      <c r="L8" s="32" t="s">
        <v>20</v>
      </c>
      <c r="M8" s="32" t="s">
        <v>326</v>
      </c>
      <c r="N8">
        <v>5000</v>
      </c>
      <c r="O8" s="21">
        <v>25477170</v>
      </c>
      <c r="P8" s="24" t="s">
        <v>348</v>
      </c>
    </row>
    <row r="9" spans="1:16">
      <c r="A9" s="18">
        <v>4</v>
      </c>
      <c r="B9" s="6">
        <v>48</v>
      </c>
      <c r="C9">
        <v>1.73913043478261</v>
      </c>
      <c r="D9" t="s">
        <v>14</v>
      </c>
      <c r="E9">
        <v>18</v>
      </c>
      <c r="F9" t="s">
        <v>31</v>
      </c>
      <c r="G9" t="s">
        <v>278</v>
      </c>
      <c r="H9">
        <v>27</v>
      </c>
      <c r="I9" t="s">
        <v>81</v>
      </c>
      <c r="J9" t="s">
        <v>125</v>
      </c>
      <c r="K9" t="s">
        <v>19</v>
      </c>
      <c r="L9" s="32" t="s">
        <v>20</v>
      </c>
      <c r="M9" s="32" t="s">
        <v>326</v>
      </c>
      <c r="N9">
        <v>5000</v>
      </c>
      <c r="O9" s="21">
        <v>25477170</v>
      </c>
    </row>
    <row r="10" spans="1:16">
      <c r="A10" s="18">
        <v>5</v>
      </c>
      <c r="B10" s="6">
        <v>3</v>
      </c>
      <c r="C10">
        <v>3.36206896551723</v>
      </c>
      <c r="D10" t="s">
        <v>14</v>
      </c>
      <c r="E10">
        <v>18</v>
      </c>
      <c r="F10" s="21" t="s">
        <v>15</v>
      </c>
      <c r="G10" t="s">
        <v>278</v>
      </c>
      <c r="H10">
        <v>37</v>
      </c>
      <c r="I10" t="s">
        <v>81</v>
      </c>
      <c r="J10" t="s">
        <v>125</v>
      </c>
      <c r="K10" t="s">
        <v>19</v>
      </c>
      <c r="L10" s="32" t="s">
        <v>159</v>
      </c>
      <c r="M10" s="32" t="s">
        <v>196</v>
      </c>
      <c r="N10">
        <v>5000</v>
      </c>
      <c r="O10">
        <v>23374706</v>
      </c>
      <c r="P10" s="24" t="s">
        <v>349</v>
      </c>
    </row>
    <row r="11" spans="1:16">
      <c r="A11" s="18">
        <v>5</v>
      </c>
      <c r="B11" s="6">
        <v>48</v>
      </c>
      <c r="C11">
        <v>1.94999999999999</v>
      </c>
      <c r="D11" t="s">
        <v>14</v>
      </c>
      <c r="E11">
        <v>18</v>
      </c>
      <c r="F11" s="21" t="s">
        <v>15</v>
      </c>
      <c r="G11" t="s">
        <v>278</v>
      </c>
      <c r="H11">
        <v>37</v>
      </c>
      <c r="I11" t="s">
        <v>81</v>
      </c>
      <c r="J11" t="s">
        <v>125</v>
      </c>
      <c r="K11" t="s">
        <v>19</v>
      </c>
      <c r="L11" s="32" t="s">
        <v>159</v>
      </c>
      <c r="M11" s="32" t="s">
        <v>196</v>
      </c>
      <c r="N11">
        <v>5000</v>
      </c>
      <c r="O11">
        <v>23374706</v>
      </c>
    </row>
    <row r="12" spans="1:16">
      <c r="A12" s="18">
        <v>6</v>
      </c>
      <c r="B12" s="6">
        <v>48</v>
      </c>
      <c r="C12">
        <v>1.99999999999999</v>
      </c>
      <c r="D12" t="s">
        <v>14</v>
      </c>
      <c r="E12">
        <v>18</v>
      </c>
      <c r="F12" s="21" t="s">
        <v>15</v>
      </c>
      <c r="G12" t="s">
        <v>278</v>
      </c>
      <c r="H12">
        <v>26.2</v>
      </c>
      <c r="I12" t="s">
        <v>81</v>
      </c>
      <c r="J12" t="s">
        <v>125</v>
      </c>
      <c r="K12" t="s">
        <v>19</v>
      </c>
      <c r="L12" s="32" t="s">
        <v>20</v>
      </c>
      <c r="M12" s="32" t="s">
        <v>59</v>
      </c>
      <c r="N12">
        <v>5000</v>
      </c>
      <c r="O12">
        <v>23374706</v>
      </c>
      <c r="P12" s="24" t="s">
        <v>350</v>
      </c>
    </row>
    <row r="13" spans="1:16">
      <c r="A13" s="18">
        <v>7</v>
      </c>
      <c r="B13" s="6">
        <v>3</v>
      </c>
      <c r="C13">
        <v>2.8571428571428501</v>
      </c>
      <c r="D13" t="s">
        <v>14</v>
      </c>
      <c r="E13">
        <v>18</v>
      </c>
      <c r="F13" s="21" t="s">
        <v>15</v>
      </c>
      <c r="G13" t="s">
        <v>278</v>
      </c>
      <c r="H13">
        <v>27</v>
      </c>
      <c r="I13" t="s">
        <v>81</v>
      </c>
      <c r="J13" t="s">
        <v>125</v>
      </c>
      <c r="K13" t="s">
        <v>19</v>
      </c>
      <c r="L13" s="32" t="s">
        <v>159</v>
      </c>
      <c r="M13" s="32" t="s">
        <v>196</v>
      </c>
      <c r="N13">
        <v>5000</v>
      </c>
      <c r="O13" s="21">
        <v>22386918</v>
      </c>
      <c r="P13" s="16" t="s">
        <v>351</v>
      </c>
    </row>
    <row r="14" spans="1:16">
      <c r="A14" s="18">
        <v>7</v>
      </c>
      <c r="B14" s="6">
        <v>24</v>
      </c>
      <c r="C14">
        <v>1.84615384615384</v>
      </c>
      <c r="D14" t="s">
        <v>14</v>
      </c>
      <c r="E14">
        <v>18</v>
      </c>
      <c r="F14" s="21" t="s">
        <v>15</v>
      </c>
      <c r="G14" t="s">
        <v>278</v>
      </c>
      <c r="H14">
        <v>27</v>
      </c>
      <c r="I14" t="s">
        <v>81</v>
      </c>
      <c r="J14" t="s">
        <v>125</v>
      </c>
      <c r="K14" t="s">
        <v>19</v>
      </c>
      <c r="L14" s="32" t="s">
        <v>159</v>
      </c>
      <c r="M14" s="32" t="s">
        <v>196</v>
      </c>
      <c r="N14">
        <v>5000</v>
      </c>
      <c r="O14" s="21">
        <v>22386918</v>
      </c>
    </row>
    <row r="15" spans="1:16">
      <c r="A15" s="18">
        <v>8</v>
      </c>
      <c r="B15" s="6">
        <v>3</v>
      </c>
      <c r="C15">
        <v>2.2448979591836702</v>
      </c>
      <c r="D15" t="s">
        <v>14</v>
      </c>
      <c r="E15">
        <v>18</v>
      </c>
      <c r="F15" s="21" t="s">
        <v>15</v>
      </c>
      <c r="G15" t="s">
        <v>278</v>
      </c>
      <c r="H15">
        <v>22</v>
      </c>
      <c r="I15" t="s">
        <v>81</v>
      </c>
      <c r="J15" t="s">
        <v>125</v>
      </c>
      <c r="K15" t="s">
        <v>19</v>
      </c>
      <c r="L15" s="32" t="s">
        <v>20</v>
      </c>
      <c r="M15" s="32" t="s">
        <v>196</v>
      </c>
      <c r="N15">
        <v>5000</v>
      </c>
      <c r="O15" s="21">
        <v>22386918</v>
      </c>
      <c r="P15" s="16" t="s">
        <v>352</v>
      </c>
    </row>
    <row r="16" spans="1:16">
      <c r="A16" s="18">
        <v>8</v>
      </c>
      <c r="B16" s="6">
        <v>24</v>
      </c>
      <c r="C16">
        <v>1.15384615384615</v>
      </c>
      <c r="D16" t="s">
        <v>14</v>
      </c>
      <c r="E16">
        <v>18</v>
      </c>
      <c r="F16" s="21" t="s">
        <v>15</v>
      </c>
      <c r="G16" t="s">
        <v>278</v>
      </c>
      <c r="H16">
        <v>22</v>
      </c>
      <c r="I16" t="s">
        <v>81</v>
      </c>
      <c r="J16" t="s">
        <v>125</v>
      </c>
      <c r="K16" t="s">
        <v>19</v>
      </c>
      <c r="L16" s="32" t="s">
        <v>20</v>
      </c>
      <c r="M16" s="32" t="s">
        <v>196</v>
      </c>
      <c r="N16">
        <v>5000</v>
      </c>
      <c r="O16" s="21">
        <v>22386918</v>
      </c>
    </row>
    <row r="17" spans="1:16">
      <c r="A17" s="18">
        <v>9</v>
      </c>
      <c r="B17" s="6">
        <v>3</v>
      </c>
      <c r="C17">
        <v>2.2413793103448301</v>
      </c>
      <c r="D17" t="s">
        <v>14</v>
      </c>
      <c r="E17">
        <v>18</v>
      </c>
      <c r="F17" s="21" t="s">
        <v>15</v>
      </c>
      <c r="G17" t="s">
        <v>278</v>
      </c>
      <c r="H17">
        <v>27</v>
      </c>
      <c r="I17" t="s">
        <v>81</v>
      </c>
      <c r="J17" t="s">
        <v>125</v>
      </c>
      <c r="K17" t="s">
        <v>19</v>
      </c>
      <c r="L17" s="32" t="s">
        <v>159</v>
      </c>
      <c r="M17" s="32" t="s">
        <v>196</v>
      </c>
      <c r="N17">
        <v>5000</v>
      </c>
      <c r="O17" s="21">
        <v>22339280</v>
      </c>
      <c r="P17" s="6" t="s">
        <v>353</v>
      </c>
    </row>
    <row r="18" spans="1:16">
      <c r="A18" s="18">
        <v>9</v>
      </c>
      <c r="B18" s="6">
        <v>48</v>
      </c>
      <c r="C18">
        <v>2.1917808219178099</v>
      </c>
      <c r="D18" t="s">
        <v>14</v>
      </c>
      <c r="E18">
        <v>18</v>
      </c>
      <c r="F18" s="21" t="s">
        <v>15</v>
      </c>
      <c r="G18" t="s">
        <v>278</v>
      </c>
      <c r="H18">
        <v>27</v>
      </c>
      <c r="I18" t="s">
        <v>81</v>
      </c>
      <c r="J18" t="s">
        <v>125</v>
      </c>
      <c r="K18" t="s">
        <v>19</v>
      </c>
      <c r="L18" s="32" t="s">
        <v>159</v>
      </c>
      <c r="M18" s="32" t="s">
        <v>196</v>
      </c>
      <c r="N18">
        <v>5000</v>
      </c>
      <c r="O18" s="21">
        <v>22339280</v>
      </c>
    </row>
    <row r="19" spans="1:16">
      <c r="A19" s="18">
        <v>10</v>
      </c>
      <c r="B19" s="6">
        <v>3</v>
      </c>
      <c r="C19">
        <v>2.5</v>
      </c>
      <c r="D19" t="s">
        <v>14</v>
      </c>
      <c r="E19">
        <v>18</v>
      </c>
      <c r="F19" s="21" t="s">
        <v>15</v>
      </c>
      <c r="G19" t="s">
        <v>278</v>
      </c>
      <c r="H19">
        <v>22</v>
      </c>
      <c r="I19" t="s">
        <v>81</v>
      </c>
      <c r="J19" t="s">
        <v>125</v>
      </c>
      <c r="K19" t="s">
        <v>19</v>
      </c>
      <c r="L19" s="32" t="s">
        <v>20</v>
      </c>
      <c r="M19" s="32" t="s">
        <v>196</v>
      </c>
      <c r="N19">
        <v>5000</v>
      </c>
      <c r="O19" s="21">
        <v>22339280</v>
      </c>
      <c r="P19" s="6" t="s">
        <v>354</v>
      </c>
    </row>
    <row r="20" spans="1:16">
      <c r="A20" s="18">
        <v>10</v>
      </c>
      <c r="B20" s="6">
        <v>48</v>
      </c>
      <c r="C20">
        <v>1.5753424657534301</v>
      </c>
      <c r="D20" t="s">
        <v>14</v>
      </c>
      <c r="E20">
        <v>18</v>
      </c>
      <c r="F20" s="21" t="s">
        <v>15</v>
      </c>
      <c r="G20" t="s">
        <v>278</v>
      </c>
      <c r="H20">
        <v>22</v>
      </c>
      <c r="I20" t="s">
        <v>81</v>
      </c>
      <c r="J20" t="s">
        <v>125</v>
      </c>
      <c r="K20" t="s">
        <v>19</v>
      </c>
      <c r="L20" s="32" t="s">
        <v>20</v>
      </c>
      <c r="M20" s="32" t="s">
        <v>196</v>
      </c>
      <c r="N20">
        <v>5000</v>
      </c>
      <c r="O20" s="21">
        <v>22339280</v>
      </c>
    </row>
    <row r="21" spans="1:16" ht="16.2">
      <c r="A21" s="18">
        <v>11</v>
      </c>
      <c r="B21" s="6">
        <v>44</v>
      </c>
      <c r="C21">
        <v>0.94999999999999096</v>
      </c>
      <c r="D21" t="s">
        <v>14</v>
      </c>
      <c r="E21">
        <v>18.399999999999999</v>
      </c>
      <c r="F21" s="21" t="s">
        <v>15</v>
      </c>
      <c r="G21" t="s">
        <v>278</v>
      </c>
      <c r="H21">
        <v>63</v>
      </c>
      <c r="I21" t="s">
        <v>81</v>
      </c>
      <c r="J21" t="s">
        <v>125</v>
      </c>
      <c r="K21" t="s">
        <v>19</v>
      </c>
      <c r="L21" s="32" t="s">
        <v>135</v>
      </c>
      <c r="M21" s="32" t="s">
        <v>326</v>
      </c>
      <c r="N21">
        <v>5000</v>
      </c>
      <c r="O21" s="21">
        <v>27109431</v>
      </c>
      <c r="P21" s="6" t="s">
        <v>355</v>
      </c>
    </row>
    <row r="22" spans="1:16" ht="16.2">
      <c r="A22" s="18">
        <v>12</v>
      </c>
      <c r="B22" s="6">
        <v>44</v>
      </c>
      <c r="C22">
        <v>1.99999999999999</v>
      </c>
      <c r="D22" t="s">
        <v>14</v>
      </c>
      <c r="E22">
        <v>18.399999999999999</v>
      </c>
      <c r="F22" s="21" t="s">
        <v>15</v>
      </c>
      <c r="G22" t="s">
        <v>278</v>
      </c>
      <c r="H22">
        <v>72</v>
      </c>
      <c r="I22" t="s">
        <v>81</v>
      </c>
      <c r="J22" t="s">
        <v>125</v>
      </c>
      <c r="K22" t="s">
        <v>19</v>
      </c>
      <c r="L22" s="32" t="s">
        <v>135</v>
      </c>
      <c r="M22" s="32" t="s">
        <v>326</v>
      </c>
      <c r="N22">
        <v>5000</v>
      </c>
      <c r="O22" s="21">
        <v>27109431</v>
      </c>
      <c r="P22" s="6" t="s">
        <v>356</v>
      </c>
    </row>
    <row r="23" spans="1:16">
      <c r="A23">
        <v>13</v>
      </c>
      <c r="B23">
        <v>22</v>
      </c>
      <c r="C23">
        <v>1.84615384615384</v>
      </c>
      <c r="D23" t="s">
        <v>14</v>
      </c>
      <c r="E23">
        <v>2</v>
      </c>
      <c r="F23" t="s">
        <v>31</v>
      </c>
      <c r="G23" t="s">
        <v>278</v>
      </c>
      <c r="H23">
        <v>129.1</v>
      </c>
      <c r="I23" s="6" t="s">
        <v>184</v>
      </c>
      <c r="J23" t="s">
        <v>152</v>
      </c>
      <c r="K23" t="s">
        <v>19</v>
      </c>
      <c r="L23" t="s">
        <v>126</v>
      </c>
      <c r="M23" s="32" t="s">
        <v>59</v>
      </c>
      <c r="N23">
        <v>5000</v>
      </c>
      <c r="O23">
        <v>25353068</v>
      </c>
      <c r="P23" s="6" t="s">
        <v>153</v>
      </c>
    </row>
    <row r="24" spans="1:16">
      <c r="A24">
        <v>14</v>
      </c>
      <c r="B24">
        <v>22</v>
      </c>
      <c r="C24">
        <v>1.6923076923076901</v>
      </c>
      <c r="D24" t="s">
        <v>14</v>
      </c>
      <c r="E24">
        <v>22.5</v>
      </c>
      <c r="F24" t="s">
        <v>31</v>
      </c>
      <c r="G24" t="s">
        <v>278</v>
      </c>
      <c r="H24">
        <v>125.2</v>
      </c>
      <c r="I24" s="6" t="s">
        <v>184</v>
      </c>
      <c r="J24" t="s">
        <v>152</v>
      </c>
      <c r="K24" t="s">
        <v>19</v>
      </c>
      <c r="L24" t="s">
        <v>20</v>
      </c>
      <c r="M24" s="32" t="s">
        <v>59</v>
      </c>
      <c r="N24">
        <v>5000</v>
      </c>
      <c r="O24">
        <v>25353068</v>
      </c>
      <c r="P24" s="6" t="s">
        <v>154</v>
      </c>
    </row>
    <row r="25" spans="1:16">
      <c r="A25">
        <v>15</v>
      </c>
      <c r="B25">
        <v>48</v>
      </c>
      <c r="C25">
        <v>0.83076923076923703</v>
      </c>
      <c r="D25" t="s">
        <v>14</v>
      </c>
      <c r="E25">
        <v>17</v>
      </c>
      <c r="F25" s="21" t="s">
        <v>15</v>
      </c>
      <c r="G25" t="s">
        <v>278</v>
      </c>
      <c r="H25">
        <v>175.3</v>
      </c>
      <c r="I25" s="6" t="s">
        <v>184</v>
      </c>
      <c r="J25" t="s">
        <v>152</v>
      </c>
      <c r="K25" t="s">
        <v>19</v>
      </c>
      <c r="L25" t="s">
        <v>155</v>
      </c>
      <c r="M25" s="32" t="s">
        <v>196</v>
      </c>
      <c r="N25">
        <v>5000</v>
      </c>
      <c r="O25">
        <v>24937108</v>
      </c>
      <c r="P25" t="s">
        <v>156</v>
      </c>
    </row>
    <row r="26" spans="1:16">
      <c r="A26">
        <v>16</v>
      </c>
      <c r="B26">
        <v>48</v>
      </c>
      <c r="C26">
        <v>1.3846153846153899</v>
      </c>
      <c r="D26" t="s">
        <v>14</v>
      </c>
      <c r="E26">
        <v>17</v>
      </c>
      <c r="F26" s="21" t="s">
        <v>15</v>
      </c>
      <c r="G26" t="s">
        <v>278</v>
      </c>
      <c r="H26">
        <v>80</v>
      </c>
      <c r="I26" s="6" t="s">
        <v>184</v>
      </c>
      <c r="J26" t="s">
        <v>152</v>
      </c>
      <c r="K26" t="s">
        <v>19</v>
      </c>
      <c r="L26" t="s">
        <v>20</v>
      </c>
      <c r="M26" s="32" t="s">
        <v>326</v>
      </c>
      <c r="N26">
        <v>5000</v>
      </c>
      <c r="O26">
        <v>24937108</v>
      </c>
      <c r="P26" t="s">
        <v>157</v>
      </c>
    </row>
    <row r="27" spans="1:16">
      <c r="A27">
        <v>17</v>
      </c>
      <c r="B27">
        <v>24</v>
      </c>
      <c r="C27">
        <v>1.9099099099098999</v>
      </c>
      <c r="D27" t="s">
        <v>14</v>
      </c>
      <c r="E27" t="s">
        <v>326</v>
      </c>
      <c r="F27" t="s">
        <v>158</v>
      </c>
      <c r="G27" t="s">
        <v>278</v>
      </c>
      <c r="H27">
        <v>194.4</v>
      </c>
      <c r="I27" s="6" t="s">
        <v>184</v>
      </c>
      <c r="J27" t="s">
        <v>152</v>
      </c>
      <c r="K27" t="s">
        <v>19</v>
      </c>
      <c r="L27" s="32" t="s">
        <v>159</v>
      </c>
      <c r="M27" s="32" t="s">
        <v>196</v>
      </c>
      <c r="N27">
        <v>5000</v>
      </c>
      <c r="O27">
        <v>24875656</v>
      </c>
      <c r="P27" s="26" t="s">
        <v>359</v>
      </c>
    </row>
    <row r="28" spans="1:16">
      <c r="A28">
        <v>18</v>
      </c>
      <c r="B28">
        <v>24</v>
      </c>
      <c r="C28">
        <v>1.5495495495495399</v>
      </c>
      <c r="D28" t="s">
        <v>14</v>
      </c>
      <c r="E28" t="s">
        <v>326</v>
      </c>
      <c r="F28" t="s">
        <v>158</v>
      </c>
      <c r="G28" t="s">
        <v>278</v>
      </c>
      <c r="H28">
        <v>150</v>
      </c>
      <c r="I28" s="6" t="s">
        <v>184</v>
      </c>
      <c r="J28" t="s">
        <v>152</v>
      </c>
      <c r="K28" t="s">
        <v>19</v>
      </c>
      <c r="L28" t="s">
        <v>20</v>
      </c>
      <c r="M28" s="32" t="s">
        <v>326</v>
      </c>
      <c r="N28">
        <v>5000</v>
      </c>
      <c r="O28">
        <v>24875656</v>
      </c>
      <c r="P28" s="26" t="s">
        <v>360</v>
      </c>
    </row>
    <row r="29" spans="1:16">
      <c r="A29">
        <v>19</v>
      </c>
      <c r="B29">
        <v>5</v>
      </c>
      <c r="C29">
        <v>1.0377358490566</v>
      </c>
      <c r="D29" t="s">
        <v>14</v>
      </c>
      <c r="E29">
        <v>17</v>
      </c>
      <c r="F29" s="21" t="s">
        <v>15</v>
      </c>
      <c r="G29" t="s">
        <v>278</v>
      </c>
      <c r="H29">
        <v>168</v>
      </c>
      <c r="I29" s="6" t="s">
        <v>184</v>
      </c>
      <c r="J29" t="s">
        <v>152</v>
      </c>
      <c r="K29" t="s">
        <v>19</v>
      </c>
      <c r="L29" s="32" t="s">
        <v>159</v>
      </c>
      <c r="M29" s="32" t="s">
        <v>196</v>
      </c>
      <c r="N29">
        <v>5000</v>
      </c>
      <c r="O29">
        <v>24083623</v>
      </c>
      <c r="P29" s="6" t="s">
        <v>361</v>
      </c>
    </row>
    <row r="30" spans="1:16">
      <c r="A30">
        <v>19</v>
      </c>
      <c r="B30">
        <v>48</v>
      </c>
      <c r="C30">
        <v>1.5094339622641499</v>
      </c>
      <c r="D30" t="s">
        <v>14</v>
      </c>
      <c r="E30">
        <v>17</v>
      </c>
      <c r="F30" s="21" t="s">
        <v>15</v>
      </c>
      <c r="G30" t="s">
        <v>278</v>
      </c>
      <c r="H30">
        <v>168</v>
      </c>
      <c r="I30" s="6" t="s">
        <v>184</v>
      </c>
      <c r="J30" t="s">
        <v>152</v>
      </c>
      <c r="K30" t="s">
        <v>19</v>
      </c>
      <c r="L30" s="32" t="s">
        <v>159</v>
      </c>
      <c r="M30" s="32" t="s">
        <v>196</v>
      </c>
      <c r="N30">
        <v>5000</v>
      </c>
      <c r="O30">
        <v>24083623</v>
      </c>
    </row>
    <row r="31" spans="1:16">
      <c r="A31">
        <v>20</v>
      </c>
      <c r="B31">
        <v>5</v>
      </c>
      <c r="C31">
        <v>1.4150943396226301</v>
      </c>
      <c r="D31" t="s">
        <v>14</v>
      </c>
      <c r="E31">
        <v>17</v>
      </c>
      <c r="F31" s="21" t="s">
        <v>15</v>
      </c>
      <c r="G31" t="s">
        <v>278</v>
      </c>
      <c r="H31">
        <v>168</v>
      </c>
      <c r="I31" s="6" t="s">
        <v>184</v>
      </c>
      <c r="J31" t="s">
        <v>152</v>
      </c>
      <c r="K31" t="s">
        <v>19</v>
      </c>
      <c r="L31" s="32" t="s">
        <v>20</v>
      </c>
      <c r="M31" s="32" t="s">
        <v>196</v>
      </c>
      <c r="N31">
        <v>5000</v>
      </c>
      <c r="O31">
        <v>24083623</v>
      </c>
      <c r="P31" s="6" t="s">
        <v>362</v>
      </c>
    </row>
    <row r="32" spans="1:16">
      <c r="A32">
        <v>20</v>
      </c>
      <c r="B32">
        <v>48</v>
      </c>
      <c r="C32">
        <v>1.79245283018868</v>
      </c>
      <c r="D32" t="s">
        <v>14</v>
      </c>
      <c r="E32">
        <v>17</v>
      </c>
      <c r="F32" s="21" t="s">
        <v>15</v>
      </c>
      <c r="G32" t="s">
        <v>278</v>
      </c>
      <c r="H32">
        <v>168</v>
      </c>
      <c r="I32" s="6" t="s">
        <v>184</v>
      </c>
      <c r="J32" t="s">
        <v>152</v>
      </c>
      <c r="K32" t="s">
        <v>19</v>
      </c>
      <c r="L32" t="s">
        <v>20</v>
      </c>
      <c r="M32" s="32" t="s">
        <v>196</v>
      </c>
      <c r="N32">
        <v>5000</v>
      </c>
      <c r="O32">
        <v>24083623</v>
      </c>
    </row>
    <row r="33" spans="1:16">
      <c r="A33">
        <v>21</v>
      </c>
      <c r="B33">
        <v>18</v>
      </c>
      <c r="C33">
        <v>1.40350877192982</v>
      </c>
      <c r="D33" t="s">
        <v>14</v>
      </c>
      <c r="E33">
        <v>18</v>
      </c>
      <c r="F33" t="s">
        <v>31</v>
      </c>
      <c r="G33" t="s">
        <v>278</v>
      </c>
      <c r="H33">
        <v>200</v>
      </c>
      <c r="I33" s="6" t="s">
        <v>184</v>
      </c>
      <c r="J33" t="s">
        <v>152</v>
      </c>
      <c r="K33" t="s">
        <v>19</v>
      </c>
      <c r="L33" t="s">
        <v>20</v>
      </c>
      <c r="M33" s="32" t="s">
        <v>196</v>
      </c>
      <c r="N33">
        <v>5000</v>
      </c>
      <c r="O33" s="23">
        <v>25955122</v>
      </c>
      <c r="P33" t="s">
        <v>163</v>
      </c>
    </row>
    <row r="34" spans="1:16">
      <c r="A34">
        <v>22</v>
      </c>
      <c r="B34">
        <v>18</v>
      </c>
      <c r="C34">
        <v>1.0526315789473599</v>
      </c>
      <c r="D34" t="s">
        <v>14</v>
      </c>
      <c r="E34">
        <v>18</v>
      </c>
      <c r="F34" t="s">
        <v>31</v>
      </c>
      <c r="G34" t="s">
        <v>278</v>
      </c>
      <c r="H34">
        <v>200</v>
      </c>
      <c r="I34" s="6" t="s">
        <v>184</v>
      </c>
      <c r="J34" t="s">
        <v>152</v>
      </c>
      <c r="K34" t="s">
        <v>19</v>
      </c>
      <c r="L34" t="s">
        <v>160</v>
      </c>
      <c r="M34" s="32" t="s">
        <v>196</v>
      </c>
      <c r="N34">
        <v>5000</v>
      </c>
      <c r="O34" s="23">
        <v>25955122</v>
      </c>
      <c r="P34" t="s">
        <v>165</v>
      </c>
    </row>
    <row r="35" spans="1:16">
      <c r="A35">
        <v>23</v>
      </c>
      <c r="B35">
        <v>48</v>
      </c>
      <c r="C35">
        <v>3.17073170731706</v>
      </c>
      <c r="D35" t="s">
        <v>14</v>
      </c>
      <c r="E35">
        <v>20</v>
      </c>
      <c r="F35" s="21" t="s">
        <v>15</v>
      </c>
      <c r="G35" t="s">
        <v>278</v>
      </c>
      <c r="H35" s="6">
        <v>190.1</v>
      </c>
      <c r="I35" s="21" t="s">
        <v>169</v>
      </c>
      <c r="J35" t="s">
        <v>152</v>
      </c>
      <c r="K35" t="s">
        <v>19</v>
      </c>
      <c r="L35" s="32" t="s">
        <v>159</v>
      </c>
      <c r="M35" s="32" t="s">
        <v>196</v>
      </c>
      <c r="N35">
        <v>5000</v>
      </c>
      <c r="O35">
        <v>27980987</v>
      </c>
      <c r="P35" t="s">
        <v>170</v>
      </c>
    </row>
    <row r="36" spans="1:16">
      <c r="A36">
        <v>24</v>
      </c>
      <c r="B36">
        <v>48</v>
      </c>
      <c r="C36">
        <v>2.1951219512194999</v>
      </c>
      <c r="D36" t="s">
        <v>14</v>
      </c>
      <c r="E36">
        <v>20</v>
      </c>
      <c r="F36" s="21" t="s">
        <v>15</v>
      </c>
      <c r="G36" t="s">
        <v>278</v>
      </c>
      <c r="H36" s="6">
        <v>190.1</v>
      </c>
      <c r="I36" s="21" t="s">
        <v>169</v>
      </c>
      <c r="J36" t="s">
        <v>152</v>
      </c>
      <c r="K36" t="s">
        <v>19</v>
      </c>
      <c r="L36" s="32" t="s">
        <v>20</v>
      </c>
      <c r="M36" s="32" t="s">
        <v>196</v>
      </c>
      <c r="N36">
        <v>5000</v>
      </c>
      <c r="O36">
        <v>27980987</v>
      </c>
      <c r="P36" t="s">
        <v>171</v>
      </c>
    </row>
    <row r="37" spans="1:16">
      <c r="A37">
        <v>25</v>
      </c>
      <c r="B37">
        <v>504</v>
      </c>
      <c r="C37">
        <v>0.86956521739130499</v>
      </c>
      <c r="D37" t="s">
        <v>14</v>
      </c>
      <c r="E37">
        <v>20</v>
      </c>
      <c r="F37" s="21" t="s">
        <v>15</v>
      </c>
      <c r="G37" t="s">
        <v>278</v>
      </c>
      <c r="H37" s="6">
        <v>150</v>
      </c>
      <c r="I37" s="21" t="s">
        <v>169</v>
      </c>
      <c r="J37" t="s">
        <v>152</v>
      </c>
      <c r="K37" t="s">
        <v>19</v>
      </c>
      <c r="L37" t="s">
        <v>20</v>
      </c>
      <c r="M37" s="32" t="s">
        <v>381</v>
      </c>
      <c r="N37">
        <v>5000</v>
      </c>
      <c r="O37">
        <v>26213260</v>
      </c>
      <c r="P37" t="s">
        <v>172</v>
      </c>
    </row>
    <row r="38" spans="1:16">
      <c r="A38">
        <v>26</v>
      </c>
      <c r="B38">
        <v>48</v>
      </c>
      <c r="C38">
        <v>1.50485436893203</v>
      </c>
      <c r="D38" t="s">
        <v>14</v>
      </c>
      <c r="E38">
        <v>18</v>
      </c>
      <c r="F38" t="s">
        <v>31</v>
      </c>
      <c r="G38" t="s">
        <v>278</v>
      </c>
      <c r="H38">
        <v>10</v>
      </c>
      <c r="I38" t="s">
        <v>184</v>
      </c>
      <c r="J38" t="s">
        <v>206</v>
      </c>
      <c r="K38" t="s">
        <v>19</v>
      </c>
      <c r="L38" t="s">
        <v>20</v>
      </c>
      <c r="M38" t="s">
        <v>326</v>
      </c>
      <c r="N38">
        <v>5000</v>
      </c>
      <c r="O38">
        <v>21367450</v>
      </c>
      <c r="P38" s="6" t="s">
        <v>210</v>
      </c>
    </row>
    <row r="39" spans="1:16">
      <c r="A39">
        <v>27</v>
      </c>
      <c r="B39">
        <v>48</v>
      </c>
      <c r="C39">
        <v>1.2621359223300901</v>
      </c>
      <c r="D39" t="s">
        <v>14</v>
      </c>
      <c r="E39">
        <v>18</v>
      </c>
      <c r="F39" t="s">
        <v>31</v>
      </c>
      <c r="G39" t="s">
        <v>278</v>
      </c>
      <c r="H39">
        <v>60</v>
      </c>
      <c r="I39" t="s">
        <v>184</v>
      </c>
      <c r="J39" t="s">
        <v>206</v>
      </c>
      <c r="K39" t="s">
        <v>19</v>
      </c>
      <c r="L39" t="s">
        <v>160</v>
      </c>
      <c r="M39" t="s">
        <v>326</v>
      </c>
      <c r="N39">
        <v>5000</v>
      </c>
      <c r="O39">
        <v>21367450</v>
      </c>
      <c r="P39" s="6" t="s">
        <v>211</v>
      </c>
    </row>
    <row r="40" spans="1:16">
      <c r="A40">
        <v>28</v>
      </c>
      <c r="B40" s="6">
        <v>1.6666667E-2</v>
      </c>
      <c r="C40">
        <v>1.53</v>
      </c>
      <c r="D40" t="s">
        <v>14</v>
      </c>
      <c r="E40" t="s">
        <v>326</v>
      </c>
      <c r="F40" s="21" t="s">
        <v>15</v>
      </c>
      <c r="G40" t="s">
        <v>278</v>
      </c>
      <c r="H40">
        <v>41</v>
      </c>
      <c r="I40" t="s">
        <v>167</v>
      </c>
      <c r="J40" t="s">
        <v>206</v>
      </c>
      <c r="K40" t="s">
        <v>19</v>
      </c>
      <c r="L40" t="s">
        <v>221</v>
      </c>
      <c r="M40" t="s">
        <v>326</v>
      </c>
      <c r="N40">
        <v>0</v>
      </c>
      <c r="O40" s="8" t="s">
        <v>222</v>
      </c>
      <c r="P40" s="6" t="s">
        <v>223</v>
      </c>
    </row>
    <row r="41" spans="1:16">
      <c r="A41">
        <v>28</v>
      </c>
      <c r="B41" s="6">
        <v>4.1666666999999998E-2</v>
      </c>
      <c r="C41">
        <v>0.96</v>
      </c>
      <c r="D41" t="s">
        <v>14</v>
      </c>
      <c r="E41" t="s">
        <v>326</v>
      </c>
      <c r="F41" s="21" t="s">
        <v>15</v>
      </c>
      <c r="G41" t="s">
        <v>278</v>
      </c>
      <c r="H41">
        <v>41</v>
      </c>
      <c r="I41" t="s">
        <v>167</v>
      </c>
      <c r="J41" t="s">
        <v>206</v>
      </c>
      <c r="K41" t="s">
        <v>19</v>
      </c>
      <c r="L41" t="s">
        <v>221</v>
      </c>
      <c r="M41" t="s">
        <v>326</v>
      </c>
      <c r="N41">
        <v>0</v>
      </c>
      <c r="O41" s="8" t="s">
        <v>222</v>
      </c>
    </row>
    <row r="42" spans="1:16">
      <c r="A42">
        <v>28</v>
      </c>
      <c r="B42">
        <f>5/60</f>
        <v>8.3333333333333329E-2</v>
      </c>
      <c r="C42">
        <v>0.79</v>
      </c>
      <c r="D42" t="s">
        <v>14</v>
      </c>
      <c r="E42" t="s">
        <v>326</v>
      </c>
      <c r="F42" s="21" t="s">
        <v>15</v>
      </c>
      <c r="G42" t="s">
        <v>278</v>
      </c>
      <c r="H42">
        <v>41</v>
      </c>
      <c r="I42" t="s">
        <v>167</v>
      </c>
      <c r="J42" t="s">
        <v>206</v>
      </c>
      <c r="K42" t="s">
        <v>19</v>
      </c>
      <c r="L42" t="s">
        <v>221</v>
      </c>
      <c r="M42" t="s">
        <v>326</v>
      </c>
      <c r="N42">
        <v>0</v>
      </c>
      <c r="O42" s="8" t="s">
        <v>222</v>
      </c>
    </row>
    <row r="43" spans="1:16">
      <c r="A43">
        <v>28</v>
      </c>
      <c r="B43">
        <v>0.25</v>
      </c>
      <c r="C43">
        <v>0.6</v>
      </c>
      <c r="D43" t="s">
        <v>14</v>
      </c>
      <c r="E43" t="s">
        <v>326</v>
      </c>
      <c r="F43" s="21" t="s">
        <v>15</v>
      </c>
      <c r="G43" t="s">
        <v>278</v>
      </c>
      <c r="H43">
        <v>41</v>
      </c>
      <c r="I43" t="s">
        <v>167</v>
      </c>
      <c r="J43" t="s">
        <v>206</v>
      </c>
      <c r="K43" t="s">
        <v>19</v>
      </c>
      <c r="L43" t="s">
        <v>221</v>
      </c>
      <c r="M43" t="s">
        <v>326</v>
      </c>
      <c r="N43">
        <v>0</v>
      </c>
      <c r="O43" s="8" t="s">
        <v>222</v>
      </c>
    </row>
    <row r="44" spans="1:16">
      <c r="A44">
        <v>28</v>
      </c>
      <c r="B44" s="6">
        <v>0.5</v>
      </c>
      <c r="C44">
        <v>0.33</v>
      </c>
      <c r="D44" t="s">
        <v>14</v>
      </c>
      <c r="E44" t="s">
        <v>326</v>
      </c>
      <c r="F44" s="21" t="s">
        <v>15</v>
      </c>
      <c r="G44" t="s">
        <v>278</v>
      </c>
      <c r="H44">
        <v>41</v>
      </c>
      <c r="I44" t="s">
        <v>167</v>
      </c>
      <c r="J44" t="s">
        <v>206</v>
      </c>
      <c r="K44" t="s">
        <v>19</v>
      </c>
      <c r="L44" t="s">
        <v>221</v>
      </c>
      <c r="M44" t="s">
        <v>326</v>
      </c>
      <c r="N44">
        <v>0</v>
      </c>
      <c r="O44" s="8" t="s">
        <v>222</v>
      </c>
    </row>
    <row r="45" spans="1:16">
      <c r="A45">
        <v>28</v>
      </c>
      <c r="B45" s="6">
        <v>1</v>
      </c>
      <c r="C45">
        <v>0.48</v>
      </c>
      <c r="D45" t="s">
        <v>14</v>
      </c>
      <c r="E45" t="s">
        <v>326</v>
      </c>
      <c r="F45" s="21" t="s">
        <v>15</v>
      </c>
      <c r="G45" t="s">
        <v>278</v>
      </c>
      <c r="H45">
        <v>41</v>
      </c>
      <c r="I45" t="s">
        <v>167</v>
      </c>
      <c r="J45" t="s">
        <v>206</v>
      </c>
      <c r="K45" t="s">
        <v>19</v>
      </c>
      <c r="L45" t="s">
        <v>221</v>
      </c>
      <c r="M45" t="s">
        <v>326</v>
      </c>
      <c r="N45">
        <v>0</v>
      </c>
      <c r="O45" s="8" t="s">
        <v>222</v>
      </c>
    </row>
    <row r="46" spans="1:16">
      <c r="A46">
        <v>28</v>
      </c>
      <c r="B46">
        <v>2</v>
      </c>
      <c r="C46">
        <v>0.44</v>
      </c>
      <c r="D46" t="s">
        <v>14</v>
      </c>
      <c r="E46" t="s">
        <v>326</v>
      </c>
      <c r="F46" s="21" t="s">
        <v>15</v>
      </c>
      <c r="G46" t="s">
        <v>278</v>
      </c>
      <c r="H46">
        <v>41</v>
      </c>
      <c r="I46" t="s">
        <v>167</v>
      </c>
      <c r="J46" t="s">
        <v>206</v>
      </c>
      <c r="K46" t="s">
        <v>19</v>
      </c>
      <c r="L46" t="s">
        <v>221</v>
      </c>
      <c r="M46" t="s">
        <v>326</v>
      </c>
      <c r="N46">
        <v>0</v>
      </c>
      <c r="O46" s="8" t="s">
        <v>222</v>
      </c>
    </row>
    <row r="47" spans="1:16">
      <c r="A47">
        <v>28</v>
      </c>
      <c r="B47">
        <v>4</v>
      </c>
      <c r="C47">
        <v>0.4</v>
      </c>
      <c r="D47" t="s">
        <v>14</v>
      </c>
      <c r="E47" t="s">
        <v>326</v>
      </c>
      <c r="F47" s="21" t="s">
        <v>15</v>
      </c>
      <c r="G47" t="s">
        <v>278</v>
      </c>
      <c r="H47">
        <v>41</v>
      </c>
      <c r="I47" t="s">
        <v>167</v>
      </c>
      <c r="J47" t="s">
        <v>206</v>
      </c>
      <c r="K47" t="s">
        <v>19</v>
      </c>
      <c r="L47" t="s">
        <v>221</v>
      </c>
      <c r="M47" t="s">
        <v>326</v>
      </c>
      <c r="N47">
        <v>0</v>
      </c>
      <c r="O47" s="8" t="s">
        <v>222</v>
      </c>
    </row>
    <row r="48" spans="1:16">
      <c r="A48">
        <v>28</v>
      </c>
      <c r="B48">
        <v>6</v>
      </c>
      <c r="C48">
        <v>0.23</v>
      </c>
      <c r="D48" t="s">
        <v>14</v>
      </c>
      <c r="E48" t="s">
        <v>326</v>
      </c>
      <c r="F48" s="21" t="s">
        <v>15</v>
      </c>
      <c r="G48" t="s">
        <v>278</v>
      </c>
      <c r="H48">
        <v>41</v>
      </c>
      <c r="I48" t="s">
        <v>167</v>
      </c>
      <c r="J48" t="s">
        <v>206</v>
      </c>
      <c r="K48" t="s">
        <v>19</v>
      </c>
      <c r="L48" t="s">
        <v>221</v>
      </c>
      <c r="M48" t="s">
        <v>326</v>
      </c>
      <c r="N48">
        <v>0</v>
      </c>
      <c r="O48" s="8" t="s">
        <v>222</v>
      </c>
    </row>
    <row r="49" spans="1:18">
      <c r="A49">
        <v>28</v>
      </c>
      <c r="B49">
        <v>18</v>
      </c>
      <c r="C49">
        <v>0.02</v>
      </c>
      <c r="D49" t="s">
        <v>14</v>
      </c>
      <c r="E49" t="s">
        <v>326</v>
      </c>
      <c r="F49" s="21" t="s">
        <v>15</v>
      </c>
      <c r="G49" t="s">
        <v>278</v>
      </c>
      <c r="H49">
        <v>41</v>
      </c>
      <c r="I49" t="s">
        <v>167</v>
      </c>
      <c r="J49" t="s">
        <v>206</v>
      </c>
      <c r="K49" t="s">
        <v>19</v>
      </c>
      <c r="L49" t="s">
        <v>221</v>
      </c>
      <c r="M49" t="s">
        <v>326</v>
      </c>
      <c r="N49">
        <v>0</v>
      </c>
      <c r="O49" s="8" t="s">
        <v>222</v>
      </c>
    </row>
    <row r="50" spans="1:18">
      <c r="A50">
        <v>28</v>
      </c>
      <c r="B50">
        <v>24</v>
      </c>
      <c r="C50">
        <v>0.06</v>
      </c>
      <c r="D50" t="s">
        <v>14</v>
      </c>
      <c r="E50" t="s">
        <v>326</v>
      </c>
      <c r="F50" s="21" t="s">
        <v>15</v>
      </c>
      <c r="G50" t="s">
        <v>278</v>
      </c>
      <c r="H50">
        <v>41</v>
      </c>
      <c r="I50" t="s">
        <v>167</v>
      </c>
      <c r="J50" t="s">
        <v>206</v>
      </c>
      <c r="K50" t="s">
        <v>19</v>
      </c>
      <c r="L50" t="s">
        <v>221</v>
      </c>
      <c r="M50" t="s">
        <v>326</v>
      </c>
      <c r="N50">
        <v>0</v>
      </c>
      <c r="O50" s="8" t="s">
        <v>222</v>
      </c>
    </row>
    <row r="51" spans="1:18">
      <c r="A51">
        <v>29</v>
      </c>
      <c r="B51">
        <v>24</v>
      </c>
      <c r="C51">
        <v>4.16</v>
      </c>
      <c r="D51" t="s">
        <v>14</v>
      </c>
      <c r="E51" t="s">
        <v>326</v>
      </c>
      <c r="F51" t="s">
        <v>302</v>
      </c>
      <c r="G51" t="s">
        <v>278</v>
      </c>
      <c r="H51">
        <v>97</v>
      </c>
      <c r="I51" t="s">
        <v>92</v>
      </c>
      <c r="J51" t="s">
        <v>242</v>
      </c>
      <c r="K51" t="s">
        <v>250</v>
      </c>
      <c r="L51" t="s">
        <v>20</v>
      </c>
      <c r="M51" t="s">
        <v>326</v>
      </c>
      <c r="N51">
        <v>0</v>
      </c>
      <c r="O51">
        <v>26860294</v>
      </c>
      <c r="P51" t="s">
        <v>251</v>
      </c>
    </row>
    <row r="52" spans="1:18">
      <c r="A52" s="13">
        <v>30</v>
      </c>
      <c r="B52">
        <v>48</v>
      </c>
      <c r="C52">
        <v>0.91659999999999997</v>
      </c>
      <c r="D52" t="s">
        <v>14</v>
      </c>
      <c r="E52" s="6">
        <v>23</v>
      </c>
      <c r="F52" s="21" t="s">
        <v>42</v>
      </c>
      <c r="G52" t="s">
        <v>278</v>
      </c>
      <c r="H52">
        <v>13</v>
      </c>
      <c r="I52" s="6" t="s">
        <v>169</v>
      </c>
      <c r="J52" t="s">
        <v>242</v>
      </c>
      <c r="K52" t="s">
        <v>19</v>
      </c>
      <c r="L52" t="s">
        <v>221</v>
      </c>
      <c r="M52" t="s">
        <v>326</v>
      </c>
      <c r="N52">
        <v>0</v>
      </c>
      <c r="O52">
        <v>23300273</v>
      </c>
      <c r="P52" t="s">
        <v>257</v>
      </c>
    </row>
    <row r="53" spans="1:18">
      <c r="A53">
        <v>31</v>
      </c>
      <c r="B53">
        <v>48</v>
      </c>
      <c r="C53">
        <v>1.1742424242424201</v>
      </c>
      <c r="D53" t="s">
        <v>14</v>
      </c>
      <c r="E53">
        <v>20</v>
      </c>
      <c r="F53" s="21" t="s">
        <v>15</v>
      </c>
      <c r="G53" t="s">
        <v>278</v>
      </c>
      <c r="H53">
        <v>13.5</v>
      </c>
      <c r="I53" t="s">
        <v>81</v>
      </c>
      <c r="J53" t="s">
        <v>152</v>
      </c>
      <c r="K53" t="s">
        <v>19</v>
      </c>
      <c r="L53" t="s">
        <v>20</v>
      </c>
      <c r="M53" t="s">
        <v>326</v>
      </c>
      <c r="N53">
        <v>500</v>
      </c>
      <c r="O53">
        <v>34029471</v>
      </c>
      <c r="P53" t="s">
        <v>180</v>
      </c>
    </row>
    <row r="54" spans="1:18">
      <c r="A54">
        <v>32</v>
      </c>
      <c r="B54">
        <v>72</v>
      </c>
      <c r="C54">
        <v>0.98684210526315996</v>
      </c>
      <c r="D54" t="s">
        <v>14</v>
      </c>
      <c r="E54">
        <v>20</v>
      </c>
      <c r="F54" s="21" t="s">
        <v>15</v>
      </c>
      <c r="G54" t="s">
        <v>278</v>
      </c>
      <c r="H54">
        <v>13.64</v>
      </c>
      <c r="I54" t="s">
        <v>184</v>
      </c>
      <c r="J54" t="s">
        <v>152</v>
      </c>
      <c r="K54" t="s">
        <v>19</v>
      </c>
      <c r="L54" t="s">
        <v>20</v>
      </c>
      <c r="M54" t="s">
        <v>196</v>
      </c>
      <c r="N54">
        <v>500</v>
      </c>
      <c r="O54">
        <v>31565854</v>
      </c>
      <c r="P54" t="s">
        <v>185</v>
      </c>
    </row>
    <row r="55" spans="1:18">
      <c r="A55">
        <v>33</v>
      </c>
      <c r="B55">
        <v>72</v>
      </c>
      <c r="C55">
        <v>2.0394736842105199</v>
      </c>
      <c r="D55" t="s">
        <v>14</v>
      </c>
      <c r="E55">
        <v>20</v>
      </c>
      <c r="F55" s="21" t="s">
        <v>15</v>
      </c>
      <c r="G55" t="s">
        <v>278</v>
      </c>
      <c r="H55">
        <v>13.64</v>
      </c>
      <c r="I55" t="s">
        <v>184</v>
      </c>
      <c r="J55" t="s">
        <v>152</v>
      </c>
      <c r="K55" t="s">
        <v>19</v>
      </c>
      <c r="L55" t="s">
        <v>20</v>
      </c>
      <c r="M55" t="s">
        <v>196</v>
      </c>
      <c r="N55">
        <v>500</v>
      </c>
      <c r="O55">
        <v>31565854</v>
      </c>
    </row>
    <row r="56" spans="1:18">
      <c r="R56" s="14"/>
    </row>
  </sheetData>
  <phoneticPr fontId="16" type="noConversion"/>
  <hyperlinks>
    <hyperlink ref="O33" r:id="rId1" display=" 25955122" xr:uid="{00000000-0004-0000-0800-000000000000}"/>
    <hyperlink ref="O34" r:id="rId2" display=" 25955122" xr:uid="{F9C709FB-8B10-45DA-8F0F-D0C62692D14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272"/>
  <sheetViews>
    <sheetView zoomScale="70" zoomScaleNormal="70" workbookViewId="0">
      <pane ySplit="1" topLeftCell="A2" activePane="bottomLeft" state="frozen"/>
      <selection pane="bottomLeft" activeCell="C1" sqref="C1"/>
    </sheetView>
  </sheetViews>
  <sheetFormatPr defaultRowHeight="14.4"/>
  <cols>
    <col min="15" max="15" width="33.3320312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403</v>
      </c>
      <c r="J1" t="s">
        <v>8</v>
      </c>
      <c r="K1" t="s">
        <v>9</v>
      </c>
      <c r="L1" t="s">
        <v>10</v>
      </c>
      <c r="M1" t="s">
        <v>375</v>
      </c>
      <c r="N1" t="s">
        <v>11</v>
      </c>
      <c r="O1" t="s">
        <v>12</v>
      </c>
      <c r="P1" t="s">
        <v>13</v>
      </c>
    </row>
    <row r="2" spans="1:16">
      <c r="A2" s="18">
        <v>1</v>
      </c>
      <c r="B2" s="6">
        <v>1</v>
      </c>
      <c r="C2">
        <v>3.4193548387096699</v>
      </c>
      <c r="D2" t="s">
        <v>14</v>
      </c>
      <c r="E2">
        <v>21.4</v>
      </c>
      <c r="F2" t="s">
        <v>31</v>
      </c>
      <c r="G2" t="s">
        <v>277</v>
      </c>
      <c r="H2">
        <v>10</v>
      </c>
      <c r="I2" t="s">
        <v>81</v>
      </c>
      <c r="J2" t="s">
        <v>18</v>
      </c>
      <c r="K2" t="s">
        <v>32</v>
      </c>
      <c r="L2" t="s">
        <v>33</v>
      </c>
      <c r="M2" t="s">
        <v>326</v>
      </c>
      <c r="N2">
        <v>3400</v>
      </c>
      <c r="O2" s="21">
        <v>24495038</v>
      </c>
      <c r="P2" t="s">
        <v>320</v>
      </c>
    </row>
    <row r="3" spans="1:16">
      <c r="A3" s="18">
        <v>1</v>
      </c>
      <c r="B3" s="6">
        <v>4</v>
      </c>
      <c r="C3">
        <v>3.67741935483871</v>
      </c>
      <c r="D3" t="s">
        <v>14</v>
      </c>
      <c r="E3">
        <v>21.4</v>
      </c>
      <c r="F3" t="s">
        <v>31</v>
      </c>
      <c r="G3" t="s">
        <v>277</v>
      </c>
      <c r="H3">
        <v>10</v>
      </c>
      <c r="I3" t="s">
        <v>81</v>
      </c>
      <c r="J3" t="s">
        <v>18</v>
      </c>
      <c r="K3" t="s">
        <v>32</v>
      </c>
      <c r="L3" t="s">
        <v>33</v>
      </c>
      <c r="M3" t="s">
        <v>326</v>
      </c>
      <c r="N3">
        <v>3400</v>
      </c>
      <c r="O3" s="21">
        <v>24495038</v>
      </c>
    </row>
    <row r="4" spans="1:16">
      <c r="A4" s="18">
        <v>1</v>
      </c>
      <c r="B4" s="6">
        <v>24</v>
      </c>
      <c r="C4">
        <v>3.4193548387096699</v>
      </c>
      <c r="D4" t="s">
        <v>14</v>
      </c>
      <c r="E4">
        <v>21.4</v>
      </c>
      <c r="F4" t="s">
        <v>31</v>
      </c>
      <c r="G4" t="s">
        <v>277</v>
      </c>
      <c r="H4">
        <v>10</v>
      </c>
      <c r="I4" t="s">
        <v>81</v>
      </c>
      <c r="J4" t="s">
        <v>18</v>
      </c>
      <c r="K4" t="s">
        <v>32</v>
      </c>
      <c r="L4" t="s">
        <v>33</v>
      </c>
      <c r="M4" t="s">
        <v>326</v>
      </c>
      <c r="N4">
        <v>3400</v>
      </c>
      <c r="O4" s="21">
        <v>24495038</v>
      </c>
    </row>
    <row r="5" spans="1:16">
      <c r="A5" s="18">
        <v>1</v>
      </c>
      <c r="B5" s="6">
        <v>48</v>
      </c>
      <c r="C5">
        <v>3.4193548387096699</v>
      </c>
      <c r="D5" t="s">
        <v>14</v>
      </c>
      <c r="E5">
        <v>21.4</v>
      </c>
      <c r="F5" t="s">
        <v>31</v>
      </c>
      <c r="G5" t="s">
        <v>277</v>
      </c>
      <c r="H5">
        <v>10</v>
      </c>
      <c r="I5" t="s">
        <v>81</v>
      </c>
      <c r="J5" t="s">
        <v>18</v>
      </c>
      <c r="K5" t="s">
        <v>32</v>
      </c>
      <c r="L5" t="s">
        <v>33</v>
      </c>
      <c r="M5" t="s">
        <v>326</v>
      </c>
      <c r="N5">
        <v>3400</v>
      </c>
      <c r="O5" s="21">
        <v>24495038</v>
      </c>
    </row>
    <row r="6" spans="1:16">
      <c r="A6" s="18">
        <v>2</v>
      </c>
      <c r="B6" s="6">
        <v>1</v>
      </c>
      <c r="C6">
        <v>2.0394736842105199</v>
      </c>
      <c r="D6" t="s">
        <v>14</v>
      </c>
      <c r="E6">
        <v>21.4</v>
      </c>
      <c r="F6" t="s">
        <v>31</v>
      </c>
      <c r="G6" t="s">
        <v>277</v>
      </c>
      <c r="H6">
        <v>10</v>
      </c>
      <c r="I6" t="s">
        <v>81</v>
      </c>
      <c r="J6" t="s">
        <v>18</v>
      </c>
      <c r="K6" t="s">
        <v>32</v>
      </c>
      <c r="L6" t="s">
        <v>20</v>
      </c>
      <c r="M6" t="s">
        <v>326</v>
      </c>
      <c r="N6">
        <v>3400</v>
      </c>
      <c r="O6" s="21">
        <v>24495038</v>
      </c>
      <c r="P6" s="6" t="s">
        <v>34</v>
      </c>
    </row>
    <row r="7" spans="1:16">
      <c r="A7" s="18">
        <v>2</v>
      </c>
      <c r="B7" s="6">
        <v>4</v>
      </c>
      <c r="C7">
        <v>1.51315789473684</v>
      </c>
      <c r="D7" t="s">
        <v>14</v>
      </c>
      <c r="E7">
        <v>21.4</v>
      </c>
      <c r="F7" t="s">
        <v>31</v>
      </c>
      <c r="G7" t="s">
        <v>277</v>
      </c>
      <c r="H7">
        <v>10</v>
      </c>
      <c r="I7" t="s">
        <v>81</v>
      </c>
      <c r="J7" t="s">
        <v>18</v>
      </c>
      <c r="K7" t="s">
        <v>32</v>
      </c>
      <c r="L7" t="s">
        <v>20</v>
      </c>
      <c r="M7" t="s">
        <v>326</v>
      </c>
      <c r="N7">
        <v>3400</v>
      </c>
      <c r="O7" s="21">
        <v>24495038</v>
      </c>
    </row>
    <row r="8" spans="1:16">
      <c r="A8" s="18">
        <v>2</v>
      </c>
      <c r="B8" s="6">
        <v>24</v>
      </c>
      <c r="C8">
        <v>1.4473684210526201</v>
      </c>
      <c r="D8" t="s">
        <v>14</v>
      </c>
      <c r="E8">
        <v>21.4</v>
      </c>
      <c r="F8" t="s">
        <v>31</v>
      </c>
      <c r="G8" t="s">
        <v>277</v>
      </c>
      <c r="H8">
        <v>10</v>
      </c>
      <c r="I8" t="s">
        <v>81</v>
      </c>
      <c r="J8" t="s">
        <v>18</v>
      </c>
      <c r="K8" t="s">
        <v>32</v>
      </c>
      <c r="L8" t="s">
        <v>20</v>
      </c>
      <c r="M8" t="s">
        <v>326</v>
      </c>
      <c r="N8">
        <v>3400</v>
      </c>
      <c r="O8" s="21">
        <v>24495038</v>
      </c>
    </row>
    <row r="9" spans="1:16">
      <c r="A9" s="18">
        <v>2</v>
      </c>
      <c r="B9" s="6">
        <v>48</v>
      </c>
      <c r="C9">
        <v>1.1184210526315701</v>
      </c>
      <c r="D9" t="s">
        <v>14</v>
      </c>
      <c r="E9">
        <v>21.4</v>
      </c>
      <c r="F9" t="s">
        <v>31</v>
      </c>
      <c r="G9" t="s">
        <v>277</v>
      </c>
      <c r="H9">
        <v>10</v>
      </c>
      <c r="I9" t="s">
        <v>81</v>
      </c>
      <c r="J9" t="s">
        <v>18</v>
      </c>
      <c r="K9" t="s">
        <v>32</v>
      </c>
      <c r="L9" t="s">
        <v>20</v>
      </c>
      <c r="M9" t="s">
        <v>326</v>
      </c>
      <c r="N9">
        <v>3400</v>
      </c>
      <c r="O9" s="21">
        <v>24495038</v>
      </c>
    </row>
    <row r="10" spans="1:16">
      <c r="A10" s="6">
        <v>3</v>
      </c>
      <c r="B10" s="6">
        <v>4</v>
      </c>
      <c r="C10">
        <v>1.0638289999999999</v>
      </c>
      <c r="D10" t="s">
        <v>14</v>
      </c>
      <c r="E10">
        <v>21.4</v>
      </c>
      <c r="F10" t="s">
        <v>31</v>
      </c>
      <c r="G10" t="s">
        <v>277</v>
      </c>
      <c r="H10">
        <v>5</v>
      </c>
      <c r="I10" t="s">
        <v>24</v>
      </c>
      <c r="J10" t="s">
        <v>18</v>
      </c>
      <c r="K10" t="s">
        <v>19</v>
      </c>
      <c r="L10" t="s">
        <v>25</v>
      </c>
      <c r="M10" t="s">
        <v>196</v>
      </c>
      <c r="N10">
        <v>5000</v>
      </c>
      <c r="O10" s="21">
        <v>25999665</v>
      </c>
      <c r="P10" s="6" t="s">
        <v>26</v>
      </c>
    </row>
    <row r="11" spans="1:16">
      <c r="A11" s="6">
        <v>3</v>
      </c>
      <c r="B11" s="6">
        <v>24</v>
      </c>
      <c r="C11">
        <v>1.0638289999999999</v>
      </c>
      <c r="D11" t="s">
        <v>14</v>
      </c>
      <c r="E11">
        <v>20</v>
      </c>
      <c r="F11" t="s">
        <v>31</v>
      </c>
      <c r="G11" t="s">
        <v>277</v>
      </c>
      <c r="H11">
        <v>5</v>
      </c>
      <c r="I11" t="s">
        <v>24</v>
      </c>
      <c r="J11" t="s">
        <v>18</v>
      </c>
      <c r="K11" t="s">
        <v>19</v>
      </c>
      <c r="L11" t="s">
        <v>25</v>
      </c>
      <c r="M11" t="s">
        <v>196</v>
      </c>
      <c r="N11">
        <v>5000</v>
      </c>
      <c r="O11" s="21">
        <v>25999665</v>
      </c>
    </row>
    <row r="12" spans="1:16">
      <c r="A12" s="6">
        <v>3</v>
      </c>
      <c r="B12" s="6">
        <v>168</v>
      </c>
      <c r="C12">
        <v>0.21276500000000001</v>
      </c>
      <c r="D12" t="s">
        <v>14</v>
      </c>
      <c r="E12">
        <v>20</v>
      </c>
      <c r="F12" t="s">
        <v>31</v>
      </c>
      <c r="G12" t="s">
        <v>277</v>
      </c>
      <c r="H12">
        <v>5</v>
      </c>
      <c r="I12" t="s">
        <v>24</v>
      </c>
      <c r="J12" t="s">
        <v>18</v>
      </c>
      <c r="K12" t="s">
        <v>19</v>
      </c>
      <c r="L12" t="s">
        <v>25</v>
      </c>
      <c r="M12" t="s">
        <v>196</v>
      </c>
      <c r="N12">
        <v>5000</v>
      </c>
      <c r="O12" s="21">
        <v>25999665</v>
      </c>
    </row>
    <row r="13" spans="1:16">
      <c r="A13" s="6">
        <v>4</v>
      </c>
      <c r="B13" s="6">
        <v>24</v>
      </c>
      <c r="C13">
        <v>7.1276595744680797</v>
      </c>
      <c r="D13" t="s">
        <v>14</v>
      </c>
      <c r="E13" t="s">
        <v>326</v>
      </c>
      <c r="F13" t="s">
        <v>31</v>
      </c>
      <c r="G13" t="s">
        <v>277</v>
      </c>
      <c r="H13">
        <v>2.5</v>
      </c>
      <c r="I13" t="s">
        <v>29</v>
      </c>
      <c r="J13" t="s">
        <v>18</v>
      </c>
      <c r="K13" t="s">
        <v>30</v>
      </c>
      <c r="L13" t="s">
        <v>20</v>
      </c>
      <c r="M13" t="s">
        <v>326</v>
      </c>
      <c r="N13">
        <v>0</v>
      </c>
      <c r="O13" s="21">
        <v>25224367</v>
      </c>
      <c r="P13" s="16" t="s">
        <v>346</v>
      </c>
    </row>
    <row r="14" spans="1:16">
      <c r="A14">
        <v>5</v>
      </c>
      <c r="B14">
        <v>1</v>
      </c>
      <c r="C14">
        <v>0.70967741935483797</v>
      </c>
      <c r="D14" t="s">
        <v>14</v>
      </c>
      <c r="E14">
        <v>20</v>
      </c>
      <c r="F14" s="21" t="s">
        <v>15</v>
      </c>
      <c r="G14" t="s">
        <v>277</v>
      </c>
      <c r="H14">
        <v>56.8</v>
      </c>
      <c r="I14" t="s">
        <v>35</v>
      </c>
      <c r="J14" t="s">
        <v>18</v>
      </c>
      <c r="K14" t="s">
        <v>19</v>
      </c>
      <c r="L14" t="s">
        <v>20</v>
      </c>
      <c r="M14" t="s">
        <v>326</v>
      </c>
      <c r="N14">
        <v>5000</v>
      </c>
      <c r="O14" s="21">
        <v>24766522</v>
      </c>
      <c r="P14" s="6" t="s">
        <v>36</v>
      </c>
    </row>
    <row r="15" spans="1:16">
      <c r="A15">
        <v>5</v>
      </c>
      <c r="B15">
        <v>6</v>
      </c>
      <c r="C15">
        <v>3.75</v>
      </c>
      <c r="D15" t="s">
        <v>14</v>
      </c>
      <c r="E15">
        <v>20</v>
      </c>
      <c r="F15" s="21" t="s">
        <v>15</v>
      </c>
      <c r="G15" t="s">
        <v>277</v>
      </c>
      <c r="H15">
        <v>56.8</v>
      </c>
      <c r="I15" t="s">
        <v>35</v>
      </c>
      <c r="J15" t="s">
        <v>18</v>
      </c>
      <c r="K15" t="s">
        <v>19</v>
      </c>
      <c r="L15" t="s">
        <v>20</v>
      </c>
      <c r="M15" t="s">
        <v>326</v>
      </c>
      <c r="N15">
        <v>5000</v>
      </c>
      <c r="O15" s="21">
        <v>24766522</v>
      </c>
    </row>
    <row r="16" spans="1:16">
      <c r="A16">
        <v>5</v>
      </c>
      <c r="B16">
        <v>24</v>
      </c>
      <c r="C16">
        <v>0.69230769230769496</v>
      </c>
      <c r="D16" t="s">
        <v>14</v>
      </c>
      <c r="E16">
        <v>20</v>
      </c>
      <c r="F16" s="21" t="s">
        <v>15</v>
      </c>
      <c r="G16" t="s">
        <v>277</v>
      </c>
      <c r="H16">
        <v>56.8</v>
      </c>
      <c r="I16" t="s">
        <v>35</v>
      </c>
      <c r="J16" t="s">
        <v>18</v>
      </c>
      <c r="K16" t="s">
        <v>19</v>
      </c>
      <c r="L16" t="s">
        <v>20</v>
      </c>
      <c r="M16" t="s">
        <v>326</v>
      </c>
      <c r="N16">
        <v>5000</v>
      </c>
      <c r="O16" s="21">
        <v>24766522</v>
      </c>
    </row>
    <row r="17" spans="1:18">
      <c r="A17" s="18">
        <v>6</v>
      </c>
      <c r="B17" s="6">
        <v>1</v>
      </c>
      <c r="C17">
        <v>0.451612903225804</v>
      </c>
      <c r="D17" t="s">
        <v>14</v>
      </c>
      <c r="E17">
        <v>20</v>
      </c>
      <c r="F17" s="21" t="s">
        <v>15</v>
      </c>
      <c r="G17" t="s">
        <v>277</v>
      </c>
      <c r="H17">
        <v>92</v>
      </c>
      <c r="I17" t="s">
        <v>35</v>
      </c>
      <c r="J17" t="s">
        <v>18</v>
      </c>
      <c r="K17" t="s">
        <v>37</v>
      </c>
      <c r="L17" t="s">
        <v>20</v>
      </c>
      <c r="M17" t="s">
        <v>326</v>
      </c>
      <c r="N17">
        <v>5000</v>
      </c>
      <c r="O17" s="21">
        <v>24766522</v>
      </c>
      <c r="P17" s="6" t="s">
        <v>38</v>
      </c>
    </row>
    <row r="18" spans="1:18">
      <c r="A18" s="18">
        <v>6</v>
      </c>
      <c r="B18" s="6">
        <v>6</v>
      </c>
      <c r="C18">
        <v>1.0833333333333199</v>
      </c>
      <c r="D18" t="s">
        <v>14</v>
      </c>
      <c r="E18">
        <v>20</v>
      </c>
      <c r="F18" s="21" t="s">
        <v>15</v>
      </c>
      <c r="G18" t="s">
        <v>277</v>
      </c>
      <c r="H18">
        <v>92</v>
      </c>
      <c r="I18" t="s">
        <v>35</v>
      </c>
      <c r="J18" t="s">
        <v>18</v>
      </c>
      <c r="K18" t="s">
        <v>37</v>
      </c>
      <c r="L18" t="s">
        <v>20</v>
      </c>
      <c r="M18" t="s">
        <v>326</v>
      </c>
      <c r="N18">
        <v>5000</v>
      </c>
      <c r="O18" s="21">
        <v>24766522</v>
      </c>
    </row>
    <row r="19" spans="1:18">
      <c r="A19" s="18">
        <v>6</v>
      </c>
      <c r="B19" s="6">
        <v>24</v>
      </c>
      <c r="C19">
        <v>0.30769230769231498</v>
      </c>
      <c r="D19" t="s">
        <v>14</v>
      </c>
      <c r="E19">
        <v>20</v>
      </c>
      <c r="F19" s="21" t="s">
        <v>15</v>
      </c>
      <c r="G19" t="s">
        <v>277</v>
      </c>
      <c r="H19">
        <v>92</v>
      </c>
      <c r="I19" t="s">
        <v>35</v>
      </c>
      <c r="J19" t="s">
        <v>18</v>
      </c>
      <c r="K19" t="s">
        <v>37</v>
      </c>
      <c r="L19" t="s">
        <v>20</v>
      </c>
      <c r="M19" t="s">
        <v>326</v>
      </c>
      <c r="N19">
        <v>5000</v>
      </c>
      <c r="O19" s="21">
        <v>24766522</v>
      </c>
    </row>
    <row r="20" spans="1:18">
      <c r="A20" s="18">
        <v>7</v>
      </c>
      <c r="B20" s="6">
        <v>1</v>
      </c>
      <c r="C20">
        <v>0.451612903225804</v>
      </c>
      <c r="D20" t="s">
        <v>14</v>
      </c>
      <c r="E20">
        <v>20</v>
      </c>
      <c r="F20" s="21" t="s">
        <v>15</v>
      </c>
      <c r="G20" t="s">
        <v>277</v>
      </c>
      <c r="H20">
        <v>49.6</v>
      </c>
      <c r="I20" t="s">
        <v>35</v>
      </c>
      <c r="J20" t="s">
        <v>18</v>
      </c>
      <c r="K20" t="s">
        <v>39</v>
      </c>
      <c r="L20" t="s">
        <v>20</v>
      </c>
      <c r="M20" t="s">
        <v>326</v>
      </c>
      <c r="N20">
        <v>5000</v>
      </c>
      <c r="O20" s="21">
        <v>24766522</v>
      </c>
      <c r="P20" s="6" t="s">
        <v>40</v>
      </c>
    </row>
    <row r="21" spans="1:18">
      <c r="A21" s="18">
        <v>7</v>
      </c>
      <c r="B21" s="6">
        <v>6</v>
      </c>
      <c r="C21">
        <v>0.83333333333332604</v>
      </c>
      <c r="D21" t="s">
        <v>14</v>
      </c>
      <c r="E21">
        <v>20</v>
      </c>
      <c r="F21" s="21" t="s">
        <v>15</v>
      </c>
      <c r="G21" t="s">
        <v>277</v>
      </c>
      <c r="H21">
        <v>49.6</v>
      </c>
      <c r="I21" t="s">
        <v>35</v>
      </c>
      <c r="J21" t="s">
        <v>18</v>
      </c>
      <c r="K21" t="s">
        <v>39</v>
      </c>
      <c r="L21" t="s">
        <v>20</v>
      </c>
      <c r="M21" t="s">
        <v>326</v>
      </c>
      <c r="N21">
        <v>5000</v>
      </c>
      <c r="O21" s="21">
        <v>24766522</v>
      </c>
    </row>
    <row r="22" spans="1:18">
      <c r="A22" s="18">
        <v>7</v>
      </c>
      <c r="B22" s="6">
        <v>24</v>
      </c>
      <c r="C22">
        <v>0.92307692307692402</v>
      </c>
      <c r="D22" t="s">
        <v>14</v>
      </c>
      <c r="E22">
        <v>20</v>
      </c>
      <c r="F22" s="21" t="s">
        <v>15</v>
      </c>
      <c r="G22" t="s">
        <v>277</v>
      </c>
      <c r="H22">
        <v>49.6</v>
      </c>
      <c r="I22" t="s">
        <v>35</v>
      </c>
      <c r="J22" t="s">
        <v>18</v>
      </c>
      <c r="K22" t="s">
        <v>39</v>
      </c>
      <c r="L22" t="s">
        <v>20</v>
      </c>
      <c r="M22" t="s">
        <v>326</v>
      </c>
      <c r="N22">
        <v>5000</v>
      </c>
      <c r="O22" s="21">
        <v>24766522</v>
      </c>
    </row>
    <row r="23" spans="1:18">
      <c r="A23" s="18">
        <v>8</v>
      </c>
      <c r="B23" s="6">
        <v>1</v>
      </c>
      <c r="C23">
        <v>1.6799999999999899</v>
      </c>
      <c r="D23" t="s">
        <v>14</v>
      </c>
      <c r="E23">
        <v>22.5</v>
      </c>
      <c r="F23" s="21" t="s">
        <v>42</v>
      </c>
      <c r="G23" t="s">
        <v>277</v>
      </c>
      <c r="H23">
        <v>55</v>
      </c>
      <c r="I23" t="s">
        <v>29</v>
      </c>
      <c r="J23" t="s">
        <v>18</v>
      </c>
      <c r="K23" t="s">
        <v>39</v>
      </c>
      <c r="L23" t="s">
        <v>43</v>
      </c>
      <c r="M23" t="s">
        <v>57</v>
      </c>
      <c r="N23">
        <v>5000</v>
      </c>
      <c r="O23">
        <v>22690722</v>
      </c>
      <c r="P23" s="6" t="s">
        <v>44</v>
      </c>
    </row>
    <row r="24" spans="1:18">
      <c r="A24" s="18">
        <v>8</v>
      </c>
      <c r="B24" s="6">
        <v>4</v>
      </c>
      <c r="C24">
        <v>5.1999999999999904</v>
      </c>
      <c r="D24" t="s">
        <v>14</v>
      </c>
      <c r="E24">
        <v>22.5</v>
      </c>
      <c r="F24" s="21" t="s">
        <v>42</v>
      </c>
      <c r="G24" t="s">
        <v>277</v>
      </c>
      <c r="H24">
        <v>55</v>
      </c>
      <c r="I24" t="s">
        <v>29</v>
      </c>
      <c r="J24" t="s">
        <v>18</v>
      </c>
      <c r="K24" t="s">
        <v>39</v>
      </c>
      <c r="L24" t="s">
        <v>43</v>
      </c>
      <c r="M24" t="s">
        <v>57</v>
      </c>
      <c r="N24">
        <v>5000</v>
      </c>
      <c r="O24">
        <v>22690722</v>
      </c>
    </row>
    <row r="25" spans="1:18">
      <c r="A25" s="18">
        <v>8</v>
      </c>
      <c r="B25" s="6">
        <v>24</v>
      </c>
      <c r="C25">
        <v>7.2799999999999896</v>
      </c>
      <c r="D25" t="s">
        <v>14</v>
      </c>
      <c r="E25">
        <v>22.5</v>
      </c>
      <c r="F25" s="21" t="s">
        <v>42</v>
      </c>
      <c r="G25" t="s">
        <v>277</v>
      </c>
      <c r="H25">
        <v>55</v>
      </c>
      <c r="I25" t="s">
        <v>29</v>
      </c>
      <c r="J25" t="s">
        <v>18</v>
      </c>
      <c r="K25" t="s">
        <v>39</v>
      </c>
      <c r="L25" t="s">
        <v>43</v>
      </c>
      <c r="M25" t="s">
        <v>57</v>
      </c>
      <c r="N25">
        <v>5000</v>
      </c>
      <c r="O25">
        <v>22690722</v>
      </c>
      <c r="R25" s="14"/>
    </row>
    <row r="26" spans="1:18">
      <c r="A26" s="18">
        <v>9</v>
      </c>
      <c r="B26" s="6">
        <v>1</v>
      </c>
      <c r="C26">
        <v>4.4799999999999898</v>
      </c>
      <c r="D26" t="s">
        <v>14</v>
      </c>
      <c r="E26">
        <v>22.5</v>
      </c>
      <c r="F26" s="21" t="s">
        <v>42</v>
      </c>
      <c r="G26" t="s">
        <v>277</v>
      </c>
      <c r="H26">
        <v>30</v>
      </c>
      <c r="I26" t="s">
        <v>29</v>
      </c>
      <c r="J26" t="s">
        <v>18</v>
      </c>
      <c r="K26" t="s">
        <v>39</v>
      </c>
      <c r="L26" t="s">
        <v>43</v>
      </c>
      <c r="M26" t="s">
        <v>57</v>
      </c>
      <c r="N26">
        <v>5000</v>
      </c>
      <c r="O26">
        <v>22690722</v>
      </c>
      <c r="P26" s="6" t="s">
        <v>45</v>
      </c>
    </row>
    <row r="27" spans="1:18">
      <c r="A27" s="18">
        <v>9</v>
      </c>
      <c r="B27" s="6">
        <v>4</v>
      </c>
      <c r="C27">
        <v>4.6399999999999899</v>
      </c>
      <c r="D27" t="s">
        <v>14</v>
      </c>
      <c r="E27">
        <v>22.5</v>
      </c>
      <c r="F27" s="21" t="s">
        <v>42</v>
      </c>
      <c r="G27" t="s">
        <v>277</v>
      </c>
      <c r="H27">
        <v>30</v>
      </c>
      <c r="I27" t="s">
        <v>29</v>
      </c>
      <c r="J27" t="s">
        <v>18</v>
      </c>
      <c r="K27" t="s">
        <v>39</v>
      </c>
      <c r="L27" t="s">
        <v>43</v>
      </c>
      <c r="M27" t="s">
        <v>57</v>
      </c>
      <c r="N27">
        <v>5000</v>
      </c>
      <c r="O27">
        <v>22690722</v>
      </c>
    </row>
    <row r="28" spans="1:18">
      <c r="A28" s="18">
        <v>9</v>
      </c>
      <c r="B28" s="6">
        <v>24</v>
      </c>
      <c r="C28">
        <v>5.1199999999999903</v>
      </c>
      <c r="D28" t="s">
        <v>14</v>
      </c>
      <c r="E28">
        <v>22.5</v>
      </c>
      <c r="F28" s="21" t="s">
        <v>42</v>
      </c>
      <c r="G28" t="s">
        <v>277</v>
      </c>
      <c r="H28">
        <v>30</v>
      </c>
      <c r="I28" t="s">
        <v>29</v>
      </c>
      <c r="J28" t="s">
        <v>18</v>
      </c>
      <c r="K28" t="s">
        <v>39</v>
      </c>
      <c r="L28" t="s">
        <v>43</v>
      </c>
      <c r="M28" t="s">
        <v>57</v>
      </c>
      <c r="N28">
        <v>5000</v>
      </c>
      <c r="O28">
        <v>22690722</v>
      </c>
    </row>
    <row r="29" spans="1:18">
      <c r="A29" s="18">
        <v>10</v>
      </c>
      <c r="B29" s="6">
        <v>1</v>
      </c>
      <c r="C29">
        <v>0.749999999999999</v>
      </c>
      <c r="D29" t="s">
        <v>14</v>
      </c>
      <c r="E29">
        <v>22.5</v>
      </c>
      <c r="F29" s="21" t="s">
        <v>42</v>
      </c>
      <c r="G29" t="s">
        <v>277</v>
      </c>
      <c r="H29">
        <v>55</v>
      </c>
      <c r="I29" t="s">
        <v>29</v>
      </c>
      <c r="J29" t="s">
        <v>18</v>
      </c>
      <c r="K29" t="s">
        <v>39</v>
      </c>
      <c r="L29" t="s">
        <v>43</v>
      </c>
      <c r="M29" t="s">
        <v>57</v>
      </c>
      <c r="N29">
        <v>5000</v>
      </c>
      <c r="O29">
        <v>22690722</v>
      </c>
      <c r="P29" s="6" t="s">
        <v>46</v>
      </c>
    </row>
    <row r="30" spans="1:18">
      <c r="A30" s="18">
        <v>10</v>
      </c>
      <c r="B30" s="6">
        <v>4</v>
      </c>
      <c r="C30">
        <v>5.4999999999999902</v>
      </c>
      <c r="D30" t="s">
        <v>14</v>
      </c>
      <c r="E30">
        <v>22.5</v>
      </c>
      <c r="F30" s="21" t="s">
        <v>42</v>
      </c>
      <c r="G30" t="s">
        <v>277</v>
      </c>
      <c r="H30">
        <v>55</v>
      </c>
      <c r="I30" t="s">
        <v>29</v>
      </c>
      <c r="J30" t="s">
        <v>18</v>
      </c>
      <c r="K30" t="s">
        <v>39</v>
      </c>
      <c r="L30" t="s">
        <v>43</v>
      </c>
      <c r="M30" t="s">
        <v>57</v>
      </c>
      <c r="N30">
        <v>5000</v>
      </c>
      <c r="O30">
        <v>22690722</v>
      </c>
    </row>
    <row r="31" spans="1:18">
      <c r="A31" s="18">
        <v>10</v>
      </c>
      <c r="B31" s="6">
        <v>24</v>
      </c>
      <c r="C31">
        <v>3.4166666666666599</v>
      </c>
      <c r="D31" t="s">
        <v>14</v>
      </c>
      <c r="E31">
        <v>22.5</v>
      </c>
      <c r="F31" s="21" t="s">
        <v>42</v>
      </c>
      <c r="G31" t="s">
        <v>277</v>
      </c>
      <c r="H31">
        <v>55</v>
      </c>
      <c r="I31" t="s">
        <v>29</v>
      </c>
      <c r="J31" t="s">
        <v>18</v>
      </c>
      <c r="K31" t="s">
        <v>39</v>
      </c>
      <c r="L31" t="s">
        <v>43</v>
      </c>
      <c r="M31" t="s">
        <v>57</v>
      </c>
      <c r="N31">
        <v>5000</v>
      </c>
      <c r="O31">
        <v>22690722</v>
      </c>
    </row>
    <row r="32" spans="1:18">
      <c r="A32" s="18">
        <v>11</v>
      </c>
      <c r="B32" s="6">
        <v>1</v>
      </c>
      <c r="C32">
        <v>1.75999999999999</v>
      </c>
      <c r="D32" t="s">
        <v>14</v>
      </c>
      <c r="E32">
        <v>22.5</v>
      </c>
      <c r="F32" s="21" t="s">
        <v>42</v>
      </c>
      <c r="G32" t="s">
        <v>277</v>
      </c>
      <c r="H32">
        <v>30</v>
      </c>
      <c r="I32" t="s">
        <v>29</v>
      </c>
      <c r="J32" t="s">
        <v>18</v>
      </c>
      <c r="K32" t="s">
        <v>39</v>
      </c>
      <c r="L32" t="s">
        <v>43</v>
      </c>
      <c r="M32" t="s">
        <v>57</v>
      </c>
      <c r="N32">
        <v>5000</v>
      </c>
      <c r="O32">
        <v>22690722</v>
      </c>
      <c r="P32" s="6" t="s">
        <v>47</v>
      </c>
    </row>
    <row r="33" spans="1:16">
      <c r="A33" s="18">
        <v>11</v>
      </c>
      <c r="B33" s="6">
        <v>4</v>
      </c>
      <c r="C33">
        <v>3.75999999999999</v>
      </c>
      <c r="D33" t="s">
        <v>14</v>
      </c>
      <c r="E33">
        <v>22.5</v>
      </c>
      <c r="F33" s="21" t="s">
        <v>42</v>
      </c>
      <c r="G33" t="s">
        <v>277</v>
      </c>
      <c r="H33">
        <v>30</v>
      </c>
      <c r="I33" t="s">
        <v>29</v>
      </c>
      <c r="J33" t="s">
        <v>18</v>
      </c>
      <c r="K33" t="s">
        <v>39</v>
      </c>
      <c r="L33" t="s">
        <v>43</v>
      </c>
      <c r="M33" t="s">
        <v>57</v>
      </c>
      <c r="N33">
        <v>5000</v>
      </c>
      <c r="O33">
        <v>22690722</v>
      </c>
    </row>
    <row r="34" spans="1:16">
      <c r="A34" s="18">
        <v>11</v>
      </c>
      <c r="B34" s="6">
        <v>24</v>
      </c>
      <c r="C34">
        <v>3.5199999999999898</v>
      </c>
      <c r="D34" t="s">
        <v>14</v>
      </c>
      <c r="E34">
        <v>22.5</v>
      </c>
      <c r="F34" s="21" t="s">
        <v>42</v>
      </c>
      <c r="G34" t="s">
        <v>277</v>
      </c>
      <c r="H34">
        <v>30</v>
      </c>
      <c r="I34" t="s">
        <v>29</v>
      </c>
      <c r="J34" t="s">
        <v>18</v>
      </c>
      <c r="K34" t="s">
        <v>39</v>
      </c>
      <c r="L34" t="s">
        <v>43</v>
      </c>
      <c r="M34" t="s">
        <v>57</v>
      </c>
      <c r="N34">
        <v>5000</v>
      </c>
      <c r="O34">
        <v>22690722</v>
      </c>
    </row>
    <row r="35" spans="1:16">
      <c r="A35" s="18">
        <v>12</v>
      </c>
      <c r="B35" s="6">
        <v>1</v>
      </c>
      <c r="C35">
        <v>2.5882352941176401</v>
      </c>
      <c r="D35" t="s">
        <v>14</v>
      </c>
      <c r="E35">
        <v>20</v>
      </c>
      <c r="F35" t="s">
        <v>31</v>
      </c>
      <c r="G35" t="s">
        <v>277</v>
      </c>
      <c r="H35">
        <v>24.4</v>
      </c>
      <c r="I35" t="s">
        <v>29</v>
      </c>
      <c r="J35" t="s">
        <v>62</v>
      </c>
      <c r="K35" t="s">
        <v>19</v>
      </c>
      <c r="L35" t="s">
        <v>63</v>
      </c>
      <c r="M35" t="s">
        <v>59</v>
      </c>
      <c r="N35">
        <v>3000</v>
      </c>
      <c r="O35" s="21">
        <v>23343632</v>
      </c>
      <c r="P35" s="6" t="s">
        <v>64</v>
      </c>
    </row>
    <row r="36" spans="1:16">
      <c r="A36" s="18">
        <v>12</v>
      </c>
      <c r="B36" s="6">
        <v>2</v>
      </c>
      <c r="C36">
        <v>1.76470588235293</v>
      </c>
      <c r="D36" t="s">
        <v>14</v>
      </c>
      <c r="E36">
        <v>20</v>
      </c>
      <c r="F36" t="s">
        <v>31</v>
      </c>
      <c r="G36" t="s">
        <v>277</v>
      </c>
      <c r="H36">
        <v>24.4</v>
      </c>
      <c r="I36" t="s">
        <v>29</v>
      </c>
      <c r="J36" t="s">
        <v>62</v>
      </c>
      <c r="K36" t="s">
        <v>19</v>
      </c>
      <c r="L36" t="s">
        <v>63</v>
      </c>
      <c r="M36" t="s">
        <v>59</v>
      </c>
      <c r="N36">
        <v>3000</v>
      </c>
      <c r="O36" s="21">
        <v>23343632</v>
      </c>
      <c r="P36" s="6"/>
    </row>
    <row r="37" spans="1:16">
      <c r="A37" s="18">
        <v>12</v>
      </c>
      <c r="B37" s="6">
        <v>4</v>
      </c>
      <c r="C37">
        <v>5.5294117647058796</v>
      </c>
      <c r="D37" t="s">
        <v>14</v>
      </c>
      <c r="E37">
        <v>20</v>
      </c>
      <c r="F37" t="s">
        <v>31</v>
      </c>
      <c r="G37" t="s">
        <v>277</v>
      </c>
      <c r="H37">
        <v>24.4</v>
      </c>
      <c r="I37" t="s">
        <v>29</v>
      </c>
      <c r="J37" t="s">
        <v>62</v>
      </c>
      <c r="K37" t="s">
        <v>19</v>
      </c>
      <c r="L37" t="s">
        <v>63</v>
      </c>
      <c r="M37" t="s">
        <v>59</v>
      </c>
      <c r="N37">
        <v>3000</v>
      </c>
      <c r="O37" s="21">
        <v>23343632</v>
      </c>
      <c r="P37" s="6"/>
    </row>
    <row r="38" spans="1:16">
      <c r="A38" s="18">
        <v>12</v>
      </c>
      <c r="B38" s="6">
        <v>24</v>
      </c>
      <c r="C38">
        <v>3.52941176470588</v>
      </c>
      <c r="D38" t="s">
        <v>14</v>
      </c>
      <c r="E38">
        <v>20</v>
      </c>
      <c r="F38" t="s">
        <v>31</v>
      </c>
      <c r="G38" t="s">
        <v>277</v>
      </c>
      <c r="H38">
        <v>24.4</v>
      </c>
      <c r="I38" t="s">
        <v>29</v>
      </c>
      <c r="J38" t="s">
        <v>62</v>
      </c>
      <c r="K38" t="s">
        <v>19</v>
      </c>
      <c r="L38" t="s">
        <v>63</v>
      </c>
      <c r="M38" t="s">
        <v>59</v>
      </c>
      <c r="N38">
        <v>3000</v>
      </c>
      <c r="O38" s="21">
        <v>23343632</v>
      </c>
      <c r="P38" s="6"/>
    </row>
    <row r="39" spans="1:16">
      <c r="A39" s="18">
        <v>12</v>
      </c>
      <c r="B39" s="6">
        <v>48</v>
      </c>
      <c r="C39">
        <v>2.9411764705882302</v>
      </c>
      <c r="D39" t="s">
        <v>14</v>
      </c>
      <c r="E39">
        <v>20</v>
      </c>
      <c r="F39" t="s">
        <v>31</v>
      </c>
      <c r="G39" t="s">
        <v>277</v>
      </c>
      <c r="H39">
        <v>24.4</v>
      </c>
      <c r="I39" t="s">
        <v>29</v>
      </c>
      <c r="J39" t="s">
        <v>62</v>
      </c>
      <c r="K39" t="s">
        <v>19</v>
      </c>
      <c r="L39" t="s">
        <v>63</v>
      </c>
      <c r="M39" t="s">
        <v>59</v>
      </c>
      <c r="N39">
        <v>3000</v>
      </c>
      <c r="O39" s="21">
        <v>23343632</v>
      </c>
      <c r="P39" s="6"/>
    </row>
    <row r="40" spans="1:16">
      <c r="A40" s="18">
        <v>13</v>
      </c>
      <c r="B40" s="6">
        <v>2</v>
      </c>
      <c r="C40">
        <v>3.06</v>
      </c>
      <c r="D40" t="s">
        <v>14</v>
      </c>
      <c r="E40">
        <v>21</v>
      </c>
      <c r="F40" t="s">
        <v>31</v>
      </c>
      <c r="G40" t="s">
        <v>277</v>
      </c>
      <c r="H40">
        <v>120</v>
      </c>
      <c r="I40" t="s">
        <v>29</v>
      </c>
      <c r="J40" t="s">
        <v>18</v>
      </c>
      <c r="K40" t="s">
        <v>19</v>
      </c>
      <c r="L40" t="s">
        <v>43</v>
      </c>
      <c r="M40" t="s">
        <v>326</v>
      </c>
      <c r="N40">
        <v>2500</v>
      </c>
      <c r="O40" s="21">
        <v>21608124</v>
      </c>
      <c r="P40" s="18" t="s">
        <v>66</v>
      </c>
    </row>
    <row r="41" spans="1:16">
      <c r="A41" s="18">
        <v>13</v>
      </c>
      <c r="B41" s="6">
        <v>5</v>
      </c>
      <c r="C41">
        <v>3.2669999999999999</v>
      </c>
      <c r="D41" t="s">
        <v>14</v>
      </c>
      <c r="E41">
        <v>21</v>
      </c>
      <c r="F41" t="s">
        <v>31</v>
      </c>
      <c r="G41" t="s">
        <v>277</v>
      </c>
      <c r="H41">
        <v>120</v>
      </c>
      <c r="I41" t="s">
        <v>29</v>
      </c>
      <c r="J41" t="s">
        <v>18</v>
      </c>
      <c r="K41" t="s">
        <v>19</v>
      </c>
      <c r="L41" t="s">
        <v>43</v>
      </c>
      <c r="M41" t="s">
        <v>326</v>
      </c>
      <c r="N41">
        <v>2500</v>
      </c>
      <c r="O41" s="21">
        <v>21608124</v>
      </c>
    </row>
    <row r="42" spans="1:16">
      <c r="A42" s="18">
        <v>13</v>
      </c>
      <c r="B42" s="6">
        <v>24</v>
      </c>
      <c r="C42">
        <v>2.1800000000000002</v>
      </c>
      <c r="D42" t="s">
        <v>14</v>
      </c>
      <c r="E42">
        <v>21</v>
      </c>
      <c r="F42" t="s">
        <v>31</v>
      </c>
      <c r="G42" t="s">
        <v>277</v>
      </c>
      <c r="H42">
        <v>120</v>
      </c>
      <c r="I42" t="s">
        <v>29</v>
      </c>
      <c r="J42" t="s">
        <v>18</v>
      </c>
      <c r="K42" t="s">
        <v>19</v>
      </c>
      <c r="L42" t="s">
        <v>43</v>
      </c>
      <c r="M42" t="s">
        <v>326</v>
      </c>
      <c r="N42">
        <v>2500</v>
      </c>
      <c r="O42" s="21">
        <v>21608124</v>
      </c>
    </row>
    <row r="43" spans="1:16">
      <c r="A43" s="18">
        <v>14</v>
      </c>
      <c r="B43" s="6">
        <v>0.5</v>
      </c>
      <c r="C43">
        <v>7.06</v>
      </c>
      <c r="D43" t="s">
        <v>14</v>
      </c>
      <c r="E43">
        <v>23</v>
      </c>
      <c r="F43" s="6" t="s">
        <v>67</v>
      </c>
      <c r="G43" t="s">
        <v>277</v>
      </c>
      <c r="H43">
        <v>10</v>
      </c>
      <c r="I43" t="s">
        <v>167</v>
      </c>
      <c r="J43" t="s">
        <v>18</v>
      </c>
      <c r="K43" t="s">
        <v>19</v>
      </c>
      <c r="L43" t="s">
        <v>68</v>
      </c>
      <c r="M43" t="s">
        <v>326</v>
      </c>
      <c r="N43">
        <v>0</v>
      </c>
      <c r="O43" s="21">
        <v>33212346</v>
      </c>
      <c r="P43" s="6" t="s">
        <v>69</v>
      </c>
    </row>
    <row r="44" spans="1:16">
      <c r="A44" s="18">
        <v>14</v>
      </c>
      <c r="B44" s="6">
        <v>1</v>
      </c>
      <c r="C44">
        <v>8.1999999999999993</v>
      </c>
      <c r="D44" t="s">
        <v>14</v>
      </c>
      <c r="E44">
        <v>23</v>
      </c>
      <c r="F44" s="6" t="s">
        <v>67</v>
      </c>
      <c r="G44" t="s">
        <v>277</v>
      </c>
      <c r="H44">
        <v>10</v>
      </c>
      <c r="I44" t="s">
        <v>167</v>
      </c>
      <c r="J44" t="s">
        <v>18</v>
      </c>
      <c r="K44" t="s">
        <v>19</v>
      </c>
      <c r="L44" t="s">
        <v>68</v>
      </c>
      <c r="M44" t="s">
        <v>326</v>
      </c>
      <c r="N44">
        <v>0</v>
      </c>
      <c r="O44" s="21">
        <v>33212346</v>
      </c>
    </row>
    <row r="45" spans="1:16">
      <c r="A45" s="18">
        <v>14</v>
      </c>
      <c r="B45" s="6">
        <v>3</v>
      </c>
      <c r="C45">
        <v>7.85</v>
      </c>
      <c r="D45" t="s">
        <v>14</v>
      </c>
      <c r="E45">
        <v>23</v>
      </c>
      <c r="F45" s="6" t="s">
        <v>67</v>
      </c>
      <c r="G45" t="s">
        <v>277</v>
      </c>
      <c r="H45">
        <v>10</v>
      </c>
      <c r="I45" t="s">
        <v>167</v>
      </c>
      <c r="J45" t="s">
        <v>18</v>
      </c>
      <c r="K45" t="s">
        <v>19</v>
      </c>
      <c r="L45" t="s">
        <v>68</v>
      </c>
      <c r="M45" t="s">
        <v>326</v>
      </c>
      <c r="N45">
        <v>0</v>
      </c>
      <c r="O45" s="21">
        <v>33212346</v>
      </c>
    </row>
    <row r="46" spans="1:16">
      <c r="A46" s="18">
        <v>15</v>
      </c>
      <c r="B46" s="6">
        <v>48</v>
      </c>
      <c r="C46">
        <v>3.84615384615384</v>
      </c>
      <c r="D46" t="s">
        <v>14</v>
      </c>
      <c r="E46">
        <v>22.5</v>
      </c>
      <c r="F46" t="s">
        <v>31</v>
      </c>
      <c r="G46" t="s">
        <v>277</v>
      </c>
      <c r="H46">
        <v>20</v>
      </c>
      <c r="I46" s="6" t="s">
        <v>92</v>
      </c>
      <c r="J46" t="s">
        <v>18</v>
      </c>
      <c r="K46" t="s">
        <v>19</v>
      </c>
      <c r="L46" t="s">
        <v>71</v>
      </c>
      <c r="M46" t="s">
        <v>196</v>
      </c>
      <c r="N46">
        <v>5000</v>
      </c>
      <c r="O46" s="21">
        <v>19131103</v>
      </c>
      <c r="P46" s="6" t="s">
        <v>79</v>
      </c>
    </row>
    <row r="47" spans="1:16">
      <c r="A47" s="18">
        <v>16</v>
      </c>
      <c r="B47" s="6">
        <v>48</v>
      </c>
      <c r="C47">
        <v>0.87912087912088299</v>
      </c>
      <c r="D47" t="s">
        <v>14</v>
      </c>
      <c r="E47">
        <v>22.5</v>
      </c>
      <c r="F47" t="s">
        <v>31</v>
      </c>
      <c r="G47" t="s">
        <v>277</v>
      </c>
      <c r="H47">
        <v>80</v>
      </c>
      <c r="I47" s="6" t="s">
        <v>92</v>
      </c>
      <c r="J47" t="s">
        <v>18</v>
      </c>
      <c r="K47" t="s">
        <v>19</v>
      </c>
      <c r="L47" t="s">
        <v>71</v>
      </c>
      <c r="M47" t="s">
        <v>196</v>
      </c>
      <c r="N47">
        <v>5000</v>
      </c>
      <c r="O47" s="21">
        <v>19131103</v>
      </c>
      <c r="P47" s="6" t="s">
        <v>80</v>
      </c>
    </row>
    <row r="48" spans="1:16">
      <c r="A48" s="18">
        <v>17</v>
      </c>
      <c r="B48" s="6">
        <v>1</v>
      </c>
      <c r="C48">
        <v>1.29411764705882</v>
      </c>
      <c r="D48" t="s">
        <v>14</v>
      </c>
      <c r="E48">
        <v>20</v>
      </c>
      <c r="F48" s="21" t="s">
        <v>15</v>
      </c>
      <c r="G48" t="s">
        <v>277</v>
      </c>
      <c r="H48">
        <v>9.4</v>
      </c>
      <c r="I48" t="s">
        <v>81</v>
      </c>
      <c r="J48" t="s">
        <v>82</v>
      </c>
      <c r="K48" t="s">
        <v>19</v>
      </c>
      <c r="L48" t="s">
        <v>20</v>
      </c>
      <c r="M48" t="s">
        <v>196</v>
      </c>
      <c r="N48">
        <v>5000</v>
      </c>
      <c r="O48" s="21">
        <v>24272951</v>
      </c>
      <c r="P48" s="6" t="s">
        <v>83</v>
      </c>
    </row>
    <row r="49" spans="1:16">
      <c r="A49" s="18">
        <v>17</v>
      </c>
      <c r="B49" s="6">
        <v>24</v>
      </c>
      <c r="C49">
        <v>3.4117647058823399</v>
      </c>
      <c r="D49" t="s">
        <v>14</v>
      </c>
      <c r="E49">
        <v>20</v>
      </c>
      <c r="F49" s="21" t="s">
        <v>15</v>
      </c>
      <c r="G49" t="s">
        <v>277</v>
      </c>
      <c r="H49">
        <v>9.4</v>
      </c>
      <c r="I49" t="s">
        <v>81</v>
      </c>
      <c r="J49" t="s">
        <v>82</v>
      </c>
      <c r="K49" t="s">
        <v>19</v>
      </c>
      <c r="L49" t="s">
        <v>20</v>
      </c>
      <c r="M49" t="s">
        <v>196</v>
      </c>
      <c r="N49">
        <v>5000</v>
      </c>
      <c r="O49" s="21">
        <v>24272951</v>
      </c>
      <c r="P49" s="6"/>
    </row>
    <row r="50" spans="1:16">
      <c r="A50" s="18">
        <v>17</v>
      </c>
      <c r="B50" s="6">
        <v>48</v>
      </c>
      <c r="C50">
        <v>3.0588235294117601</v>
      </c>
      <c r="D50" t="s">
        <v>14</v>
      </c>
      <c r="E50">
        <v>20</v>
      </c>
      <c r="F50" s="21" t="s">
        <v>15</v>
      </c>
      <c r="G50" t="s">
        <v>277</v>
      </c>
      <c r="H50">
        <v>9.4</v>
      </c>
      <c r="I50" t="s">
        <v>81</v>
      </c>
      <c r="J50" t="s">
        <v>82</v>
      </c>
      <c r="K50" t="s">
        <v>19</v>
      </c>
      <c r="L50" t="s">
        <v>20</v>
      </c>
      <c r="M50" t="s">
        <v>196</v>
      </c>
      <c r="N50">
        <v>5000</v>
      </c>
      <c r="O50" s="21">
        <v>24272951</v>
      </c>
      <c r="P50" s="6"/>
    </row>
    <row r="51" spans="1:16">
      <c r="A51" s="18">
        <v>18</v>
      </c>
      <c r="B51" s="6">
        <v>0.5</v>
      </c>
      <c r="C51">
        <v>1.88</v>
      </c>
      <c r="D51" t="s">
        <v>14</v>
      </c>
      <c r="E51">
        <v>22.5</v>
      </c>
      <c r="F51" t="s">
        <v>31</v>
      </c>
      <c r="G51" t="s">
        <v>277</v>
      </c>
      <c r="H51">
        <v>21.5</v>
      </c>
      <c r="I51" t="s">
        <v>167</v>
      </c>
      <c r="J51" t="s">
        <v>18</v>
      </c>
      <c r="K51" t="s">
        <v>19</v>
      </c>
      <c r="L51" s="6" t="s">
        <v>84</v>
      </c>
      <c r="M51" s="6" t="s">
        <v>326</v>
      </c>
      <c r="N51">
        <v>0</v>
      </c>
      <c r="O51" s="21">
        <v>21513349</v>
      </c>
      <c r="P51" s="6" t="s">
        <v>85</v>
      </c>
    </row>
    <row r="52" spans="1:16">
      <c r="A52" s="18">
        <v>18</v>
      </c>
      <c r="B52" s="6">
        <v>1</v>
      </c>
      <c r="C52">
        <v>1.74</v>
      </c>
      <c r="D52" t="s">
        <v>14</v>
      </c>
      <c r="E52">
        <v>22.5</v>
      </c>
      <c r="F52" t="s">
        <v>31</v>
      </c>
      <c r="G52" t="s">
        <v>277</v>
      </c>
      <c r="H52">
        <v>21.5</v>
      </c>
      <c r="I52" t="s">
        <v>167</v>
      </c>
      <c r="J52" t="s">
        <v>18</v>
      </c>
      <c r="K52" t="s">
        <v>19</v>
      </c>
      <c r="L52" s="6" t="s">
        <v>84</v>
      </c>
      <c r="M52" s="6" t="s">
        <v>326</v>
      </c>
      <c r="N52">
        <v>0</v>
      </c>
      <c r="O52" s="21">
        <v>21513349</v>
      </c>
    </row>
    <row r="53" spans="1:16">
      <c r="A53" s="18">
        <v>18</v>
      </c>
      <c r="B53" s="6">
        <v>3</v>
      </c>
      <c r="C53">
        <v>1.71</v>
      </c>
      <c r="D53" t="s">
        <v>14</v>
      </c>
      <c r="E53">
        <v>22.5</v>
      </c>
      <c r="F53" t="s">
        <v>31</v>
      </c>
      <c r="G53" t="s">
        <v>277</v>
      </c>
      <c r="H53">
        <v>21.5</v>
      </c>
      <c r="I53" t="s">
        <v>167</v>
      </c>
      <c r="J53" t="s">
        <v>18</v>
      </c>
      <c r="K53" t="s">
        <v>19</v>
      </c>
      <c r="L53" s="6" t="s">
        <v>84</v>
      </c>
      <c r="M53" s="6" t="s">
        <v>326</v>
      </c>
      <c r="N53">
        <v>0</v>
      </c>
      <c r="O53" s="21">
        <v>21513349</v>
      </c>
    </row>
    <row r="54" spans="1:16">
      <c r="A54" s="18">
        <v>18</v>
      </c>
      <c r="B54" s="6">
        <v>24</v>
      </c>
      <c r="C54">
        <v>0.66</v>
      </c>
      <c r="D54" t="s">
        <v>14</v>
      </c>
      <c r="E54">
        <v>22.5</v>
      </c>
      <c r="F54" t="s">
        <v>31</v>
      </c>
      <c r="G54" t="s">
        <v>277</v>
      </c>
      <c r="H54">
        <v>21.5</v>
      </c>
      <c r="I54" t="s">
        <v>167</v>
      </c>
      <c r="J54" t="s">
        <v>18</v>
      </c>
      <c r="K54" t="s">
        <v>19</v>
      </c>
      <c r="L54" s="6" t="s">
        <v>84</v>
      </c>
      <c r="M54" s="6" t="s">
        <v>326</v>
      </c>
      <c r="N54">
        <v>0</v>
      </c>
      <c r="O54" s="21">
        <v>21513349</v>
      </c>
    </row>
    <row r="55" spans="1:16">
      <c r="A55" s="18">
        <v>19</v>
      </c>
      <c r="B55" s="6">
        <v>1</v>
      </c>
      <c r="C55">
        <f>AVERAGE(1.79,1.12)</f>
        <v>1.4550000000000001</v>
      </c>
      <c r="D55" t="s">
        <v>14</v>
      </c>
      <c r="E55">
        <v>19.100000000000001</v>
      </c>
      <c r="F55" s="21" t="s">
        <v>15</v>
      </c>
      <c r="G55" t="s">
        <v>277</v>
      </c>
      <c r="H55">
        <v>44.1</v>
      </c>
      <c r="I55" t="s">
        <v>92</v>
      </c>
      <c r="J55" t="s">
        <v>18</v>
      </c>
      <c r="K55" t="s">
        <v>19</v>
      </c>
      <c r="L55" t="s">
        <v>93</v>
      </c>
      <c r="M55" s="6" t="s">
        <v>326</v>
      </c>
      <c r="N55">
        <v>5000</v>
      </c>
      <c r="O55" s="21">
        <v>24990295</v>
      </c>
      <c r="P55" s="6" t="s">
        <v>94</v>
      </c>
    </row>
    <row r="56" spans="1:16">
      <c r="A56" s="18">
        <v>19</v>
      </c>
      <c r="B56" s="6">
        <v>4</v>
      </c>
      <c r="C56">
        <f>AVERAGE(1.92,1.21)</f>
        <v>1.5649999999999999</v>
      </c>
      <c r="D56" t="s">
        <v>14</v>
      </c>
      <c r="E56">
        <v>19.100000000000001</v>
      </c>
      <c r="F56" s="21" t="s">
        <v>15</v>
      </c>
      <c r="G56" t="s">
        <v>277</v>
      </c>
      <c r="H56">
        <v>44.1</v>
      </c>
      <c r="I56" t="s">
        <v>92</v>
      </c>
      <c r="J56" t="s">
        <v>18</v>
      </c>
      <c r="K56" t="s">
        <v>19</v>
      </c>
      <c r="L56" t="s">
        <v>93</v>
      </c>
      <c r="M56" s="6" t="s">
        <v>326</v>
      </c>
      <c r="N56">
        <v>5000</v>
      </c>
      <c r="O56" s="21">
        <v>24990295</v>
      </c>
    </row>
    <row r="57" spans="1:16">
      <c r="A57" s="18">
        <v>19</v>
      </c>
      <c r="B57" s="6">
        <v>24</v>
      </c>
      <c r="C57">
        <f>AVERAGE(2.38,1.14)</f>
        <v>1.7599999999999998</v>
      </c>
      <c r="D57" t="s">
        <v>14</v>
      </c>
      <c r="E57">
        <v>19.100000000000001</v>
      </c>
      <c r="F57" s="21" t="s">
        <v>15</v>
      </c>
      <c r="G57" t="s">
        <v>277</v>
      </c>
      <c r="H57">
        <v>44.1</v>
      </c>
      <c r="I57" t="s">
        <v>92</v>
      </c>
      <c r="J57" t="s">
        <v>18</v>
      </c>
      <c r="K57" t="s">
        <v>19</v>
      </c>
      <c r="L57" t="s">
        <v>93</v>
      </c>
      <c r="M57" s="6" t="s">
        <v>326</v>
      </c>
      <c r="N57">
        <v>5000</v>
      </c>
      <c r="O57" s="21">
        <v>24990295</v>
      </c>
    </row>
    <row r="58" spans="1:16">
      <c r="A58" s="18">
        <v>19</v>
      </c>
      <c r="B58" s="6">
        <v>48</v>
      </c>
      <c r="C58">
        <f>AVERAGE(1.27,1.02)</f>
        <v>1.145</v>
      </c>
      <c r="D58" t="s">
        <v>14</v>
      </c>
      <c r="E58">
        <v>19.100000000000001</v>
      </c>
      <c r="F58" s="21" t="s">
        <v>15</v>
      </c>
      <c r="G58" t="s">
        <v>277</v>
      </c>
      <c r="H58">
        <v>44.1</v>
      </c>
      <c r="I58" t="s">
        <v>92</v>
      </c>
      <c r="J58" t="s">
        <v>18</v>
      </c>
      <c r="K58" t="s">
        <v>19</v>
      </c>
      <c r="L58" t="s">
        <v>93</v>
      </c>
      <c r="M58" s="6" t="s">
        <v>326</v>
      </c>
      <c r="N58">
        <v>5000</v>
      </c>
      <c r="O58" s="21">
        <v>24990295</v>
      </c>
    </row>
    <row r="59" spans="1:16">
      <c r="A59" s="18">
        <v>20</v>
      </c>
      <c r="B59" s="6">
        <v>24</v>
      </c>
      <c r="C59">
        <f>AVERAGE(0.84,0.46)</f>
        <v>0.65</v>
      </c>
      <c r="D59" t="s">
        <v>14</v>
      </c>
      <c r="E59">
        <v>19.100000000000001</v>
      </c>
      <c r="F59" s="21" t="s">
        <v>15</v>
      </c>
      <c r="G59" t="s">
        <v>277</v>
      </c>
      <c r="H59">
        <v>45.1</v>
      </c>
      <c r="I59" t="s">
        <v>92</v>
      </c>
      <c r="J59" t="s">
        <v>18</v>
      </c>
      <c r="K59" t="s">
        <v>19</v>
      </c>
      <c r="L59" t="s">
        <v>20</v>
      </c>
      <c r="M59" s="6" t="s">
        <v>326</v>
      </c>
      <c r="N59">
        <v>5000</v>
      </c>
      <c r="O59" s="21">
        <v>24990295</v>
      </c>
      <c r="P59" s="6" t="s">
        <v>307</v>
      </c>
    </row>
    <row r="60" spans="1:16">
      <c r="A60" s="18">
        <v>21</v>
      </c>
      <c r="B60" s="6">
        <v>1</v>
      </c>
      <c r="C60">
        <v>0.84745762711864503</v>
      </c>
      <c r="D60" t="s">
        <v>14</v>
      </c>
      <c r="E60">
        <v>18</v>
      </c>
      <c r="F60" s="21" t="s">
        <v>15</v>
      </c>
      <c r="G60" t="s">
        <v>277</v>
      </c>
      <c r="H60">
        <v>5</v>
      </c>
      <c r="I60" t="s">
        <v>95</v>
      </c>
      <c r="J60" t="s">
        <v>18</v>
      </c>
      <c r="K60" t="s">
        <v>19</v>
      </c>
      <c r="L60" t="s">
        <v>96</v>
      </c>
      <c r="M60" s="6" t="s">
        <v>326</v>
      </c>
      <c r="N60">
        <v>5000</v>
      </c>
      <c r="O60" s="21">
        <v>26865221</v>
      </c>
      <c r="P60" t="s">
        <v>97</v>
      </c>
    </row>
    <row r="61" spans="1:16">
      <c r="A61" s="18">
        <v>21</v>
      </c>
      <c r="B61" s="6">
        <v>4</v>
      </c>
      <c r="C61">
        <v>0.84745762711864503</v>
      </c>
      <c r="D61" t="s">
        <v>14</v>
      </c>
      <c r="E61">
        <v>18</v>
      </c>
      <c r="F61" s="21" t="s">
        <v>15</v>
      </c>
      <c r="G61" t="s">
        <v>277</v>
      </c>
      <c r="H61">
        <v>5</v>
      </c>
      <c r="I61" t="s">
        <v>95</v>
      </c>
      <c r="J61" t="s">
        <v>18</v>
      </c>
      <c r="K61" t="s">
        <v>19</v>
      </c>
      <c r="L61" t="s">
        <v>96</v>
      </c>
      <c r="M61" s="6" t="s">
        <v>326</v>
      </c>
      <c r="N61">
        <v>5000</v>
      </c>
      <c r="O61" s="21">
        <v>26865221</v>
      </c>
    </row>
    <row r="62" spans="1:16">
      <c r="A62" s="18">
        <v>21</v>
      </c>
      <c r="B62" s="6">
        <v>24</v>
      </c>
      <c r="C62">
        <v>0.59322033898305304</v>
      </c>
      <c r="D62" t="s">
        <v>14</v>
      </c>
      <c r="E62">
        <v>18</v>
      </c>
      <c r="F62" s="21" t="s">
        <v>15</v>
      </c>
      <c r="G62" t="s">
        <v>277</v>
      </c>
      <c r="H62">
        <v>5</v>
      </c>
      <c r="I62" t="s">
        <v>95</v>
      </c>
      <c r="J62" t="s">
        <v>18</v>
      </c>
      <c r="K62" t="s">
        <v>19</v>
      </c>
      <c r="L62" t="s">
        <v>96</v>
      </c>
      <c r="M62" s="6" t="s">
        <v>326</v>
      </c>
      <c r="N62">
        <v>5000</v>
      </c>
      <c r="O62" s="21">
        <v>26865221</v>
      </c>
    </row>
    <row r="63" spans="1:16">
      <c r="A63" s="18">
        <v>22</v>
      </c>
      <c r="B63" s="6">
        <v>1</v>
      </c>
      <c r="C63">
        <v>1.3829787234042501</v>
      </c>
      <c r="D63" t="s">
        <v>14</v>
      </c>
      <c r="E63">
        <v>18</v>
      </c>
      <c r="F63" s="21" t="s">
        <v>15</v>
      </c>
      <c r="G63" t="s">
        <v>277</v>
      </c>
      <c r="H63">
        <v>18</v>
      </c>
      <c r="I63" t="s">
        <v>95</v>
      </c>
      <c r="J63" t="s">
        <v>18</v>
      </c>
      <c r="K63" t="s">
        <v>19</v>
      </c>
      <c r="L63" t="s">
        <v>96</v>
      </c>
      <c r="M63" s="6" t="s">
        <v>326</v>
      </c>
      <c r="N63">
        <v>5000</v>
      </c>
      <c r="O63" s="21">
        <v>26865221</v>
      </c>
      <c r="P63" s="25" t="s">
        <v>98</v>
      </c>
    </row>
    <row r="64" spans="1:16">
      <c r="A64" s="18">
        <v>22</v>
      </c>
      <c r="B64" s="6">
        <v>4</v>
      </c>
      <c r="C64">
        <v>1.0638297872340401</v>
      </c>
      <c r="D64" t="s">
        <v>14</v>
      </c>
      <c r="E64">
        <v>18</v>
      </c>
      <c r="F64" s="21" t="s">
        <v>15</v>
      </c>
      <c r="G64" t="s">
        <v>277</v>
      </c>
      <c r="H64">
        <v>18</v>
      </c>
      <c r="I64" t="s">
        <v>95</v>
      </c>
      <c r="J64" t="s">
        <v>18</v>
      </c>
      <c r="K64" t="s">
        <v>19</v>
      </c>
      <c r="L64" t="s">
        <v>96</v>
      </c>
      <c r="M64" s="6" t="s">
        <v>326</v>
      </c>
      <c r="N64">
        <v>5000</v>
      </c>
      <c r="O64" s="21">
        <v>26865221</v>
      </c>
    </row>
    <row r="65" spans="1:16">
      <c r="A65" s="18">
        <v>22</v>
      </c>
      <c r="B65" s="6">
        <v>24</v>
      </c>
      <c r="C65">
        <v>0.63829787234042701</v>
      </c>
      <c r="D65" t="s">
        <v>14</v>
      </c>
      <c r="E65">
        <v>18</v>
      </c>
      <c r="F65" s="21" t="s">
        <v>15</v>
      </c>
      <c r="G65" t="s">
        <v>277</v>
      </c>
      <c r="H65">
        <v>18</v>
      </c>
      <c r="I65" t="s">
        <v>95</v>
      </c>
      <c r="J65" t="s">
        <v>18</v>
      </c>
      <c r="K65" t="s">
        <v>19</v>
      </c>
      <c r="L65" t="s">
        <v>96</v>
      </c>
      <c r="M65" s="6" t="s">
        <v>326</v>
      </c>
      <c r="N65">
        <v>5000</v>
      </c>
      <c r="O65" s="21">
        <v>26865221</v>
      </c>
    </row>
    <row r="66" spans="1:16">
      <c r="A66" s="18">
        <v>23</v>
      </c>
      <c r="B66" s="6">
        <v>1</v>
      </c>
      <c r="C66">
        <v>0.38709677419354599</v>
      </c>
      <c r="D66" t="s">
        <v>14</v>
      </c>
      <c r="E66">
        <v>20</v>
      </c>
      <c r="F66" s="21" t="s">
        <v>15</v>
      </c>
      <c r="G66" t="s">
        <v>277</v>
      </c>
      <c r="H66">
        <v>9.1</v>
      </c>
      <c r="I66" t="s">
        <v>35</v>
      </c>
      <c r="J66" t="s">
        <v>18</v>
      </c>
      <c r="K66" t="s">
        <v>99</v>
      </c>
      <c r="L66" t="s">
        <v>20</v>
      </c>
      <c r="M66" s="6" t="s">
        <v>326</v>
      </c>
      <c r="N66">
        <v>5000</v>
      </c>
      <c r="O66">
        <v>24766522</v>
      </c>
      <c r="P66" s="6" t="s">
        <v>102</v>
      </c>
    </row>
    <row r="67" spans="1:16">
      <c r="A67" s="18">
        <v>23</v>
      </c>
      <c r="B67" s="6">
        <v>6</v>
      </c>
      <c r="C67">
        <v>0.25</v>
      </c>
      <c r="D67" t="s">
        <v>14</v>
      </c>
      <c r="E67">
        <v>20</v>
      </c>
      <c r="F67" s="21" t="s">
        <v>15</v>
      </c>
      <c r="G67" t="s">
        <v>277</v>
      </c>
      <c r="H67">
        <v>9.1</v>
      </c>
      <c r="I67" t="s">
        <v>35</v>
      </c>
      <c r="J67" t="s">
        <v>18</v>
      </c>
      <c r="K67" t="s">
        <v>99</v>
      </c>
      <c r="L67" t="s">
        <v>20</v>
      </c>
      <c r="M67" s="6" t="s">
        <v>326</v>
      </c>
      <c r="N67">
        <v>5000</v>
      </c>
      <c r="O67">
        <v>24766522</v>
      </c>
    </row>
    <row r="68" spans="1:16">
      <c r="A68" s="18">
        <v>23</v>
      </c>
      <c r="B68" s="6">
        <v>24</v>
      </c>
      <c r="C68">
        <v>0.38461499999999998</v>
      </c>
      <c r="D68" t="s">
        <v>14</v>
      </c>
      <c r="E68">
        <v>20</v>
      </c>
      <c r="F68" s="21" t="s">
        <v>15</v>
      </c>
      <c r="G68" t="s">
        <v>277</v>
      </c>
      <c r="H68">
        <v>9.1</v>
      </c>
      <c r="I68" t="s">
        <v>35</v>
      </c>
      <c r="J68" t="s">
        <v>18</v>
      </c>
      <c r="K68" t="s">
        <v>99</v>
      </c>
      <c r="L68" t="s">
        <v>20</v>
      </c>
      <c r="M68" s="6" t="s">
        <v>326</v>
      </c>
      <c r="N68">
        <v>5000</v>
      </c>
      <c r="O68">
        <v>24766522</v>
      </c>
    </row>
    <row r="69" spans="1:16">
      <c r="A69" s="18">
        <v>24</v>
      </c>
      <c r="B69" s="6">
        <v>5</v>
      </c>
      <c r="C69">
        <v>6.4473684210526301</v>
      </c>
      <c r="D69" t="s">
        <v>14</v>
      </c>
      <c r="E69">
        <v>18</v>
      </c>
      <c r="F69" t="s">
        <v>31</v>
      </c>
      <c r="G69" t="s">
        <v>277</v>
      </c>
      <c r="H69">
        <v>10</v>
      </c>
      <c r="I69" t="s">
        <v>29</v>
      </c>
      <c r="J69" t="s">
        <v>18</v>
      </c>
      <c r="K69" t="s">
        <v>99</v>
      </c>
      <c r="L69" s="32" t="s">
        <v>20</v>
      </c>
      <c r="M69" s="32" t="s">
        <v>57</v>
      </c>
      <c r="N69">
        <v>5000</v>
      </c>
      <c r="O69">
        <v>22916075</v>
      </c>
      <c r="P69" s="6" t="s">
        <v>114</v>
      </c>
    </row>
    <row r="70" spans="1:16">
      <c r="A70" s="18">
        <v>24</v>
      </c>
      <c r="B70" s="6">
        <v>48</v>
      </c>
      <c r="C70">
        <v>2.2077922077921999</v>
      </c>
      <c r="D70" t="s">
        <v>14</v>
      </c>
      <c r="E70">
        <v>18</v>
      </c>
      <c r="F70" t="s">
        <v>31</v>
      </c>
      <c r="G70" t="s">
        <v>277</v>
      </c>
      <c r="H70">
        <v>10</v>
      </c>
      <c r="I70" t="s">
        <v>29</v>
      </c>
      <c r="J70" t="s">
        <v>18</v>
      </c>
      <c r="K70" t="s">
        <v>99</v>
      </c>
      <c r="L70" s="32" t="s">
        <v>20</v>
      </c>
      <c r="M70" s="32" t="s">
        <v>57</v>
      </c>
      <c r="N70">
        <v>5000</v>
      </c>
      <c r="O70">
        <v>22916075</v>
      </c>
    </row>
    <row r="71" spans="1:16">
      <c r="A71" s="18">
        <v>25</v>
      </c>
      <c r="B71" s="6">
        <v>5</v>
      </c>
      <c r="C71">
        <v>4.6710526315789398</v>
      </c>
      <c r="D71" t="s">
        <v>14</v>
      </c>
      <c r="E71">
        <v>18</v>
      </c>
      <c r="F71" t="s">
        <v>31</v>
      </c>
      <c r="G71" t="s">
        <v>277</v>
      </c>
      <c r="H71">
        <v>10</v>
      </c>
      <c r="I71" t="s">
        <v>29</v>
      </c>
      <c r="J71" t="s">
        <v>18</v>
      </c>
      <c r="K71" t="s">
        <v>99</v>
      </c>
      <c r="L71" t="s">
        <v>160</v>
      </c>
      <c r="M71" s="32" t="s">
        <v>57</v>
      </c>
      <c r="N71">
        <v>5000</v>
      </c>
      <c r="O71">
        <v>22916075</v>
      </c>
      <c r="P71" s="6" t="s">
        <v>116</v>
      </c>
    </row>
    <row r="72" spans="1:16">
      <c r="A72" s="18">
        <v>25</v>
      </c>
      <c r="B72" s="6">
        <v>48</v>
      </c>
      <c r="C72">
        <v>2.9220779220779201</v>
      </c>
      <c r="D72" t="s">
        <v>14</v>
      </c>
      <c r="E72">
        <v>18</v>
      </c>
      <c r="F72" t="s">
        <v>31</v>
      </c>
      <c r="G72" t="s">
        <v>277</v>
      </c>
      <c r="H72">
        <v>10</v>
      </c>
      <c r="I72" t="s">
        <v>29</v>
      </c>
      <c r="J72" t="s">
        <v>18</v>
      </c>
      <c r="K72" t="s">
        <v>99</v>
      </c>
      <c r="L72" t="s">
        <v>160</v>
      </c>
      <c r="M72" s="32" t="s">
        <v>57</v>
      </c>
      <c r="N72">
        <v>5000</v>
      </c>
      <c r="O72">
        <v>22916075</v>
      </c>
    </row>
    <row r="73" spans="1:16">
      <c r="A73" s="18">
        <v>26</v>
      </c>
      <c r="B73" s="6">
        <v>48</v>
      </c>
      <c r="C73">
        <v>4.0999999999999996</v>
      </c>
      <c r="D73" t="s">
        <v>14</v>
      </c>
      <c r="E73">
        <v>18</v>
      </c>
      <c r="F73" t="s">
        <v>31</v>
      </c>
      <c r="G73" t="s">
        <v>277</v>
      </c>
      <c r="H73">
        <v>2</v>
      </c>
      <c r="I73" t="s">
        <v>81</v>
      </c>
      <c r="J73" t="s">
        <v>18</v>
      </c>
      <c r="K73" t="s">
        <v>99</v>
      </c>
      <c r="L73" s="32" t="s">
        <v>20</v>
      </c>
      <c r="M73" s="32" t="s">
        <v>326</v>
      </c>
      <c r="N73">
        <v>5000</v>
      </c>
      <c r="O73">
        <v>27698939</v>
      </c>
      <c r="P73" s="6" t="s">
        <v>118</v>
      </c>
    </row>
    <row r="74" spans="1:16">
      <c r="A74" s="18">
        <v>27</v>
      </c>
      <c r="B74" s="6">
        <v>48</v>
      </c>
      <c r="C74">
        <v>3.55</v>
      </c>
      <c r="D74" t="s">
        <v>14</v>
      </c>
      <c r="E74">
        <v>18</v>
      </c>
      <c r="F74" t="s">
        <v>31</v>
      </c>
      <c r="G74" t="s">
        <v>277</v>
      </c>
      <c r="H74">
        <v>10</v>
      </c>
      <c r="I74" t="s">
        <v>81</v>
      </c>
      <c r="J74" t="s">
        <v>18</v>
      </c>
      <c r="K74" t="s">
        <v>99</v>
      </c>
      <c r="L74" s="32" t="s">
        <v>20</v>
      </c>
      <c r="M74" s="32" t="s">
        <v>326</v>
      </c>
      <c r="N74">
        <v>5000</v>
      </c>
      <c r="O74">
        <v>27698939</v>
      </c>
      <c r="P74" s="6" t="s">
        <v>119</v>
      </c>
    </row>
    <row r="75" spans="1:16">
      <c r="A75" s="18">
        <v>28</v>
      </c>
      <c r="B75" s="6">
        <v>48</v>
      </c>
      <c r="C75">
        <v>3.1</v>
      </c>
      <c r="D75" t="s">
        <v>14</v>
      </c>
      <c r="E75">
        <v>18</v>
      </c>
      <c r="F75" t="s">
        <v>31</v>
      </c>
      <c r="G75" t="s">
        <v>277</v>
      </c>
      <c r="H75">
        <v>13</v>
      </c>
      <c r="I75" t="s">
        <v>81</v>
      </c>
      <c r="J75" t="s">
        <v>18</v>
      </c>
      <c r="K75" t="s">
        <v>99</v>
      </c>
      <c r="L75" s="32" t="s">
        <v>20</v>
      </c>
      <c r="M75" s="32" t="s">
        <v>326</v>
      </c>
      <c r="N75">
        <v>5000</v>
      </c>
      <c r="O75">
        <v>27698939</v>
      </c>
      <c r="P75" t="s">
        <v>120</v>
      </c>
    </row>
    <row r="76" spans="1:16">
      <c r="A76" s="18">
        <v>29</v>
      </c>
      <c r="B76" s="6">
        <v>48</v>
      </c>
      <c r="C76">
        <v>3.8</v>
      </c>
      <c r="D76" t="s">
        <v>14</v>
      </c>
      <c r="E76">
        <v>18</v>
      </c>
      <c r="F76" t="s">
        <v>31</v>
      </c>
      <c r="G76" t="s">
        <v>277</v>
      </c>
      <c r="H76">
        <v>13</v>
      </c>
      <c r="I76" t="s">
        <v>81</v>
      </c>
      <c r="J76" t="s">
        <v>18</v>
      </c>
      <c r="K76" t="s">
        <v>99</v>
      </c>
      <c r="L76" s="32" t="s">
        <v>20</v>
      </c>
      <c r="M76" s="32" t="s">
        <v>326</v>
      </c>
      <c r="N76">
        <v>5000</v>
      </c>
      <c r="O76">
        <v>27698939</v>
      </c>
      <c r="P76" s="6" t="s">
        <v>121</v>
      </c>
    </row>
    <row r="77" spans="1:16">
      <c r="A77" s="18">
        <v>30</v>
      </c>
      <c r="B77" s="6">
        <v>48</v>
      </c>
      <c r="C77">
        <v>2.5</v>
      </c>
      <c r="D77" t="s">
        <v>14</v>
      </c>
      <c r="E77">
        <v>18</v>
      </c>
      <c r="F77" t="s">
        <v>31</v>
      </c>
      <c r="G77" t="s">
        <v>277</v>
      </c>
      <c r="H77">
        <v>18</v>
      </c>
      <c r="I77" t="s">
        <v>81</v>
      </c>
      <c r="J77" t="s">
        <v>18</v>
      </c>
      <c r="K77" t="s">
        <v>99</v>
      </c>
      <c r="L77" s="32" t="s">
        <v>20</v>
      </c>
      <c r="M77" s="32" t="s">
        <v>326</v>
      </c>
      <c r="N77">
        <v>5000</v>
      </c>
      <c r="O77">
        <v>27698939</v>
      </c>
      <c r="P77" s="6" t="s">
        <v>122</v>
      </c>
    </row>
    <row r="78" spans="1:16">
      <c r="A78" s="18">
        <v>31</v>
      </c>
      <c r="B78" s="6">
        <v>0.16666666699999999</v>
      </c>
      <c r="C78">
        <v>2.5</v>
      </c>
      <c r="D78" t="s">
        <v>14</v>
      </c>
      <c r="E78">
        <v>22.5</v>
      </c>
      <c r="F78" s="21" t="s">
        <v>15</v>
      </c>
      <c r="G78" t="s">
        <v>277</v>
      </c>
      <c r="H78">
        <v>10</v>
      </c>
      <c r="I78" t="s">
        <v>81</v>
      </c>
      <c r="J78" t="s">
        <v>18</v>
      </c>
      <c r="K78" t="s">
        <v>99</v>
      </c>
      <c r="L78" s="32" t="s">
        <v>123</v>
      </c>
      <c r="M78" s="32" t="s">
        <v>326</v>
      </c>
      <c r="N78">
        <v>0</v>
      </c>
      <c r="O78" s="21">
        <v>24758188</v>
      </c>
      <c r="P78" s="6" t="s">
        <v>124</v>
      </c>
    </row>
    <row r="79" spans="1:16">
      <c r="A79" s="18">
        <v>31</v>
      </c>
      <c r="B79" s="6">
        <v>0.33333333300000001</v>
      </c>
      <c r="C79">
        <v>2.6666666666666599</v>
      </c>
      <c r="D79" t="s">
        <v>14</v>
      </c>
      <c r="E79">
        <v>22.5</v>
      </c>
      <c r="F79" s="21" t="s">
        <v>15</v>
      </c>
      <c r="G79" t="s">
        <v>277</v>
      </c>
      <c r="H79">
        <v>10</v>
      </c>
      <c r="I79" t="s">
        <v>81</v>
      </c>
      <c r="J79" t="s">
        <v>18</v>
      </c>
      <c r="K79" t="s">
        <v>99</v>
      </c>
      <c r="L79" s="32" t="s">
        <v>123</v>
      </c>
      <c r="M79" s="32" t="s">
        <v>326</v>
      </c>
      <c r="N79">
        <v>0</v>
      </c>
      <c r="O79" s="21">
        <v>24758188</v>
      </c>
    </row>
    <row r="80" spans="1:16">
      <c r="A80" s="18">
        <v>31</v>
      </c>
      <c r="B80" s="6">
        <v>0.5</v>
      </c>
      <c r="C80">
        <v>3.25</v>
      </c>
      <c r="D80" t="s">
        <v>14</v>
      </c>
      <c r="E80">
        <v>22.5</v>
      </c>
      <c r="F80" s="21" t="s">
        <v>15</v>
      </c>
      <c r="G80" t="s">
        <v>277</v>
      </c>
      <c r="H80">
        <v>10</v>
      </c>
      <c r="I80" t="s">
        <v>81</v>
      </c>
      <c r="J80" t="s">
        <v>18</v>
      </c>
      <c r="K80" t="s">
        <v>99</v>
      </c>
      <c r="L80" s="32" t="s">
        <v>123</v>
      </c>
      <c r="M80" s="32" t="s">
        <v>326</v>
      </c>
      <c r="N80">
        <v>0</v>
      </c>
      <c r="O80" s="21">
        <v>24758188</v>
      </c>
    </row>
    <row r="81" spans="1:16">
      <c r="A81" s="18">
        <v>31</v>
      </c>
      <c r="B81" s="6">
        <v>1</v>
      </c>
      <c r="C81">
        <v>3.0416666666666599</v>
      </c>
      <c r="D81" t="s">
        <v>14</v>
      </c>
      <c r="E81">
        <v>22.5</v>
      </c>
      <c r="F81" s="21" t="s">
        <v>15</v>
      </c>
      <c r="G81" t="s">
        <v>277</v>
      </c>
      <c r="H81">
        <v>10</v>
      </c>
      <c r="I81" t="s">
        <v>81</v>
      </c>
      <c r="J81" t="s">
        <v>18</v>
      </c>
      <c r="K81" t="s">
        <v>99</v>
      </c>
      <c r="L81" s="32" t="s">
        <v>123</v>
      </c>
      <c r="M81" s="32" t="s">
        <v>326</v>
      </c>
      <c r="N81">
        <v>0</v>
      </c>
      <c r="O81" s="21">
        <v>24758188</v>
      </c>
    </row>
    <row r="82" spans="1:16">
      <c r="A82" s="18">
        <v>32</v>
      </c>
      <c r="B82" s="6">
        <v>3</v>
      </c>
      <c r="C82">
        <v>11.1290322580645</v>
      </c>
      <c r="D82" t="s">
        <v>14</v>
      </c>
      <c r="E82">
        <v>18</v>
      </c>
      <c r="F82" t="s">
        <v>31</v>
      </c>
      <c r="G82" t="s">
        <v>277</v>
      </c>
      <c r="H82">
        <v>32</v>
      </c>
      <c r="I82" t="s">
        <v>81</v>
      </c>
      <c r="J82" t="s">
        <v>125</v>
      </c>
      <c r="K82" t="s">
        <v>19</v>
      </c>
      <c r="L82" s="32" t="s">
        <v>126</v>
      </c>
      <c r="M82" s="32" t="s">
        <v>326</v>
      </c>
      <c r="N82">
        <v>5000</v>
      </c>
      <c r="O82" s="21">
        <v>25477170</v>
      </c>
      <c r="P82" s="24" t="s">
        <v>347</v>
      </c>
    </row>
    <row r="83" spans="1:16">
      <c r="A83" s="18">
        <v>32</v>
      </c>
      <c r="B83" s="6">
        <v>48</v>
      </c>
      <c r="C83">
        <v>4.4202898550724603</v>
      </c>
      <c r="D83" t="s">
        <v>14</v>
      </c>
      <c r="E83">
        <v>18</v>
      </c>
      <c r="F83" t="s">
        <v>31</v>
      </c>
      <c r="G83" t="s">
        <v>277</v>
      </c>
      <c r="H83">
        <v>32</v>
      </c>
      <c r="I83" t="s">
        <v>81</v>
      </c>
      <c r="J83" t="s">
        <v>125</v>
      </c>
      <c r="K83" t="s">
        <v>19</v>
      </c>
      <c r="L83" s="32" t="s">
        <v>126</v>
      </c>
      <c r="M83" s="32" t="s">
        <v>326</v>
      </c>
      <c r="N83">
        <v>5000</v>
      </c>
      <c r="O83" s="21">
        <v>25477170</v>
      </c>
    </row>
    <row r="84" spans="1:16">
      <c r="A84" s="18">
        <v>33</v>
      </c>
      <c r="B84" s="6">
        <v>3</v>
      </c>
      <c r="C84">
        <v>6.3709677419354804</v>
      </c>
      <c r="D84" t="s">
        <v>14</v>
      </c>
      <c r="E84">
        <v>18</v>
      </c>
      <c r="F84" t="s">
        <v>31</v>
      </c>
      <c r="G84" t="s">
        <v>277</v>
      </c>
      <c r="H84">
        <v>27</v>
      </c>
      <c r="I84" t="s">
        <v>81</v>
      </c>
      <c r="J84" t="s">
        <v>125</v>
      </c>
      <c r="K84" t="s">
        <v>19</v>
      </c>
      <c r="L84" s="32" t="s">
        <v>20</v>
      </c>
      <c r="M84" s="32" t="s">
        <v>326</v>
      </c>
      <c r="N84">
        <v>5000</v>
      </c>
      <c r="O84" s="21">
        <v>25477170</v>
      </c>
      <c r="P84" s="24" t="s">
        <v>348</v>
      </c>
    </row>
    <row r="85" spans="1:16">
      <c r="A85" s="18">
        <v>33</v>
      </c>
      <c r="B85" s="6">
        <v>48</v>
      </c>
      <c r="C85">
        <v>2.4637681159420302</v>
      </c>
      <c r="D85" t="s">
        <v>14</v>
      </c>
      <c r="E85">
        <v>18</v>
      </c>
      <c r="F85" t="s">
        <v>31</v>
      </c>
      <c r="G85" t="s">
        <v>277</v>
      </c>
      <c r="H85">
        <v>27</v>
      </c>
      <c r="I85" t="s">
        <v>81</v>
      </c>
      <c r="J85" t="s">
        <v>125</v>
      </c>
      <c r="K85" t="s">
        <v>19</v>
      </c>
      <c r="L85" s="32" t="s">
        <v>20</v>
      </c>
      <c r="M85" s="32" t="s">
        <v>326</v>
      </c>
      <c r="N85">
        <v>5000</v>
      </c>
      <c r="O85" s="21">
        <v>25477170</v>
      </c>
    </row>
    <row r="86" spans="1:16">
      <c r="A86" s="18">
        <v>34</v>
      </c>
      <c r="B86" s="6">
        <v>3</v>
      </c>
      <c r="C86">
        <v>11.8965517241379</v>
      </c>
      <c r="D86" t="s">
        <v>14</v>
      </c>
      <c r="E86">
        <v>18</v>
      </c>
      <c r="F86" s="21" t="s">
        <v>15</v>
      </c>
      <c r="G86" t="s">
        <v>277</v>
      </c>
      <c r="H86">
        <v>37</v>
      </c>
      <c r="I86" t="s">
        <v>81</v>
      </c>
      <c r="J86" t="s">
        <v>125</v>
      </c>
      <c r="K86" t="s">
        <v>19</v>
      </c>
      <c r="L86" s="32" t="s">
        <v>159</v>
      </c>
      <c r="M86" s="32" t="s">
        <v>196</v>
      </c>
      <c r="N86">
        <v>5000</v>
      </c>
      <c r="O86">
        <v>23374706</v>
      </c>
      <c r="P86" s="24" t="s">
        <v>349</v>
      </c>
    </row>
    <row r="87" spans="1:16">
      <c r="A87" s="18">
        <v>34</v>
      </c>
      <c r="B87" s="6">
        <v>48</v>
      </c>
      <c r="C87">
        <v>4.5</v>
      </c>
      <c r="D87" t="s">
        <v>14</v>
      </c>
      <c r="E87">
        <v>18</v>
      </c>
      <c r="F87" s="21" t="s">
        <v>15</v>
      </c>
      <c r="G87" t="s">
        <v>277</v>
      </c>
      <c r="H87">
        <v>37</v>
      </c>
      <c r="I87" t="s">
        <v>81</v>
      </c>
      <c r="J87" t="s">
        <v>125</v>
      </c>
      <c r="K87" t="s">
        <v>19</v>
      </c>
      <c r="L87" s="32" t="s">
        <v>159</v>
      </c>
      <c r="M87" s="32" t="s">
        <v>196</v>
      </c>
      <c r="N87">
        <v>5000</v>
      </c>
      <c r="O87">
        <v>23374706</v>
      </c>
    </row>
    <row r="88" spans="1:16">
      <c r="A88" s="18">
        <v>35</v>
      </c>
      <c r="B88" s="6">
        <v>48</v>
      </c>
      <c r="C88">
        <v>2.8</v>
      </c>
      <c r="D88" t="s">
        <v>14</v>
      </c>
      <c r="E88">
        <v>18</v>
      </c>
      <c r="F88" s="21" t="s">
        <v>15</v>
      </c>
      <c r="G88" t="s">
        <v>277</v>
      </c>
      <c r="H88">
        <v>26.2</v>
      </c>
      <c r="I88" t="s">
        <v>81</v>
      </c>
      <c r="J88" t="s">
        <v>125</v>
      </c>
      <c r="K88" t="s">
        <v>19</v>
      </c>
      <c r="L88" s="32" t="s">
        <v>20</v>
      </c>
      <c r="M88" s="32" t="s">
        <v>59</v>
      </c>
      <c r="N88">
        <v>5000</v>
      </c>
      <c r="O88">
        <v>23374706</v>
      </c>
      <c r="P88" s="24" t="s">
        <v>350</v>
      </c>
    </row>
    <row r="89" spans="1:16">
      <c r="A89" s="18">
        <v>36</v>
      </c>
      <c r="B89" s="6">
        <v>3</v>
      </c>
      <c r="C89">
        <v>2.0408163265306101</v>
      </c>
      <c r="D89" t="s">
        <v>14</v>
      </c>
      <c r="E89">
        <v>18</v>
      </c>
      <c r="F89" s="21" t="s">
        <v>15</v>
      </c>
      <c r="G89" t="s">
        <v>277</v>
      </c>
      <c r="H89">
        <v>27</v>
      </c>
      <c r="I89" t="s">
        <v>81</v>
      </c>
      <c r="J89" t="s">
        <v>125</v>
      </c>
      <c r="K89" t="s">
        <v>19</v>
      </c>
      <c r="L89" s="32" t="s">
        <v>159</v>
      </c>
      <c r="M89" s="32" t="s">
        <v>196</v>
      </c>
      <c r="N89">
        <v>5000</v>
      </c>
      <c r="O89" s="21">
        <v>22386918</v>
      </c>
      <c r="P89" s="16" t="s">
        <v>351</v>
      </c>
    </row>
    <row r="90" spans="1:16">
      <c r="A90" s="18">
        <v>36</v>
      </c>
      <c r="B90" s="6">
        <v>24</v>
      </c>
      <c r="C90">
        <v>2.4615384615384599</v>
      </c>
      <c r="D90" t="s">
        <v>14</v>
      </c>
      <c r="E90">
        <v>18</v>
      </c>
      <c r="F90" s="21" t="s">
        <v>15</v>
      </c>
      <c r="G90" t="s">
        <v>277</v>
      </c>
      <c r="H90">
        <v>27</v>
      </c>
      <c r="I90" t="s">
        <v>81</v>
      </c>
      <c r="J90" t="s">
        <v>125</v>
      </c>
      <c r="K90" t="s">
        <v>19</v>
      </c>
      <c r="L90" s="32" t="s">
        <v>159</v>
      </c>
      <c r="M90" s="32" t="s">
        <v>196</v>
      </c>
      <c r="N90">
        <v>5000</v>
      </c>
      <c r="O90" s="21">
        <v>22386918</v>
      </c>
    </row>
    <row r="91" spans="1:16">
      <c r="A91" s="18">
        <v>37</v>
      </c>
      <c r="B91" s="6">
        <v>3</v>
      </c>
      <c r="C91">
        <v>2.8571428571428501</v>
      </c>
      <c r="D91" t="s">
        <v>14</v>
      </c>
      <c r="E91">
        <v>18</v>
      </c>
      <c r="F91" s="21" t="s">
        <v>15</v>
      </c>
      <c r="G91" t="s">
        <v>277</v>
      </c>
      <c r="H91">
        <v>22</v>
      </c>
      <c r="I91" t="s">
        <v>81</v>
      </c>
      <c r="J91" t="s">
        <v>125</v>
      </c>
      <c r="K91" t="s">
        <v>19</v>
      </c>
      <c r="L91" s="32" t="s">
        <v>20</v>
      </c>
      <c r="M91" s="32" t="s">
        <v>196</v>
      </c>
      <c r="N91">
        <v>5000</v>
      </c>
      <c r="O91" s="21">
        <v>22386918</v>
      </c>
      <c r="P91" s="16" t="s">
        <v>352</v>
      </c>
    </row>
    <row r="92" spans="1:16">
      <c r="A92" s="18">
        <v>37</v>
      </c>
      <c r="B92" s="6">
        <v>24</v>
      </c>
      <c r="C92">
        <v>2.4615384615384599</v>
      </c>
      <c r="D92" t="s">
        <v>14</v>
      </c>
      <c r="E92">
        <v>18</v>
      </c>
      <c r="F92" s="21" t="s">
        <v>15</v>
      </c>
      <c r="G92" t="s">
        <v>277</v>
      </c>
      <c r="H92">
        <v>22</v>
      </c>
      <c r="I92" t="s">
        <v>81</v>
      </c>
      <c r="J92" t="s">
        <v>125</v>
      </c>
      <c r="K92" t="s">
        <v>19</v>
      </c>
      <c r="L92" s="32" t="s">
        <v>20</v>
      </c>
      <c r="M92" s="32" t="s">
        <v>196</v>
      </c>
      <c r="N92">
        <v>5000</v>
      </c>
      <c r="O92" s="21">
        <v>22386918</v>
      </c>
    </row>
    <row r="93" spans="1:16">
      <c r="A93" s="18">
        <v>38</v>
      </c>
      <c r="B93" s="6">
        <v>3</v>
      </c>
      <c r="C93">
        <v>1.63793103448276</v>
      </c>
      <c r="D93" t="s">
        <v>14</v>
      </c>
      <c r="E93">
        <v>18</v>
      </c>
      <c r="F93" s="21" t="s">
        <v>15</v>
      </c>
      <c r="G93" t="s">
        <v>277</v>
      </c>
      <c r="H93">
        <v>27</v>
      </c>
      <c r="I93" t="s">
        <v>81</v>
      </c>
      <c r="J93" t="s">
        <v>125</v>
      </c>
      <c r="K93" t="s">
        <v>19</v>
      </c>
      <c r="L93" s="32" t="s">
        <v>159</v>
      </c>
      <c r="M93" s="32" t="s">
        <v>196</v>
      </c>
      <c r="N93">
        <v>5000</v>
      </c>
      <c r="O93" s="21">
        <v>22339280</v>
      </c>
      <c r="P93" s="6" t="s">
        <v>353</v>
      </c>
    </row>
    <row r="94" spans="1:16">
      <c r="A94" s="18">
        <v>38</v>
      </c>
      <c r="B94" s="6">
        <v>48</v>
      </c>
      <c r="C94">
        <v>3.2876712328767099</v>
      </c>
      <c r="D94" t="s">
        <v>14</v>
      </c>
      <c r="E94">
        <v>18</v>
      </c>
      <c r="F94" s="21" t="s">
        <v>15</v>
      </c>
      <c r="G94" t="s">
        <v>277</v>
      </c>
      <c r="H94">
        <v>27</v>
      </c>
      <c r="I94" t="s">
        <v>81</v>
      </c>
      <c r="J94" t="s">
        <v>125</v>
      </c>
      <c r="K94" t="s">
        <v>19</v>
      </c>
      <c r="L94" s="32" t="s">
        <v>159</v>
      </c>
      <c r="M94" s="32" t="s">
        <v>196</v>
      </c>
      <c r="N94">
        <v>5000</v>
      </c>
      <c r="O94" s="21">
        <v>22339280</v>
      </c>
    </row>
    <row r="95" spans="1:16">
      <c r="A95" s="18">
        <v>39</v>
      </c>
      <c r="B95" s="6">
        <v>3</v>
      </c>
      <c r="C95">
        <v>1.55172413793104</v>
      </c>
      <c r="D95" t="s">
        <v>14</v>
      </c>
      <c r="E95">
        <v>18</v>
      </c>
      <c r="F95" s="21" t="s">
        <v>15</v>
      </c>
      <c r="G95" t="s">
        <v>277</v>
      </c>
      <c r="H95">
        <v>22</v>
      </c>
      <c r="I95" t="s">
        <v>81</v>
      </c>
      <c r="J95" t="s">
        <v>125</v>
      </c>
      <c r="K95" t="s">
        <v>19</v>
      </c>
      <c r="L95" s="32" t="s">
        <v>20</v>
      </c>
      <c r="M95" s="32" t="s">
        <v>196</v>
      </c>
      <c r="N95">
        <v>5000</v>
      </c>
      <c r="O95" s="21">
        <v>22339280</v>
      </c>
      <c r="P95" s="6" t="s">
        <v>354</v>
      </c>
    </row>
    <row r="96" spans="1:16">
      <c r="A96" s="18">
        <v>39</v>
      </c>
      <c r="B96" s="6">
        <v>48</v>
      </c>
      <c r="C96">
        <v>2.6712328767123301</v>
      </c>
      <c r="D96" t="s">
        <v>14</v>
      </c>
      <c r="E96">
        <v>18</v>
      </c>
      <c r="F96" s="21" t="s">
        <v>15</v>
      </c>
      <c r="G96" t="s">
        <v>277</v>
      </c>
      <c r="H96">
        <v>22</v>
      </c>
      <c r="I96" t="s">
        <v>81</v>
      </c>
      <c r="J96" t="s">
        <v>125</v>
      </c>
      <c r="K96" t="s">
        <v>19</v>
      </c>
      <c r="L96" s="32" t="s">
        <v>20</v>
      </c>
      <c r="M96" s="32" t="s">
        <v>196</v>
      </c>
      <c r="N96">
        <v>5000</v>
      </c>
      <c r="O96" s="21">
        <v>22339280</v>
      </c>
    </row>
    <row r="97" spans="1:16">
      <c r="A97" s="33">
        <v>40</v>
      </c>
      <c r="B97" s="6">
        <v>3.3000000000000002E-2</v>
      </c>
      <c r="C97">
        <v>1.53655573248407</v>
      </c>
      <c r="D97" t="s">
        <v>14</v>
      </c>
      <c r="E97">
        <v>30</v>
      </c>
      <c r="F97" s="16" t="s">
        <v>86</v>
      </c>
      <c r="G97" t="s">
        <v>277</v>
      </c>
      <c r="H97">
        <v>308</v>
      </c>
      <c r="I97" t="s">
        <v>81</v>
      </c>
      <c r="J97" t="s">
        <v>125</v>
      </c>
      <c r="K97" t="s">
        <v>130</v>
      </c>
      <c r="L97" s="32" t="s">
        <v>20</v>
      </c>
      <c r="M97" s="32" t="s">
        <v>59</v>
      </c>
      <c r="N97" t="s">
        <v>20</v>
      </c>
      <c r="O97" s="21">
        <v>25356071</v>
      </c>
      <c r="P97" t="s">
        <v>131</v>
      </c>
    </row>
    <row r="98" spans="1:16">
      <c r="A98" s="33">
        <v>40</v>
      </c>
      <c r="B98" s="6">
        <v>0.5</v>
      </c>
      <c r="C98">
        <v>1.5363057324840701</v>
      </c>
      <c r="D98" t="s">
        <v>14</v>
      </c>
      <c r="E98">
        <v>30</v>
      </c>
      <c r="F98" s="16" t="s">
        <v>86</v>
      </c>
      <c r="G98" t="s">
        <v>277</v>
      </c>
      <c r="H98">
        <v>308</v>
      </c>
      <c r="I98" t="s">
        <v>81</v>
      </c>
      <c r="J98" t="s">
        <v>125</v>
      </c>
      <c r="K98" t="s">
        <v>130</v>
      </c>
      <c r="L98" s="32" t="s">
        <v>20</v>
      </c>
      <c r="M98" s="32" t="s">
        <v>59</v>
      </c>
      <c r="N98" t="s">
        <v>20</v>
      </c>
      <c r="O98" s="21">
        <v>25356071</v>
      </c>
    </row>
    <row r="99" spans="1:16">
      <c r="A99" s="33">
        <v>40</v>
      </c>
      <c r="B99" s="6">
        <v>1</v>
      </c>
      <c r="C99">
        <v>2.8535286624203868</v>
      </c>
      <c r="D99" t="s">
        <v>14</v>
      </c>
      <c r="E99">
        <v>30</v>
      </c>
      <c r="F99" s="16" t="s">
        <v>86</v>
      </c>
      <c r="G99" t="s">
        <v>277</v>
      </c>
      <c r="H99">
        <v>308</v>
      </c>
      <c r="I99" t="s">
        <v>81</v>
      </c>
      <c r="J99" t="s">
        <v>125</v>
      </c>
      <c r="K99" t="s">
        <v>130</v>
      </c>
      <c r="L99" s="32" t="s">
        <v>20</v>
      </c>
      <c r="M99" s="32" t="s">
        <v>59</v>
      </c>
      <c r="N99" t="s">
        <v>20</v>
      </c>
      <c r="O99" s="21">
        <v>25356071</v>
      </c>
    </row>
    <row r="100" spans="1:16">
      <c r="A100" s="33">
        <v>40</v>
      </c>
      <c r="B100" s="6">
        <v>3</v>
      </c>
      <c r="C100">
        <v>2.5315286624203868</v>
      </c>
      <c r="D100" t="s">
        <v>14</v>
      </c>
      <c r="E100">
        <v>30</v>
      </c>
      <c r="F100" s="16" t="s">
        <v>86</v>
      </c>
      <c r="G100" t="s">
        <v>277</v>
      </c>
      <c r="H100">
        <v>308</v>
      </c>
      <c r="I100" t="s">
        <v>81</v>
      </c>
      <c r="J100" t="s">
        <v>125</v>
      </c>
      <c r="K100" t="s">
        <v>130</v>
      </c>
      <c r="L100" s="32" t="s">
        <v>20</v>
      </c>
      <c r="M100" s="32" t="s">
        <v>59</v>
      </c>
      <c r="N100" t="s">
        <v>20</v>
      </c>
      <c r="O100" s="21">
        <v>25356071</v>
      </c>
    </row>
    <row r="101" spans="1:16">
      <c r="A101" s="33">
        <v>40</v>
      </c>
      <c r="B101" s="6">
        <v>6</v>
      </c>
      <c r="C101">
        <v>1.7124171974522371</v>
      </c>
      <c r="D101" t="s">
        <v>14</v>
      </c>
      <c r="E101">
        <v>30</v>
      </c>
      <c r="F101" s="16" t="s">
        <v>86</v>
      </c>
      <c r="G101" t="s">
        <v>277</v>
      </c>
      <c r="H101">
        <v>308</v>
      </c>
      <c r="I101" t="s">
        <v>81</v>
      </c>
      <c r="J101" t="s">
        <v>125</v>
      </c>
      <c r="K101" t="s">
        <v>130</v>
      </c>
      <c r="L101" s="32" t="s">
        <v>20</v>
      </c>
      <c r="M101" s="32" t="s">
        <v>59</v>
      </c>
      <c r="N101" t="s">
        <v>20</v>
      </c>
      <c r="O101" s="21">
        <v>25356071</v>
      </c>
    </row>
    <row r="102" spans="1:16" ht="16.2">
      <c r="A102" s="18">
        <v>41</v>
      </c>
      <c r="B102" s="6">
        <v>44</v>
      </c>
      <c r="C102">
        <v>0.79999999999999705</v>
      </c>
      <c r="D102" t="s">
        <v>14</v>
      </c>
      <c r="E102">
        <v>18.399999999999999</v>
      </c>
      <c r="F102" s="21" t="s">
        <v>15</v>
      </c>
      <c r="G102" t="s">
        <v>277</v>
      </c>
      <c r="H102">
        <v>63</v>
      </c>
      <c r="I102" t="s">
        <v>81</v>
      </c>
      <c r="J102" t="s">
        <v>134</v>
      </c>
      <c r="K102" t="s">
        <v>19</v>
      </c>
      <c r="L102" s="32" t="s">
        <v>135</v>
      </c>
      <c r="M102" s="32" t="s">
        <v>326</v>
      </c>
      <c r="N102">
        <v>5000</v>
      </c>
      <c r="O102" s="21">
        <v>27109431</v>
      </c>
      <c r="P102" s="6" t="s">
        <v>355</v>
      </c>
    </row>
    <row r="103" spans="1:16" ht="16.2">
      <c r="A103" s="18">
        <v>42</v>
      </c>
      <c r="B103" s="6">
        <v>44</v>
      </c>
      <c r="C103">
        <v>1.5499999999999901</v>
      </c>
      <c r="D103" t="s">
        <v>14</v>
      </c>
      <c r="E103">
        <v>18.399999999999999</v>
      </c>
      <c r="F103" s="21" t="s">
        <v>15</v>
      </c>
      <c r="G103" t="s">
        <v>277</v>
      </c>
      <c r="H103">
        <v>72</v>
      </c>
      <c r="I103" t="s">
        <v>81</v>
      </c>
      <c r="J103" t="s">
        <v>134</v>
      </c>
      <c r="K103" t="s">
        <v>19</v>
      </c>
      <c r="L103" s="32" t="s">
        <v>135</v>
      </c>
      <c r="M103" s="32" t="s">
        <v>326</v>
      </c>
      <c r="N103">
        <v>5000</v>
      </c>
      <c r="O103" s="21">
        <v>27109431</v>
      </c>
      <c r="P103" s="6" t="s">
        <v>356</v>
      </c>
    </row>
    <row r="104" spans="1:16">
      <c r="A104" s="18">
        <v>43</v>
      </c>
      <c r="B104" s="6">
        <v>48</v>
      </c>
      <c r="C104">
        <v>2.0886075949367</v>
      </c>
      <c r="D104" t="s">
        <v>14</v>
      </c>
      <c r="E104">
        <v>18.399999999999999</v>
      </c>
      <c r="F104" s="21" t="s">
        <v>15</v>
      </c>
      <c r="G104" t="s">
        <v>277</v>
      </c>
      <c r="H104">
        <v>55</v>
      </c>
      <c r="I104" t="s">
        <v>136</v>
      </c>
      <c r="J104" t="s">
        <v>134</v>
      </c>
      <c r="K104" t="s">
        <v>19</v>
      </c>
      <c r="L104" s="32" t="s">
        <v>20</v>
      </c>
      <c r="M104" s="32" t="s">
        <v>326</v>
      </c>
      <c r="N104">
        <v>5000</v>
      </c>
      <c r="O104">
        <v>26188609</v>
      </c>
      <c r="P104" s="24" t="s">
        <v>357</v>
      </c>
    </row>
    <row r="105" spans="1:16">
      <c r="A105" s="18">
        <v>44</v>
      </c>
      <c r="B105" s="6">
        <v>1</v>
      </c>
      <c r="C105">
        <v>3.84615384615384</v>
      </c>
      <c r="D105" t="s">
        <v>14</v>
      </c>
      <c r="E105">
        <v>18.399999999999999</v>
      </c>
      <c r="F105" s="21" t="s">
        <v>15</v>
      </c>
      <c r="G105" t="s">
        <v>277</v>
      </c>
      <c r="H105">
        <v>20</v>
      </c>
      <c r="I105" t="s">
        <v>137</v>
      </c>
      <c r="J105" t="s">
        <v>125</v>
      </c>
      <c r="K105" t="s">
        <v>130</v>
      </c>
      <c r="L105" s="32" t="s">
        <v>20</v>
      </c>
      <c r="M105" s="32" t="s">
        <v>326</v>
      </c>
      <c r="N105">
        <v>10000</v>
      </c>
      <c r="O105" s="21">
        <v>21162527</v>
      </c>
      <c r="P105" s="6" t="s">
        <v>358</v>
      </c>
    </row>
    <row r="106" spans="1:16">
      <c r="A106" s="18">
        <v>44</v>
      </c>
      <c r="B106" s="6">
        <v>6</v>
      </c>
      <c r="C106">
        <v>2.0879120879120801</v>
      </c>
      <c r="D106" t="s">
        <v>14</v>
      </c>
      <c r="E106">
        <v>18.399999999999999</v>
      </c>
      <c r="F106" s="21" t="s">
        <v>15</v>
      </c>
      <c r="G106" t="s">
        <v>277</v>
      </c>
      <c r="H106">
        <v>20</v>
      </c>
      <c r="I106" t="s">
        <v>137</v>
      </c>
      <c r="J106" t="s">
        <v>125</v>
      </c>
      <c r="K106" t="s">
        <v>130</v>
      </c>
      <c r="L106" s="32" t="s">
        <v>20</v>
      </c>
      <c r="M106" s="32" t="s">
        <v>326</v>
      </c>
      <c r="N106">
        <v>10000</v>
      </c>
      <c r="O106" s="21">
        <v>21162527</v>
      </c>
    </row>
    <row r="107" spans="1:16">
      <c r="A107" s="18">
        <v>44</v>
      </c>
      <c r="B107" s="6">
        <v>24</v>
      </c>
      <c r="C107">
        <v>0.659340659340655</v>
      </c>
      <c r="D107" t="s">
        <v>14</v>
      </c>
      <c r="E107">
        <v>18.399999999999999</v>
      </c>
      <c r="F107" s="21" t="s">
        <v>15</v>
      </c>
      <c r="G107" t="s">
        <v>277</v>
      </c>
      <c r="H107">
        <v>20</v>
      </c>
      <c r="I107" t="s">
        <v>137</v>
      </c>
      <c r="J107" t="s">
        <v>125</v>
      </c>
      <c r="K107" t="s">
        <v>130</v>
      </c>
      <c r="L107" s="32" t="s">
        <v>20</v>
      </c>
      <c r="M107" s="32" t="s">
        <v>326</v>
      </c>
      <c r="N107">
        <v>10000</v>
      </c>
      <c r="O107" s="21">
        <v>21162527</v>
      </c>
    </row>
    <row r="108" spans="1:16">
      <c r="A108" s="18">
        <v>45</v>
      </c>
      <c r="B108" s="6">
        <v>24</v>
      </c>
      <c r="C108">
        <v>5.4807692307692202</v>
      </c>
      <c r="D108" t="s">
        <v>14</v>
      </c>
      <c r="E108">
        <v>20.2</v>
      </c>
      <c r="F108" t="s">
        <v>31</v>
      </c>
      <c r="G108" t="s">
        <v>277</v>
      </c>
      <c r="H108">
        <v>220</v>
      </c>
      <c r="I108" t="s">
        <v>81</v>
      </c>
      <c r="J108" t="s">
        <v>125</v>
      </c>
      <c r="K108" t="s">
        <v>19</v>
      </c>
      <c r="L108" s="6" t="s">
        <v>144</v>
      </c>
      <c r="M108" s="6" t="s">
        <v>196</v>
      </c>
      <c r="N108">
        <v>5000</v>
      </c>
      <c r="O108">
        <v>27490486</v>
      </c>
      <c r="P108" s="6" t="s">
        <v>145</v>
      </c>
    </row>
    <row r="109" spans="1:16">
      <c r="A109" s="18">
        <v>46</v>
      </c>
      <c r="B109" s="6">
        <v>24</v>
      </c>
      <c r="C109">
        <v>3.5576923076922999</v>
      </c>
      <c r="D109" t="s">
        <v>14</v>
      </c>
      <c r="E109">
        <v>20.2</v>
      </c>
      <c r="F109" t="s">
        <v>31</v>
      </c>
      <c r="G109" t="s">
        <v>277</v>
      </c>
      <c r="H109">
        <v>220</v>
      </c>
      <c r="I109" t="s">
        <v>81</v>
      </c>
      <c r="J109" t="s">
        <v>125</v>
      </c>
      <c r="K109" t="s">
        <v>19</v>
      </c>
      <c r="L109" s="32" t="s">
        <v>20</v>
      </c>
      <c r="M109" s="6" t="s">
        <v>196</v>
      </c>
      <c r="N109">
        <v>5000</v>
      </c>
      <c r="O109">
        <v>27490486</v>
      </c>
      <c r="P109" s="6" t="s">
        <v>146</v>
      </c>
    </row>
    <row r="110" spans="1:16">
      <c r="A110" s="18">
        <v>47</v>
      </c>
      <c r="B110" s="6">
        <v>72</v>
      </c>
      <c r="C110">
        <v>1.4666666666666599</v>
      </c>
      <c r="D110" t="s">
        <v>14</v>
      </c>
      <c r="E110">
        <v>19.100000000000001</v>
      </c>
      <c r="F110" s="21" t="s">
        <v>15</v>
      </c>
      <c r="G110" t="s">
        <v>277</v>
      </c>
      <c r="H110">
        <v>68</v>
      </c>
      <c r="I110" t="s">
        <v>81</v>
      </c>
      <c r="J110" t="s">
        <v>134</v>
      </c>
      <c r="K110" t="s">
        <v>19</v>
      </c>
      <c r="L110" s="32" t="s">
        <v>20</v>
      </c>
      <c r="M110" s="32" t="s">
        <v>59</v>
      </c>
      <c r="N110">
        <v>5000</v>
      </c>
      <c r="O110">
        <v>27254470</v>
      </c>
      <c r="P110" s="6" t="s">
        <v>147</v>
      </c>
    </row>
    <row r="111" spans="1:16">
      <c r="A111" s="18">
        <v>47</v>
      </c>
      <c r="B111" s="6">
        <v>240</v>
      </c>
      <c r="C111">
        <v>1.19999999999999</v>
      </c>
      <c r="D111" t="s">
        <v>14</v>
      </c>
      <c r="E111">
        <v>19.100000000000001</v>
      </c>
      <c r="F111" s="21" t="s">
        <v>15</v>
      </c>
      <c r="G111" t="s">
        <v>277</v>
      </c>
      <c r="H111">
        <v>68</v>
      </c>
      <c r="I111" t="s">
        <v>81</v>
      </c>
      <c r="J111" t="s">
        <v>134</v>
      </c>
      <c r="K111" t="s">
        <v>19</v>
      </c>
      <c r="L111" s="32" t="s">
        <v>20</v>
      </c>
      <c r="M111" s="32" t="s">
        <v>59</v>
      </c>
      <c r="N111">
        <v>5000</v>
      </c>
      <c r="O111">
        <v>27254470</v>
      </c>
    </row>
    <row r="112" spans="1:16">
      <c r="A112" s="18">
        <v>47</v>
      </c>
      <c r="B112" s="6">
        <v>408</v>
      </c>
      <c r="C112">
        <v>1.5999999999999901</v>
      </c>
      <c r="D112" t="s">
        <v>14</v>
      </c>
      <c r="E112">
        <v>19.100000000000001</v>
      </c>
      <c r="F112" s="21" t="s">
        <v>15</v>
      </c>
      <c r="G112" t="s">
        <v>277</v>
      </c>
      <c r="H112">
        <v>68</v>
      </c>
      <c r="I112" t="s">
        <v>81</v>
      </c>
      <c r="J112" t="s">
        <v>134</v>
      </c>
      <c r="K112" t="s">
        <v>19</v>
      </c>
      <c r="L112" s="32" t="s">
        <v>20</v>
      </c>
      <c r="M112" s="32" t="s">
        <v>59</v>
      </c>
      <c r="N112">
        <v>5000</v>
      </c>
      <c r="O112">
        <v>27254470</v>
      </c>
    </row>
    <row r="113" spans="1:16">
      <c r="A113" s="18">
        <v>48</v>
      </c>
      <c r="B113" s="6">
        <v>4</v>
      </c>
      <c r="C113">
        <v>1.23684210526315</v>
      </c>
      <c r="D113" t="s">
        <v>14</v>
      </c>
      <c r="E113">
        <v>19.100000000000001</v>
      </c>
      <c r="F113" s="21" t="s">
        <v>15</v>
      </c>
      <c r="G113" t="s">
        <v>277</v>
      </c>
      <c r="H113">
        <v>75</v>
      </c>
      <c r="I113" s="16" t="s">
        <v>137</v>
      </c>
      <c r="J113" t="s">
        <v>125</v>
      </c>
      <c r="K113" t="s">
        <v>130</v>
      </c>
      <c r="L113" t="s">
        <v>221</v>
      </c>
      <c r="M113" s="32" t="s">
        <v>326</v>
      </c>
      <c r="N113">
        <v>0</v>
      </c>
      <c r="O113" s="22" t="s">
        <v>150</v>
      </c>
      <c r="P113" t="s">
        <v>308</v>
      </c>
    </row>
    <row r="114" spans="1:16">
      <c r="A114" s="18">
        <v>48</v>
      </c>
      <c r="B114" s="6">
        <v>24</v>
      </c>
      <c r="C114">
        <v>0.28947368421052599</v>
      </c>
      <c r="D114" t="s">
        <v>14</v>
      </c>
      <c r="E114">
        <v>19.100000000000001</v>
      </c>
      <c r="F114" s="21" t="s">
        <v>15</v>
      </c>
      <c r="G114" t="s">
        <v>277</v>
      </c>
      <c r="H114">
        <v>75</v>
      </c>
      <c r="I114" s="16" t="s">
        <v>137</v>
      </c>
      <c r="J114" t="s">
        <v>125</v>
      </c>
      <c r="K114" t="s">
        <v>130</v>
      </c>
      <c r="L114" t="s">
        <v>221</v>
      </c>
      <c r="M114" s="32" t="s">
        <v>326</v>
      </c>
      <c r="N114">
        <v>0</v>
      </c>
      <c r="O114" s="22" t="s">
        <v>150</v>
      </c>
    </row>
    <row r="115" spans="1:16">
      <c r="A115" s="18">
        <v>48</v>
      </c>
      <c r="B115" s="6">
        <v>72</v>
      </c>
      <c r="C115">
        <v>0.28947368421052599</v>
      </c>
      <c r="D115" t="s">
        <v>14</v>
      </c>
      <c r="E115">
        <v>19.100000000000001</v>
      </c>
      <c r="F115" s="21" t="s">
        <v>15</v>
      </c>
      <c r="G115" t="s">
        <v>277</v>
      </c>
      <c r="H115">
        <v>75</v>
      </c>
      <c r="I115" s="16" t="s">
        <v>137</v>
      </c>
      <c r="J115" t="s">
        <v>125</v>
      </c>
      <c r="K115" t="s">
        <v>130</v>
      </c>
      <c r="L115" t="s">
        <v>221</v>
      </c>
      <c r="M115" s="32" t="s">
        <v>326</v>
      </c>
      <c r="N115">
        <v>0</v>
      </c>
      <c r="O115" s="22" t="s">
        <v>150</v>
      </c>
    </row>
    <row r="116" spans="1:16">
      <c r="A116" s="18">
        <v>49</v>
      </c>
      <c r="B116" s="6">
        <v>48</v>
      </c>
      <c r="C116">
        <v>1.23417721518987</v>
      </c>
      <c r="D116" t="s">
        <v>14</v>
      </c>
      <c r="E116">
        <v>19.100000000000001</v>
      </c>
      <c r="F116" s="21" t="s">
        <v>15</v>
      </c>
      <c r="G116" t="s">
        <v>277</v>
      </c>
      <c r="H116">
        <v>50</v>
      </c>
      <c r="I116" s="16" t="s">
        <v>137</v>
      </c>
      <c r="J116" t="s">
        <v>134</v>
      </c>
      <c r="K116" t="s">
        <v>19</v>
      </c>
      <c r="L116" t="s">
        <v>20</v>
      </c>
      <c r="M116" s="32" t="s">
        <v>326</v>
      </c>
      <c r="N116" t="s">
        <v>53</v>
      </c>
      <c r="O116" s="21">
        <v>22378564</v>
      </c>
      <c r="P116" s="6" t="s">
        <v>151</v>
      </c>
    </row>
    <row r="117" spans="1:16">
      <c r="A117">
        <v>50</v>
      </c>
      <c r="B117">
        <v>22</v>
      </c>
      <c r="C117">
        <v>2.4615384615384599</v>
      </c>
      <c r="D117" t="s">
        <v>14</v>
      </c>
      <c r="E117">
        <v>22.5</v>
      </c>
      <c r="F117" t="s">
        <v>31</v>
      </c>
      <c r="G117" t="s">
        <v>277</v>
      </c>
      <c r="H117">
        <v>129.1</v>
      </c>
      <c r="I117" t="s">
        <v>29</v>
      </c>
      <c r="J117" t="s">
        <v>152</v>
      </c>
      <c r="K117" t="s">
        <v>19</v>
      </c>
      <c r="L117" t="s">
        <v>126</v>
      </c>
      <c r="M117" s="32" t="s">
        <v>59</v>
      </c>
      <c r="N117">
        <v>5000</v>
      </c>
      <c r="O117">
        <v>25353068</v>
      </c>
      <c r="P117" s="6" t="s">
        <v>153</v>
      </c>
    </row>
    <row r="118" spans="1:16">
      <c r="A118">
        <v>51</v>
      </c>
      <c r="B118">
        <v>22</v>
      </c>
      <c r="C118">
        <v>4.0769230769230704</v>
      </c>
      <c r="D118" t="s">
        <v>14</v>
      </c>
      <c r="E118">
        <v>22.5</v>
      </c>
      <c r="F118" t="s">
        <v>31</v>
      </c>
      <c r="G118" t="s">
        <v>277</v>
      </c>
      <c r="H118">
        <v>125.2</v>
      </c>
      <c r="I118" t="s">
        <v>29</v>
      </c>
      <c r="J118" t="s">
        <v>152</v>
      </c>
      <c r="K118" t="s">
        <v>19</v>
      </c>
      <c r="L118" t="s">
        <v>20</v>
      </c>
      <c r="M118" s="32" t="s">
        <v>59</v>
      </c>
      <c r="N118">
        <v>5000</v>
      </c>
      <c r="O118">
        <v>25353068</v>
      </c>
      <c r="P118" s="6" t="s">
        <v>154</v>
      </c>
    </row>
    <row r="119" spans="1:16">
      <c r="A119">
        <v>52</v>
      </c>
      <c r="B119">
        <v>48</v>
      </c>
      <c r="C119">
        <v>3.4153846153846099</v>
      </c>
      <c r="D119" t="s">
        <v>14</v>
      </c>
      <c r="E119">
        <v>17</v>
      </c>
      <c r="F119" s="21" t="s">
        <v>15</v>
      </c>
      <c r="G119" t="s">
        <v>277</v>
      </c>
      <c r="H119">
        <v>175.3</v>
      </c>
      <c r="I119" t="s">
        <v>29</v>
      </c>
      <c r="J119" t="s">
        <v>152</v>
      </c>
      <c r="K119" t="s">
        <v>19</v>
      </c>
      <c r="L119" t="s">
        <v>155</v>
      </c>
      <c r="M119" s="32" t="s">
        <v>196</v>
      </c>
      <c r="N119">
        <v>5000</v>
      </c>
      <c r="O119">
        <v>24937108</v>
      </c>
      <c r="P119" t="s">
        <v>156</v>
      </c>
    </row>
    <row r="120" spans="1:16">
      <c r="A120">
        <v>53</v>
      </c>
      <c r="B120">
        <v>48</v>
      </c>
      <c r="C120">
        <v>5.01538461538461</v>
      </c>
      <c r="D120" t="s">
        <v>14</v>
      </c>
      <c r="E120">
        <v>17</v>
      </c>
      <c r="F120" s="21" t="s">
        <v>15</v>
      </c>
      <c r="G120" t="s">
        <v>277</v>
      </c>
      <c r="H120">
        <v>80</v>
      </c>
      <c r="I120" t="s">
        <v>29</v>
      </c>
      <c r="J120" t="s">
        <v>152</v>
      </c>
      <c r="K120" t="s">
        <v>19</v>
      </c>
      <c r="L120" t="s">
        <v>20</v>
      </c>
      <c r="M120" s="32" t="s">
        <v>326</v>
      </c>
      <c r="N120">
        <v>5000</v>
      </c>
      <c r="O120">
        <v>24937108</v>
      </c>
      <c r="P120" t="s">
        <v>157</v>
      </c>
    </row>
    <row r="121" spans="1:16">
      <c r="A121">
        <v>54</v>
      </c>
      <c r="B121">
        <v>24</v>
      </c>
      <c r="C121">
        <v>4.0720720720720696</v>
      </c>
      <c r="D121" t="s">
        <v>14</v>
      </c>
      <c r="E121" t="s">
        <v>326</v>
      </c>
      <c r="F121" t="s">
        <v>158</v>
      </c>
      <c r="G121" t="s">
        <v>277</v>
      </c>
      <c r="H121">
        <v>194.4</v>
      </c>
      <c r="I121" t="s">
        <v>29</v>
      </c>
      <c r="J121" t="s">
        <v>152</v>
      </c>
      <c r="K121" t="s">
        <v>19</v>
      </c>
      <c r="L121" s="32" t="s">
        <v>159</v>
      </c>
      <c r="M121" s="32" t="s">
        <v>196</v>
      </c>
      <c r="N121">
        <v>5000</v>
      </c>
      <c r="O121">
        <v>24875656</v>
      </c>
      <c r="P121" s="26" t="s">
        <v>359</v>
      </c>
    </row>
    <row r="122" spans="1:16">
      <c r="A122">
        <v>55</v>
      </c>
      <c r="B122">
        <v>24</v>
      </c>
      <c r="C122">
        <v>3.56756756756756</v>
      </c>
      <c r="D122" t="s">
        <v>14</v>
      </c>
      <c r="E122" t="s">
        <v>326</v>
      </c>
      <c r="F122" t="s">
        <v>158</v>
      </c>
      <c r="G122" t="s">
        <v>277</v>
      </c>
      <c r="H122">
        <v>150</v>
      </c>
      <c r="I122" t="s">
        <v>29</v>
      </c>
      <c r="J122" t="s">
        <v>152</v>
      </c>
      <c r="K122" t="s">
        <v>19</v>
      </c>
      <c r="L122" t="s">
        <v>20</v>
      </c>
      <c r="M122" s="32" t="s">
        <v>326</v>
      </c>
      <c r="N122">
        <v>5000</v>
      </c>
      <c r="O122">
        <v>24875656</v>
      </c>
      <c r="P122" s="26" t="s">
        <v>360</v>
      </c>
    </row>
    <row r="123" spans="1:16">
      <c r="A123">
        <v>56</v>
      </c>
      <c r="B123">
        <v>5</v>
      </c>
      <c r="C123">
        <v>9.3396226415094308</v>
      </c>
      <c r="D123" t="s">
        <v>14</v>
      </c>
      <c r="E123">
        <v>17</v>
      </c>
      <c r="F123" s="21" t="s">
        <v>15</v>
      </c>
      <c r="G123" t="s">
        <v>277</v>
      </c>
      <c r="H123">
        <v>168</v>
      </c>
      <c r="I123" t="s">
        <v>29</v>
      </c>
      <c r="J123" t="s">
        <v>152</v>
      </c>
      <c r="K123" t="s">
        <v>19</v>
      </c>
      <c r="L123" s="32" t="s">
        <v>159</v>
      </c>
      <c r="M123" s="32" t="s">
        <v>196</v>
      </c>
      <c r="N123">
        <v>5000</v>
      </c>
      <c r="O123">
        <v>24083623</v>
      </c>
      <c r="P123" s="6" t="s">
        <v>361</v>
      </c>
    </row>
    <row r="124" spans="1:16">
      <c r="A124">
        <v>56</v>
      </c>
      <c r="B124">
        <v>48</v>
      </c>
      <c r="C124">
        <v>3.0188679245282999</v>
      </c>
      <c r="D124" t="s">
        <v>14</v>
      </c>
      <c r="E124">
        <v>17</v>
      </c>
      <c r="F124" s="21" t="s">
        <v>15</v>
      </c>
      <c r="G124" t="s">
        <v>277</v>
      </c>
      <c r="H124">
        <v>168</v>
      </c>
      <c r="I124" t="s">
        <v>29</v>
      </c>
      <c r="J124" t="s">
        <v>152</v>
      </c>
      <c r="K124" t="s">
        <v>19</v>
      </c>
      <c r="L124" s="32" t="s">
        <v>159</v>
      </c>
      <c r="M124" s="32" t="s">
        <v>196</v>
      </c>
      <c r="N124">
        <v>5000</v>
      </c>
      <c r="O124">
        <v>24083623</v>
      </c>
    </row>
    <row r="125" spans="1:16">
      <c r="A125">
        <v>57</v>
      </c>
      <c r="B125">
        <v>5</v>
      </c>
      <c r="C125">
        <v>5.8490566037735796</v>
      </c>
      <c r="D125" t="s">
        <v>14</v>
      </c>
      <c r="E125">
        <v>17</v>
      </c>
      <c r="F125" s="21" t="s">
        <v>15</v>
      </c>
      <c r="G125" t="s">
        <v>277</v>
      </c>
      <c r="H125">
        <v>168</v>
      </c>
      <c r="I125" t="s">
        <v>29</v>
      </c>
      <c r="J125" t="s">
        <v>152</v>
      </c>
      <c r="K125" t="s">
        <v>19</v>
      </c>
      <c r="L125" s="32" t="s">
        <v>20</v>
      </c>
      <c r="M125" s="32" t="s">
        <v>196</v>
      </c>
      <c r="N125">
        <v>5000</v>
      </c>
      <c r="O125">
        <v>24083623</v>
      </c>
      <c r="P125" s="6" t="s">
        <v>362</v>
      </c>
    </row>
    <row r="126" spans="1:16">
      <c r="A126">
        <v>57</v>
      </c>
      <c r="B126">
        <v>48</v>
      </c>
      <c r="C126">
        <v>4.2452830188679203</v>
      </c>
      <c r="D126" t="s">
        <v>14</v>
      </c>
      <c r="E126">
        <v>17</v>
      </c>
      <c r="F126" s="21" t="s">
        <v>15</v>
      </c>
      <c r="G126" t="s">
        <v>277</v>
      </c>
      <c r="H126">
        <v>168</v>
      </c>
      <c r="I126" t="s">
        <v>29</v>
      </c>
      <c r="J126" t="s">
        <v>152</v>
      </c>
      <c r="K126" t="s">
        <v>19</v>
      </c>
      <c r="L126" t="s">
        <v>20</v>
      </c>
      <c r="M126" s="32" t="s">
        <v>196</v>
      </c>
      <c r="N126">
        <v>5000</v>
      </c>
      <c r="O126">
        <v>24083623</v>
      </c>
    </row>
    <row r="127" spans="1:16">
      <c r="A127">
        <v>58</v>
      </c>
      <c r="B127">
        <v>4</v>
      </c>
      <c r="C127" s="6">
        <v>1.9340660000000001</v>
      </c>
      <c r="D127" t="s">
        <v>14</v>
      </c>
      <c r="E127">
        <v>21.4</v>
      </c>
      <c r="F127" t="s">
        <v>31</v>
      </c>
      <c r="G127" t="s">
        <v>277</v>
      </c>
      <c r="H127">
        <v>7</v>
      </c>
      <c r="I127" s="21" t="s">
        <v>161</v>
      </c>
      <c r="J127" t="s">
        <v>152</v>
      </c>
      <c r="K127" t="s">
        <v>19</v>
      </c>
      <c r="L127" t="s">
        <v>160</v>
      </c>
      <c r="M127" s="32" t="s">
        <v>196</v>
      </c>
      <c r="N127">
        <v>500</v>
      </c>
      <c r="O127">
        <v>21670497</v>
      </c>
      <c r="P127" s="6" t="s">
        <v>162</v>
      </c>
    </row>
    <row r="128" spans="1:16">
      <c r="A128">
        <v>58</v>
      </c>
      <c r="B128">
        <v>24</v>
      </c>
      <c r="C128" s="6">
        <v>0.63736300000000001</v>
      </c>
      <c r="D128" t="s">
        <v>14</v>
      </c>
      <c r="E128">
        <v>21.4</v>
      </c>
      <c r="F128" t="s">
        <v>31</v>
      </c>
      <c r="G128" t="s">
        <v>277</v>
      </c>
      <c r="H128">
        <v>7</v>
      </c>
      <c r="I128" s="21" t="s">
        <v>161</v>
      </c>
      <c r="J128" t="s">
        <v>152</v>
      </c>
      <c r="K128" t="s">
        <v>19</v>
      </c>
      <c r="L128" t="s">
        <v>160</v>
      </c>
      <c r="M128" s="32" t="s">
        <v>196</v>
      </c>
      <c r="N128">
        <v>500</v>
      </c>
      <c r="O128">
        <v>21670497</v>
      </c>
    </row>
    <row r="129" spans="1:16">
      <c r="A129">
        <v>58</v>
      </c>
      <c r="B129">
        <v>72</v>
      </c>
      <c r="C129" s="6">
        <v>0.538462</v>
      </c>
      <c r="D129" t="s">
        <v>14</v>
      </c>
      <c r="E129">
        <v>21.4</v>
      </c>
      <c r="F129" t="s">
        <v>31</v>
      </c>
      <c r="G129" t="s">
        <v>277</v>
      </c>
      <c r="H129">
        <v>7</v>
      </c>
      <c r="I129" s="21" t="s">
        <v>161</v>
      </c>
      <c r="J129" t="s">
        <v>152</v>
      </c>
      <c r="K129" t="s">
        <v>19</v>
      </c>
      <c r="L129" t="s">
        <v>160</v>
      </c>
      <c r="M129" s="32" t="s">
        <v>196</v>
      </c>
      <c r="N129">
        <v>500</v>
      </c>
      <c r="O129">
        <v>21670497</v>
      </c>
    </row>
    <row r="130" spans="1:16">
      <c r="A130">
        <v>58</v>
      </c>
      <c r="B130">
        <v>96</v>
      </c>
      <c r="C130" s="6">
        <v>0.65934099999999995</v>
      </c>
      <c r="D130" t="s">
        <v>14</v>
      </c>
      <c r="E130">
        <v>21.4</v>
      </c>
      <c r="F130" t="s">
        <v>31</v>
      </c>
      <c r="G130" t="s">
        <v>277</v>
      </c>
      <c r="H130">
        <v>7</v>
      </c>
      <c r="I130" s="21" t="s">
        <v>161</v>
      </c>
      <c r="J130" t="s">
        <v>152</v>
      </c>
      <c r="K130" t="s">
        <v>19</v>
      </c>
      <c r="L130" t="s">
        <v>160</v>
      </c>
      <c r="M130" s="32" t="s">
        <v>196</v>
      </c>
      <c r="N130">
        <v>500</v>
      </c>
      <c r="O130">
        <v>21670497</v>
      </c>
    </row>
    <row r="131" spans="1:16">
      <c r="A131">
        <v>59</v>
      </c>
      <c r="B131">
        <v>18</v>
      </c>
      <c r="C131">
        <v>1.57894736842105</v>
      </c>
      <c r="D131" t="s">
        <v>14</v>
      </c>
      <c r="E131">
        <v>18</v>
      </c>
      <c r="F131" t="s">
        <v>31</v>
      </c>
      <c r="G131" t="s">
        <v>277</v>
      </c>
      <c r="H131">
        <v>200</v>
      </c>
      <c r="I131" t="s">
        <v>29</v>
      </c>
      <c r="J131" t="s">
        <v>152</v>
      </c>
      <c r="K131" t="s">
        <v>19</v>
      </c>
      <c r="L131" t="s">
        <v>20</v>
      </c>
      <c r="M131" s="32" t="s">
        <v>196</v>
      </c>
      <c r="N131">
        <v>5000</v>
      </c>
      <c r="O131" s="23">
        <v>25955122</v>
      </c>
      <c r="P131" t="s">
        <v>163</v>
      </c>
    </row>
    <row r="132" spans="1:16">
      <c r="A132">
        <v>60</v>
      </c>
      <c r="B132">
        <v>18</v>
      </c>
      <c r="C132">
        <v>1.0526315789473599</v>
      </c>
      <c r="D132" t="s">
        <v>14</v>
      </c>
      <c r="E132">
        <v>18</v>
      </c>
      <c r="F132" t="s">
        <v>31</v>
      </c>
      <c r="G132" t="s">
        <v>277</v>
      </c>
      <c r="H132">
        <v>200</v>
      </c>
      <c r="I132" t="s">
        <v>29</v>
      </c>
      <c r="J132" t="s">
        <v>152</v>
      </c>
      <c r="K132" t="s">
        <v>19</v>
      </c>
      <c r="L132" t="s">
        <v>160</v>
      </c>
      <c r="M132" s="32" t="s">
        <v>196</v>
      </c>
      <c r="N132">
        <v>5000</v>
      </c>
      <c r="O132" s="23">
        <v>25955122</v>
      </c>
      <c r="P132" t="s">
        <v>165</v>
      </c>
    </row>
    <row r="133" spans="1:16">
      <c r="A133">
        <v>61</v>
      </c>
      <c r="B133">
        <v>48</v>
      </c>
      <c r="C133">
        <v>2.68292682926828</v>
      </c>
      <c r="D133" t="s">
        <v>14</v>
      </c>
      <c r="E133">
        <v>20</v>
      </c>
      <c r="F133" s="21" t="s">
        <v>15</v>
      </c>
      <c r="G133" t="s">
        <v>277</v>
      </c>
      <c r="H133" s="6">
        <v>190.1</v>
      </c>
      <c r="I133" s="21" t="s">
        <v>169</v>
      </c>
      <c r="J133" t="s">
        <v>152</v>
      </c>
      <c r="K133" t="s">
        <v>19</v>
      </c>
      <c r="L133" s="32" t="s">
        <v>159</v>
      </c>
      <c r="M133" s="32" t="s">
        <v>196</v>
      </c>
      <c r="N133">
        <v>5000</v>
      </c>
      <c r="O133">
        <v>27980987</v>
      </c>
      <c r="P133" t="s">
        <v>170</v>
      </c>
    </row>
    <row r="134" spans="1:16">
      <c r="A134">
        <v>62</v>
      </c>
      <c r="B134">
        <v>48</v>
      </c>
      <c r="C134">
        <v>2.1951219512194999</v>
      </c>
      <c r="D134" t="s">
        <v>14</v>
      </c>
      <c r="E134">
        <v>20</v>
      </c>
      <c r="F134" s="21" t="s">
        <v>15</v>
      </c>
      <c r="G134" t="s">
        <v>277</v>
      </c>
      <c r="H134" s="6">
        <v>190.1</v>
      </c>
      <c r="I134" s="21" t="s">
        <v>169</v>
      </c>
      <c r="J134" t="s">
        <v>152</v>
      </c>
      <c r="K134" t="s">
        <v>19</v>
      </c>
      <c r="L134" s="32" t="s">
        <v>20</v>
      </c>
      <c r="M134" s="32" t="s">
        <v>196</v>
      </c>
      <c r="N134">
        <v>5000</v>
      </c>
      <c r="O134">
        <v>27980987</v>
      </c>
      <c r="P134" t="s">
        <v>171</v>
      </c>
    </row>
    <row r="135" spans="1:16">
      <c r="A135">
        <v>63</v>
      </c>
      <c r="B135">
        <v>504</v>
      </c>
      <c r="C135">
        <v>8.6956521739131404E-2</v>
      </c>
      <c r="D135" t="s">
        <v>14</v>
      </c>
      <c r="E135">
        <v>20</v>
      </c>
      <c r="F135" s="21" t="s">
        <v>15</v>
      </c>
      <c r="G135" t="s">
        <v>277</v>
      </c>
      <c r="H135" s="6">
        <v>150</v>
      </c>
      <c r="I135" s="21" t="s">
        <v>169</v>
      </c>
      <c r="J135" t="s">
        <v>152</v>
      </c>
      <c r="K135" t="s">
        <v>19</v>
      </c>
      <c r="L135" t="s">
        <v>20</v>
      </c>
      <c r="M135" s="32" t="s">
        <v>378</v>
      </c>
      <c r="N135">
        <v>5000</v>
      </c>
      <c r="O135">
        <v>26213260</v>
      </c>
      <c r="P135" t="s">
        <v>172</v>
      </c>
    </row>
    <row r="136" spans="1:16">
      <c r="A136">
        <v>64</v>
      </c>
      <c r="B136">
        <v>0.5</v>
      </c>
      <c r="C136">
        <v>0.83333333333333104</v>
      </c>
      <c r="D136" t="s">
        <v>14</v>
      </c>
      <c r="E136">
        <v>19</v>
      </c>
      <c r="F136" s="21" t="s">
        <v>42</v>
      </c>
      <c r="G136" t="s">
        <v>277</v>
      </c>
      <c r="H136" s="6">
        <v>87.31</v>
      </c>
      <c r="I136" s="21" t="s">
        <v>81</v>
      </c>
      <c r="J136" t="s">
        <v>152</v>
      </c>
      <c r="K136" t="s">
        <v>19</v>
      </c>
      <c r="L136" t="s">
        <v>173</v>
      </c>
      <c r="M136" s="32" t="s">
        <v>196</v>
      </c>
      <c r="N136">
        <v>5000</v>
      </c>
      <c r="O136">
        <v>31556987</v>
      </c>
      <c r="P136" t="s">
        <v>174</v>
      </c>
    </row>
    <row r="137" spans="1:16">
      <c r="A137">
        <v>65</v>
      </c>
      <c r="B137">
        <v>24</v>
      </c>
      <c r="C137">
        <v>0.16</v>
      </c>
      <c r="D137" t="s">
        <v>14</v>
      </c>
      <c r="E137">
        <v>34</v>
      </c>
      <c r="F137" t="s">
        <v>70</v>
      </c>
      <c r="G137" t="s">
        <v>277</v>
      </c>
      <c r="H137">
        <v>20</v>
      </c>
      <c r="I137" t="s">
        <v>137</v>
      </c>
      <c r="J137" t="s">
        <v>152</v>
      </c>
      <c r="K137" t="s">
        <v>19</v>
      </c>
      <c r="L137" t="s">
        <v>20</v>
      </c>
      <c r="M137" s="32" t="s">
        <v>326</v>
      </c>
      <c r="N137">
        <v>0</v>
      </c>
      <c r="O137" s="8">
        <v>19936708</v>
      </c>
      <c r="P137" t="s">
        <v>291</v>
      </c>
    </row>
    <row r="138" spans="1:16">
      <c r="A138">
        <v>65</v>
      </c>
      <c r="B138">
        <v>72</v>
      </c>
      <c r="C138">
        <v>0.06</v>
      </c>
      <c r="D138" t="s">
        <v>14</v>
      </c>
      <c r="E138">
        <v>34</v>
      </c>
      <c r="F138" t="s">
        <v>70</v>
      </c>
      <c r="G138" t="s">
        <v>277</v>
      </c>
      <c r="H138">
        <v>20</v>
      </c>
      <c r="I138" t="s">
        <v>137</v>
      </c>
      <c r="J138" t="s">
        <v>152</v>
      </c>
      <c r="K138" t="s">
        <v>19</v>
      </c>
      <c r="L138" t="s">
        <v>20</v>
      </c>
      <c r="M138" s="32" t="s">
        <v>326</v>
      </c>
      <c r="N138">
        <v>0</v>
      </c>
      <c r="O138" s="8">
        <v>19936708</v>
      </c>
    </row>
    <row r="139" spans="1:16">
      <c r="A139">
        <v>65</v>
      </c>
      <c r="B139">
        <v>168</v>
      </c>
      <c r="C139">
        <v>0.04</v>
      </c>
      <c r="D139" t="s">
        <v>14</v>
      </c>
      <c r="E139">
        <v>34</v>
      </c>
      <c r="F139" t="s">
        <v>70</v>
      </c>
      <c r="G139" t="s">
        <v>277</v>
      </c>
      <c r="H139">
        <v>20</v>
      </c>
      <c r="I139" t="s">
        <v>137</v>
      </c>
      <c r="J139" t="s">
        <v>152</v>
      </c>
      <c r="K139" t="s">
        <v>19</v>
      </c>
      <c r="L139" t="s">
        <v>20</v>
      </c>
      <c r="M139" s="32" t="s">
        <v>326</v>
      </c>
      <c r="N139">
        <v>0</v>
      </c>
      <c r="O139" s="8">
        <v>19936708</v>
      </c>
    </row>
    <row r="140" spans="1:16">
      <c r="A140">
        <v>65</v>
      </c>
      <c r="B140">
        <v>360</v>
      </c>
      <c r="C140">
        <v>0.03</v>
      </c>
      <c r="D140" t="s">
        <v>14</v>
      </c>
      <c r="E140">
        <v>34</v>
      </c>
      <c r="F140" t="s">
        <v>70</v>
      </c>
      <c r="G140" t="s">
        <v>277</v>
      </c>
      <c r="H140">
        <v>20</v>
      </c>
      <c r="I140" t="s">
        <v>137</v>
      </c>
      <c r="J140" t="s">
        <v>152</v>
      </c>
      <c r="K140" t="s">
        <v>19</v>
      </c>
      <c r="L140" t="s">
        <v>20</v>
      </c>
      <c r="M140" s="32" t="s">
        <v>326</v>
      </c>
      <c r="N140">
        <v>0</v>
      </c>
      <c r="O140" s="8">
        <v>19936708</v>
      </c>
    </row>
    <row r="141" spans="1:16">
      <c r="A141">
        <v>65</v>
      </c>
      <c r="B141">
        <v>720</v>
      </c>
      <c r="C141">
        <v>0.03</v>
      </c>
      <c r="D141" t="s">
        <v>14</v>
      </c>
      <c r="E141">
        <v>34</v>
      </c>
      <c r="F141" t="s">
        <v>70</v>
      </c>
      <c r="G141" t="s">
        <v>277</v>
      </c>
      <c r="H141">
        <v>20</v>
      </c>
      <c r="I141" t="s">
        <v>137</v>
      </c>
      <c r="J141" t="s">
        <v>152</v>
      </c>
      <c r="K141" t="s">
        <v>19</v>
      </c>
      <c r="L141" t="s">
        <v>20</v>
      </c>
      <c r="M141" s="32" t="s">
        <v>326</v>
      </c>
      <c r="N141">
        <v>0</v>
      </c>
      <c r="O141" s="8">
        <v>19936708</v>
      </c>
    </row>
    <row r="142" spans="1:16">
      <c r="A142">
        <v>66</v>
      </c>
      <c r="B142">
        <v>24</v>
      </c>
      <c r="C142">
        <v>0.08</v>
      </c>
      <c r="D142" t="s">
        <v>14</v>
      </c>
      <c r="E142">
        <v>34</v>
      </c>
      <c r="F142" t="s">
        <v>70</v>
      </c>
      <c r="G142" t="s">
        <v>277</v>
      </c>
      <c r="H142">
        <v>20</v>
      </c>
      <c r="I142" t="s">
        <v>137</v>
      </c>
      <c r="J142" t="s">
        <v>152</v>
      </c>
      <c r="K142" t="s">
        <v>19</v>
      </c>
      <c r="L142" t="s">
        <v>20</v>
      </c>
      <c r="M142" s="32" t="s">
        <v>326</v>
      </c>
      <c r="N142">
        <v>0</v>
      </c>
      <c r="O142" s="8">
        <v>19936708</v>
      </c>
      <c r="P142" t="s">
        <v>292</v>
      </c>
    </row>
    <row r="143" spans="1:16">
      <c r="A143">
        <v>66</v>
      </c>
      <c r="B143">
        <v>72</v>
      </c>
      <c r="C143">
        <v>0.06</v>
      </c>
      <c r="D143" t="s">
        <v>14</v>
      </c>
      <c r="E143">
        <v>34</v>
      </c>
      <c r="F143" t="s">
        <v>70</v>
      </c>
      <c r="G143" t="s">
        <v>277</v>
      </c>
      <c r="H143">
        <v>20</v>
      </c>
      <c r="I143" t="s">
        <v>137</v>
      </c>
      <c r="J143" t="s">
        <v>152</v>
      </c>
      <c r="K143" t="s">
        <v>19</v>
      </c>
      <c r="L143" t="s">
        <v>20</v>
      </c>
      <c r="M143" s="32" t="s">
        <v>326</v>
      </c>
      <c r="N143">
        <v>0</v>
      </c>
      <c r="O143" s="8">
        <v>19936708</v>
      </c>
    </row>
    <row r="144" spans="1:16">
      <c r="A144">
        <v>66</v>
      </c>
      <c r="B144">
        <v>168</v>
      </c>
      <c r="C144">
        <v>0.02</v>
      </c>
      <c r="D144" t="s">
        <v>14</v>
      </c>
      <c r="E144">
        <v>34</v>
      </c>
      <c r="F144" t="s">
        <v>70</v>
      </c>
      <c r="G144" t="s">
        <v>277</v>
      </c>
      <c r="H144">
        <v>20</v>
      </c>
      <c r="I144" t="s">
        <v>137</v>
      </c>
      <c r="J144" t="s">
        <v>152</v>
      </c>
      <c r="K144" t="s">
        <v>19</v>
      </c>
      <c r="L144" t="s">
        <v>20</v>
      </c>
      <c r="M144" s="32" t="s">
        <v>326</v>
      </c>
      <c r="N144">
        <v>0</v>
      </c>
      <c r="O144" s="8">
        <v>19936708</v>
      </c>
    </row>
    <row r="145" spans="1:16">
      <c r="A145">
        <v>66</v>
      </c>
      <c r="B145">
        <v>360</v>
      </c>
      <c r="C145">
        <v>0.01</v>
      </c>
      <c r="D145" t="s">
        <v>14</v>
      </c>
      <c r="E145">
        <v>34</v>
      </c>
      <c r="F145" t="s">
        <v>70</v>
      </c>
      <c r="G145" t="s">
        <v>277</v>
      </c>
      <c r="H145">
        <v>20</v>
      </c>
      <c r="I145" t="s">
        <v>137</v>
      </c>
      <c r="J145" t="s">
        <v>152</v>
      </c>
      <c r="K145" t="s">
        <v>19</v>
      </c>
      <c r="L145" t="s">
        <v>20</v>
      </c>
      <c r="M145" s="32" t="s">
        <v>326</v>
      </c>
      <c r="N145">
        <v>0</v>
      </c>
      <c r="O145" s="8">
        <v>19936708</v>
      </c>
    </row>
    <row r="146" spans="1:16">
      <c r="A146">
        <v>66</v>
      </c>
      <c r="B146">
        <v>720</v>
      </c>
      <c r="C146">
        <v>0.01</v>
      </c>
      <c r="D146" t="s">
        <v>14</v>
      </c>
      <c r="E146">
        <v>34</v>
      </c>
      <c r="F146" t="s">
        <v>70</v>
      </c>
      <c r="G146" t="s">
        <v>277</v>
      </c>
      <c r="H146">
        <v>20</v>
      </c>
      <c r="I146" t="s">
        <v>137</v>
      </c>
      <c r="J146" t="s">
        <v>152</v>
      </c>
      <c r="K146" t="s">
        <v>19</v>
      </c>
      <c r="L146" t="s">
        <v>20</v>
      </c>
      <c r="M146" s="32" t="s">
        <v>326</v>
      </c>
      <c r="N146">
        <v>0</v>
      </c>
      <c r="O146" s="8">
        <v>19936708</v>
      </c>
    </row>
    <row r="147" spans="1:16">
      <c r="A147">
        <v>66</v>
      </c>
      <c r="B147">
        <v>2</v>
      </c>
      <c r="C147">
        <v>0.72580645161290003</v>
      </c>
      <c r="D147" t="s">
        <v>14</v>
      </c>
      <c r="E147">
        <v>27.5</v>
      </c>
      <c r="F147" s="21" t="s">
        <v>15</v>
      </c>
      <c r="G147" t="s">
        <v>277</v>
      </c>
      <c r="H147">
        <v>386</v>
      </c>
      <c r="I147" t="s">
        <v>167</v>
      </c>
      <c r="J147" t="s">
        <v>186</v>
      </c>
      <c r="K147" t="s">
        <v>19</v>
      </c>
      <c r="M147" s="32" t="s">
        <v>326</v>
      </c>
      <c r="N147">
        <v>0</v>
      </c>
      <c r="O147">
        <v>25454755</v>
      </c>
    </row>
    <row r="148" spans="1:16">
      <c r="A148">
        <v>66</v>
      </c>
      <c r="B148">
        <v>4</v>
      </c>
      <c r="C148">
        <v>0.56451612903225301</v>
      </c>
      <c r="D148" t="s">
        <v>14</v>
      </c>
      <c r="E148">
        <v>27.5</v>
      </c>
      <c r="F148" s="21" t="s">
        <v>15</v>
      </c>
      <c r="G148" t="s">
        <v>277</v>
      </c>
      <c r="H148">
        <v>386</v>
      </c>
      <c r="I148" t="s">
        <v>167</v>
      </c>
      <c r="J148" t="s">
        <v>186</v>
      </c>
      <c r="K148" t="s">
        <v>19</v>
      </c>
      <c r="M148" s="32" t="s">
        <v>326</v>
      </c>
      <c r="N148">
        <v>0</v>
      </c>
      <c r="O148">
        <v>25454755</v>
      </c>
    </row>
    <row r="149" spans="1:16">
      <c r="A149">
        <v>67</v>
      </c>
      <c r="B149">
        <v>6</v>
      </c>
      <c r="C149">
        <f>AVERAGE(3.9,3.3)</f>
        <v>3.5999999999999996</v>
      </c>
      <c r="D149" t="s">
        <v>14</v>
      </c>
      <c r="E149">
        <v>20</v>
      </c>
      <c r="F149" s="6" t="s">
        <v>189</v>
      </c>
      <c r="G149" t="s">
        <v>277</v>
      </c>
      <c r="H149">
        <v>120</v>
      </c>
      <c r="I149" t="s">
        <v>29</v>
      </c>
      <c r="J149" t="s">
        <v>186</v>
      </c>
      <c r="K149" t="s">
        <v>19</v>
      </c>
      <c r="M149" t="s">
        <v>326</v>
      </c>
      <c r="N149">
        <v>1200</v>
      </c>
      <c r="O149">
        <v>23342299</v>
      </c>
    </row>
    <row r="150" spans="1:16">
      <c r="A150">
        <v>67</v>
      </c>
      <c r="B150">
        <v>24</v>
      </c>
      <c r="C150">
        <f>AVERAGE(6.7,5.4)</f>
        <v>6.0500000000000007</v>
      </c>
      <c r="D150" t="s">
        <v>14</v>
      </c>
      <c r="E150">
        <v>20</v>
      </c>
      <c r="F150" s="6" t="s">
        <v>189</v>
      </c>
      <c r="G150" t="s">
        <v>277</v>
      </c>
      <c r="H150">
        <v>120</v>
      </c>
      <c r="I150" t="s">
        <v>29</v>
      </c>
      <c r="J150" t="s">
        <v>186</v>
      </c>
      <c r="K150" t="s">
        <v>19</v>
      </c>
      <c r="M150" t="s">
        <v>326</v>
      </c>
      <c r="N150">
        <v>1200</v>
      </c>
      <c r="O150">
        <v>23342299</v>
      </c>
    </row>
    <row r="151" spans="1:16">
      <c r="A151">
        <v>67</v>
      </c>
      <c r="B151">
        <v>48</v>
      </c>
      <c r="C151">
        <v>5.0999999999999996</v>
      </c>
      <c r="D151" t="s">
        <v>14</v>
      </c>
      <c r="E151">
        <v>20</v>
      </c>
      <c r="F151" s="6" t="s">
        <v>189</v>
      </c>
      <c r="G151" t="s">
        <v>277</v>
      </c>
      <c r="H151">
        <v>120</v>
      </c>
      <c r="I151" t="s">
        <v>29</v>
      </c>
      <c r="J151" t="s">
        <v>186</v>
      </c>
      <c r="K151" t="s">
        <v>19</v>
      </c>
      <c r="M151" t="s">
        <v>326</v>
      </c>
      <c r="N151">
        <v>1200</v>
      </c>
      <c r="O151">
        <v>23342299</v>
      </c>
    </row>
    <row r="152" spans="1:16">
      <c r="A152">
        <v>68</v>
      </c>
      <c r="B152">
        <v>22</v>
      </c>
      <c r="C152">
        <v>1.415</v>
      </c>
      <c r="D152" t="s">
        <v>14</v>
      </c>
      <c r="E152">
        <v>21.8</v>
      </c>
      <c r="F152" s="21" t="s">
        <v>15</v>
      </c>
      <c r="G152" t="s">
        <v>277</v>
      </c>
      <c r="H152">
        <v>118</v>
      </c>
      <c r="I152" t="s">
        <v>29</v>
      </c>
      <c r="J152" t="s">
        <v>186</v>
      </c>
      <c r="K152" t="s">
        <v>19</v>
      </c>
      <c r="M152" t="s">
        <v>59</v>
      </c>
      <c r="N152">
        <v>2000</v>
      </c>
      <c r="O152">
        <v>24035550</v>
      </c>
      <c r="P152" t="s">
        <v>201</v>
      </c>
    </row>
    <row r="153" spans="1:16">
      <c r="A153">
        <v>69</v>
      </c>
      <c r="B153">
        <v>22</v>
      </c>
      <c r="C153">
        <v>5.26</v>
      </c>
      <c r="D153" t="s">
        <v>14</v>
      </c>
      <c r="E153">
        <v>21.8</v>
      </c>
      <c r="F153" s="21" t="s">
        <v>15</v>
      </c>
      <c r="G153" t="s">
        <v>277</v>
      </c>
      <c r="H153">
        <v>158.19999999999999</v>
      </c>
      <c r="I153" t="s">
        <v>29</v>
      </c>
      <c r="J153" t="s">
        <v>186</v>
      </c>
      <c r="K153" t="s">
        <v>19</v>
      </c>
      <c r="M153" t="s">
        <v>59</v>
      </c>
      <c r="N153">
        <v>2000</v>
      </c>
      <c r="O153">
        <v>24035550</v>
      </c>
      <c r="P153" t="s">
        <v>202</v>
      </c>
    </row>
    <row r="154" spans="1:16">
      <c r="A154">
        <v>70</v>
      </c>
      <c r="B154">
        <v>1</v>
      </c>
      <c r="C154">
        <v>2.98</v>
      </c>
      <c r="D154" t="s">
        <v>14</v>
      </c>
      <c r="E154">
        <v>19.100000000000001</v>
      </c>
      <c r="F154" s="21" t="s">
        <v>15</v>
      </c>
      <c r="G154" t="s">
        <v>277</v>
      </c>
      <c r="H154">
        <v>92.1</v>
      </c>
      <c r="I154" t="s">
        <v>92</v>
      </c>
      <c r="J154" t="s">
        <v>186</v>
      </c>
      <c r="K154" t="s">
        <v>19</v>
      </c>
      <c r="M154" t="s">
        <v>196</v>
      </c>
      <c r="N154">
        <v>2000</v>
      </c>
      <c r="O154">
        <v>23226020</v>
      </c>
      <c r="P154" s="6" t="s">
        <v>364</v>
      </c>
    </row>
    <row r="155" spans="1:16">
      <c r="A155">
        <v>70</v>
      </c>
      <c r="B155">
        <v>4</v>
      </c>
      <c r="C155">
        <v>8.9</v>
      </c>
      <c r="D155" t="s">
        <v>14</v>
      </c>
      <c r="E155">
        <v>19.100000000000001</v>
      </c>
      <c r="F155" s="21" t="s">
        <v>15</v>
      </c>
      <c r="G155" t="s">
        <v>277</v>
      </c>
      <c r="H155">
        <v>92.1</v>
      </c>
      <c r="I155" t="s">
        <v>92</v>
      </c>
      <c r="J155" t="s">
        <v>186</v>
      </c>
      <c r="K155" t="s">
        <v>19</v>
      </c>
      <c r="M155" t="s">
        <v>196</v>
      </c>
      <c r="N155">
        <v>2000</v>
      </c>
      <c r="O155">
        <v>23226020</v>
      </c>
    </row>
    <row r="156" spans="1:16">
      <c r="A156">
        <v>71</v>
      </c>
      <c r="B156">
        <v>1</v>
      </c>
      <c r="C156">
        <v>3.78</v>
      </c>
      <c r="D156" t="s">
        <v>14</v>
      </c>
      <c r="E156">
        <v>19.100000000000001</v>
      </c>
      <c r="F156" s="21" t="s">
        <v>15</v>
      </c>
      <c r="G156" t="s">
        <v>277</v>
      </c>
      <c r="H156">
        <v>99.2</v>
      </c>
      <c r="I156" t="s">
        <v>92</v>
      </c>
      <c r="J156" t="s">
        <v>186</v>
      </c>
      <c r="K156" t="s">
        <v>19</v>
      </c>
      <c r="M156" t="s">
        <v>196</v>
      </c>
      <c r="N156">
        <v>2000</v>
      </c>
      <c r="O156">
        <v>23226020</v>
      </c>
      <c r="P156" s="6" t="s">
        <v>365</v>
      </c>
    </row>
    <row r="157" spans="1:16">
      <c r="A157">
        <v>71</v>
      </c>
      <c r="B157">
        <v>4</v>
      </c>
      <c r="C157">
        <v>4.47</v>
      </c>
      <c r="D157" t="s">
        <v>14</v>
      </c>
      <c r="E157">
        <v>19.100000000000001</v>
      </c>
      <c r="F157" s="21" t="s">
        <v>15</v>
      </c>
      <c r="G157" t="s">
        <v>277</v>
      </c>
      <c r="H157">
        <v>99.2</v>
      </c>
      <c r="I157" t="s">
        <v>92</v>
      </c>
      <c r="J157" t="s">
        <v>186</v>
      </c>
      <c r="K157" t="s">
        <v>19</v>
      </c>
      <c r="M157" t="s">
        <v>196</v>
      </c>
      <c r="N157">
        <v>2000</v>
      </c>
      <c r="O157">
        <v>23226020</v>
      </c>
    </row>
    <row r="158" spans="1:16">
      <c r="A158">
        <v>72</v>
      </c>
      <c r="B158">
        <v>1</v>
      </c>
      <c r="C158">
        <v>1.68</v>
      </c>
      <c r="D158" t="s">
        <v>14</v>
      </c>
      <c r="E158">
        <v>19.100000000000001</v>
      </c>
      <c r="F158" s="21" t="s">
        <v>15</v>
      </c>
      <c r="G158" t="s">
        <v>277</v>
      </c>
      <c r="H158">
        <v>110.4</v>
      </c>
      <c r="I158" t="s">
        <v>92</v>
      </c>
      <c r="J158" t="s">
        <v>186</v>
      </c>
      <c r="K158" t="s">
        <v>19</v>
      </c>
      <c r="M158" t="s">
        <v>196</v>
      </c>
      <c r="N158">
        <v>2000</v>
      </c>
      <c r="O158">
        <v>23226020</v>
      </c>
      <c r="P158" s="6" t="s">
        <v>365</v>
      </c>
    </row>
    <row r="159" spans="1:16">
      <c r="A159">
        <v>72</v>
      </c>
      <c r="B159">
        <v>4</v>
      </c>
      <c r="C159">
        <v>4.58</v>
      </c>
      <c r="D159" t="s">
        <v>14</v>
      </c>
      <c r="E159">
        <v>19.100000000000001</v>
      </c>
      <c r="F159" s="21" t="s">
        <v>15</v>
      </c>
      <c r="G159" t="s">
        <v>277</v>
      </c>
      <c r="H159">
        <v>110.4</v>
      </c>
      <c r="I159" t="s">
        <v>92</v>
      </c>
      <c r="J159" t="s">
        <v>186</v>
      </c>
      <c r="K159" t="s">
        <v>19</v>
      </c>
      <c r="M159" t="s">
        <v>196</v>
      </c>
      <c r="N159">
        <v>2000</v>
      </c>
      <c r="O159">
        <v>23226020</v>
      </c>
    </row>
    <row r="160" spans="1:16">
      <c r="A160">
        <v>73</v>
      </c>
      <c r="B160">
        <v>24</v>
      </c>
      <c r="C160">
        <v>6.4</v>
      </c>
      <c r="D160" t="s">
        <v>14</v>
      </c>
      <c r="E160" t="s">
        <v>326</v>
      </c>
      <c r="F160" t="s">
        <v>31</v>
      </c>
      <c r="G160" t="s">
        <v>277</v>
      </c>
      <c r="H160">
        <v>100</v>
      </c>
      <c r="I160" t="s">
        <v>29</v>
      </c>
      <c r="J160" t="s">
        <v>186</v>
      </c>
      <c r="K160" t="s">
        <v>19</v>
      </c>
      <c r="M160" t="s">
        <v>59</v>
      </c>
      <c r="N160">
        <v>2000</v>
      </c>
      <c r="O160">
        <v>26646780</v>
      </c>
      <c r="P160" t="s">
        <v>203</v>
      </c>
    </row>
    <row r="161" spans="1:16">
      <c r="A161">
        <v>73</v>
      </c>
      <c r="B161">
        <v>48</v>
      </c>
      <c r="C161">
        <v>5</v>
      </c>
      <c r="D161" t="s">
        <v>14</v>
      </c>
      <c r="E161" t="s">
        <v>326</v>
      </c>
      <c r="F161" t="s">
        <v>31</v>
      </c>
      <c r="G161" t="s">
        <v>277</v>
      </c>
      <c r="H161">
        <v>100</v>
      </c>
      <c r="I161" t="s">
        <v>29</v>
      </c>
      <c r="J161" t="s">
        <v>186</v>
      </c>
      <c r="K161" t="s">
        <v>19</v>
      </c>
      <c r="M161" t="s">
        <v>59</v>
      </c>
      <c r="N161">
        <v>2000</v>
      </c>
      <c r="O161">
        <v>26646780</v>
      </c>
    </row>
    <row r="162" spans="1:16">
      <c r="A162">
        <v>74</v>
      </c>
      <c r="B162">
        <v>24</v>
      </c>
      <c r="C162">
        <v>5</v>
      </c>
      <c r="D162" t="s">
        <v>14</v>
      </c>
      <c r="E162" t="s">
        <v>326</v>
      </c>
      <c r="F162" t="s">
        <v>31</v>
      </c>
      <c r="G162" t="s">
        <v>277</v>
      </c>
      <c r="H162">
        <v>116</v>
      </c>
      <c r="I162" t="s">
        <v>29</v>
      </c>
      <c r="J162" t="s">
        <v>186</v>
      </c>
      <c r="K162" t="s">
        <v>19</v>
      </c>
      <c r="M162" t="s">
        <v>59</v>
      </c>
      <c r="N162">
        <v>2000</v>
      </c>
      <c r="O162">
        <v>26646780</v>
      </c>
      <c r="P162" t="s">
        <v>204</v>
      </c>
    </row>
    <row r="163" spans="1:16">
      <c r="A163">
        <v>74</v>
      </c>
      <c r="B163">
        <v>48</v>
      </c>
      <c r="C163">
        <v>6.3</v>
      </c>
      <c r="D163" t="s">
        <v>14</v>
      </c>
      <c r="E163" t="s">
        <v>326</v>
      </c>
      <c r="F163" t="s">
        <v>31</v>
      </c>
      <c r="G163" t="s">
        <v>277</v>
      </c>
      <c r="H163">
        <v>116</v>
      </c>
      <c r="I163" t="s">
        <v>29</v>
      </c>
      <c r="J163" t="s">
        <v>186</v>
      </c>
      <c r="K163" t="s">
        <v>19</v>
      </c>
      <c r="M163" t="s">
        <v>59</v>
      </c>
      <c r="N163">
        <v>2000</v>
      </c>
      <c r="O163">
        <v>26646780</v>
      </c>
    </row>
    <row r="164" spans="1:16">
      <c r="A164">
        <v>75</v>
      </c>
      <c r="B164">
        <v>1</v>
      </c>
      <c r="C164">
        <f>AVERAGE(2.8,5.31)</f>
        <v>4.0549999999999997</v>
      </c>
      <c r="D164" t="s">
        <v>14</v>
      </c>
      <c r="E164" t="s">
        <v>326</v>
      </c>
      <c r="F164" t="s">
        <v>48</v>
      </c>
      <c r="G164" t="s">
        <v>277</v>
      </c>
      <c r="H164">
        <v>100</v>
      </c>
      <c r="I164" t="s">
        <v>92</v>
      </c>
      <c r="J164" t="s">
        <v>186</v>
      </c>
      <c r="K164" t="s">
        <v>19</v>
      </c>
      <c r="M164" t="s">
        <v>196</v>
      </c>
      <c r="N164">
        <v>2000</v>
      </c>
      <c r="O164">
        <v>19528471</v>
      </c>
      <c r="P164" s="28" t="s">
        <v>367</v>
      </c>
    </row>
    <row r="165" spans="1:16">
      <c r="A165">
        <v>75</v>
      </c>
      <c r="B165">
        <v>4</v>
      </c>
      <c r="C165">
        <f>AVERAGE(3.12, 6.27)</f>
        <v>4.6950000000000003</v>
      </c>
      <c r="D165" t="s">
        <v>14</v>
      </c>
      <c r="E165" t="s">
        <v>326</v>
      </c>
      <c r="F165" t="s">
        <v>48</v>
      </c>
      <c r="G165" t="s">
        <v>277</v>
      </c>
      <c r="H165">
        <v>100</v>
      </c>
      <c r="I165" t="s">
        <v>92</v>
      </c>
      <c r="J165" t="s">
        <v>186</v>
      </c>
      <c r="K165" t="s">
        <v>19</v>
      </c>
      <c r="M165" t="s">
        <v>196</v>
      </c>
      <c r="N165">
        <v>2000</v>
      </c>
      <c r="O165">
        <v>19528471</v>
      </c>
    </row>
    <row r="166" spans="1:16">
      <c r="A166">
        <v>75</v>
      </c>
      <c r="B166">
        <v>24</v>
      </c>
      <c r="C166">
        <f>AVERAGE(2.74,4.33)</f>
        <v>3.5350000000000001</v>
      </c>
      <c r="D166" t="s">
        <v>14</v>
      </c>
      <c r="E166" t="s">
        <v>326</v>
      </c>
      <c r="F166" t="s">
        <v>48</v>
      </c>
      <c r="G166" t="s">
        <v>277</v>
      </c>
      <c r="H166">
        <v>100</v>
      </c>
      <c r="I166" t="s">
        <v>92</v>
      </c>
      <c r="J166" t="s">
        <v>186</v>
      </c>
      <c r="K166" t="s">
        <v>19</v>
      </c>
      <c r="M166" t="s">
        <v>196</v>
      </c>
      <c r="N166">
        <v>2000</v>
      </c>
      <c r="O166">
        <v>19528471</v>
      </c>
    </row>
    <row r="167" spans="1:16">
      <c r="A167">
        <v>75</v>
      </c>
      <c r="B167">
        <v>48</v>
      </c>
      <c r="C167">
        <f>AVERAGE(2.57,4.49)</f>
        <v>3.5300000000000002</v>
      </c>
      <c r="D167" t="s">
        <v>14</v>
      </c>
      <c r="E167" t="s">
        <v>326</v>
      </c>
      <c r="F167" t="s">
        <v>48</v>
      </c>
      <c r="G167" t="s">
        <v>277</v>
      </c>
      <c r="H167">
        <v>100</v>
      </c>
      <c r="I167" t="s">
        <v>92</v>
      </c>
      <c r="J167" t="s">
        <v>186</v>
      </c>
      <c r="K167" t="s">
        <v>19</v>
      </c>
      <c r="M167" t="s">
        <v>196</v>
      </c>
      <c r="N167">
        <v>2000</v>
      </c>
      <c r="O167">
        <v>19528471</v>
      </c>
    </row>
    <row r="168" spans="1:16">
      <c r="A168">
        <v>75</v>
      </c>
      <c r="B168">
        <v>72</v>
      </c>
      <c r="C168">
        <f>AVERAGE(2.06,3.17)</f>
        <v>2.6150000000000002</v>
      </c>
      <c r="D168" t="s">
        <v>14</v>
      </c>
      <c r="E168" t="s">
        <v>326</v>
      </c>
      <c r="F168" t="s">
        <v>48</v>
      </c>
      <c r="G168" t="s">
        <v>277</v>
      </c>
      <c r="H168">
        <v>100</v>
      </c>
      <c r="I168" t="s">
        <v>92</v>
      </c>
      <c r="J168" t="s">
        <v>186</v>
      </c>
      <c r="K168" t="s">
        <v>19</v>
      </c>
      <c r="M168" t="s">
        <v>196</v>
      </c>
      <c r="N168">
        <v>2000</v>
      </c>
      <c r="O168">
        <v>19528471</v>
      </c>
    </row>
    <row r="169" spans="1:16">
      <c r="A169">
        <v>76</v>
      </c>
      <c r="B169">
        <v>1</v>
      </c>
      <c r="C169">
        <f>AVERAGE(3.66,9.26)</f>
        <v>6.46</v>
      </c>
      <c r="D169" t="s">
        <v>14</v>
      </c>
      <c r="E169" t="s">
        <v>326</v>
      </c>
      <c r="F169" t="s">
        <v>48</v>
      </c>
      <c r="G169" t="s">
        <v>277</v>
      </c>
      <c r="H169">
        <v>100</v>
      </c>
      <c r="I169" t="s">
        <v>92</v>
      </c>
      <c r="J169" t="s">
        <v>186</v>
      </c>
      <c r="K169" t="s">
        <v>19</v>
      </c>
      <c r="M169" t="s">
        <v>326</v>
      </c>
      <c r="N169">
        <v>2000</v>
      </c>
      <c r="O169">
        <v>19528471</v>
      </c>
      <c r="P169" s="28" t="s">
        <v>368</v>
      </c>
    </row>
    <row r="170" spans="1:16">
      <c r="A170">
        <v>76</v>
      </c>
      <c r="B170">
        <v>4</v>
      </c>
      <c r="C170">
        <f>AVERAGE(2.53,7.53)</f>
        <v>5.03</v>
      </c>
      <c r="D170" t="s">
        <v>14</v>
      </c>
      <c r="E170" t="s">
        <v>326</v>
      </c>
      <c r="F170" t="s">
        <v>48</v>
      </c>
      <c r="G170" t="s">
        <v>277</v>
      </c>
      <c r="H170">
        <v>100</v>
      </c>
      <c r="I170" t="s">
        <v>92</v>
      </c>
      <c r="J170" t="s">
        <v>186</v>
      </c>
      <c r="K170" t="s">
        <v>19</v>
      </c>
      <c r="M170" t="s">
        <v>326</v>
      </c>
      <c r="N170">
        <v>2000</v>
      </c>
      <c r="O170">
        <v>19528471</v>
      </c>
    </row>
    <row r="171" spans="1:16">
      <c r="A171">
        <v>76</v>
      </c>
      <c r="B171">
        <v>24</v>
      </c>
      <c r="C171">
        <f>AVERAGE(2.51,6.8)</f>
        <v>4.6549999999999994</v>
      </c>
      <c r="D171" t="s">
        <v>14</v>
      </c>
      <c r="E171" t="s">
        <v>326</v>
      </c>
      <c r="F171" t="s">
        <v>48</v>
      </c>
      <c r="G171" t="s">
        <v>277</v>
      </c>
      <c r="H171">
        <v>100</v>
      </c>
      <c r="I171" t="s">
        <v>92</v>
      </c>
      <c r="J171" t="s">
        <v>186</v>
      </c>
      <c r="K171" t="s">
        <v>19</v>
      </c>
      <c r="M171" t="s">
        <v>326</v>
      </c>
      <c r="N171">
        <v>2000</v>
      </c>
      <c r="O171">
        <v>19528471</v>
      </c>
    </row>
    <row r="172" spans="1:16">
      <c r="A172">
        <v>76</v>
      </c>
      <c r="B172">
        <v>48</v>
      </c>
      <c r="C172">
        <f>AVERAGE(2.16,5.9)</f>
        <v>4.03</v>
      </c>
      <c r="D172" t="s">
        <v>14</v>
      </c>
      <c r="E172" t="s">
        <v>326</v>
      </c>
      <c r="F172" t="s">
        <v>48</v>
      </c>
      <c r="G172" t="s">
        <v>277</v>
      </c>
      <c r="H172">
        <v>100</v>
      </c>
      <c r="I172" t="s">
        <v>92</v>
      </c>
      <c r="J172" t="s">
        <v>186</v>
      </c>
      <c r="K172" t="s">
        <v>19</v>
      </c>
      <c r="M172" t="s">
        <v>326</v>
      </c>
      <c r="N172">
        <v>2000</v>
      </c>
      <c r="O172">
        <v>19528471</v>
      </c>
    </row>
    <row r="173" spans="1:16">
      <c r="A173">
        <v>76</v>
      </c>
      <c r="B173">
        <v>72</v>
      </c>
      <c r="C173">
        <f>AVERAGE(2.26,6.06)</f>
        <v>4.16</v>
      </c>
      <c r="D173" t="s">
        <v>14</v>
      </c>
      <c r="E173" t="s">
        <v>326</v>
      </c>
      <c r="F173" t="s">
        <v>48</v>
      </c>
      <c r="G173" t="s">
        <v>277</v>
      </c>
      <c r="H173">
        <v>100</v>
      </c>
      <c r="I173" t="s">
        <v>92</v>
      </c>
      <c r="J173" t="s">
        <v>186</v>
      </c>
      <c r="K173" t="s">
        <v>19</v>
      </c>
      <c r="M173" t="s">
        <v>326</v>
      </c>
      <c r="N173">
        <v>2000</v>
      </c>
      <c r="O173">
        <v>19528471</v>
      </c>
    </row>
    <row r="174" spans="1:16">
      <c r="A174">
        <v>77</v>
      </c>
      <c r="B174">
        <v>48</v>
      </c>
      <c r="C174">
        <v>3.9320388349514501</v>
      </c>
      <c r="D174" t="s">
        <v>14</v>
      </c>
      <c r="E174">
        <v>18</v>
      </c>
      <c r="F174" t="s">
        <v>31</v>
      </c>
      <c r="G174" t="s">
        <v>277</v>
      </c>
      <c r="H174">
        <v>10</v>
      </c>
      <c r="I174" t="s">
        <v>29</v>
      </c>
      <c r="J174" t="s">
        <v>206</v>
      </c>
      <c r="K174" t="s">
        <v>19</v>
      </c>
      <c r="L174" t="s">
        <v>20</v>
      </c>
      <c r="M174" t="s">
        <v>326</v>
      </c>
      <c r="N174">
        <v>5000</v>
      </c>
      <c r="O174">
        <v>21367450</v>
      </c>
      <c r="P174" s="6" t="s">
        <v>210</v>
      </c>
    </row>
    <row r="175" spans="1:16">
      <c r="A175">
        <v>78</v>
      </c>
      <c r="B175">
        <v>48</v>
      </c>
      <c r="C175">
        <v>3.1067961165048499</v>
      </c>
      <c r="D175" t="s">
        <v>14</v>
      </c>
      <c r="E175">
        <v>18</v>
      </c>
      <c r="F175" t="s">
        <v>31</v>
      </c>
      <c r="G175" t="s">
        <v>277</v>
      </c>
      <c r="H175">
        <v>60</v>
      </c>
      <c r="I175" t="s">
        <v>29</v>
      </c>
      <c r="J175" t="s">
        <v>206</v>
      </c>
      <c r="K175" t="s">
        <v>19</v>
      </c>
      <c r="L175" t="s">
        <v>160</v>
      </c>
      <c r="M175" t="s">
        <v>326</v>
      </c>
      <c r="N175">
        <v>5000</v>
      </c>
      <c r="O175">
        <v>21367450</v>
      </c>
      <c r="P175" s="6" t="s">
        <v>211</v>
      </c>
    </row>
    <row r="176" spans="1:16" ht="15" thickBot="1">
      <c r="A176">
        <v>79</v>
      </c>
      <c r="B176">
        <v>24</v>
      </c>
      <c r="C176">
        <v>1</v>
      </c>
      <c r="D176" t="s">
        <v>14</v>
      </c>
      <c r="E176">
        <v>18.399999999999999</v>
      </c>
      <c r="F176" s="21" t="s">
        <v>15</v>
      </c>
      <c r="G176" t="s">
        <v>277</v>
      </c>
      <c r="H176">
        <v>39.4</v>
      </c>
      <c r="I176" t="s">
        <v>92</v>
      </c>
      <c r="J176" t="s">
        <v>206</v>
      </c>
      <c r="K176" t="s">
        <v>19</v>
      </c>
      <c r="L176" t="s">
        <v>207</v>
      </c>
      <c r="M176" t="s">
        <v>196</v>
      </c>
      <c r="N176">
        <v>5000</v>
      </c>
      <c r="O176">
        <v>26238078</v>
      </c>
      <c r="P176" t="s">
        <v>214</v>
      </c>
    </row>
    <row r="177" spans="1:16" ht="15" thickBot="1">
      <c r="A177">
        <v>80</v>
      </c>
      <c r="B177">
        <v>24</v>
      </c>
      <c r="C177">
        <v>1.8</v>
      </c>
      <c r="D177" t="s">
        <v>14</v>
      </c>
      <c r="E177">
        <v>18.399999999999999</v>
      </c>
      <c r="F177" s="21" t="s">
        <v>15</v>
      </c>
      <c r="G177" t="s">
        <v>277</v>
      </c>
      <c r="H177">
        <v>40.299999999999997</v>
      </c>
      <c r="I177" t="s">
        <v>92</v>
      </c>
      <c r="J177" t="s">
        <v>206</v>
      </c>
      <c r="K177" t="s">
        <v>19</v>
      </c>
      <c r="L177" t="s">
        <v>20</v>
      </c>
      <c r="M177" t="s">
        <v>196</v>
      </c>
      <c r="N177">
        <v>5000</v>
      </c>
      <c r="O177">
        <v>26238078</v>
      </c>
      <c r="P177" s="17" t="s">
        <v>215</v>
      </c>
    </row>
    <row r="178" spans="1:16" ht="15" thickBot="1">
      <c r="A178">
        <v>81</v>
      </c>
      <c r="B178">
        <v>24</v>
      </c>
      <c r="C178">
        <v>2.5</v>
      </c>
      <c r="D178" t="s">
        <v>14</v>
      </c>
      <c r="E178">
        <v>18.399999999999999</v>
      </c>
      <c r="F178" s="21" t="s">
        <v>15</v>
      </c>
      <c r="G178" t="s">
        <v>277</v>
      </c>
      <c r="H178">
        <v>22.3</v>
      </c>
      <c r="I178" t="s">
        <v>92</v>
      </c>
      <c r="J178" t="s">
        <v>206</v>
      </c>
      <c r="K178" t="s">
        <v>19</v>
      </c>
      <c r="L178" t="s">
        <v>216</v>
      </c>
      <c r="M178" t="s">
        <v>196</v>
      </c>
      <c r="N178">
        <v>5000</v>
      </c>
      <c r="O178">
        <v>26238078</v>
      </c>
      <c r="P178" s="17" t="s">
        <v>217</v>
      </c>
    </row>
    <row r="179" spans="1:16" ht="15" thickBot="1">
      <c r="A179">
        <v>82</v>
      </c>
      <c r="B179">
        <v>24</v>
      </c>
      <c r="C179">
        <v>2.6</v>
      </c>
      <c r="D179" t="s">
        <v>14</v>
      </c>
      <c r="E179">
        <v>18.399999999999999</v>
      </c>
      <c r="F179" s="21" t="s">
        <v>15</v>
      </c>
      <c r="G179" t="s">
        <v>277</v>
      </c>
      <c r="H179">
        <v>28.1</v>
      </c>
      <c r="I179" t="s">
        <v>92</v>
      </c>
      <c r="J179" t="s">
        <v>206</v>
      </c>
      <c r="K179" t="s">
        <v>19</v>
      </c>
      <c r="L179" t="s">
        <v>218</v>
      </c>
      <c r="M179" t="s">
        <v>196</v>
      </c>
      <c r="N179">
        <v>5000</v>
      </c>
      <c r="O179">
        <v>26238078</v>
      </c>
      <c r="P179" s="17" t="s">
        <v>219</v>
      </c>
    </row>
    <row r="180" spans="1:16">
      <c r="A180">
        <v>83</v>
      </c>
      <c r="B180" s="6">
        <v>1.6666667E-2</v>
      </c>
      <c r="C180">
        <v>0.14000000000000001</v>
      </c>
      <c r="D180" t="s">
        <v>14</v>
      </c>
      <c r="E180" t="s">
        <v>326</v>
      </c>
      <c r="F180" s="21" t="s">
        <v>15</v>
      </c>
      <c r="G180" t="s">
        <v>277</v>
      </c>
      <c r="H180">
        <v>41</v>
      </c>
      <c r="I180" t="s">
        <v>167</v>
      </c>
      <c r="J180" t="s">
        <v>206</v>
      </c>
      <c r="K180" t="s">
        <v>19</v>
      </c>
      <c r="L180" t="s">
        <v>221</v>
      </c>
      <c r="M180" t="s">
        <v>326</v>
      </c>
      <c r="N180">
        <v>0</v>
      </c>
      <c r="O180" s="8" t="s">
        <v>222</v>
      </c>
      <c r="P180" s="6" t="s">
        <v>223</v>
      </c>
    </row>
    <row r="181" spans="1:16">
      <c r="A181">
        <v>83</v>
      </c>
      <c r="B181" s="6">
        <v>4.1666666999999998E-2</v>
      </c>
      <c r="C181">
        <v>0.17</v>
      </c>
      <c r="D181" t="s">
        <v>14</v>
      </c>
      <c r="E181" t="s">
        <v>326</v>
      </c>
      <c r="F181" s="21" t="s">
        <v>15</v>
      </c>
      <c r="G181" t="s">
        <v>277</v>
      </c>
      <c r="H181">
        <v>41</v>
      </c>
      <c r="I181" t="s">
        <v>167</v>
      </c>
      <c r="J181" t="s">
        <v>206</v>
      </c>
      <c r="K181" t="s">
        <v>19</v>
      </c>
      <c r="L181" t="s">
        <v>221</v>
      </c>
      <c r="M181" t="s">
        <v>326</v>
      </c>
      <c r="N181">
        <v>0</v>
      </c>
      <c r="O181" s="8" t="s">
        <v>222</v>
      </c>
    </row>
    <row r="182" spans="1:16">
      <c r="A182">
        <v>83</v>
      </c>
      <c r="B182">
        <f>5/60</f>
        <v>8.3333333333333329E-2</v>
      </c>
      <c r="C182">
        <v>0.17</v>
      </c>
      <c r="D182" t="s">
        <v>14</v>
      </c>
      <c r="E182" t="s">
        <v>326</v>
      </c>
      <c r="F182" s="21" t="s">
        <v>15</v>
      </c>
      <c r="G182" t="s">
        <v>277</v>
      </c>
      <c r="H182">
        <v>41</v>
      </c>
      <c r="I182" t="s">
        <v>167</v>
      </c>
      <c r="J182" t="s">
        <v>206</v>
      </c>
      <c r="K182" t="s">
        <v>19</v>
      </c>
      <c r="L182" t="s">
        <v>221</v>
      </c>
      <c r="M182" t="s">
        <v>326</v>
      </c>
      <c r="N182">
        <v>0</v>
      </c>
      <c r="O182" s="8" t="s">
        <v>222</v>
      </c>
    </row>
    <row r="183" spans="1:16">
      <c r="A183">
        <v>83</v>
      </c>
      <c r="B183">
        <v>0.25</v>
      </c>
      <c r="C183">
        <v>0.27</v>
      </c>
      <c r="D183" t="s">
        <v>14</v>
      </c>
      <c r="E183" t="s">
        <v>326</v>
      </c>
      <c r="F183" s="21" t="s">
        <v>15</v>
      </c>
      <c r="G183" t="s">
        <v>277</v>
      </c>
      <c r="H183">
        <v>41</v>
      </c>
      <c r="I183" t="s">
        <v>167</v>
      </c>
      <c r="J183" t="s">
        <v>206</v>
      </c>
      <c r="K183" t="s">
        <v>19</v>
      </c>
      <c r="L183" t="s">
        <v>221</v>
      </c>
      <c r="M183" t="s">
        <v>326</v>
      </c>
      <c r="N183">
        <v>0</v>
      </c>
      <c r="O183" s="8" t="s">
        <v>222</v>
      </c>
    </row>
    <row r="184" spans="1:16">
      <c r="A184">
        <v>83</v>
      </c>
      <c r="B184" s="6">
        <v>0.5</v>
      </c>
      <c r="C184">
        <v>0.22</v>
      </c>
      <c r="D184" t="s">
        <v>14</v>
      </c>
      <c r="E184" t="s">
        <v>326</v>
      </c>
      <c r="F184" s="21" t="s">
        <v>15</v>
      </c>
      <c r="G184" t="s">
        <v>277</v>
      </c>
      <c r="H184">
        <v>41</v>
      </c>
      <c r="I184" t="s">
        <v>167</v>
      </c>
      <c r="J184" t="s">
        <v>206</v>
      </c>
      <c r="K184" t="s">
        <v>19</v>
      </c>
      <c r="L184" t="s">
        <v>221</v>
      </c>
      <c r="M184" t="s">
        <v>326</v>
      </c>
      <c r="N184">
        <v>0</v>
      </c>
      <c r="O184" s="8" t="s">
        <v>222</v>
      </c>
    </row>
    <row r="185" spans="1:16">
      <c r="A185">
        <v>83</v>
      </c>
      <c r="B185" s="6">
        <v>1</v>
      </c>
      <c r="C185">
        <v>0.18</v>
      </c>
      <c r="D185" t="s">
        <v>14</v>
      </c>
      <c r="E185" t="s">
        <v>326</v>
      </c>
      <c r="F185" s="21" t="s">
        <v>15</v>
      </c>
      <c r="G185" t="s">
        <v>277</v>
      </c>
      <c r="H185">
        <v>41</v>
      </c>
      <c r="I185" t="s">
        <v>167</v>
      </c>
      <c r="J185" t="s">
        <v>206</v>
      </c>
      <c r="K185" t="s">
        <v>19</v>
      </c>
      <c r="L185" t="s">
        <v>221</v>
      </c>
      <c r="M185" t="s">
        <v>326</v>
      </c>
      <c r="N185">
        <v>0</v>
      </c>
      <c r="O185" s="8" t="s">
        <v>222</v>
      </c>
    </row>
    <row r="186" spans="1:16">
      <c r="A186">
        <v>83</v>
      </c>
      <c r="B186">
        <v>2</v>
      </c>
      <c r="C186">
        <v>0.09</v>
      </c>
      <c r="D186" t="s">
        <v>14</v>
      </c>
      <c r="E186" t="s">
        <v>326</v>
      </c>
      <c r="F186" s="21" t="s">
        <v>15</v>
      </c>
      <c r="G186" t="s">
        <v>277</v>
      </c>
      <c r="H186">
        <v>41</v>
      </c>
      <c r="I186" t="s">
        <v>167</v>
      </c>
      <c r="J186" t="s">
        <v>206</v>
      </c>
      <c r="K186" t="s">
        <v>19</v>
      </c>
      <c r="L186" t="s">
        <v>221</v>
      </c>
      <c r="M186" t="s">
        <v>326</v>
      </c>
      <c r="N186">
        <v>0</v>
      </c>
      <c r="O186" s="8" t="s">
        <v>222</v>
      </c>
    </row>
    <row r="187" spans="1:16">
      <c r="A187">
        <v>83</v>
      </c>
      <c r="B187">
        <v>4</v>
      </c>
      <c r="C187">
        <v>0.09</v>
      </c>
      <c r="D187" t="s">
        <v>14</v>
      </c>
      <c r="E187" t="s">
        <v>326</v>
      </c>
      <c r="F187" s="21" t="s">
        <v>15</v>
      </c>
      <c r="G187" t="s">
        <v>277</v>
      </c>
      <c r="H187">
        <v>41</v>
      </c>
      <c r="I187" t="s">
        <v>167</v>
      </c>
      <c r="J187" t="s">
        <v>206</v>
      </c>
      <c r="K187" t="s">
        <v>19</v>
      </c>
      <c r="L187" t="s">
        <v>221</v>
      </c>
      <c r="M187" t="s">
        <v>326</v>
      </c>
      <c r="N187">
        <v>0</v>
      </c>
      <c r="O187" s="8" t="s">
        <v>222</v>
      </c>
    </row>
    <row r="188" spans="1:16">
      <c r="A188">
        <v>83</v>
      </c>
      <c r="B188">
        <v>6</v>
      </c>
      <c r="C188">
        <v>7.0000000000000007E-2</v>
      </c>
      <c r="D188" t="s">
        <v>14</v>
      </c>
      <c r="E188" t="s">
        <v>326</v>
      </c>
      <c r="F188" s="21" t="s">
        <v>15</v>
      </c>
      <c r="G188" t="s">
        <v>277</v>
      </c>
      <c r="H188">
        <v>41</v>
      </c>
      <c r="I188" t="s">
        <v>167</v>
      </c>
      <c r="J188" t="s">
        <v>206</v>
      </c>
      <c r="K188" t="s">
        <v>19</v>
      </c>
      <c r="L188" t="s">
        <v>221</v>
      </c>
      <c r="M188" t="s">
        <v>326</v>
      </c>
      <c r="N188">
        <v>0</v>
      </c>
      <c r="O188" s="8" t="s">
        <v>222</v>
      </c>
    </row>
    <row r="189" spans="1:16">
      <c r="A189">
        <v>83</v>
      </c>
      <c r="B189">
        <v>18</v>
      </c>
      <c r="C189">
        <v>0.01</v>
      </c>
      <c r="D189" t="s">
        <v>14</v>
      </c>
      <c r="E189" t="s">
        <v>326</v>
      </c>
      <c r="F189" s="21" t="s">
        <v>15</v>
      </c>
      <c r="G189" t="s">
        <v>277</v>
      </c>
      <c r="H189">
        <v>41</v>
      </c>
      <c r="I189" t="s">
        <v>167</v>
      </c>
      <c r="J189" t="s">
        <v>206</v>
      </c>
      <c r="K189" t="s">
        <v>19</v>
      </c>
      <c r="L189" t="s">
        <v>221</v>
      </c>
      <c r="M189" t="s">
        <v>326</v>
      </c>
      <c r="N189">
        <v>0</v>
      </c>
      <c r="O189" s="8" t="s">
        <v>222</v>
      </c>
    </row>
    <row r="190" spans="1:16">
      <c r="A190">
        <v>84</v>
      </c>
      <c r="B190">
        <f>80/60</f>
        <v>1.3333333333333333</v>
      </c>
      <c r="C190">
        <v>1.44</v>
      </c>
      <c r="D190" t="s">
        <v>14</v>
      </c>
      <c r="E190">
        <v>19</v>
      </c>
      <c r="F190" s="21" t="s">
        <v>15</v>
      </c>
      <c r="G190" t="s">
        <v>277</v>
      </c>
      <c r="H190">
        <v>53.6</v>
      </c>
      <c r="I190" t="s">
        <v>167</v>
      </c>
      <c r="J190" t="s">
        <v>206</v>
      </c>
      <c r="K190" t="s">
        <v>19</v>
      </c>
      <c r="L190" t="s">
        <v>221</v>
      </c>
      <c r="M190" t="s">
        <v>196</v>
      </c>
      <c r="N190">
        <v>0</v>
      </c>
      <c r="O190">
        <v>29341587</v>
      </c>
      <c r="P190" s="6" t="s">
        <v>225</v>
      </c>
    </row>
    <row r="191" spans="1:16">
      <c r="A191">
        <v>85</v>
      </c>
      <c r="B191">
        <v>2</v>
      </c>
      <c r="C191">
        <v>1.6</v>
      </c>
      <c r="D191" t="s">
        <v>14</v>
      </c>
      <c r="E191">
        <v>22.5</v>
      </c>
      <c r="F191" t="s">
        <v>302</v>
      </c>
      <c r="G191" t="s">
        <v>277</v>
      </c>
      <c r="H191">
        <v>18</v>
      </c>
      <c r="I191" t="s">
        <v>140</v>
      </c>
      <c r="J191" t="s">
        <v>206</v>
      </c>
      <c r="K191" t="s">
        <v>19</v>
      </c>
      <c r="M191" t="s">
        <v>326</v>
      </c>
      <c r="N191" t="s">
        <v>55</v>
      </c>
      <c r="O191">
        <v>29173814</v>
      </c>
      <c r="P191" t="s">
        <v>227</v>
      </c>
    </row>
    <row r="192" spans="1:16">
      <c r="A192">
        <v>85</v>
      </c>
      <c r="B192">
        <v>4</v>
      </c>
      <c r="C192">
        <v>2.8</v>
      </c>
      <c r="D192" t="s">
        <v>14</v>
      </c>
      <c r="E192">
        <v>22.5</v>
      </c>
      <c r="F192" t="s">
        <v>302</v>
      </c>
      <c r="G192" t="s">
        <v>277</v>
      </c>
      <c r="H192">
        <v>18</v>
      </c>
      <c r="I192" t="s">
        <v>140</v>
      </c>
      <c r="J192" t="s">
        <v>206</v>
      </c>
      <c r="K192" t="s">
        <v>19</v>
      </c>
      <c r="M192" t="s">
        <v>326</v>
      </c>
      <c r="N192" t="s">
        <v>55</v>
      </c>
      <c r="O192">
        <v>29173814</v>
      </c>
    </row>
    <row r="193" spans="1:16">
      <c r="A193">
        <v>85</v>
      </c>
      <c r="B193">
        <v>12</v>
      </c>
      <c r="C193">
        <v>4.5</v>
      </c>
      <c r="D193" t="s">
        <v>14</v>
      </c>
      <c r="E193">
        <v>22.5</v>
      </c>
      <c r="F193" t="s">
        <v>302</v>
      </c>
      <c r="G193" t="s">
        <v>277</v>
      </c>
      <c r="H193">
        <v>18</v>
      </c>
      <c r="I193" t="s">
        <v>140</v>
      </c>
      <c r="J193" t="s">
        <v>206</v>
      </c>
      <c r="K193" t="s">
        <v>19</v>
      </c>
      <c r="M193" t="s">
        <v>326</v>
      </c>
      <c r="N193" t="s">
        <v>55</v>
      </c>
      <c r="O193">
        <v>29173814</v>
      </c>
    </row>
    <row r="194" spans="1:16">
      <c r="A194">
        <v>85</v>
      </c>
      <c r="B194">
        <v>24</v>
      </c>
      <c r="C194">
        <v>2.6</v>
      </c>
      <c r="D194" t="s">
        <v>14</v>
      </c>
      <c r="E194">
        <v>22.5</v>
      </c>
      <c r="F194" t="s">
        <v>302</v>
      </c>
      <c r="G194" t="s">
        <v>277</v>
      </c>
      <c r="H194">
        <v>18</v>
      </c>
      <c r="I194" t="s">
        <v>140</v>
      </c>
      <c r="J194" t="s">
        <v>206</v>
      </c>
      <c r="K194" t="s">
        <v>19</v>
      </c>
      <c r="M194" t="s">
        <v>326</v>
      </c>
      <c r="N194" t="s">
        <v>55</v>
      </c>
      <c r="O194">
        <v>29173814</v>
      </c>
    </row>
    <row r="195" spans="1:16">
      <c r="A195">
        <v>85</v>
      </c>
      <c r="B195">
        <v>48</v>
      </c>
      <c r="C195">
        <v>1.6</v>
      </c>
      <c r="D195" t="s">
        <v>14</v>
      </c>
      <c r="E195">
        <v>22.5</v>
      </c>
      <c r="F195" t="s">
        <v>302</v>
      </c>
      <c r="G195" t="s">
        <v>277</v>
      </c>
      <c r="H195">
        <v>18</v>
      </c>
      <c r="I195" t="s">
        <v>140</v>
      </c>
      <c r="J195" t="s">
        <v>206</v>
      </c>
      <c r="K195" t="s">
        <v>19</v>
      </c>
      <c r="M195" t="s">
        <v>326</v>
      </c>
      <c r="N195" t="s">
        <v>55</v>
      </c>
      <c r="O195">
        <v>29173814</v>
      </c>
    </row>
    <row r="196" spans="1:16">
      <c r="A196">
        <v>86</v>
      </c>
      <c r="B196">
        <f>1/60</f>
        <v>1.6666666666666666E-2</v>
      </c>
      <c r="C196">
        <v>0.2</v>
      </c>
      <c r="D196" t="s">
        <v>14</v>
      </c>
      <c r="E196" t="s">
        <v>326</v>
      </c>
      <c r="F196" t="s">
        <v>15</v>
      </c>
      <c r="G196" t="s">
        <v>277</v>
      </c>
      <c r="H196">
        <v>80.2</v>
      </c>
      <c r="I196" t="s">
        <v>92</v>
      </c>
      <c r="J196" t="s">
        <v>206</v>
      </c>
      <c r="K196" t="s">
        <v>19</v>
      </c>
      <c r="L196" t="s">
        <v>221</v>
      </c>
      <c r="M196" t="s">
        <v>196</v>
      </c>
      <c r="O196" s="4" t="s">
        <v>333</v>
      </c>
      <c r="P196" t="s">
        <v>231</v>
      </c>
    </row>
    <row r="197" spans="1:16">
      <c r="A197">
        <v>86</v>
      </c>
      <c r="B197">
        <f>5/60</f>
        <v>8.3333333333333329E-2</v>
      </c>
      <c r="C197">
        <v>0.2</v>
      </c>
      <c r="D197" t="s">
        <v>14</v>
      </c>
      <c r="E197" t="s">
        <v>326</v>
      </c>
      <c r="F197" t="s">
        <v>15</v>
      </c>
      <c r="G197" t="s">
        <v>277</v>
      </c>
      <c r="H197">
        <v>80.2</v>
      </c>
      <c r="I197" t="s">
        <v>92</v>
      </c>
      <c r="J197" t="s">
        <v>206</v>
      </c>
      <c r="K197" t="s">
        <v>19</v>
      </c>
      <c r="L197" t="s">
        <v>221</v>
      </c>
      <c r="M197" t="s">
        <v>196</v>
      </c>
      <c r="O197" s="4" t="s">
        <v>333</v>
      </c>
    </row>
    <row r="198" spans="1:16">
      <c r="A198">
        <v>86</v>
      </c>
      <c r="B198">
        <f>15/60</f>
        <v>0.25</v>
      </c>
      <c r="C198">
        <v>0.3</v>
      </c>
      <c r="D198" t="s">
        <v>14</v>
      </c>
      <c r="E198" t="s">
        <v>326</v>
      </c>
      <c r="F198" t="s">
        <v>15</v>
      </c>
      <c r="G198" t="s">
        <v>277</v>
      </c>
      <c r="H198">
        <v>80.2</v>
      </c>
      <c r="I198" t="s">
        <v>92</v>
      </c>
      <c r="J198" t="s">
        <v>206</v>
      </c>
      <c r="K198" t="s">
        <v>19</v>
      </c>
      <c r="L198" t="s">
        <v>221</v>
      </c>
      <c r="M198" t="s">
        <v>196</v>
      </c>
      <c r="O198" s="4" t="s">
        <v>333</v>
      </c>
    </row>
    <row r="199" spans="1:16">
      <c r="A199">
        <v>86</v>
      </c>
      <c r="B199">
        <f>30/60</f>
        <v>0.5</v>
      </c>
      <c r="C199">
        <v>0.3</v>
      </c>
      <c r="D199" t="s">
        <v>14</v>
      </c>
      <c r="E199" t="s">
        <v>326</v>
      </c>
      <c r="F199" t="s">
        <v>15</v>
      </c>
      <c r="G199" t="s">
        <v>277</v>
      </c>
      <c r="H199">
        <v>80.2</v>
      </c>
      <c r="I199" t="s">
        <v>92</v>
      </c>
      <c r="J199" t="s">
        <v>206</v>
      </c>
      <c r="K199" t="s">
        <v>19</v>
      </c>
      <c r="L199" t="s">
        <v>221</v>
      </c>
      <c r="M199" t="s">
        <v>196</v>
      </c>
      <c r="O199" s="4" t="s">
        <v>333</v>
      </c>
    </row>
    <row r="200" spans="1:16">
      <c r="A200">
        <v>86</v>
      </c>
      <c r="B200">
        <f>1</f>
        <v>1</v>
      </c>
      <c r="C200">
        <v>0.2</v>
      </c>
      <c r="D200" t="s">
        <v>14</v>
      </c>
      <c r="E200" t="s">
        <v>326</v>
      </c>
      <c r="F200" t="s">
        <v>15</v>
      </c>
      <c r="G200" t="s">
        <v>277</v>
      </c>
      <c r="H200">
        <v>80.2</v>
      </c>
      <c r="I200" t="s">
        <v>92</v>
      </c>
      <c r="J200" t="s">
        <v>206</v>
      </c>
      <c r="K200" t="s">
        <v>19</v>
      </c>
      <c r="L200" t="s">
        <v>221</v>
      </c>
      <c r="M200" t="s">
        <v>196</v>
      </c>
      <c r="O200" s="4" t="s">
        <v>333</v>
      </c>
    </row>
    <row r="201" spans="1:16">
      <c r="A201">
        <v>86</v>
      </c>
      <c r="B201">
        <v>2</v>
      </c>
      <c r="C201">
        <v>0.1</v>
      </c>
      <c r="D201" t="s">
        <v>14</v>
      </c>
      <c r="E201" t="s">
        <v>326</v>
      </c>
      <c r="F201" t="s">
        <v>15</v>
      </c>
      <c r="G201" t="s">
        <v>277</v>
      </c>
      <c r="H201">
        <v>80.2</v>
      </c>
      <c r="I201" t="s">
        <v>92</v>
      </c>
      <c r="J201" t="s">
        <v>206</v>
      </c>
      <c r="K201" t="s">
        <v>19</v>
      </c>
      <c r="L201" t="s">
        <v>221</v>
      </c>
      <c r="M201" t="s">
        <v>196</v>
      </c>
      <c r="O201" s="4" t="s">
        <v>333</v>
      </c>
    </row>
    <row r="202" spans="1:16">
      <c r="A202">
        <v>87</v>
      </c>
      <c r="B202">
        <f>2/60</f>
        <v>3.3333333333333333E-2</v>
      </c>
      <c r="C202">
        <v>0.11</v>
      </c>
      <c r="D202" t="s">
        <v>14</v>
      </c>
      <c r="E202" t="s">
        <v>326</v>
      </c>
      <c r="F202" t="s">
        <v>132</v>
      </c>
      <c r="G202" t="s">
        <v>277</v>
      </c>
      <c r="H202">
        <v>85</v>
      </c>
      <c r="I202" t="s">
        <v>238</v>
      </c>
      <c r="J202" t="s">
        <v>206</v>
      </c>
      <c r="K202" t="s">
        <v>19</v>
      </c>
      <c r="M202" t="s">
        <v>196</v>
      </c>
      <c r="O202" s="22" t="s">
        <v>233</v>
      </c>
      <c r="P202" s="8" t="s">
        <v>304</v>
      </c>
    </row>
    <row r="203" spans="1:16">
      <c r="A203">
        <v>87</v>
      </c>
      <c r="B203">
        <f>15/60</f>
        <v>0.25</v>
      </c>
      <c r="C203">
        <v>0.13</v>
      </c>
      <c r="D203" t="s">
        <v>14</v>
      </c>
      <c r="E203" t="s">
        <v>326</v>
      </c>
      <c r="F203" t="s">
        <v>132</v>
      </c>
      <c r="G203" t="s">
        <v>277</v>
      </c>
      <c r="H203">
        <v>85</v>
      </c>
      <c r="I203" t="s">
        <v>238</v>
      </c>
      <c r="J203" t="s">
        <v>206</v>
      </c>
      <c r="K203" t="s">
        <v>19</v>
      </c>
      <c r="M203" t="s">
        <v>196</v>
      </c>
      <c r="O203" s="8" t="s">
        <v>233</v>
      </c>
    </row>
    <row r="204" spans="1:16">
      <c r="A204">
        <v>87</v>
      </c>
      <c r="B204">
        <v>0.5</v>
      </c>
      <c r="C204">
        <v>0.24</v>
      </c>
      <c r="D204" t="s">
        <v>14</v>
      </c>
      <c r="E204" t="s">
        <v>326</v>
      </c>
      <c r="F204" t="s">
        <v>132</v>
      </c>
      <c r="G204" t="s">
        <v>277</v>
      </c>
      <c r="H204">
        <v>85</v>
      </c>
      <c r="I204" t="s">
        <v>238</v>
      </c>
      <c r="J204" t="s">
        <v>206</v>
      </c>
      <c r="K204" t="s">
        <v>19</v>
      </c>
      <c r="M204" t="s">
        <v>196</v>
      </c>
      <c r="O204" s="8" t="s">
        <v>233</v>
      </c>
    </row>
    <row r="205" spans="1:16">
      <c r="A205">
        <v>87</v>
      </c>
      <c r="B205">
        <v>1</v>
      </c>
      <c r="C205">
        <v>0.23</v>
      </c>
      <c r="D205" t="s">
        <v>14</v>
      </c>
      <c r="E205" t="s">
        <v>326</v>
      </c>
      <c r="F205" t="s">
        <v>132</v>
      </c>
      <c r="G205" t="s">
        <v>277</v>
      </c>
      <c r="H205">
        <v>85</v>
      </c>
      <c r="I205" t="s">
        <v>238</v>
      </c>
      <c r="J205" t="s">
        <v>206</v>
      </c>
      <c r="K205" t="s">
        <v>19</v>
      </c>
      <c r="M205" t="s">
        <v>196</v>
      </c>
      <c r="O205" s="8" t="s">
        <v>233</v>
      </c>
    </row>
    <row r="206" spans="1:16">
      <c r="A206">
        <v>87</v>
      </c>
      <c r="B206">
        <v>2</v>
      </c>
      <c r="C206">
        <v>0.06</v>
      </c>
      <c r="D206" t="s">
        <v>14</v>
      </c>
      <c r="E206" t="s">
        <v>326</v>
      </c>
      <c r="F206" t="s">
        <v>132</v>
      </c>
      <c r="G206" t="s">
        <v>277</v>
      </c>
      <c r="H206">
        <v>85</v>
      </c>
      <c r="I206" t="s">
        <v>238</v>
      </c>
      <c r="J206" t="s">
        <v>206</v>
      </c>
      <c r="K206" t="s">
        <v>19</v>
      </c>
      <c r="M206" t="s">
        <v>196</v>
      </c>
      <c r="O206" s="8" t="s">
        <v>233</v>
      </c>
    </row>
    <row r="207" spans="1:16">
      <c r="A207">
        <v>88</v>
      </c>
      <c r="B207">
        <v>3</v>
      </c>
      <c r="C207">
        <v>5.9999999999999902</v>
      </c>
      <c r="D207" t="s">
        <v>14</v>
      </c>
      <c r="E207">
        <v>22.5</v>
      </c>
      <c r="F207" t="s">
        <v>31</v>
      </c>
      <c r="G207" t="s">
        <v>277</v>
      </c>
      <c r="H207">
        <v>6</v>
      </c>
      <c r="I207" t="s">
        <v>234</v>
      </c>
      <c r="J207" t="s">
        <v>206</v>
      </c>
      <c r="K207" t="s">
        <v>19</v>
      </c>
      <c r="M207" t="s">
        <v>326</v>
      </c>
      <c r="N207">
        <v>3400</v>
      </c>
      <c r="O207">
        <v>26353592</v>
      </c>
      <c r="P207" t="s">
        <v>235</v>
      </c>
    </row>
    <row r="208" spans="1:16">
      <c r="A208">
        <v>89</v>
      </c>
      <c r="B208">
        <v>3</v>
      </c>
      <c r="C208">
        <v>7.55555555555555</v>
      </c>
      <c r="D208" t="s">
        <v>14</v>
      </c>
      <c r="E208">
        <v>22.5</v>
      </c>
      <c r="F208" t="s">
        <v>31</v>
      </c>
      <c r="G208" t="s">
        <v>277</v>
      </c>
      <c r="H208">
        <v>6</v>
      </c>
      <c r="I208" t="s">
        <v>234</v>
      </c>
      <c r="J208" t="s">
        <v>206</v>
      </c>
      <c r="K208" t="s">
        <v>19</v>
      </c>
      <c r="M208" t="s">
        <v>326</v>
      </c>
      <c r="N208">
        <v>3400</v>
      </c>
      <c r="O208">
        <v>26353592</v>
      </c>
      <c r="P208" t="s">
        <v>236</v>
      </c>
    </row>
    <row r="209" spans="1:16">
      <c r="A209">
        <v>90</v>
      </c>
      <c r="B209">
        <v>0.5</v>
      </c>
      <c r="C209">
        <v>3.9863013600000001</v>
      </c>
      <c r="D209" t="s">
        <v>14</v>
      </c>
      <c r="E209">
        <v>35</v>
      </c>
      <c r="F209" s="6" t="s">
        <v>166</v>
      </c>
      <c r="G209" t="s">
        <v>277</v>
      </c>
      <c r="H209">
        <v>52</v>
      </c>
      <c r="I209" t="s">
        <v>167</v>
      </c>
      <c r="J209" t="s">
        <v>206</v>
      </c>
      <c r="K209" t="s">
        <v>19</v>
      </c>
      <c r="M209" t="s">
        <v>378</v>
      </c>
      <c r="N209">
        <v>6000</v>
      </c>
      <c r="O209">
        <v>30706223</v>
      </c>
      <c r="P209" t="s">
        <v>237</v>
      </c>
    </row>
    <row r="210" spans="1:16">
      <c r="A210">
        <v>90</v>
      </c>
      <c r="B210">
        <v>1</v>
      </c>
      <c r="C210">
        <v>3.171233</v>
      </c>
      <c r="D210" t="s">
        <v>14</v>
      </c>
      <c r="E210">
        <v>35</v>
      </c>
      <c r="F210" s="6" t="s">
        <v>166</v>
      </c>
      <c r="G210" t="s">
        <v>277</v>
      </c>
      <c r="H210">
        <v>52</v>
      </c>
      <c r="I210" t="s">
        <v>167</v>
      </c>
      <c r="J210" t="s">
        <v>206</v>
      </c>
      <c r="K210" t="s">
        <v>19</v>
      </c>
      <c r="M210" t="s">
        <v>378</v>
      </c>
      <c r="N210">
        <v>6000</v>
      </c>
      <c r="O210">
        <v>30706223</v>
      </c>
    </row>
    <row r="211" spans="1:16">
      <c r="A211">
        <v>90</v>
      </c>
      <c r="B211">
        <v>2</v>
      </c>
      <c r="C211">
        <v>2.3561640000000001</v>
      </c>
      <c r="D211" t="s">
        <v>14</v>
      </c>
      <c r="E211">
        <v>35</v>
      </c>
      <c r="F211" s="6" t="s">
        <v>166</v>
      </c>
      <c r="G211" t="s">
        <v>277</v>
      </c>
      <c r="H211">
        <v>52</v>
      </c>
      <c r="I211" t="s">
        <v>167</v>
      </c>
      <c r="J211" t="s">
        <v>206</v>
      </c>
      <c r="K211" t="s">
        <v>19</v>
      </c>
      <c r="M211" t="s">
        <v>378</v>
      </c>
      <c r="N211">
        <v>6000</v>
      </c>
      <c r="O211">
        <v>30706223</v>
      </c>
    </row>
    <row r="212" spans="1:16">
      <c r="A212">
        <v>91</v>
      </c>
      <c r="B212">
        <v>12</v>
      </c>
      <c r="C212">
        <v>4.9268292682926802</v>
      </c>
      <c r="D212" t="s">
        <v>14</v>
      </c>
      <c r="E212">
        <v>22.5</v>
      </c>
      <c r="F212" t="s">
        <v>302</v>
      </c>
      <c r="G212" t="s">
        <v>277</v>
      </c>
      <c r="H212">
        <v>16</v>
      </c>
      <c r="I212" t="s">
        <v>92</v>
      </c>
      <c r="J212" t="s">
        <v>206</v>
      </c>
      <c r="K212" t="s">
        <v>19</v>
      </c>
      <c r="L212" t="s">
        <v>207</v>
      </c>
      <c r="M212" t="s">
        <v>326</v>
      </c>
      <c r="N212">
        <v>5000</v>
      </c>
      <c r="O212">
        <v>25311750</v>
      </c>
      <c r="P212" s="16" t="s">
        <v>309</v>
      </c>
    </row>
    <row r="213" spans="1:16">
      <c r="A213">
        <v>91</v>
      </c>
      <c r="B213">
        <v>24</v>
      </c>
      <c r="C213">
        <v>3.0243902439024302</v>
      </c>
      <c r="D213" t="s">
        <v>14</v>
      </c>
      <c r="E213">
        <v>22.5</v>
      </c>
      <c r="F213" t="s">
        <v>302</v>
      </c>
      <c r="G213" t="s">
        <v>277</v>
      </c>
      <c r="H213">
        <v>16</v>
      </c>
      <c r="I213" t="s">
        <v>92</v>
      </c>
      <c r="J213" t="s">
        <v>206</v>
      </c>
      <c r="K213" t="s">
        <v>19</v>
      </c>
      <c r="L213" t="s">
        <v>207</v>
      </c>
      <c r="M213" t="s">
        <v>326</v>
      </c>
      <c r="N213">
        <v>5000</v>
      </c>
      <c r="O213">
        <v>25311750</v>
      </c>
    </row>
    <row r="214" spans="1:16">
      <c r="A214">
        <v>91</v>
      </c>
      <c r="B214">
        <v>48</v>
      </c>
      <c r="C214">
        <v>0.97560975609756095</v>
      </c>
      <c r="D214" t="s">
        <v>14</v>
      </c>
      <c r="E214">
        <v>22.5</v>
      </c>
      <c r="F214" t="s">
        <v>302</v>
      </c>
      <c r="G214" t="s">
        <v>277</v>
      </c>
      <c r="H214">
        <v>16</v>
      </c>
      <c r="I214" t="s">
        <v>92</v>
      </c>
      <c r="J214" t="s">
        <v>206</v>
      </c>
      <c r="K214" t="s">
        <v>19</v>
      </c>
      <c r="L214" t="s">
        <v>207</v>
      </c>
      <c r="M214" t="s">
        <v>326</v>
      </c>
      <c r="N214">
        <v>5000</v>
      </c>
      <c r="O214">
        <v>25311750</v>
      </c>
    </row>
    <row r="215" spans="1:16">
      <c r="A215">
        <v>92</v>
      </c>
      <c r="B215">
        <v>24</v>
      </c>
      <c r="C215">
        <v>11.03</v>
      </c>
      <c r="D215" t="s">
        <v>14</v>
      </c>
      <c r="E215" t="s">
        <v>326</v>
      </c>
      <c r="F215" t="s">
        <v>302</v>
      </c>
      <c r="G215" t="s">
        <v>277</v>
      </c>
      <c r="H215">
        <v>97</v>
      </c>
      <c r="I215" t="s">
        <v>92</v>
      </c>
      <c r="J215" t="s">
        <v>242</v>
      </c>
      <c r="K215" t="s">
        <v>250</v>
      </c>
      <c r="L215" t="s">
        <v>20</v>
      </c>
      <c r="M215" t="s">
        <v>326</v>
      </c>
      <c r="N215">
        <v>0</v>
      </c>
      <c r="O215">
        <v>26860294</v>
      </c>
      <c r="P215" t="s">
        <v>251</v>
      </c>
    </row>
    <row r="216" spans="1:16">
      <c r="A216">
        <v>93</v>
      </c>
      <c r="B216">
        <v>24</v>
      </c>
      <c r="C216">
        <v>1.99</v>
      </c>
      <c r="D216" t="s">
        <v>14</v>
      </c>
      <c r="E216">
        <v>23.5</v>
      </c>
      <c r="F216" s="6" t="s">
        <v>166</v>
      </c>
      <c r="G216" t="s">
        <v>277</v>
      </c>
      <c r="H216">
        <v>23</v>
      </c>
      <c r="I216" t="s">
        <v>92</v>
      </c>
      <c r="J216" t="s">
        <v>242</v>
      </c>
      <c r="K216" t="s">
        <v>19</v>
      </c>
      <c r="L216" t="s">
        <v>20</v>
      </c>
      <c r="M216" t="s">
        <v>326</v>
      </c>
      <c r="N216">
        <v>0</v>
      </c>
      <c r="O216">
        <v>21612822</v>
      </c>
      <c r="P216" t="s">
        <v>254</v>
      </c>
    </row>
    <row r="217" spans="1:16">
      <c r="A217" s="13">
        <v>94</v>
      </c>
      <c r="B217">
        <v>48</v>
      </c>
      <c r="C217">
        <v>0.875</v>
      </c>
      <c r="D217" t="s">
        <v>14</v>
      </c>
      <c r="E217">
        <v>23</v>
      </c>
      <c r="F217" s="21" t="s">
        <v>42</v>
      </c>
      <c r="G217" t="s">
        <v>277</v>
      </c>
      <c r="H217">
        <v>13</v>
      </c>
      <c r="I217" s="6" t="s">
        <v>169</v>
      </c>
      <c r="J217" t="s">
        <v>242</v>
      </c>
      <c r="K217" t="s">
        <v>252</v>
      </c>
      <c r="L217" t="s">
        <v>221</v>
      </c>
      <c r="M217" t="s">
        <v>326</v>
      </c>
      <c r="N217">
        <v>0</v>
      </c>
      <c r="O217">
        <v>23300273</v>
      </c>
      <c r="P217" t="s">
        <v>257</v>
      </c>
    </row>
    <row r="218" spans="1:16">
      <c r="A218">
        <v>95</v>
      </c>
      <c r="B218">
        <v>3</v>
      </c>
      <c r="C218">
        <v>0.4</v>
      </c>
      <c r="D218" t="s">
        <v>14</v>
      </c>
      <c r="E218">
        <v>20</v>
      </c>
      <c r="F218" s="21" t="s">
        <v>15</v>
      </c>
      <c r="G218" t="s">
        <v>277</v>
      </c>
      <c r="H218">
        <v>104.2</v>
      </c>
      <c r="I218" t="s">
        <v>167</v>
      </c>
      <c r="J218" t="s">
        <v>242</v>
      </c>
      <c r="K218" t="s">
        <v>252</v>
      </c>
      <c r="L218" t="s">
        <v>258</v>
      </c>
      <c r="M218" t="s">
        <v>59</v>
      </c>
      <c r="N218">
        <v>2000</v>
      </c>
      <c r="O218">
        <v>27791199</v>
      </c>
      <c r="P218" t="s">
        <v>259</v>
      </c>
    </row>
    <row r="219" spans="1:16">
      <c r="A219">
        <v>95</v>
      </c>
      <c r="B219">
        <v>9</v>
      </c>
      <c r="C219">
        <v>0.11</v>
      </c>
      <c r="D219" t="s">
        <v>14</v>
      </c>
      <c r="E219">
        <v>20</v>
      </c>
      <c r="F219" s="21" t="s">
        <v>15</v>
      </c>
      <c r="G219" t="s">
        <v>277</v>
      </c>
      <c r="H219">
        <v>104.2</v>
      </c>
      <c r="I219" t="s">
        <v>167</v>
      </c>
      <c r="J219" t="s">
        <v>242</v>
      </c>
      <c r="K219" t="s">
        <v>252</v>
      </c>
      <c r="L219" t="s">
        <v>258</v>
      </c>
      <c r="M219" t="s">
        <v>59</v>
      </c>
      <c r="N219">
        <v>2000</v>
      </c>
      <c r="O219">
        <v>27791199</v>
      </c>
    </row>
    <row r="220" spans="1:16">
      <c r="A220">
        <v>96</v>
      </c>
      <c r="B220">
        <v>1</v>
      </c>
      <c r="C220">
        <v>0.94</v>
      </c>
      <c r="D220" t="s">
        <v>14</v>
      </c>
      <c r="E220">
        <v>27.5</v>
      </c>
      <c r="F220" s="6" t="s">
        <v>166</v>
      </c>
      <c r="G220" t="s">
        <v>277</v>
      </c>
      <c r="H220">
        <v>141</v>
      </c>
      <c r="I220" t="s">
        <v>167</v>
      </c>
      <c r="J220" t="s">
        <v>242</v>
      </c>
      <c r="K220" t="s">
        <v>19</v>
      </c>
      <c r="L220" t="s">
        <v>20</v>
      </c>
      <c r="M220" t="s">
        <v>59</v>
      </c>
      <c r="N220">
        <v>0</v>
      </c>
      <c r="O220">
        <v>20609382</v>
      </c>
      <c r="P220" t="s">
        <v>269</v>
      </c>
    </row>
    <row r="221" spans="1:16">
      <c r="A221">
        <v>96</v>
      </c>
      <c r="B221">
        <v>4</v>
      </c>
      <c r="C221">
        <v>2.15</v>
      </c>
      <c r="D221" t="s">
        <v>14</v>
      </c>
      <c r="E221">
        <v>27.5</v>
      </c>
      <c r="F221" s="6" t="s">
        <v>166</v>
      </c>
      <c r="G221" t="s">
        <v>277</v>
      </c>
      <c r="H221">
        <v>141</v>
      </c>
      <c r="I221" t="s">
        <v>167</v>
      </c>
      <c r="J221" t="s">
        <v>242</v>
      </c>
      <c r="K221" t="s">
        <v>19</v>
      </c>
      <c r="L221" t="s">
        <v>20</v>
      </c>
      <c r="M221" t="s">
        <v>59</v>
      </c>
      <c r="N221">
        <v>0</v>
      </c>
      <c r="O221">
        <v>20609382</v>
      </c>
    </row>
    <row r="222" spans="1:16">
      <c r="A222">
        <v>96</v>
      </c>
      <c r="B222">
        <v>8</v>
      </c>
      <c r="C222">
        <v>2.54</v>
      </c>
      <c r="D222" t="s">
        <v>14</v>
      </c>
      <c r="E222">
        <v>27.5</v>
      </c>
      <c r="F222" s="6" t="s">
        <v>166</v>
      </c>
      <c r="G222" t="s">
        <v>277</v>
      </c>
      <c r="H222">
        <v>141</v>
      </c>
      <c r="I222" t="s">
        <v>167</v>
      </c>
      <c r="J222" t="s">
        <v>242</v>
      </c>
      <c r="K222" t="s">
        <v>19</v>
      </c>
      <c r="L222" t="s">
        <v>20</v>
      </c>
      <c r="M222" t="s">
        <v>59</v>
      </c>
      <c r="N222">
        <v>0</v>
      </c>
      <c r="O222">
        <v>20609382</v>
      </c>
    </row>
    <row r="223" spans="1:16">
      <c r="A223">
        <v>96</v>
      </c>
      <c r="B223">
        <v>24</v>
      </c>
      <c r="C223">
        <v>4.16</v>
      </c>
      <c r="D223" t="s">
        <v>14</v>
      </c>
      <c r="E223">
        <v>27.5</v>
      </c>
      <c r="F223" s="6" t="s">
        <v>166</v>
      </c>
      <c r="G223" t="s">
        <v>277</v>
      </c>
      <c r="H223">
        <v>141</v>
      </c>
      <c r="I223" t="s">
        <v>167</v>
      </c>
      <c r="J223" t="s">
        <v>242</v>
      </c>
      <c r="K223" t="s">
        <v>19</v>
      </c>
      <c r="L223" t="s">
        <v>20</v>
      </c>
      <c r="M223" t="s">
        <v>59</v>
      </c>
      <c r="N223">
        <v>0</v>
      </c>
      <c r="O223">
        <v>20609382</v>
      </c>
    </row>
    <row r="224" spans="1:16">
      <c r="A224">
        <v>97</v>
      </c>
      <c r="B224">
        <v>48</v>
      </c>
      <c r="C224">
        <f>AVERAGE(8.49,4.23)</f>
        <v>6.36</v>
      </c>
      <c r="D224" t="s">
        <v>14</v>
      </c>
      <c r="E224">
        <v>27.5</v>
      </c>
      <c r="F224" t="s">
        <v>31</v>
      </c>
      <c r="G224" t="s">
        <v>277</v>
      </c>
      <c r="H224">
        <v>100</v>
      </c>
      <c r="I224" t="s">
        <v>92</v>
      </c>
      <c r="J224" t="s">
        <v>242</v>
      </c>
      <c r="K224" t="s">
        <v>19</v>
      </c>
      <c r="L224" t="s">
        <v>270</v>
      </c>
      <c r="M224" t="s">
        <v>326</v>
      </c>
      <c r="N224" t="s">
        <v>55</v>
      </c>
      <c r="O224">
        <v>28001364</v>
      </c>
      <c r="P224" t="s">
        <v>271</v>
      </c>
    </row>
    <row r="225" spans="1:16">
      <c r="A225">
        <v>97</v>
      </c>
      <c r="B225">
        <v>72</v>
      </c>
      <c r="C225">
        <f>AVERAGE(4.43,1.18)</f>
        <v>2.8049999999999997</v>
      </c>
      <c r="D225" t="s">
        <v>14</v>
      </c>
      <c r="E225">
        <v>27.5</v>
      </c>
      <c r="F225" t="s">
        <v>31</v>
      </c>
      <c r="G225" t="s">
        <v>277</v>
      </c>
      <c r="H225">
        <v>100</v>
      </c>
      <c r="I225" t="s">
        <v>92</v>
      </c>
      <c r="J225" t="s">
        <v>242</v>
      </c>
      <c r="K225" t="s">
        <v>19</v>
      </c>
      <c r="L225" t="s">
        <v>270</v>
      </c>
      <c r="M225" t="s">
        <v>326</v>
      </c>
      <c r="N225" t="s">
        <v>55</v>
      </c>
      <c r="O225">
        <v>28001364</v>
      </c>
    </row>
    <row r="226" spans="1:16">
      <c r="A226">
        <v>97</v>
      </c>
      <c r="B226">
        <v>96</v>
      </c>
      <c r="C226">
        <f>AVERAGE(5.45,1.5)</f>
        <v>3.4750000000000001</v>
      </c>
      <c r="D226" t="s">
        <v>14</v>
      </c>
      <c r="E226">
        <v>27.5</v>
      </c>
      <c r="F226" t="s">
        <v>31</v>
      </c>
      <c r="G226" t="s">
        <v>277</v>
      </c>
      <c r="H226">
        <v>100</v>
      </c>
      <c r="I226" t="s">
        <v>92</v>
      </c>
      <c r="J226" t="s">
        <v>242</v>
      </c>
      <c r="K226" t="s">
        <v>19</v>
      </c>
      <c r="L226" t="s">
        <v>270</v>
      </c>
      <c r="M226" t="s">
        <v>326</v>
      </c>
      <c r="N226" t="s">
        <v>55</v>
      </c>
      <c r="O226">
        <v>28001364</v>
      </c>
    </row>
    <row r="227" spans="1:16">
      <c r="A227">
        <v>98</v>
      </c>
      <c r="B227">
        <v>48</v>
      </c>
      <c r="C227">
        <f>AVERAGE(17.81,3.6)</f>
        <v>10.705</v>
      </c>
      <c r="D227" t="s">
        <v>14</v>
      </c>
      <c r="E227">
        <v>27.5</v>
      </c>
      <c r="F227" t="s">
        <v>31</v>
      </c>
      <c r="G227" t="s">
        <v>277</v>
      </c>
      <c r="H227">
        <v>100</v>
      </c>
      <c r="I227" t="s">
        <v>92</v>
      </c>
      <c r="J227" t="s">
        <v>242</v>
      </c>
      <c r="K227" t="s">
        <v>19</v>
      </c>
      <c r="L227" t="s">
        <v>20</v>
      </c>
      <c r="M227" t="s">
        <v>326</v>
      </c>
      <c r="N227" t="s">
        <v>55</v>
      </c>
      <c r="O227">
        <v>28001364</v>
      </c>
      <c r="P227" t="s">
        <v>272</v>
      </c>
    </row>
    <row r="228" spans="1:16">
      <c r="A228">
        <v>98</v>
      </c>
      <c r="B228">
        <v>72</v>
      </c>
      <c r="C228">
        <f>AVERAGE(3.84,1.7)</f>
        <v>2.77</v>
      </c>
      <c r="D228" t="s">
        <v>14</v>
      </c>
      <c r="E228">
        <v>27.5</v>
      </c>
      <c r="F228" t="s">
        <v>31</v>
      </c>
      <c r="G228" t="s">
        <v>277</v>
      </c>
      <c r="H228">
        <v>100</v>
      </c>
      <c r="I228" t="s">
        <v>92</v>
      </c>
      <c r="J228" t="s">
        <v>242</v>
      </c>
      <c r="K228" t="s">
        <v>19</v>
      </c>
      <c r="L228" t="s">
        <v>20</v>
      </c>
      <c r="M228" t="s">
        <v>326</v>
      </c>
      <c r="N228" t="s">
        <v>55</v>
      </c>
      <c r="O228">
        <v>28001364</v>
      </c>
    </row>
    <row r="229" spans="1:16">
      <c r="A229">
        <v>98</v>
      </c>
      <c r="B229">
        <v>96</v>
      </c>
      <c r="C229">
        <f>AVERAGE(4.57,2.49)</f>
        <v>3.5300000000000002</v>
      </c>
      <c r="D229" t="s">
        <v>14</v>
      </c>
      <c r="E229">
        <v>27.5</v>
      </c>
      <c r="F229" t="s">
        <v>31</v>
      </c>
      <c r="G229" t="s">
        <v>277</v>
      </c>
      <c r="H229">
        <v>100</v>
      </c>
      <c r="I229" t="s">
        <v>92</v>
      </c>
      <c r="J229" t="s">
        <v>242</v>
      </c>
      <c r="K229" t="s">
        <v>19</v>
      </c>
      <c r="L229" t="s">
        <v>20</v>
      </c>
      <c r="M229" t="s">
        <v>326</v>
      </c>
      <c r="N229" t="s">
        <v>55</v>
      </c>
      <c r="O229">
        <v>28001364</v>
      </c>
    </row>
    <row r="230" spans="1:16">
      <c r="A230">
        <v>99</v>
      </c>
      <c r="B230">
        <f>15/60</f>
        <v>0.25</v>
      </c>
      <c r="C230">
        <v>0.84</v>
      </c>
      <c r="D230" t="s">
        <v>14</v>
      </c>
      <c r="E230" t="s">
        <v>326</v>
      </c>
      <c r="F230" s="16" t="s">
        <v>74</v>
      </c>
      <c r="G230" t="s">
        <v>277</v>
      </c>
      <c r="H230">
        <v>10</v>
      </c>
      <c r="I230" s="6" t="s">
        <v>92</v>
      </c>
      <c r="J230" t="s">
        <v>242</v>
      </c>
      <c r="K230" t="s">
        <v>252</v>
      </c>
      <c r="L230" t="s">
        <v>20</v>
      </c>
      <c r="M230" t="s">
        <v>326</v>
      </c>
      <c r="N230">
        <v>0</v>
      </c>
      <c r="O230">
        <v>29972867</v>
      </c>
      <c r="P230" t="s">
        <v>316</v>
      </c>
    </row>
    <row r="231" spans="1:16">
      <c r="A231">
        <v>99</v>
      </c>
      <c r="B231">
        <v>0.5</v>
      </c>
      <c r="C231">
        <v>0.94</v>
      </c>
      <c r="D231" t="s">
        <v>14</v>
      </c>
      <c r="E231" t="s">
        <v>326</v>
      </c>
      <c r="F231" s="16" t="s">
        <v>74</v>
      </c>
      <c r="G231" t="s">
        <v>277</v>
      </c>
      <c r="H231">
        <v>10</v>
      </c>
      <c r="I231" s="6" t="s">
        <v>92</v>
      </c>
      <c r="J231" t="s">
        <v>242</v>
      </c>
      <c r="K231" t="s">
        <v>252</v>
      </c>
      <c r="L231" t="s">
        <v>20</v>
      </c>
      <c r="M231" t="s">
        <v>326</v>
      </c>
      <c r="N231">
        <v>0</v>
      </c>
      <c r="O231">
        <v>29972867</v>
      </c>
    </row>
    <row r="232" spans="1:16">
      <c r="A232">
        <v>99</v>
      </c>
      <c r="B232">
        <v>3</v>
      </c>
      <c r="C232">
        <v>2.65</v>
      </c>
      <c r="D232" t="s">
        <v>14</v>
      </c>
      <c r="E232" t="s">
        <v>326</v>
      </c>
      <c r="F232" s="16" t="s">
        <v>74</v>
      </c>
      <c r="G232" t="s">
        <v>277</v>
      </c>
      <c r="H232">
        <v>10</v>
      </c>
      <c r="I232" s="6" t="s">
        <v>92</v>
      </c>
      <c r="J232" t="s">
        <v>242</v>
      </c>
      <c r="K232" t="s">
        <v>252</v>
      </c>
      <c r="L232" t="s">
        <v>20</v>
      </c>
      <c r="M232" t="s">
        <v>326</v>
      </c>
      <c r="N232">
        <v>0</v>
      </c>
      <c r="O232">
        <v>29972867</v>
      </c>
    </row>
    <row r="233" spans="1:16">
      <c r="A233">
        <v>99</v>
      </c>
      <c r="B233">
        <v>6</v>
      </c>
      <c r="C233">
        <v>1.75</v>
      </c>
      <c r="D233" t="s">
        <v>14</v>
      </c>
      <c r="E233" t="s">
        <v>326</v>
      </c>
      <c r="F233" s="16" t="s">
        <v>74</v>
      </c>
      <c r="G233" t="s">
        <v>277</v>
      </c>
      <c r="H233">
        <v>10</v>
      </c>
      <c r="I233" s="6" t="s">
        <v>92</v>
      </c>
      <c r="J233" t="s">
        <v>242</v>
      </c>
      <c r="K233" t="s">
        <v>252</v>
      </c>
      <c r="L233" t="s">
        <v>20</v>
      </c>
      <c r="M233" t="s">
        <v>326</v>
      </c>
      <c r="N233">
        <v>0</v>
      </c>
      <c r="O233">
        <v>29972867</v>
      </c>
    </row>
    <row r="234" spans="1:16">
      <c r="A234">
        <v>99</v>
      </c>
      <c r="B234">
        <v>24</v>
      </c>
      <c r="C234">
        <v>2.83</v>
      </c>
      <c r="D234" t="s">
        <v>14</v>
      </c>
      <c r="E234" t="s">
        <v>326</v>
      </c>
      <c r="F234" s="16" t="s">
        <v>74</v>
      </c>
      <c r="G234" t="s">
        <v>277</v>
      </c>
      <c r="H234">
        <v>10</v>
      </c>
      <c r="I234" s="6" t="s">
        <v>92</v>
      </c>
      <c r="J234" t="s">
        <v>242</v>
      </c>
      <c r="K234" t="s">
        <v>252</v>
      </c>
      <c r="L234" t="s">
        <v>20</v>
      </c>
      <c r="M234" t="s">
        <v>326</v>
      </c>
      <c r="N234">
        <v>0</v>
      </c>
      <c r="O234">
        <v>29972867</v>
      </c>
    </row>
    <row r="235" spans="1:16">
      <c r="A235">
        <v>100</v>
      </c>
      <c r="B235">
        <v>0.5</v>
      </c>
      <c r="C235">
        <v>1.4159292035398101</v>
      </c>
      <c r="D235" t="s">
        <v>14</v>
      </c>
      <c r="E235" t="s">
        <v>326</v>
      </c>
      <c r="F235" s="16" t="s">
        <v>74</v>
      </c>
      <c r="G235" t="s">
        <v>277</v>
      </c>
      <c r="H235">
        <v>10</v>
      </c>
      <c r="I235" s="6" t="s">
        <v>92</v>
      </c>
      <c r="J235" t="s">
        <v>242</v>
      </c>
      <c r="K235" t="s">
        <v>252</v>
      </c>
      <c r="L235" t="s">
        <v>20</v>
      </c>
      <c r="M235" t="s">
        <v>326</v>
      </c>
      <c r="N235">
        <v>0</v>
      </c>
      <c r="O235">
        <v>29972867</v>
      </c>
      <c r="P235" t="s">
        <v>317</v>
      </c>
    </row>
    <row r="236" spans="1:16">
      <c r="A236">
        <v>100</v>
      </c>
      <c r="B236">
        <v>3</v>
      </c>
      <c r="C236">
        <v>1.76991150442476</v>
      </c>
      <c r="D236" t="s">
        <v>14</v>
      </c>
      <c r="E236" t="s">
        <v>326</v>
      </c>
      <c r="F236" s="16" t="s">
        <v>74</v>
      </c>
      <c r="G236" t="s">
        <v>277</v>
      </c>
      <c r="H236">
        <v>10</v>
      </c>
      <c r="I236" s="6" t="s">
        <v>92</v>
      </c>
      <c r="J236" t="s">
        <v>242</v>
      </c>
      <c r="K236" t="s">
        <v>252</v>
      </c>
      <c r="L236" t="s">
        <v>20</v>
      </c>
      <c r="M236" t="s">
        <v>326</v>
      </c>
      <c r="N236">
        <v>0</v>
      </c>
      <c r="O236">
        <v>29972867</v>
      </c>
    </row>
    <row r="237" spans="1:16">
      <c r="A237">
        <v>101</v>
      </c>
      <c r="B237">
        <v>48</v>
      </c>
      <c r="C237">
        <v>0.68181818181818299</v>
      </c>
      <c r="D237" t="s">
        <v>14</v>
      </c>
      <c r="E237">
        <v>20</v>
      </c>
      <c r="F237" s="21" t="s">
        <v>15</v>
      </c>
      <c r="G237" t="s">
        <v>277</v>
      </c>
      <c r="H237">
        <v>13.5</v>
      </c>
      <c r="I237" t="s">
        <v>81</v>
      </c>
      <c r="J237" t="s">
        <v>152</v>
      </c>
      <c r="K237" t="s">
        <v>19</v>
      </c>
      <c r="L237" t="s">
        <v>20</v>
      </c>
      <c r="M237" t="s">
        <v>326</v>
      </c>
      <c r="N237">
        <v>500</v>
      </c>
      <c r="O237">
        <v>34029471</v>
      </c>
      <c r="P237" t="s">
        <v>180</v>
      </c>
    </row>
    <row r="238" spans="1:16">
      <c r="A238">
        <v>102</v>
      </c>
      <c r="B238">
        <v>72</v>
      </c>
      <c r="C238">
        <v>1.57894736842105</v>
      </c>
      <c r="D238" t="s">
        <v>14</v>
      </c>
      <c r="E238">
        <v>20</v>
      </c>
      <c r="F238" s="21" t="s">
        <v>15</v>
      </c>
      <c r="G238" t="s">
        <v>277</v>
      </c>
      <c r="H238">
        <v>13.64</v>
      </c>
      <c r="I238" t="s">
        <v>29</v>
      </c>
      <c r="J238" t="s">
        <v>152</v>
      </c>
      <c r="K238" t="s">
        <v>19</v>
      </c>
      <c r="L238" t="s">
        <v>20</v>
      </c>
      <c r="M238" t="s">
        <v>196</v>
      </c>
      <c r="N238">
        <v>500</v>
      </c>
      <c r="O238">
        <v>31565854</v>
      </c>
      <c r="P238" t="s">
        <v>185</v>
      </c>
    </row>
    <row r="239" spans="1:16">
      <c r="A239">
        <v>102</v>
      </c>
      <c r="B239">
        <v>72</v>
      </c>
      <c r="C239">
        <v>1.3815789473684199</v>
      </c>
      <c r="D239" t="s">
        <v>14</v>
      </c>
      <c r="E239">
        <v>20</v>
      </c>
      <c r="F239" s="21" t="s">
        <v>15</v>
      </c>
      <c r="G239" t="s">
        <v>277</v>
      </c>
      <c r="H239">
        <v>13.64</v>
      </c>
      <c r="I239" t="s">
        <v>29</v>
      </c>
      <c r="J239" t="s">
        <v>152</v>
      </c>
      <c r="K239" t="s">
        <v>19</v>
      </c>
      <c r="L239" t="s">
        <v>20</v>
      </c>
      <c r="M239" t="s">
        <v>196</v>
      </c>
      <c r="N239">
        <v>500</v>
      </c>
      <c r="O239">
        <v>31565854</v>
      </c>
    </row>
    <row r="240" spans="1:16">
      <c r="A240">
        <v>103</v>
      </c>
      <c r="B240">
        <v>5</v>
      </c>
      <c r="C240">
        <v>1.13636363636362</v>
      </c>
      <c r="D240" t="s">
        <v>14</v>
      </c>
      <c r="E240" s="21">
        <v>21.4</v>
      </c>
      <c r="F240" t="s">
        <v>31</v>
      </c>
      <c r="G240" t="s">
        <v>277</v>
      </c>
      <c r="H240">
        <v>6.4</v>
      </c>
      <c r="I240" t="s">
        <v>81</v>
      </c>
      <c r="J240" t="s">
        <v>152</v>
      </c>
      <c r="K240" t="s">
        <v>19</v>
      </c>
      <c r="L240" t="s">
        <v>160</v>
      </c>
      <c r="M240" t="s">
        <v>326</v>
      </c>
      <c r="N240">
        <v>866</v>
      </c>
      <c r="O240">
        <v>29123332</v>
      </c>
      <c r="P240" t="s">
        <v>182</v>
      </c>
    </row>
    <row r="241" spans="1:17">
      <c r="A241">
        <v>103</v>
      </c>
      <c r="B241">
        <v>24</v>
      </c>
      <c r="C241">
        <v>0.90909090909090395</v>
      </c>
      <c r="D241" t="s">
        <v>14</v>
      </c>
      <c r="E241" s="21">
        <v>21.4</v>
      </c>
      <c r="F241" t="s">
        <v>31</v>
      </c>
      <c r="G241" t="s">
        <v>277</v>
      </c>
      <c r="H241">
        <v>6.4</v>
      </c>
      <c r="I241" t="s">
        <v>81</v>
      </c>
      <c r="J241" t="s">
        <v>152</v>
      </c>
      <c r="K241" t="s">
        <v>19</v>
      </c>
      <c r="L241" t="s">
        <v>160</v>
      </c>
      <c r="M241" t="s">
        <v>326</v>
      </c>
      <c r="N241">
        <v>866</v>
      </c>
      <c r="O241">
        <v>29123332</v>
      </c>
    </row>
    <row r="242" spans="1:17">
      <c r="A242">
        <v>103</v>
      </c>
      <c r="B242">
        <v>72</v>
      </c>
      <c r="C242">
        <v>0.56818181818181002</v>
      </c>
      <c r="D242" t="s">
        <v>14</v>
      </c>
      <c r="E242" s="21">
        <v>21.4</v>
      </c>
      <c r="F242" t="s">
        <v>31</v>
      </c>
      <c r="G242" t="s">
        <v>277</v>
      </c>
      <c r="H242">
        <v>6.4</v>
      </c>
      <c r="I242" t="s">
        <v>81</v>
      </c>
      <c r="J242" t="s">
        <v>152</v>
      </c>
      <c r="K242" t="s">
        <v>19</v>
      </c>
      <c r="L242" t="s">
        <v>160</v>
      </c>
      <c r="M242" t="s">
        <v>326</v>
      </c>
      <c r="N242">
        <v>866</v>
      </c>
      <c r="O242">
        <v>29123332</v>
      </c>
    </row>
    <row r="243" spans="1:17">
      <c r="A243">
        <v>104</v>
      </c>
      <c r="B243">
        <v>5</v>
      </c>
      <c r="C243">
        <v>0.625</v>
      </c>
      <c r="D243" t="s">
        <v>14</v>
      </c>
      <c r="E243" s="21">
        <v>21.4</v>
      </c>
      <c r="F243" t="s">
        <v>31</v>
      </c>
      <c r="G243" t="s">
        <v>277</v>
      </c>
      <c r="H243">
        <v>6.4</v>
      </c>
      <c r="I243" t="s">
        <v>81</v>
      </c>
      <c r="J243" t="s">
        <v>152</v>
      </c>
      <c r="K243" t="s">
        <v>19</v>
      </c>
      <c r="L243" t="s">
        <v>160</v>
      </c>
      <c r="M243" t="s">
        <v>326</v>
      </c>
      <c r="N243">
        <v>866</v>
      </c>
      <c r="O243">
        <v>29123332</v>
      </c>
      <c r="P243" t="s">
        <v>183</v>
      </c>
    </row>
    <row r="244" spans="1:17">
      <c r="A244">
        <v>104</v>
      </c>
      <c r="B244">
        <v>24</v>
      </c>
      <c r="C244">
        <v>0.89300000000000002</v>
      </c>
      <c r="D244" t="s">
        <v>14</v>
      </c>
      <c r="E244" s="21">
        <v>21.4</v>
      </c>
      <c r="F244" t="s">
        <v>31</v>
      </c>
      <c r="G244" t="s">
        <v>277</v>
      </c>
      <c r="H244">
        <v>6.4</v>
      </c>
      <c r="I244" t="s">
        <v>81</v>
      </c>
      <c r="J244" t="s">
        <v>152</v>
      </c>
      <c r="K244" t="s">
        <v>19</v>
      </c>
      <c r="L244" t="s">
        <v>160</v>
      </c>
      <c r="M244" t="s">
        <v>326</v>
      </c>
      <c r="N244">
        <v>866</v>
      </c>
      <c r="O244">
        <v>29123332</v>
      </c>
    </row>
    <row r="245" spans="1:17">
      <c r="A245">
        <v>104</v>
      </c>
      <c r="B245">
        <v>72</v>
      </c>
      <c r="C245">
        <v>0.40200000000000002</v>
      </c>
      <c r="D245" t="s">
        <v>14</v>
      </c>
      <c r="E245" s="21">
        <v>21.4</v>
      </c>
      <c r="F245" t="s">
        <v>31</v>
      </c>
      <c r="G245" t="s">
        <v>277</v>
      </c>
      <c r="H245">
        <v>6.4</v>
      </c>
      <c r="I245" t="s">
        <v>81</v>
      </c>
      <c r="J245" t="s">
        <v>152</v>
      </c>
      <c r="K245" t="s">
        <v>19</v>
      </c>
      <c r="L245" t="s">
        <v>160</v>
      </c>
      <c r="M245" t="s">
        <v>326</v>
      </c>
      <c r="N245">
        <v>866</v>
      </c>
      <c r="O245">
        <v>29123332</v>
      </c>
    </row>
    <row r="246" spans="1:17">
      <c r="A246">
        <v>105</v>
      </c>
      <c r="B246">
        <v>1</v>
      </c>
      <c r="C246">
        <f>AVERAGE(2.85,0.87)</f>
        <v>1.86</v>
      </c>
      <c r="D246" t="s">
        <v>14</v>
      </c>
      <c r="E246">
        <v>23</v>
      </c>
      <c r="F246" s="16" t="s">
        <v>302</v>
      </c>
      <c r="G246" t="s">
        <v>277</v>
      </c>
      <c r="H246">
        <v>190</v>
      </c>
      <c r="I246" s="6" t="s">
        <v>318</v>
      </c>
      <c r="J246" t="s">
        <v>242</v>
      </c>
      <c r="K246" t="s">
        <v>252</v>
      </c>
      <c r="L246" t="s">
        <v>20</v>
      </c>
      <c r="M246" t="s">
        <v>326</v>
      </c>
      <c r="N246">
        <v>0</v>
      </c>
      <c r="O246">
        <v>23850887</v>
      </c>
      <c r="P246" t="s">
        <v>319</v>
      </c>
    </row>
    <row r="247" spans="1:17">
      <c r="A247">
        <v>105</v>
      </c>
      <c r="B247">
        <v>4</v>
      </c>
      <c r="C247">
        <f>AVERAGE(1.38,0.81)</f>
        <v>1.095</v>
      </c>
      <c r="D247" t="s">
        <v>14</v>
      </c>
      <c r="E247">
        <v>23</v>
      </c>
      <c r="F247" s="16" t="s">
        <v>302</v>
      </c>
      <c r="G247" t="s">
        <v>277</v>
      </c>
      <c r="H247">
        <v>190</v>
      </c>
      <c r="I247" s="6" t="s">
        <v>318</v>
      </c>
      <c r="J247" t="s">
        <v>242</v>
      </c>
      <c r="K247" t="s">
        <v>252</v>
      </c>
      <c r="L247" t="s">
        <v>20</v>
      </c>
      <c r="M247" t="s">
        <v>326</v>
      </c>
      <c r="N247">
        <v>0</v>
      </c>
      <c r="O247">
        <v>23850887</v>
      </c>
    </row>
    <row r="248" spans="1:17">
      <c r="A248">
        <v>105</v>
      </c>
      <c r="B248">
        <v>24</v>
      </c>
      <c r="C248">
        <f>AVERAGE(0.88,0.53)</f>
        <v>0.70500000000000007</v>
      </c>
      <c r="D248" t="s">
        <v>14</v>
      </c>
      <c r="E248">
        <v>23</v>
      </c>
      <c r="F248" s="16" t="s">
        <v>302</v>
      </c>
      <c r="G248" t="s">
        <v>277</v>
      </c>
      <c r="H248">
        <v>190</v>
      </c>
      <c r="I248" s="6" t="s">
        <v>318</v>
      </c>
      <c r="J248" t="s">
        <v>242</v>
      </c>
      <c r="K248" t="s">
        <v>252</v>
      </c>
      <c r="L248" t="s">
        <v>20</v>
      </c>
      <c r="M248" t="s">
        <v>326</v>
      </c>
      <c r="N248">
        <v>0</v>
      </c>
      <c r="O248">
        <v>23850887</v>
      </c>
    </row>
    <row r="249" spans="1:17">
      <c r="A249">
        <v>105</v>
      </c>
      <c r="B249">
        <v>48</v>
      </c>
      <c r="C249">
        <f>AVERAGE(0.45,0.22)</f>
        <v>0.33500000000000002</v>
      </c>
      <c r="D249" t="s">
        <v>14</v>
      </c>
      <c r="E249">
        <v>23</v>
      </c>
      <c r="F249" s="16" t="s">
        <v>302</v>
      </c>
      <c r="G249" t="s">
        <v>277</v>
      </c>
      <c r="H249">
        <v>190</v>
      </c>
      <c r="I249" s="6" t="s">
        <v>318</v>
      </c>
      <c r="J249" t="s">
        <v>242</v>
      </c>
      <c r="K249" t="s">
        <v>252</v>
      </c>
      <c r="L249" t="s">
        <v>20</v>
      </c>
      <c r="M249" t="s">
        <v>326</v>
      </c>
      <c r="N249">
        <v>0</v>
      </c>
      <c r="O249">
        <v>23850887</v>
      </c>
    </row>
    <row r="250" spans="1:17">
      <c r="A250">
        <v>106</v>
      </c>
      <c r="B250">
        <v>48</v>
      </c>
      <c r="C250">
        <v>3.62</v>
      </c>
      <c r="D250" t="s">
        <v>14</v>
      </c>
      <c r="E250" t="s">
        <v>326</v>
      </c>
      <c r="F250" t="s">
        <v>158</v>
      </c>
      <c r="G250" t="s">
        <v>277</v>
      </c>
      <c r="H250">
        <v>15</v>
      </c>
      <c r="I250" t="s">
        <v>29</v>
      </c>
      <c r="J250" t="s">
        <v>152</v>
      </c>
      <c r="K250" t="s">
        <v>19</v>
      </c>
      <c r="L250" t="s">
        <v>20</v>
      </c>
      <c r="M250" t="s">
        <v>326</v>
      </c>
      <c r="N250">
        <v>0</v>
      </c>
      <c r="O250">
        <v>21546997</v>
      </c>
      <c r="P250" t="s">
        <v>177</v>
      </c>
    </row>
    <row r="251" spans="1:17" ht="15" thickBot="1">
      <c r="A251">
        <v>107</v>
      </c>
      <c r="B251">
        <v>55</v>
      </c>
      <c r="C251">
        <v>1.89</v>
      </c>
      <c r="D251" t="s">
        <v>14</v>
      </c>
      <c r="E251">
        <v>39.700000000000003</v>
      </c>
      <c r="F251" t="s">
        <v>132</v>
      </c>
      <c r="G251" t="s">
        <v>277</v>
      </c>
      <c r="H251">
        <v>145</v>
      </c>
      <c r="I251" t="s">
        <v>29</v>
      </c>
      <c r="J251" t="s">
        <v>186</v>
      </c>
      <c r="K251" t="s">
        <v>19</v>
      </c>
      <c r="L251" t="s">
        <v>20</v>
      </c>
      <c r="M251" t="s">
        <v>378</v>
      </c>
      <c r="N251" t="s">
        <v>205</v>
      </c>
      <c r="O251">
        <v>21388194</v>
      </c>
      <c r="P251" s="42" t="s">
        <v>383</v>
      </c>
      <c r="Q251" s="14"/>
    </row>
    <row r="252" spans="1:17" ht="15" thickBot="1">
      <c r="A252">
        <v>108</v>
      </c>
      <c r="B252">
        <v>24</v>
      </c>
      <c r="C252">
        <v>1.7</v>
      </c>
      <c r="D252" t="s">
        <v>14</v>
      </c>
      <c r="E252">
        <v>18.399999999999999</v>
      </c>
      <c r="F252" t="s">
        <v>15</v>
      </c>
      <c r="G252" t="s">
        <v>277</v>
      </c>
      <c r="H252">
        <v>50</v>
      </c>
      <c r="I252" t="s">
        <v>92</v>
      </c>
      <c r="J252" t="s">
        <v>206</v>
      </c>
      <c r="K252" t="s">
        <v>19</v>
      </c>
      <c r="L252" t="s">
        <v>216</v>
      </c>
      <c r="M252" t="s">
        <v>196</v>
      </c>
      <c r="N252">
        <v>5000</v>
      </c>
      <c r="O252">
        <v>26238078</v>
      </c>
      <c r="P252" s="17" t="s">
        <v>232</v>
      </c>
    </row>
    <row r="253" spans="1:17" ht="15" thickBot="1">
      <c r="A253">
        <v>109</v>
      </c>
      <c r="B253">
        <v>24</v>
      </c>
      <c r="C253">
        <v>1.9</v>
      </c>
      <c r="D253" t="s">
        <v>14</v>
      </c>
      <c r="E253" s="10">
        <v>18.399999999999999</v>
      </c>
      <c r="F253" t="s">
        <v>15</v>
      </c>
      <c r="G253" t="s">
        <v>277</v>
      </c>
      <c r="H253">
        <v>100</v>
      </c>
      <c r="I253" t="s">
        <v>92</v>
      </c>
      <c r="J253" t="s">
        <v>206</v>
      </c>
      <c r="K253" t="s">
        <v>19</v>
      </c>
      <c r="L253" t="s">
        <v>216</v>
      </c>
      <c r="M253" t="s">
        <v>196</v>
      </c>
      <c r="N253">
        <v>5000</v>
      </c>
      <c r="O253">
        <v>26238078</v>
      </c>
      <c r="P253" s="17" t="s">
        <v>384</v>
      </c>
    </row>
    <row r="254" spans="1:17">
      <c r="A254">
        <v>110</v>
      </c>
      <c r="B254">
        <f>80/60</f>
        <v>1.3333333333333333</v>
      </c>
      <c r="C254" s="11">
        <v>0.81100000000000005</v>
      </c>
      <c r="D254" t="s">
        <v>14</v>
      </c>
      <c r="E254">
        <v>19.7</v>
      </c>
      <c r="F254" t="s">
        <v>387</v>
      </c>
      <c r="G254" t="s">
        <v>277</v>
      </c>
      <c r="H254">
        <v>109</v>
      </c>
      <c r="I254" s="10" t="s">
        <v>169</v>
      </c>
      <c r="J254" t="s">
        <v>206</v>
      </c>
      <c r="K254" t="s">
        <v>19</v>
      </c>
      <c r="L254" t="s">
        <v>221</v>
      </c>
      <c r="M254" t="s">
        <v>196</v>
      </c>
      <c r="N254">
        <v>0</v>
      </c>
      <c r="O254">
        <v>29341587</v>
      </c>
      <c r="P254" t="s">
        <v>386</v>
      </c>
    </row>
    <row r="255" spans="1:17">
      <c r="A255">
        <v>110</v>
      </c>
      <c r="B255">
        <v>24</v>
      </c>
      <c r="C255" s="11">
        <v>0.49099999999999999</v>
      </c>
      <c r="D255" t="s">
        <v>14</v>
      </c>
      <c r="E255">
        <v>19.7</v>
      </c>
      <c r="F255" t="s">
        <v>387</v>
      </c>
      <c r="G255" t="s">
        <v>277</v>
      </c>
      <c r="H255">
        <v>109</v>
      </c>
      <c r="I255" s="10" t="s">
        <v>169</v>
      </c>
      <c r="J255" t="s">
        <v>206</v>
      </c>
      <c r="K255" t="s">
        <v>19</v>
      </c>
      <c r="L255" t="s">
        <v>221</v>
      </c>
      <c r="M255" t="s">
        <v>196</v>
      </c>
      <c r="N255">
        <v>0</v>
      </c>
      <c r="O255">
        <v>29341587</v>
      </c>
      <c r="P255" t="s">
        <v>386</v>
      </c>
    </row>
    <row r="256" spans="1:17">
      <c r="A256">
        <v>111</v>
      </c>
      <c r="B256">
        <v>24</v>
      </c>
      <c r="C256" s="11">
        <v>0.20899999999999999</v>
      </c>
      <c r="D256" t="s">
        <v>14</v>
      </c>
      <c r="E256">
        <v>19.7</v>
      </c>
      <c r="F256" t="s">
        <v>387</v>
      </c>
      <c r="G256" t="s">
        <v>277</v>
      </c>
      <c r="H256">
        <v>127</v>
      </c>
      <c r="I256" s="10" t="s">
        <v>169</v>
      </c>
      <c r="J256" t="s">
        <v>206</v>
      </c>
      <c r="K256" t="s">
        <v>19</v>
      </c>
      <c r="L256" t="s">
        <v>221</v>
      </c>
      <c r="M256" t="s">
        <v>196</v>
      </c>
      <c r="N256">
        <v>0</v>
      </c>
      <c r="O256">
        <v>29341587</v>
      </c>
      <c r="P256" s="11" t="s">
        <v>226</v>
      </c>
    </row>
    <row r="257" spans="1:16">
      <c r="A257">
        <v>112</v>
      </c>
      <c r="B257">
        <v>0.5</v>
      </c>
      <c r="C257">
        <v>3.6470588235294099</v>
      </c>
      <c r="D257" t="s">
        <v>14</v>
      </c>
      <c r="E257">
        <v>35</v>
      </c>
      <c r="F257" s="6" t="s">
        <v>166</v>
      </c>
      <c r="G257" t="s">
        <v>277</v>
      </c>
      <c r="H257">
        <v>52</v>
      </c>
      <c r="I257" t="s">
        <v>167</v>
      </c>
      <c r="J257" t="s">
        <v>206</v>
      </c>
      <c r="K257" t="s">
        <v>19</v>
      </c>
      <c r="M257" t="s">
        <v>378</v>
      </c>
      <c r="N257">
        <v>6000</v>
      </c>
      <c r="O257">
        <v>30706223</v>
      </c>
      <c r="P257" t="s">
        <v>237</v>
      </c>
    </row>
    <row r="258" spans="1:16">
      <c r="A258">
        <v>112</v>
      </c>
      <c r="B258">
        <v>1</v>
      </c>
      <c r="C258">
        <v>6.3193277310924296</v>
      </c>
      <c r="D258" t="s">
        <v>14</v>
      </c>
      <c r="E258">
        <v>35</v>
      </c>
      <c r="F258" s="6" t="s">
        <v>166</v>
      </c>
      <c r="G258" t="s">
        <v>277</v>
      </c>
      <c r="H258">
        <v>52</v>
      </c>
      <c r="I258" t="s">
        <v>167</v>
      </c>
      <c r="J258" t="s">
        <v>206</v>
      </c>
      <c r="K258" t="s">
        <v>19</v>
      </c>
      <c r="M258" t="s">
        <v>378</v>
      </c>
      <c r="N258">
        <v>6000</v>
      </c>
      <c r="O258">
        <v>30706223</v>
      </c>
    </row>
    <row r="259" spans="1:16">
      <c r="A259">
        <v>112</v>
      </c>
      <c r="B259">
        <v>2</v>
      </c>
      <c r="C259">
        <v>3.3949579831932701</v>
      </c>
      <c r="D259" t="s">
        <v>14</v>
      </c>
      <c r="E259">
        <v>35</v>
      </c>
      <c r="F259" s="6" t="s">
        <v>166</v>
      </c>
      <c r="G259" t="s">
        <v>277</v>
      </c>
      <c r="H259">
        <v>52</v>
      </c>
      <c r="I259" t="s">
        <v>167</v>
      </c>
      <c r="J259" t="s">
        <v>206</v>
      </c>
      <c r="K259" t="s">
        <v>19</v>
      </c>
      <c r="M259" t="s">
        <v>378</v>
      </c>
      <c r="N259">
        <v>6000</v>
      </c>
      <c r="O259">
        <v>30706223</v>
      </c>
    </row>
    <row r="260" spans="1:16">
      <c r="A260">
        <v>113</v>
      </c>
      <c r="B260">
        <v>0.5</v>
      </c>
      <c r="C260">
        <v>0.42859999999999998</v>
      </c>
      <c r="D260" t="s">
        <v>14</v>
      </c>
      <c r="E260">
        <v>23</v>
      </c>
      <c r="F260" t="s">
        <v>31</v>
      </c>
      <c r="G260" t="s">
        <v>277</v>
      </c>
      <c r="H260">
        <v>69.2</v>
      </c>
      <c r="I260" t="s">
        <v>238</v>
      </c>
      <c r="J260" t="s">
        <v>206</v>
      </c>
      <c r="K260" t="s">
        <v>19</v>
      </c>
      <c r="L260" t="s">
        <v>239</v>
      </c>
      <c r="M260" t="s">
        <v>57</v>
      </c>
      <c r="N260" t="s">
        <v>240</v>
      </c>
      <c r="O260">
        <v>31040674</v>
      </c>
      <c r="P260" t="s">
        <v>241</v>
      </c>
    </row>
    <row r="261" spans="1:16">
      <c r="A261">
        <v>113</v>
      </c>
      <c r="B261">
        <v>1</v>
      </c>
      <c r="C261">
        <v>0.41249999999999998</v>
      </c>
      <c r="D261" t="s">
        <v>14</v>
      </c>
      <c r="E261">
        <v>23</v>
      </c>
      <c r="F261" t="s">
        <v>31</v>
      </c>
      <c r="G261" t="s">
        <v>277</v>
      </c>
      <c r="H261">
        <v>69.2</v>
      </c>
      <c r="I261" t="s">
        <v>238</v>
      </c>
      <c r="J261" t="s">
        <v>206</v>
      </c>
      <c r="K261" t="s">
        <v>19</v>
      </c>
      <c r="L261" t="s">
        <v>239</v>
      </c>
      <c r="M261" t="s">
        <v>57</v>
      </c>
      <c r="N261" t="s">
        <v>240</v>
      </c>
      <c r="O261">
        <v>31040674</v>
      </c>
    </row>
    <row r="262" spans="1:16">
      <c r="A262">
        <v>113</v>
      </c>
      <c r="B262">
        <v>1.5</v>
      </c>
      <c r="C262">
        <v>0.44400000000000001</v>
      </c>
      <c r="D262" t="s">
        <v>14</v>
      </c>
      <c r="E262">
        <v>23</v>
      </c>
      <c r="F262" t="s">
        <v>31</v>
      </c>
      <c r="G262" t="s">
        <v>277</v>
      </c>
      <c r="H262">
        <v>69.2</v>
      </c>
      <c r="I262" t="s">
        <v>238</v>
      </c>
      <c r="J262" t="s">
        <v>206</v>
      </c>
      <c r="K262" t="s">
        <v>19</v>
      </c>
      <c r="L262" t="s">
        <v>239</v>
      </c>
      <c r="M262" t="s">
        <v>57</v>
      </c>
      <c r="N262" t="s">
        <v>240</v>
      </c>
      <c r="O262">
        <v>31040674</v>
      </c>
    </row>
    <row r="263" spans="1:16">
      <c r="A263">
        <v>113</v>
      </c>
      <c r="B263">
        <v>2</v>
      </c>
      <c r="C263">
        <v>1.905</v>
      </c>
      <c r="D263" t="s">
        <v>14</v>
      </c>
      <c r="E263">
        <v>23</v>
      </c>
      <c r="F263" t="s">
        <v>31</v>
      </c>
      <c r="G263" t="s">
        <v>277</v>
      </c>
      <c r="H263">
        <v>69.2</v>
      </c>
      <c r="I263" t="s">
        <v>238</v>
      </c>
      <c r="J263" t="s">
        <v>206</v>
      </c>
      <c r="K263" t="s">
        <v>19</v>
      </c>
      <c r="L263" t="s">
        <v>239</v>
      </c>
      <c r="M263" t="s">
        <v>57</v>
      </c>
      <c r="N263" t="s">
        <v>240</v>
      </c>
      <c r="O263">
        <v>31040674</v>
      </c>
    </row>
    <row r="264" spans="1:16" ht="15.6">
      <c r="A264">
        <v>114</v>
      </c>
      <c r="B264">
        <v>1</v>
      </c>
      <c r="C264">
        <v>0.59523809523810201</v>
      </c>
      <c r="D264" t="s">
        <v>14</v>
      </c>
      <c r="E264" t="s">
        <v>326</v>
      </c>
      <c r="F264" s="9" t="s">
        <v>166</v>
      </c>
      <c r="G264" t="s">
        <v>277</v>
      </c>
      <c r="H264">
        <v>70</v>
      </c>
      <c r="I264" t="s">
        <v>167</v>
      </c>
      <c r="J264" t="s">
        <v>242</v>
      </c>
      <c r="K264" t="s">
        <v>250</v>
      </c>
      <c r="L264" t="s">
        <v>20</v>
      </c>
      <c r="M264" t="s">
        <v>196</v>
      </c>
      <c r="N264" t="s">
        <v>55</v>
      </c>
      <c r="O264">
        <v>23369008</v>
      </c>
      <c r="P264" t="s">
        <v>263</v>
      </c>
    </row>
    <row r="265" spans="1:16" ht="15.6">
      <c r="A265">
        <v>115</v>
      </c>
      <c r="B265">
        <v>1</v>
      </c>
      <c r="C265">
        <v>0.71428571428571497</v>
      </c>
      <c r="D265" t="s">
        <v>14</v>
      </c>
      <c r="E265" t="s">
        <v>326</v>
      </c>
      <c r="F265" s="9" t="s">
        <v>166</v>
      </c>
      <c r="G265" t="s">
        <v>277</v>
      </c>
      <c r="H265">
        <v>107</v>
      </c>
      <c r="I265" t="s">
        <v>167</v>
      </c>
      <c r="J265" t="s">
        <v>242</v>
      </c>
      <c r="K265" t="s">
        <v>264</v>
      </c>
      <c r="L265" t="s">
        <v>20</v>
      </c>
      <c r="M265" t="s">
        <v>59</v>
      </c>
      <c r="N265" t="s">
        <v>55</v>
      </c>
      <c r="O265">
        <v>23369008</v>
      </c>
      <c r="P265" t="s">
        <v>265</v>
      </c>
    </row>
    <row r="266" spans="1:16" ht="15.6">
      <c r="A266">
        <v>116</v>
      </c>
      <c r="B266">
        <v>1</v>
      </c>
      <c r="C266">
        <v>1.30952380952381</v>
      </c>
      <c r="D266" t="s">
        <v>14</v>
      </c>
      <c r="E266" t="s">
        <v>326</v>
      </c>
      <c r="F266" s="9" t="s">
        <v>166</v>
      </c>
      <c r="G266" t="s">
        <v>277</v>
      </c>
      <c r="H266">
        <v>121</v>
      </c>
      <c r="I266" t="s">
        <v>167</v>
      </c>
      <c r="J266" t="s">
        <v>242</v>
      </c>
      <c r="K266" t="s">
        <v>250</v>
      </c>
      <c r="L266" t="s">
        <v>20</v>
      </c>
      <c r="M266" t="s">
        <v>196</v>
      </c>
      <c r="N266" t="s">
        <v>55</v>
      </c>
      <c r="O266">
        <v>23369008</v>
      </c>
      <c r="P266" t="s">
        <v>266</v>
      </c>
    </row>
    <row r="267" spans="1:16" ht="15.6">
      <c r="A267">
        <v>117</v>
      </c>
      <c r="B267">
        <v>1</v>
      </c>
      <c r="C267">
        <v>0.83333333333332804</v>
      </c>
      <c r="D267" t="s">
        <v>14</v>
      </c>
      <c r="E267" t="s">
        <v>326</v>
      </c>
      <c r="F267" s="9" t="s">
        <v>166</v>
      </c>
      <c r="G267" t="s">
        <v>277</v>
      </c>
      <c r="H267">
        <v>140</v>
      </c>
      <c r="I267" t="s">
        <v>167</v>
      </c>
      <c r="J267" t="s">
        <v>242</v>
      </c>
      <c r="K267" t="s">
        <v>264</v>
      </c>
      <c r="L267" t="s">
        <v>20</v>
      </c>
      <c r="M267" t="s">
        <v>59</v>
      </c>
      <c r="N267" t="s">
        <v>55</v>
      </c>
      <c r="O267">
        <v>23369008</v>
      </c>
      <c r="P267" t="s">
        <v>267</v>
      </c>
    </row>
    <row r="268" spans="1:16">
      <c r="A268">
        <v>118</v>
      </c>
      <c r="B268">
        <v>4</v>
      </c>
      <c r="C268">
        <v>1.4327070778683655</v>
      </c>
      <c r="D268" t="s">
        <v>14</v>
      </c>
      <c r="E268">
        <v>25</v>
      </c>
      <c r="F268" t="s">
        <v>48</v>
      </c>
      <c r="G268" t="s">
        <v>277</v>
      </c>
      <c r="H268">
        <v>42.5</v>
      </c>
      <c r="I268" t="s">
        <v>17</v>
      </c>
      <c r="J268" t="s">
        <v>18</v>
      </c>
      <c r="K268" t="s">
        <v>19</v>
      </c>
      <c r="L268" t="s">
        <v>20</v>
      </c>
      <c r="M268" t="s">
        <v>326</v>
      </c>
      <c r="N268">
        <v>5000</v>
      </c>
      <c r="O268">
        <v>21711861</v>
      </c>
      <c r="P268" t="s">
        <v>49</v>
      </c>
    </row>
    <row r="269" spans="1:16">
      <c r="A269">
        <v>118</v>
      </c>
      <c r="B269">
        <v>8</v>
      </c>
      <c r="C269">
        <v>0.85667021150892031</v>
      </c>
      <c r="D269" t="s">
        <v>14</v>
      </c>
      <c r="E269">
        <v>23</v>
      </c>
      <c r="F269" t="s">
        <v>48</v>
      </c>
      <c r="G269" t="s">
        <v>277</v>
      </c>
      <c r="H269">
        <v>42.5</v>
      </c>
      <c r="I269" t="s">
        <v>17</v>
      </c>
      <c r="J269" t="s">
        <v>18</v>
      </c>
      <c r="K269" t="s">
        <v>19</v>
      </c>
      <c r="L269" t="s">
        <v>20</v>
      </c>
      <c r="M269" t="s">
        <v>326</v>
      </c>
      <c r="N269">
        <v>5000</v>
      </c>
      <c r="O269">
        <v>21711861</v>
      </c>
    </row>
    <row r="270" spans="1:16">
      <c r="A270">
        <v>118</v>
      </c>
      <c r="B270">
        <v>24</v>
      </c>
      <c r="C270">
        <v>1.0708377643861511</v>
      </c>
      <c r="D270" t="s">
        <v>14</v>
      </c>
      <c r="E270">
        <v>23</v>
      </c>
      <c r="F270" t="s">
        <v>48</v>
      </c>
      <c r="G270" t="s">
        <v>277</v>
      </c>
      <c r="H270">
        <v>42.5</v>
      </c>
      <c r="I270" t="s">
        <v>17</v>
      </c>
      <c r="J270" t="s">
        <v>18</v>
      </c>
      <c r="K270" t="s">
        <v>19</v>
      </c>
      <c r="L270" t="s">
        <v>20</v>
      </c>
      <c r="M270" t="s">
        <v>326</v>
      </c>
      <c r="N270">
        <v>5000</v>
      </c>
      <c r="O270">
        <v>21711861</v>
      </c>
    </row>
    <row r="271" spans="1:16">
      <c r="A271">
        <v>118</v>
      </c>
      <c r="B271">
        <v>48</v>
      </c>
      <c r="C271">
        <v>0.36186931348221563</v>
      </c>
      <c r="D271" t="s">
        <v>14</v>
      </c>
      <c r="E271">
        <v>23</v>
      </c>
      <c r="F271" t="s">
        <v>48</v>
      </c>
      <c r="G271" t="s">
        <v>277</v>
      </c>
      <c r="H271">
        <v>42.5</v>
      </c>
      <c r="I271" t="s">
        <v>17</v>
      </c>
      <c r="J271" t="s">
        <v>18</v>
      </c>
      <c r="K271" t="s">
        <v>19</v>
      </c>
      <c r="L271" t="s">
        <v>20</v>
      </c>
      <c r="M271" t="s">
        <v>326</v>
      </c>
      <c r="N271">
        <v>5000</v>
      </c>
      <c r="O271">
        <v>21711861</v>
      </c>
    </row>
    <row r="272" spans="1:16">
      <c r="A272" s="18">
        <v>119</v>
      </c>
      <c r="B272" s="6">
        <v>1</v>
      </c>
      <c r="C272">
        <v>1.85567010309278</v>
      </c>
      <c r="D272" t="s">
        <v>14</v>
      </c>
      <c r="E272">
        <v>22.5</v>
      </c>
      <c r="F272" t="s">
        <v>31</v>
      </c>
      <c r="G272" t="s">
        <v>277</v>
      </c>
      <c r="H272">
        <v>21.5</v>
      </c>
      <c r="I272" t="s">
        <v>167</v>
      </c>
      <c r="J272" t="s">
        <v>18</v>
      </c>
      <c r="K272" t="s">
        <v>19</v>
      </c>
      <c r="L272" t="s">
        <v>20</v>
      </c>
      <c r="M272" t="s">
        <v>326</v>
      </c>
      <c r="N272">
        <v>0</v>
      </c>
      <c r="O272" s="21">
        <v>21513349</v>
      </c>
      <c r="P272" s="6" t="s">
        <v>394</v>
      </c>
    </row>
  </sheetData>
  <hyperlinks>
    <hyperlink ref="O131" r:id="rId1" display=" 25955122" xr:uid="{00000000-0004-0000-0A00-000000000000}"/>
    <hyperlink ref="O202" r:id="rId2" xr:uid="{00000000-0004-0000-0A00-000006000000}"/>
    <hyperlink ref="O132" r:id="rId3" display=" 25955122" xr:uid="{060A4BF3-3804-4BE4-8DE7-C7F2DEB63317}"/>
    <hyperlink ref="O196" r:id="rId4" xr:uid="{B781D20A-D975-43C9-B66C-31C43317B7DB}"/>
    <hyperlink ref="O197:O201" r:id="rId5" display="http://ijrr.com/article-1-3074-en.pdf" xr:uid="{88CA2995-FFD2-4373-B5B2-4B36A24C341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363"/>
  <sheetViews>
    <sheetView zoomScale="67" workbookViewId="0">
      <pane ySplit="1" topLeftCell="A323" activePane="bottomLeft" state="frozen"/>
      <selection pane="bottomLeft" activeCell="C1" sqref="C1"/>
    </sheetView>
  </sheetViews>
  <sheetFormatPr defaultRowHeight="14.4"/>
  <cols>
    <col min="15" max="15" width="42.3320312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403</v>
      </c>
      <c r="J1" t="s">
        <v>8</v>
      </c>
      <c r="K1" t="s">
        <v>9</v>
      </c>
      <c r="L1" t="s">
        <v>10</v>
      </c>
      <c r="M1" t="s">
        <v>375</v>
      </c>
      <c r="N1" t="s">
        <v>11</v>
      </c>
      <c r="O1" t="s">
        <v>12</v>
      </c>
      <c r="P1" t="s">
        <v>13</v>
      </c>
    </row>
    <row r="2" spans="1:16">
      <c r="A2" s="18">
        <v>1</v>
      </c>
      <c r="B2" s="6">
        <v>1</v>
      </c>
      <c r="C2">
        <v>0.65789473684210398</v>
      </c>
      <c r="D2" t="s">
        <v>14</v>
      </c>
      <c r="E2">
        <v>21.4</v>
      </c>
      <c r="F2" t="s">
        <v>31</v>
      </c>
      <c r="G2" t="s">
        <v>281</v>
      </c>
      <c r="H2">
        <v>10</v>
      </c>
      <c r="I2" t="s">
        <v>81</v>
      </c>
      <c r="J2" t="s">
        <v>18</v>
      </c>
      <c r="K2" t="s">
        <v>32</v>
      </c>
      <c r="L2" t="s">
        <v>20</v>
      </c>
      <c r="M2" t="s">
        <v>326</v>
      </c>
      <c r="N2">
        <v>3400</v>
      </c>
      <c r="O2" s="21">
        <v>24495038</v>
      </c>
      <c r="P2" s="6" t="s">
        <v>34</v>
      </c>
    </row>
    <row r="3" spans="1:16">
      <c r="A3" s="18">
        <v>1</v>
      </c>
      <c r="B3" s="6">
        <v>4</v>
      </c>
      <c r="C3">
        <v>0.59210526315789702</v>
      </c>
      <c r="D3" t="s">
        <v>14</v>
      </c>
      <c r="E3">
        <v>21.4</v>
      </c>
      <c r="F3" t="s">
        <v>31</v>
      </c>
      <c r="G3" t="s">
        <v>281</v>
      </c>
      <c r="H3">
        <v>10</v>
      </c>
      <c r="I3" t="s">
        <v>81</v>
      </c>
      <c r="J3" t="s">
        <v>18</v>
      </c>
      <c r="K3" t="s">
        <v>32</v>
      </c>
      <c r="L3" t="s">
        <v>20</v>
      </c>
      <c r="M3" t="s">
        <v>326</v>
      </c>
      <c r="N3">
        <v>3400</v>
      </c>
      <c r="O3" s="21">
        <v>24495038</v>
      </c>
    </row>
    <row r="4" spans="1:16">
      <c r="A4" s="18">
        <v>1</v>
      </c>
      <c r="B4" s="6">
        <v>24</v>
      </c>
      <c r="C4">
        <v>0.59210526315789702</v>
      </c>
      <c r="D4" t="s">
        <v>14</v>
      </c>
      <c r="E4">
        <v>21.4</v>
      </c>
      <c r="F4" t="s">
        <v>31</v>
      </c>
      <c r="G4" t="s">
        <v>281</v>
      </c>
      <c r="H4">
        <v>10</v>
      </c>
      <c r="I4" t="s">
        <v>81</v>
      </c>
      <c r="J4" t="s">
        <v>18</v>
      </c>
      <c r="K4" t="s">
        <v>32</v>
      </c>
      <c r="L4" t="s">
        <v>20</v>
      </c>
      <c r="M4" t="s">
        <v>326</v>
      </c>
      <c r="N4">
        <v>3400</v>
      </c>
      <c r="O4" s="21">
        <v>24495038</v>
      </c>
    </row>
    <row r="5" spans="1:16">
      <c r="A5" s="18">
        <v>1</v>
      </c>
      <c r="B5" s="6">
        <v>48</v>
      </c>
      <c r="C5">
        <v>0.46052631578947201</v>
      </c>
      <c r="D5" t="s">
        <v>14</v>
      </c>
      <c r="E5">
        <v>21.4</v>
      </c>
      <c r="F5" t="s">
        <v>31</v>
      </c>
      <c r="G5" t="s">
        <v>281</v>
      </c>
      <c r="H5">
        <v>10</v>
      </c>
      <c r="I5" t="s">
        <v>81</v>
      </c>
      <c r="J5" t="s">
        <v>18</v>
      </c>
      <c r="K5" t="s">
        <v>32</v>
      </c>
      <c r="L5" t="s">
        <v>20</v>
      </c>
      <c r="M5" t="s">
        <v>326</v>
      </c>
      <c r="N5">
        <v>3400</v>
      </c>
      <c r="O5" s="21">
        <v>24495038</v>
      </c>
    </row>
    <row r="6" spans="1:16">
      <c r="A6" s="6">
        <v>2</v>
      </c>
      <c r="B6" s="6">
        <v>24</v>
      </c>
      <c r="C6">
        <v>0.74468085106382098</v>
      </c>
      <c r="D6" t="s">
        <v>14</v>
      </c>
      <c r="E6" t="s">
        <v>326</v>
      </c>
      <c r="F6" t="s">
        <v>31</v>
      </c>
      <c r="G6" t="s">
        <v>281</v>
      </c>
      <c r="H6">
        <v>2.5</v>
      </c>
      <c r="I6" t="s">
        <v>29</v>
      </c>
      <c r="J6" t="s">
        <v>18</v>
      </c>
      <c r="K6" t="s">
        <v>30</v>
      </c>
      <c r="L6" t="s">
        <v>20</v>
      </c>
      <c r="M6" t="s">
        <v>326</v>
      </c>
      <c r="N6">
        <v>0</v>
      </c>
      <c r="O6" s="21">
        <v>25224367</v>
      </c>
      <c r="P6" s="16" t="s">
        <v>346</v>
      </c>
    </row>
    <row r="7" spans="1:16">
      <c r="A7" s="18">
        <v>3</v>
      </c>
      <c r="B7" s="6">
        <v>1</v>
      </c>
      <c r="C7">
        <v>0.77419354838709598</v>
      </c>
      <c r="D7" t="s">
        <v>14</v>
      </c>
      <c r="E7">
        <v>21.4</v>
      </c>
      <c r="F7" t="s">
        <v>31</v>
      </c>
      <c r="G7" t="s">
        <v>281</v>
      </c>
      <c r="H7">
        <v>10</v>
      </c>
      <c r="I7" t="s">
        <v>81</v>
      </c>
      <c r="J7" t="s">
        <v>18</v>
      </c>
      <c r="K7" t="s">
        <v>32</v>
      </c>
      <c r="L7" t="s">
        <v>33</v>
      </c>
      <c r="M7" t="s">
        <v>326</v>
      </c>
      <c r="N7">
        <v>3400</v>
      </c>
      <c r="O7" s="21">
        <v>24495038</v>
      </c>
      <c r="P7" s="6" t="s">
        <v>34</v>
      </c>
    </row>
    <row r="8" spans="1:16">
      <c r="A8" s="18">
        <v>3</v>
      </c>
      <c r="B8" s="6">
        <v>4</v>
      </c>
      <c r="C8">
        <v>0.70967741935483897</v>
      </c>
      <c r="D8" t="s">
        <v>14</v>
      </c>
      <c r="E8">
        <v>21.4</v>
      </c>
      <c r="F8" t="s">
        <v>31</v>
      </c>
      <c r="G8" t="s">
        <v>281</v>
      </c>
      <c r="H8">
        <v>10</v>
      </c>
      <c r="I8" t="s">
        <v>81</v>
      </c>
      <c r="J8" t="s">
        <v>18</v>
      </c>
      <c r="K8" t="s">
        <v>32</v>
      </c>
      <c r="L8" t="s">
        <v>33</v>
      </c>
      <c r="M8" t="s">
        <v>326</v>
      </c>
      <c r="N8">
        <v>3400</v>
      </c>
      <c r="O8" s="21">
        <v>24495038</v>
      </c>
    </row>
    <row r="9" spans="1:16">
      <c r="A9" s="18">
        <v>3</v>
      </c>
      <c r="B9" s="6">
        <v>24</v>
      </c>
      <c r="C9">
        <v>0.64516129032258096</v>
      </c>
      <c r="D9" t="s">
        <v>14</v>
      </c>
      <c r="E9">
        <v>21.4</v>
      </c>
      <c r="F9" t="s">
        <v>31</v>
      </c>
      <c r="G9" t="s">
        <v>281</v>
      </c>
      <c r="H9">
        <v>10</v>
      </c>
      <c r="I9" t="s">
        <v>81</v>
      </c>
      <c r="J9" t="s">
        <v>18</v>
      </c>
      <c r="K9" t="s">
        <v>32</v>
      </c>
      <c r="L9" t="s">
        <v>33</v>
      </c>
      <c r="M9" t="s">
        <v>326</v>
      </c>
      <c r="N9">
        <v>3400</v>
      </c>
      <c r="O9" s="21">
        <v>24495038</v>
      </c>
    </row>
    <row r="10" spans="1:16">
      <c r="A10" s="18">
        <v>3</v>
      </c>
      <c r="B10" s="6">
        <v>48</v>
      </c>
      <c r="C10">
        <v>0.64516129032258096</v>
      </c>
      <c r="D10" t="s">
        <v>14</v>
      </c>
      <c r="E10">
        <v>21.4</v>
      </c>
      <c r="F10" t="s">
        <v>31</v>
      </c>
      <c r="G10" t="s">
        <v>281</v>
      </c>
      <c r="H10">
        <v>10</v>
      </c>
      <c r="I10" t="s">
        <v>81</v>
      </c>
      <c r="J10" t="s">
        <v>18</v>
      </c>
      <c r="K10" t="s">
        <v>32</v>
      </c>
      <c r="L10" t="s">
        <v>33</v>
      </c>
      <c r="M10" t="s">
        <v>326</v>
      </c>
      <c r="N10">
        <v>3400</v>
      </c>
      <c r="O10" s="21">
        <v>24495038</v>
      </c>
    </row>
    <row r="11" spans="1:16">
      <c r="A11" s="18">
        <v>4</v>
      </c>
      <c r="B11" s="6">
        <v>1</v>
      </c>
      <c r="C11">
        <v>1.2903225806451499</v>
      </c>
      <c r="D11" t="s">
        <v>14</v>
      </c>
      <c r="E11">
        <v>20</v>
      </c>
      <c r="F11" s="21" t="s">
        <v>15</v>
      </c>
      <c r="G11" t="s">
        <v>281</v>
      </c>
      <c r="H11">
        <v>56.8</v>
      </c>
      <c r="I11" t="s">
        <v>35</v>
      </c>
      <c r="J11" t="s">
        <v>18</v>
      </c>
      <c r="K11" t="s">
        <v>19</v>
      </c>
      <c r="L11" t="s">
        <v>20</v>
      </c>
      <c r="M11" t="s">
        <v>326</v>
      </c>
      <c r="N11">
        <v>5000</v>
      </c>
      <c r="O11" s="21">
        <v>24766522</v>
      </c>
      <c r="P11" s="6" t="s">
        <v>36</v>
      </c>
    </row>
    <row r="12" spans="1:16">
      <c r="A12" s="18">
        <v>4</v>
      </c>
      <c r="B12" s="6">
        <v>6</v>
      </c>
      <c r="C12">
        <v>0.999999999999997</v>
      </c>
      <c r="D12" t="s">
        <v>14</v>
      </c>
      <c r="E12">
        <v>20</v>
      </c>
      <c r="F12" s="21" t="s">
        <v>15</v>
      </c>
      <c r="G12" t="s">
        <v>281</v>
      </c>
      <c r="H12">
        <v>56.8</v>
      </c>
      <c r="I12" t="s">
        <v>35</v>
      </c>
      <c r="J12" t="s">
        <v>18</v>
      </c>
      <c r="K12" t="s">
        <v>19</v>
      </c>
      <c r="L12" t="s">
        <v>20</v>
      </c>
      <c r="M12" t="s">
        <v>326</v>
      </c>
      <c r="N12">
        <v>5000</v>
      </c>
      <c r="O12" s="21">
        <v>24766522</v>
      </c>
    </row>
    <row r="13" spans="1:16">
      <c r="A13" s="18">
        <v>4</v>
      </c>
      <c r="B13" s="6">
        <v>24</v>
      </c>
      <c r="C13">
        <v>0.230769230769239</v>
      </c>
      <c r="D13" t="s">
        <v>14</v>
      </c>
      <c r="E13">
        <v>20</v>
      </c>
      <c r="F13" s="21" t="s">
        <v>15</v>
      </c>
      <c r="G13" t="s">
        <v>281</v>
      </c>
      <c r="H13">
        <v>56.8</v>
      </c>
      <c r="I13" t="s">
        <v>35</v>
      </c>
      <c r="J13" t="s">
        <v>18</v>
      </c>
      <c r="K13" t="s">
        <v>19</v>
      </c>
      <c r="L13" t="s">
        <v>20</v>
      </c>
      <c r="M13" t="s">
        <v>326</v>
      </c>
      <c r="N13">
        <v>5000</v>
      </c>
      <c r="O13" s="21">
        <v>24766522</v>
      </c>
    </row>
    <row r="14" spans="1:16">
      <c r="A14" s="18">
        <v>5</v>
      </c>
      <c r="B14" s="6">
        <v>1</v>
      </c>
      <c r="C14">
        <v>0.58064516129032095</v>
      </c>
      <c r="D14" t="s">
        <v>14</v>
      </c>
      <c r="E14">
        <v>20</v>
      </c>
      <c r="F14" s="21" t="s">
        <v>15</v>
      </c>
      <c r="G14" t="s">
        <v>281</v>
      </c>
      <c r="H14">
        <v>92</v>
      </c>
      <c r="I14" t="s">
        <v>35</v>
      </c>
      <c r="J14" t="s">
        <v>18</v>
      </c>
      <c r="K14" t="s">
        <v>37</v>
      </c>
      <c r="L14" t="s">
        <v>20</v>
      </c>
      <c r="M14" t="s">
        <v>326</v>
      </c>
      <c r="N14">
        <v>5000</v>
      </c>
      <c r="O14" s="21">
        <v>24766522</v>
      </c>
      <c r="P14" s="6" t="s">
        <v>38</v>
      </c>
    </row>
    <row r="15" spans="1:16">
      <c r="A15" s="18">
        <v>5</v>
      </c>
      <c r="B15" s="6">
        <v>6</v>
      </c>
      <c r="C15">
        <v>0.499999999999995</v>
      </c>
      <c r="D15" t="s">
        <v>14</v>
      </c>
      <c r="E15">
        <v>20</v>
      </c>
      <c r="F15" s="21" t="s">
        <v>15</v>
      </c>
      <c r="G15" t="s">
        <v>281</v>
      </c>
      <c r="H15">
        <v>92</v>
      </c>
      <c r="I15" t="s">
        <v>35</v>
      </c>
      <c r="J15" t="s">
        <v>18</v>
      </c>
      <c r="K15" t="s">
        <v>37</v>
      </c>
      <c r="L15" t="s">
        <v>20</v>
      </c>
      <c r="M15" t="s">
        <v>326</v>
      </c>
      <c r="N15">
        <v>5000</v>
      </c>
      <c r="O15" s="21">
        <v>24766522</v>
      </c>
    </row>
    <row r="16" spans="1:16">
      <c r="A16" s="18">
        <v>5</v>
      </c>
      <c r="B16" s="6">
        <v>24</v>
      </c>
      <c r="C16">
        <v>7.6923076923076206E-2</v>
      </c>
      <c r="D16" t="s">
        <v>14</v>
      </c>
      <c r="E16">
        <v>20</v>
      </c>
      <c r="F16" s="21" t="s">
        <v>15</v>
      </c>
      <c r="G16" t="s">
        <v>281</v>
      </c>
      <c r="H16">
        <v>92</v>
      </c>
      <c r="I16" t="s">
        <v>35</v>
      </c>
      <c r="J16" t="s">
        <v>18</v>
      </c>
      <c r="K16" t="s">
        <v>37</v>
      </c>
      <c r="L16" t="s">
        <v>20</v>
      </c>
      <c r="M16" t="s">
        <v>326</v>
      </c>
      <c r="N16">
        <v>5000</v>
      </c>
      <c r="O16" s="21">
        <v>24766522</v>
      </c>
    </row>
    <row r="17" spans="1:16">
      <c r="A17" s="18">
        <v>6</v>
      </c>
      <c r="B17" s="6">
        <v>1</v>
      </c>
      <c r="C17">
        <v>0.451612903225804</v>
      </c>
      <c r="D17" t="s">
        <v>14</v>
      </c>
      <c r="E17">
        <v>20</v>
      </c>
      <c r="F17" s="21" t="s">
        <v>15</v>
      </c>
      <c r="G17" t="s">
        <v>281</v>
      </c>
      <c r="H17">
        <v>49.6</v>
      </c>
      <c r="I17" t="s">
        <v>35</v>
      </c>
      <c r="J17" t="s">
        <v>18</v>
      </c>
      <c r="K17" t="s">
        <v>39</v>
      </c>
      <c r="L17" t="s">
        <v>20</v>
      </c>
      <c r="M17" t="s">
        <v>326</v>
      </c>
      <c r="N17">
        <v>5000</v>
      </c>
      <c r="O17" s="21">
        <v>24766522</v>
      </c>
      <c r="P17" s="6" t="s">
        <v>40</v>
      </c>
    </row>
    <row r="18" spans="1:16">
      <c r="A18" s="18">
        <v>6</v>
      </c>
      <c r="B18" s="6">
        <v>6</v>
      </c>
      <c r="C18">
        <v>0.41666666666666202</v>
      </c>
      <c r="D18" t="s">
        <v>14</v>
      </c>
      <c r="E18">
        <v>20</v>
      </c>
      <c r="F18" s="21" t="s">
        <v>15</v>
      </c>
      <c r="G18" t="s">
        <v>281</v>
      </c>
      <c r="H18">
        <v>49.6</v>
      </c>
      <c r="I18" t="s">
        <v>35</v>
      </c>
      <c r="J18" t="s">
        <v>18</v>
      </c>
      <c r="K18" t="s">
        <v>39</v>
      </c>
      <c r="L18" t="s">
        <v>20</v>
      </c>
      <c r="M18" t="s">
        <v>326</v>
      </c>
      <c r="N18">
        <v>5000</v>
      </c>
      <c r="O18" s="21">
        <v>24766522</v>
      </c>
    </row>
    <row r="19" spans="1:16">
      <c r="A19" s="18">
        <v>6</v>
      </c>
      <c r="B19" s="6">
        <v>24</v>
      </c>
      <c r="C19">
        <v>0.30769230769231498</v>
      </c>
      <c r="D19" t="s">
        <v>14</v>
      </c>
      <c r="E19">
        <v>20</v>
      </c>
      <c r="F19" s="21" t="s">
        <v>15</v>
      </c>
      <c r="G19" t="s">
        <v>281</v>
      </c>
      <c r="H19">
        <v>49.6</v>
      </c>
      <c r="I19" t="s">
        <v>35</v>
      </c>
      <c r="J19" t="s">
        <v>18</v>
      </c>
      <c r="K19" t="s">
        <v>39</v>
      </c>
      <c r="L19" t="s">
        <v>20</v>
      </c>
      <c r="M19" t="s">
        <v>326</v>
      </c>
      <c r="N19">
        <v>5000</v>
      </c>
      <c r="O19" s="21">
        <v>24766522</v>
      </c>
    </row>
    <row r="20" spans="1:16">
      <c r="A20" s="18">
        <v>7</v>
      </c>
      <c r="B20" s="6">
        <v>1</v>
      </c>
      <c r="C20">
        <v>0.23999999999999699</v>
      </c>
      <c r="D20" t="s">
        <v>14</v>
      </c>
      <c r="E20">
        <v>22.5</v>
      </c>
      <c r="F20" s="21" t="s">
        <v>42</v>
      </c>
      <c r="G20" t="s">
        <v>281</v>
      </c>
      <c r="H20">
        <v>55</v>
      </c>
      <c r="I20" t="s">
        <v>29</v>
      </c>
      <c r="J20" t="s">
        <v>18</v>
      </c>
      <c r="K20" t="s">
        <v>39</v>
      </c>
      <c r="L20" t="s">
        <v>43</v>
      </c>
      <c r="M20" t="s">
        <v>57</v>
      </c>
      <c r="N20">
        <v>5000</v>
      </c>
      <c r="O20">
        <v>22690722</v>
      </c>
      <c r="P20" s="6" t="s">
        <v>44</v>
      </c>
    </row>
    <row r="21" spans="1:16">
      <c r="A21" s="18">
        <v>7</v>
      </c>
      <c r="B21" s="6">
        <v>4</v>
      </c>
      <c r="C21">
        <v>0.39999999999999603</v>
      </c>
      <c r="D21" t="s">
        <v>14</v>
      </c>
      <c r="E21">
        <v>22.5</v>
      </c>
      <c r="F21" s="21" t="s">
        <v>42</v>
      </c>
      <c r="G21" t="s">
        <v>281</v>
      </c>
      <c r="H21">
        <v>55</v>
      </c>
      <c r="I21" t="s">
        <v>29</v>
      </c>
      <c r="J21" t="s">
        <v>18</v>
      </c>
      <c r="K21" t="s">
        <v>39</v>
      </c>
      <c r="L21" t="s">
        <v>43</v>
      </c>
      <c r="M21" t="s">
        <v>57</v>
      </c>
      <c r="N21">
        <v>5000</v>
      </c>
      <c r="O21">
        <v>22690722</v>
      </c>
    </row>
    <row r="22" spans="1:16">
      <c r="A22" s="18">
        <v>7</v>
      </c>
      <c r="B22" s="6">
        <v>24</v>
      </c>
      <c r="C22">
        <v>0.63999999999999702</v>
      </c>
      <c r="D22" t="s">
        <v>14</v>
      </c>
      <c r="E22">
        <v>22.5</v>
      </c>
      <c r="F22" s="21" t="s">
        <v>42</v>
      </c>
      <c r="G22" t="s">
        <v>281</v>
      </c>
      <c r="H22">
        <v>55</v>
      </c>
      <c r="I22" t="s">
        <v>29</v>
      </c>
      <c r="J22" t="s">
        <v>18</v>
      </c>
      <c r="K22" t="s">
        <v>39</v>
      </c>
      <c r="L22" t="s">
        <v>43</v>
      </c>
      <c r="M22" t="s">
        <v>57</v>
      </c>
      <c r="N22">
        <v>5000</v>
      </c>
      <c r="O22">
        <v>22690722</v>
      </c>
    </row>
    <row r="23" spans="1:16">
      <c r="A23" s="18">
        <v>8</v>
      </c>
      <c r="B23" s="6">
        <v>1</v>
      </c>
      <c r="C23">
        <v>0.8</v>
      </c>
      <c r="D23" t="s">
        <v>14</v>
      </c>
      <c r="E23">
        <v>22.5</v>
      </c>
      <c r="F23" s="21" t="s">
        <v>42</v>
      </c>
      <c r="G23" t="s">
        <v>281</v>
      </c>
      <c r="H23">
        <v>30</v>
      </c>
      <c r="I23" t="s">
        <v>29</v>
      </c>
      <c r="J23" t="s">
        <v>18</v>
      </c>
      <c r="K23" t="s">
        <v>39</v>
      </c>
      <c r="L23" t="s">
        <v>43</v>
      </c>
      <c r="M23" t="s">
        <v>57</v>
      </c>
      <c r="N23">
        <v>5000</v>
      </c>
      <c r="O23">
        <v>22690722</v>
      </c>
      <c r="P23" s="6" t="s">
        <v>45</v>
      </c>
    </row>
    <row r="24" spans="1:16">
      <c r="A24" s="18">
        <v>8</v>
      </c>
      <c r="B24" s="6">
        <v>4</v>
      </c>
      <c r="C24">
        <v>0.64</v>
      </c>
      <c r="D24" t="s">
        <v>14</v>
      </c>
      <c r="E24">
        <v>22.5</v>
      </c>
      <c r="F24" s="21" t="s">
        <v>42</v>
      </c>
      <c r="G24" t="s">
        <v>281</v>
      </c>
      <c r="H24">
        <v>30</v>
      </c>
      <c r="I24" t="s">
        <v>29</v>
      </c>
      <c r="J24" t="s">
        <v>18</v>
      </c>
      <c r="K24" t="s">
        <v>39</v>
      </c>
      <c r="L24" t="s">
        <v>43</v>
      </c>
      <c r="M24" t="s">
        <v>57</v>
      </c>
      <c r="N24">
        <v>5000</v>
      </c>
      <c r="O24">
        <v>22690722</v>
      </c>
    </row>
    <row r="25" spans="1:16">
      <c r="A25" s="18">
        <v>8</v>
      </c>
      <c r="B25" s="6">
        <v>24</v>
      </c>
      <c r="C25">
        <v>0.64</v>
      </c>
      <c r="D25" t="s">
        <v>14</v>
      </c>
      <c r="E25">
        <v>22.5</v>
      </c>
      <c r="F25" s="21" t="s">
        <v>42</v>
      </c>
      <c r="G25" t="s">
        <v>281</v>
      </c>
      <c r="H25">
        <v>30</v>
      </c>
      <c r="I25" t="s">
        <v>29</v>
      </c>
      <c r="J25" t="s">
        <v>18</v>
      </c>
      <c r="K25" t="s">
        <v>39</v>
      </c>
      <c r="L25" t="s">
        <v>43</v>
      </c>
      <c r="M25" t="s">
        <v>57</v>
      </c>
      <c r="N25">
        <v>5000</v>
      </c>
      <c r="O25">
        <v>22690722</v>
      </c>
    </row>
    <row r="26" spans="1:16">
      <c r="A26" s="18">
        <v>9</v>
      </c>
      <c r="B26" s="6">
        <v>1</v>
      </c>
      <c r="C26">
        <v>0.33333333333333198</v>
      </c>
      <c r="D26" t="s">
        <v>14</v>
      </c>
      <c r="E26">
        <v>22.5</v>
      </c>
      <c r="F26" s="21" t="s">
        <v>42</v>
      </c>
      <c r="G26" t="s">
        <v>281</v>
      </c>
      <c r="H26">
        <v>55</v>
      </c>
      <c r="I26" t="s">
        <v>29</v>
      </c>
      <c r="J26" t="s">
        <v>18</v>
      </c>
      <c r="K26" t="s">
        <v>39</v>
      </c>
      <c r="L26" t="s">
        <v>43</v>
      </c>
      <c r="M26" t="s">
        <v>57</v>
      </c>
      <c r="N26">
        <v>5000</v>
      </c>
      <c r="O26">
        <v>22690722</v>
      </c>
      <c r="P26" s="6" t="s">
        <v>46</v>
      </c>
    </row>
    <row r="27" spans="1:16">
      <c r="A27" s="18">
        <v>10</v>
      </c>
      <c r="B27" s="6">
        <v>1</v>
      </c>
      <c r="C27">
        <v>0.71999999999999797</v>
      </c>
      <c r="D27" t="s">
        <v>14</v>
      </c>
      <c r="E27">
        <v>22.5</v>
      </c>
      <c r="F27" s="21" t="s">
        <v>42</v>
      </c>
      <c r="G27" t="s">
        <v>281</v>
      </c>
      <c r="H27">
        <v>30</v>
      </c>
      <c r="I27" t="s">
        <v>29</v>
      </c>
      <c r="J27" t="s">
        <v>18</v>
      </c>
      <c r="K27" t="s">
        <v>39</v>
      </c>
      <c r="L27" t="s">
        <v>43</v>
      </c>
      <c r="M27" t="s">
        <v>57</v>
      </c>
      <c r="N27">
        <v>5000</v>
      </c>
      <c r="O27">
        <v>22690722</v>
      </c>
      <c r="P27" s="6" t="s">
        <v>47</v>
      </c>
    </row>
    <row r="28" spans="1:16">
      <c r="A28" s="18">
        <v>10</v>
      </c>
      <c r="B28" s="6">
        <v>4</v>
      </c>
      <c r="C28">
        <v>0.71999999999999797</v>
      </c>
      <c r="D28" t="s">
        <v>14</v>
      </c>
      <c r="E28">
        <v>22.5</v>
      </c>
      <c r="F28" s="21" t="s">
        <v>42</v>
      </c>
      <c r="G28" t="s">
        <v>281</v>
      </c>
      <c r="H28">
        <v>30</v>
      </c>
      <c r="I28" t="s">
        <v>29</v>
      </c>
      <c r="J28" t="s">
        <v>18</v>
      </c>
      <c r="K28" t="s">
        <v>39</v>
      </c>
      <c r="L28" t="s">
        <v>43</v>
      </c>
      <c r="M28" t="s">
        <v>57</v>
      </c>
      <c r="N28">
        <v>5000</v>
      </c>
      <c r="O28">
        <v>22690722</v>
      </c>
    </row>
    <row r="29" spans="1:16">
      <c r="A29" s="18">
        <v>10</v>
      </c>
      <c r="B29" s="6">
        <v>24</v>
      </c>
      <c r="C29">
        <v>0.31999999999999801</v>
      </c>
      <c r="D29" t="s">
        <v>14</v>
      </c>
      <c r="E29">
        <v>22.5</v>
      </c>
      <c r="F29" s="21" t="s">
        <v>42</v>
      </c>
      <c r="G29" t="s">
        <v>281</v>
      </c>
      <c r="H29">
        <v>30</v>
      </c>
      <c r="I29" t="s">
        <v>29</v>
      </c>
      <c r="J29" t="s">
        <v>18</v>
      </c>
      <c r="K29" t="s">
        <v>39</v>
      </c>
      <c r="L29" t="s">
        <v>43</v>
      </c>
      <c r="M29" t="s">
        <v>57</v>
      </c>
      <c r="N29">
        <v>5000</v>
      </c>
      <c r="O29">
        <v>22690722</v>
      </c>
    </row>
    <row r="30" spans="1:16">
      <c r="A30" s="18">
        <v>11</v>
      </c>
      <c r="B30" s="6">
        <v>8.3333332999999996E-2</v>
      </c>
      <c r="C30">
        <v>1.5476190476190399</v>
      </c>
      <c r="D30" t="s">
        <v>14</v>
      </c>
      <c r="E30">
        <v>26.1</v>
      </c>
      <c r="F30" s="21" t="s">
        <v>42</v>
      </c>
      <c r="G30" t="s">
        <v>281</v>
      </c>
      <c r="H30">
        <v>5</v>
      </c>
      <c r="I30" s="5" t="s">
        <v>328</v>
      </c>
      <c r="J30" t="s">
        <v>18</v>
      </c>
      <c r="K30" t="s">
        <v>56</v>
      </c>
      <c r="L30" t="s">
        <v>20</v>
      </c>
      <c r="M30" t="s">
        <v>57</v>
      </c>
      <c r="N30">
        <v>0</v>
      </c>
      <c r="O30" s="21">
        <v>17962085</v>
      </c>
      <c r="P30" s="6" t="s">
        <v>58</v>
      </c>
    </row>
    <row r="31" spans="1:16">
      <c r="A31" s="18">
        <v>11</v>
      </c>
      <c r="B31" s="6">
        <v>1</v>
      </c>
      <c r="C31">
        <v>1.19047619047618</v>
      </c>
      <c r="D31" t="s">
        <v>14</v>
      </c>
      <c r="E31">
        <v>26.1</v>
      </c>
      <c r="F31" s="21" t="s">
        <v>42</v>
      </c>
      <c r="G31" t="s">
        <v>281</v>
      </c>
      <c r="H31">
        <v>5</v>
      </c>
      <c r="I31" s="5" t="s">
        <v>328</v>
      </c>
      <c r="J31" t="s">
        <v>18</v>
      </c>
      <c r="K31" t="s">
        <v>56</v>
      </c>
      <c r="L31" t="s">
        <v>20</v>
      </c>
      <c r="M31" t="s">
        <v>57</v>
      </c>
      <c r="N31">
        <v>0</v>
      </c>
      <c r="O31" s="21">
        <v>17962085</v>
      </c>
    </row>
    <row r="32" spans="1:16">
      <c r="A32" s="18">
        <v>11</v>
      </c>
      <c r="B32" s="6">
        <v>24</v>
      </c>
      <c r="C32">
        <v>0.59523809523809401</v>
      </c>
      <c r="D32" t="s">
        <v>14</v>
      </c>
      <c r="E32">
        <v>26.1</v>
      </c>
      <c r="F32" s="21" t="s">
        <v>42</v>
      </c>
      <c r="G32" t="s">
        <v>281</v>
      </c>
      <c r="H32">
        <v>5</v>
      </c>
      <c r="I32" s="5" t="s">
        <v>328</v>
      </c>
      <c r="J32" t="s">
        <v>18</v>
      </c>
      <c r="K32" t="s">
        <v>56</v>
      </c>
      <c r="L32" t="s">
        <v>20</v>
      </c>
      <c r="M32" t="s">
        <v>57</v>
      </c>
      <c r="N32">
        <v>0</v>
      </c>
      <c r="O32" s="21">
        <v>17962085</v>
      </c>
    </row>
    <row r="33" spans="1:16">
      <c r="A33" s="18">
        <v>11</v>
      </c>
      <c r="B33" s="6">
        <v>96</v>
      </c>
      <c r="C33">
        <v>0.59523809523809401</v>
      </c>
      <c r="D33" t="s">
        <v>14</v>
      </c>
      <c r="E33">
        <v>26.1</v>
      </c>
      <c r="F33" s="21" t="s">
        <v>42</v>
      </c>
      <c r="G33" t="s">
        <v>281</v>
      </c>
      <c r="H33">
        <v>5</v>
      </c>
      <c r="I33" s="5" t="s">
        <v>328</v>
      </c>
      <c r="J33" t="s">
        <v>18</v>
      </c>
      <c r="K33" t="s">
        <v>56</v>
      </c>
      <c r="L33" t="s">
        <v>20</v>
      </c>
      <c r="M33" t="s">
        <v>57</v>
      </c>
      <c r="N33">
        <v>0</v>
      </c>
      <c r="O33" s="21">
        <v>17962085</v>
      </c>
    </row>
    <row r="34" spans="1:16">
      <c r="A34" s="18">
        <v>12</v>
      </c>
      <c r="B34" s="6">
        <v>8.3333332999999996E-2</v>
      </c>
      <c r="C34">
        <v>0.95238095238095899</v>
      </c>
      <c r="D34" t="s">
        <v>14</v>
      </c>
      <c r="E34">
        <v>26.1</v>
      </c>
      <c r="F34" s="21" t="s">
        <v>42</v>
      </c>
      <c r="G34" t="s">
        <v>281</v>
      </c>
      <c r="H34">
        <v>5</v>
      </c>
      <c r="I34" s="5" t="s">
        <v>328</v>
      </c>
      <c r="J34" t="s">
        <v>18</v>
      </c>
      <c r="K34" t="s">
        <v>56</v>
      </c>
      <c r="L34" t="s">
        <v>20</v>
      </c>
      <c r="M34" t="s">
        <v>59</v>
      </c>
      <c r="N34">
        <v>0</v>
      </c>
      <c r="O34" s="21">
        <v>17962085</v>
      </c>
      <c r="P34" s="6" t="s">
        <v>60</v>
      </c>
    </row>
    <row r="35" spans="1:16">
      <c r="A35" s="18">
        <v>12</v>
      </c>
      <c r="B35" s="6">
        <v>1</v>
      </c>
      <c r="C35">
        <v>0.83333333333333104</v>
      </c>
      <c r="D35" t="s">
        <v>14</v>
      </c>
      <c r="E35">
        <v>26.1</v>
      </c>
      <c r="F35" s="21" t="s">
        <v>42</v>
      </c>
      <c r="G35" t="s">
        <v>281</v>
      </c>
      <c r="H35">
        <v>5</v>
      </c>
      <c r="I35" s="5" t="s">
        <v>328</v>
      </c>
      <c r="J35" t="s">
        <v>18</v>
      </c>
      <c r="K35" t="s">
        <v>56</v>
      </c>
      <c r="L35" t="s">
        <v>20</v>
      </c>
      <c r="M35" t="s">
        <v>59</v>
      </c>
      <c r="N35">
        <v>0</v>
      </c>
      <c r="O35" s="21">
        <v>17962085</v>
      </c>
    </row>
    <row r="36" spans="1:16">
      <c r="A36" s="18">
        <v>12</v>
      </c>
      <c r="B36" s="6">
        <v>24</v>
      </c>
      <c r="C36">
        <v>0.71428571428571397</v>
      </c>
      <c r="D36" t="s">
        <v>14</v>
      </c>
      <c r="E36">
        <v>26.1</v>
      </c>
      <c r="F36" s="21" t="s">
        <v>42</v>
      </c>
      <c r="G36" t="s">
        <v>281</v>
      </c>
      <c r="H36">
        <v>5</v>
      </c>
      <c r="I36" s="5" t="s">
        <v>328</v>
      </c>
      <c r="J36" t="s">
        <v>18</v>
      </c>
      <c r="K36" t="s">
        <v>56</v>
      </c>
      <c r="L36" t="s">
        <v>20</v>
      </c>
      <c r="M36" t="s">
        <v>59</v>
      </c>
      <c r="N36">
        <v>0</v>
      </c>
      <c r="O36" s="21">
        <v>17962085</v>
      </c>
    </row>
    <row r="37" spans="1:16">
      <c r="A37" s="18">
        <v>12</v>
      </c>
      <c r="B37" s="6">
        <v>96</v>
      </c>
      <c r="C37">
        <v>0.476190476190479</v>
      </c>
      <c r="D37" t="s">
        <v>14</v>
      </c>
      <c r="E37">
        <v>26.1</v>
      </c>
      <c r="F37" s="21" t="s">
        <v>42</v>
      </c>
      <c r="G37" t="s">
        <v>281</v>
      </c>
      <c r="H37">
        <v>5</v>
      </c>
      <c r="I37" s="5" t="s">
        <v>328</v>
      </c>
      <c r="J37" t="s">
        <v>18</v>
      </c>
      <c r="K37" t="s">
        <v>56</v>
      </c>
      <c r="L37" t="s">
        <v>20</v>
      </c>
      <c r="M37" t="s">
        <v>59</v>
      </c>
      <c r="N37">
        <v>0</v>
      </c>
      <c r="O37" s="21">
        <v>17962085</v>
      </c>
    </row>
    <row r="38" spans="1:16">
      <c r="A38" s="18">
        <v>13</v>
      </c>
      <c r="B38" s="6">
        <v>8.3333332999999996E-2</v>
      </c>
      <c r="C38">
        <v>1.02564102564103</v>
      </c>
      <c r="D38" t="s">
        <v>14</v>
      </c>
      <c r="E38">
        <v>26.1</v>
      </c>
      <c r="F38" s="21" t="s">
        <v>42</v>
      </c>
      <c r="G38" t="s">
        <v>281</v>
      </c>
      <c r="H38">
        <v>5</v>
      </c>
      <c r="I38" s="5" t="s">
        <v>328</v>
      </c>
      <c r="J38" t="s">
        <v>18</v>
      </c>
      <c r="K38" t="s">
        <v>56</v>
      </c>
      <c r="L38" t="s">
        <v>20</v>
      </c>
      <c r="M38" t="s">
        <v>196</v>
      </c>
      <c r="N38">
        <v>0</v>
      </c>
      <c r="O38" s="21">
        <v>17962085</v>
      </c>
      <c r="P38" s="6" t="s">
        <v>61</v>
      </c>
    </row>
    <row r="39" spans="1:16">
      <c r="A39" s="18">
        <v>13</v>
      </c>
      <c r="B39" s="6">
        <v>1</v>
      </c>
      <c r="C39">
        <v>0.38461538461539402</v>
      </c>
      <c r="D39" t="s">
        <v>14</v>
      </c>
      <c r="E39">
        <v>26.1</v>
      </c>
      <c r="F39" s="21" t="s">
        <v>42</v>
      </c>
      <c r="G39" t="s">
        <v>281</v>
      </c>
      <c r="H39">
        <v>5</v>
      </c>
      <c r="I39" s="5" t="s">
        <v>328</v>
      </c>
      <c r="J39" t="s">
        <v>18</v>
      </c>
      <c r="K39" t="s">
        <v>56</v>
      </c>
      <c r="L39" t="s">
        <v>20</v>
      </c>
      <c r="M39" t="s">
        <v>196</v>
      </c>
      <c r="N39">
        <v>0</v>
      </c>
      <c r="O39" s="21">
        <v>17962085</v>
      </c>
    </row>
    <row r="40" spans="1:16">
      <c r="A40" s="18">
        <v>13</v>
      </c>
      <c r="B40" s="6">
        <v>24</v>
      </c>
      <c r="C40">
        <v>0.25641025641026599</v>
      </c>
      <c r="D40" t="s">
        <v>14</v>
      </c>
      <c r="E40">
        <v>26.1</v>
      </c>
      <c r="F40" s="21" t="s">
        <v>42</v>
      </c>
      <c r="G40" t="s">
        <v>281</v>
      </c>
      <c r="H40">
        <v>5</v>
      </c>
      <c r="I40" s="5" t="s">
        <v>328</v>
      </c>
      <c r="J40" t="s">
        <v>18</v>
      </c>
      <c r="K40" t="s">
        <v>56</v>
      </c>
      <c r="L40" t="s">
        <v>20</v>
      </c>
      <c r="M40" t="s">
        <v>196</v>
      </c>
      <c r="N40">
        <v>0</v>
      </c>
      <c r="O40" s="21">
        <v>17962085</v>
      </c>
    </row>
    <row r="41" spans="1:16">
      <c r="A41" s="18">
        <v>13</v>
      </c>
      <c r="B41" s="6">
        <v>96</v>
      </c>
      <c r="C41">
        <v>0.38461538461539402</v>
      </c>
      <c r="D41" t="s">
        <v>14</v>
      </c>
      <c r="E41">
        <v>26.1</v>
      </c>
      <c r="F41" s="21" t="s">
        <v>42</v>
      </c>
      <c r="G41" t="s">
        <v>281</v>
      </c>
      <c r="H41">
        <v>5</v>
      </c>
      <c r="I41" s="5" t="s">
        <v>328</v>
      </c>
      <c r="J41" t="s">
        <v>18</v>
      </c>
      <c r="K41" t="s">
        <v>56</v>
      </c>
      <c r="L41" t="s">
        <v>20</v>
      </c>
      <c r="M41" t="s">
        <v>196</v>
      </c>
      <c r="N41">
        <v>0</v>
      </c>
      <c r="O41" s="21">
        <v>17962085</v>
      </c>
    </row>
    <row r="42" spans="1:16">
      <c r="A42" s="18">
        <v>14</v>
      </c>
      <c r="B42" s="6">
        <v>1</v>
      </c>
      <c r="C42">
        <v>0.70588235294117396</v>
      </c>
      <c r="D42" t="s">
        <v>14</v>
      </c>
      <c r="E42" t="s">
        <v>326</v>
      </c>
      <c r="F42" t="s">
        <v>31</v>
      </c>
      <c r="G42" t="s">
        <v>281</v>
      </c>
      <c r="H42">
        <v>24.4</v>
      </c>
      <c r="I42" t="s">
        <v>29</v>
      </c>
      <c r="J42" t="s">
        <v>18</v>
      </c>
      <c r="K42" t="s">
        <v>19</v>
      </c>
      <c r="L42" t="s">
        <v>63</v>
      </c>
      <c r="M42" t="s">
        <v>59</v>
      </c>
      <c r="N42">
        <v>3000</v>
      </c>
      <c r="O42" s="21">
        <v>23343632</v>
      </c>
      <c r="P42" s="6" t="s">
        <v>64</v>
      </c>
    </row>
    <row r="43" spans="1:16">
      <c r="A43" s="18">
        <v>14</v>
      </c>
      <c r="B43" s="6">
        <v>2</v>
      </c>
      <c r="C43">
        <v>0.82352941176470595</v>
      </c>
      <c r="D43" t="s">
        <v>14</v>
      </c>
      <c r="E43" t="s">
        <v>326</v>
      </c>
      <c r="F43" t="s">
        <v>31</v>
      </c>
      <c r="G43" t="s">
        <v>281</v>
      </c>
      <c r="H43">
        <v>24.4</v>
      </c>
      <c r="I43" t="s">
        <v>29</v>
      </c>
      <c r="J43" t="s">
        <v>18</v>
      </c>
      <c r="K43" t="s">
        <v>19</v>
      </c>
      <c r="L43" t="s">
        <v>63</v>
      </c>
      <c r="M43" t="s">
        <v>59</v>
      </c>
      <c r="N43">
        <v>3000</v>
      </c>
      <c r="O43" s="21">
        <v>23343632</v>
      </c>
    </row>
    <row r="44" spans="1:16">
      <c r="A44" s="18">
        <v>14</v>
      </c>
      <c r="B44" s="6">
        <v>4</v>
      </c>
      <c r="C44">
        <v>0.82352941176470595</v>
      </c>
      <c r="D44" t="s">
        <v>14</v>
      </c>
      <c r="E44" t="s">
        <v>326</v>
      </c>
      <c r="F44" t="s">
        <v>31</v>
      </c>
      <c r="G44" t="s">
        <v>281</v>
      </c>
      <c r="H44">
        <v>24.4</v>
      </c>
      <c r="I44" t="s">
        <v>29</v>
      </c>
      <c r="J44" t="s">
        <v>18</v>
      </c>
      <c r="K44" t="s">
        <v>19</v>
      </c>
      <c r="L44" t="s">
        <v>63</v>
      </c>
      <c r="M44" t="s">
        <v>59</v>
      </c>
      <c r="N44">
        <v>3000</v>
      </c>
      <c r="O44" s="21">
        <v>23343632</v>
      </c>
    </row>
    <row r="45" spans="1:16">
      <c r="A45" s="18">
        <v>14</v>
      </c>
      <c r="B45" s="6">
        <v>24</v>
      </c>
      <c r="C45">
        <v>1.52941176470587</v>
      </c>
      <c r="D45" t="s">
        <v>14</v>
      </c>
      <c r="E45" t="s">
        <v>326</v>
      </c>
      <c r="F45" t="s">
        <v>31</v>
      </c>
      <c r="G45" t="s">
        <v>281</v>
      </c>
      <c r="H45">
        <v>24.4</v>
      </c>
      <c r="I45" t="s">
        <v>29</v>
      </c>
      <c r="J45" t="s">
        <v>18</v>
      </c>
      <c r="K45" t="s">
        <v>19</v>
      </c>
      <c r="L45" t="s">
        <v>63</v>
      </c>
      <c r="M45" t="s">
        <v>59</v>
      </c>
      <c r="N45">
        <v>3000</v>
      </c>
      <c r="O45" s="21">
        <v>23343632</v>
      </c>
    </row>
    <row r="46" spans="1:16">
      <c r="A46" s="18">
        <v>14</v>
      </c>
      <c r="B46" s="6">
        <v>48</v>
      </c>
      <c r="C46">
        <v>1.0588235294117601</v>
      </c>
      <c r="D46" t="s">
        <v>14</v>
      </c>
      <c r="E46" t="s">
        <v>326</v>
      </c>
      <c r="F46" t="s">
        <v>31</v>
      </c>
      <c r="G46" t="s">
        <v>281</v>
      </c>
      <c r="H46">
        <v>24.4</v>
      </c>
      <c r="I46" t="s">
        <v>29</v>
      </c>
      <c r="J46" t="s">
        <v>18</v>
      </c>
      <c r="K46" t="s">
        <v>19</v>
      </c>
      <c r="L46" t="s">
        <v>63</v>
      </c>
      <c r="M46" t="s">
        <v>59</v>
      </c>
      <c r="N46">
        <v>3000</v>
      </c>
      <c r="O46" s="21">
        <v>23343632</v>
      </c>
    </row>
    <row r="47" spans="1:16">
      <c r="A47" s="18">
        <v>15</v>
      </c>
      <c r="B47" s="6">
        <v>0.5</v>
      </c>
      <c r="C47">
        <v>0.98</v>
      </c>
      <c r="D47" t="s">
        <v>14</v>
      </c>
      <c r="E47">
        <v>23</v>
      </c>
      <c r="F47" s="6" t="s">
        <v>67</v>
      </c>
      <c r="G47" t="s">
        <v>281</v>
      </c>
      <c r="H47">
        <v>10</v>
      </c>
      <c r="I47" t="s">
        <v>167</v>
      </c>
      <c r="J47" t="s">
        <v>18</v>
      </c>
      <c r="K47" t="s">
        <v>19</v>
      </c>
      <c r="L47" t="s">
        <v>68</v>
      </c>
      <c r="M47" t="s">
        <v>326</v>
      </c>
      <c r="N47">
        <v>0</v>
      </c>
      <c r="O47" s="21">
        <v>33212346</v>
      </c>
      <c r="P47" s="6" t="s">
        <v>69</v>
      </c>
    </row>
    <row r="48" spans="1:16">
      <c r="A48" s="18">
        <v>15</v>
      </c>
      <c r="B48" s="6">
        <v>1</v>
      </c>
      <c r="C48">
        <v>0.59</v>
      </c>
      <c r="D48" t="s">
        <v>14</v>
      </c>
      <c r="E48">
        <v>23</v>
      </c>
      <c r="F48" s="6" t="s">
        <v>67</v>
      </c>
      <c r="G48" t="s">
        <v>281</v>
      </c>
      <c r="H48">
        <v>10</v>
      </c>
      <c r="I48" t="s">
        <v>167</v>
      </c>
      <c r="J48" t="s">
        <v>18</v>
      </c>
      <c r="K48" t="s">
        <v>19</v>
      </c>
      <c r="L48" t="s">
        <v>68</v>
      </c>
      <c r="M48" t="s">
        <v>326</v>
      </c>
      <c r="N48">
        <v>0</v>
      </c>
      <c r="O48" s="21">
        <v>33212346</v>
      </c>
    </row>
    <row r="49" spans="1:16">
      <c r="A49" s="18">
        <v>15</v>
      </c>
      <c r="B49" s="6">
        <v>3</v>
      </c>
      <c r="C49">
        <v>0.39</v>
      </c>
      <c r="D49" t="s">
        <v>14</v>
      </c>
      <c r="E49">
        <v>23</v>
      </c>
      <c r="F49" s="6" t="s">
        <v>67</v>
      </c>
      <c r="G49" t="s">
        <v>281</v>
      </c>
      <c r="H49">
        <v>10</v>
      </c>
      <c r="I49" t="s">
        <v>167</v>
      </c>
      <c r="J49" t="s">
        <v>18</v>
      </c>
      <c r="K49" t="s">
        <v>19</v>
      </c>
      <c r="L49" t="s">
        <v>68</v>
      </c>
      <c r="M49" t="s">
        <v>326</v>
      </c>
      <c r="N49">
        <v>0</v>
      </c>
      <c r="O49" s="21">
        <v>33212346</v>
      </c>
    </row>
    <row r="50" spans="1:16">
      <c r="A50" s="18">
        <v>16</v>
      </c>
      <c r="B50" s="6">
        <v>48</v>
      </c>
      <c r="C50">
        <v>0.93457943925234499</v>
      </c>
      <c r="D50" t="s">
        <v>14</v>
      </c>
      <c r="E50">
        <v>22.5</v>
      </c>
      <c r="F50" t="s">
        <v>31</v>
      </c>
      <c r="G50" t="s">
        <v>281</v>
      </c>
      <c r="H50">
        <v>20</v>
      </c>
      <c r="I50" t="s">
        <v>78</v>
      </c>
      <c r="J50" t="s">
        <v>18</v>
      </c>
      <c r="K50" t="s">
        <v>19</v>
      </c>
      <c r="L50" t="s">
        <v>71</v>
      </c>
      <c r="M50" t="s">
        <v>196</v>
      </c>
      <c r="N50">
        <v>5000</v>
      </c>
      <c r="O50" s="21">
        <v>19131103</v>
      </c>
      <c r="P50" s="6" t="s">
        <v>79</v>
      </c>
    </row>
    <row r="51" spans="1:16">
      <c r="A51" s="18">
        <v>17</v>
      </c>
      <c r="B51" s="6">
        <v>1</v>
      </c>
      <c r="C51">
        <v>0.82352941176470396</v>
      </c>
      <c r="D51" t="s">
        <v>14</v>
      </c>
      <c r="E51" t="s">
        <v>326</v>
      </c>
      <c r="F51" s="21" t="s">
        <v>15</v>
      </c>
      <c r="G51" t="s">
        <v>281</v>
      </c>
      <c r="H51">
        <v>9.4</v>
      </c>
      <c r="I51" t="s">
        <v>81</v>
      </c>
      <c r="J51" t="s">
        <v>18</v>
      </c>
      <c r="K51" t="s">
        <v>19</v>
      </c>
      <c r="L51" t="s">
        <v>20</v>
      </c>
      <c r="M51" t="s">
        <v>196</v>
      </c>
      <c r="N51">
        <v>5000</v>
      </c>
      <c r="O51" s="21">
        <v>24272951</v>
      </c>
      <c r="P51" s="6" t="s">
        <v>83</v>
      </c>
    </row>
    <row r="52" spans="1:16">
      <c r="A52" s="18">
        <v>17</v>
      </c>
      <c r="B52" s="6">
        <v>24</v>
      </c>
      <c r="C52">
        <v>0.47058823529411598</v>
      </c>
      <c r="D52" t="s">
        <v>14</v>
      </c>
      <c r="E52" t="s">
        <v>326</v>
      </c>
      <c r="F52" s="21" t="s">
        <v>15</v>
      </c>
      <c r="G52" t="s">
        <v>281</v>
      </c>
      <c r="H52">
        <v>9.4</v>
      </c>
      <c r="I52" t="s">
        <v>81</v>
      </c>
      <c r="J52" t="s">
        <v>18</v>
      </c>
      <c r="K52" t="s">
        <v>19</v>
      </c>
      <c r="L52" t="s">
        <v>20</v>
      </c>
      <c r="M52" t="s">
        <v>196</v>
      </c>
      <c r="N52">
        <v>5000</v>
      </c>
      <c r="O52" s="21">
        <v>24272951</v>
      </c>
      <c r="P52" s="6"/>
    </row>
    <row r="53" spans="1:16">
      <c r="A53" s="18">
        <v>17</v>
      </c>
      <c r="B53" s="6">
        <v>48</v>
      </c>
      <c r="C53">
        <v>0.35294117647058798</v>
      </c>
      <c r="D53" t="s">
        <v>14</v>
      </c>
      <c r="E53" t="s">
        <v>326</v>
      </c>
      <c r="F53" s="21" t="s">
        <v>15</v>
      </c>
      <c r="G53" t="s">
        <v>281</v>
      </c>
      <c r="H53">
        <v>9.4</v>
      </c>
      <c r="I53" t="s">
        <v>81</v>
      </c>
      <c r="J53" t="s">
        <v>18</v>
      </c>
      <c r="K53" t="s">
        <v>19</v>
      </c>
      <c r="L53" t="s">
        <v>20</v>
      </c>
      <c r="M53" t="s">
        <v>196</v>
      </c>
      <c r="N53">
        <v>5000</v>
      </c>
      <c r="O53" s="21">
        <v>24272951</v>
      </c>
      <c r="P53" s="6"/>
    </row>
    <row r="54" spans="1:16">
      <c r="A54" s="18">
        <v>18</v>
      </c>
      <c r="B54" s="6">
        <v>0.5</v>
      </c>
      <c r="C54">
        <v>0.42</v>
      </c>
      <c r="D54" t="s">
        <v>14</v>
      </c>
      <c r="E54">
        <v>22.5</v>
      </c>
      <c r="F54" t="s">
        <v>31</v>
      </c>
      <c r="G54" t="s">
        <v>281</v>
      </c>
      <c r="H54">
        <v>21.5</v>
      </c>
      <c r="I54" t="s">
        <v>167</v>
      </c>
      <c r="J54" t="s">
        <v>18</v>
      </c>
      <c r="K54" t="s">
        <v>19</v>
      </c>
      <c r="L54" t="s">
        <v>33</v>
      </c>
      <c r="M54" t="s">
        <v>326</v>
      </c>
      <c r="N54">
        <v>0</v>
      </c>
      <c r="O54" s="21">
        <v>21513349</v>
      </c>
      <c r="P54" s="6" t="s">
        <v>85</v>
      </c>
    </row>
    <row r="55" spans="1:16">
      <c r="A55" s="18">
        <v>18</v>
      </c>
      <c r="B55" s="6">
        <v>1</v>
      </c>
      <c r="C55">
        <v>0.36</v>
      </c>
      <c r="D55" t="s">
        <v>14</v>
      </c>
      <c r="E55">
        <v>22.5</v>
      </c>
      <c r="F55" t="s">
        <v>31</v>
      </c>
      <c r="G55" t="s">
        <v>281</v>
      </c>
      <c r="H55">
        <v>21.5</v>
      </c>
      <c r="I55" t="s">
        <v>167</v>
      </c>
      <c r="J55" t="s">
        <v>18</v>
      </c>
      <c r="K55" t="s">
        <v>19</v>
      </c>
      <c r="L55" t="s">
        <v>33</v>
      </c>
      <c r="M55" t="s">
        <v>326</v>
      </c>
      <c r="N55">
        <v>0</v>
      </c>
      <c r="O55" s="21">
        <v>21513349</v>
      </c>
    </row>
    <row r="56" spans="1:16">
      <c r="A56" s="18">
        <v>18</v>
      </c>
      <c r="B56" s="6">
        <v>3</v>
      </c>
      <c r="C56">
        <v>0.16</v>
      </c>
      <c r="D56" t="s">
        <v>14</v>
      </c>
      <c r="E56">
        <v>22.5</v>
      </c>
      <c r="F56" t="s">
        <v>31</v>
      </c>
      <c r="G56" t="s">
        <v>281</v>
      </c>
      <c r="H56">
        <v>21.5</v>
      </c>
      <c r="I56" t="s">
        <v>167</v>
      </c>
      <c r="J56" t="s">
        <v>18</v>
      </c>
      <c r="K56" t="s">
        <v>19</v>
      </c>
      <c r="L56" t="s">
        <v>33</v>
      </c>
      <c r="M56" t="s">
        <v>326</v>
      </c>
      <c r="N56">
        <v>0</v>
      </c>
      <c r="O56" s="21">
        <v>21513349</v>
      </c>
    </row>
    <row r="57" spans="1:16">
      <c r="A57" s="18">
        <v>18</v>
      </c>
      <c r="B57" s="6">
        <v>24</v>
      </c>
      <c r="C57">
        <v>0.12</v>
      </c>
      <c r="D57" t="s">
        <v>14</v>
      </c>
      <c r="E57">
        <v>22.5</v>
      </c>
      <c r="F57" t="s">
        <v>31</v>
      </c>
      <c r="G57" t="s">
        <v>281</v>
      </c>
      <c r="H57">
        <v>21.5</v>
      </c>
      <c r="I57" t="s">
        <v>167</v>
      </c>
      <c r="J57" t="s">
        <v>18</v>
      </c>
      <c r="K57" t="s">
        <v>19</v>
      </c>
      <c r="L57" t="s">
        <v>33</v>
      </c>
      <c r="M57" t="s">
        <v>326</v>
      </c>
      <c r="N57">
        <v>0</v>
      </c>
      <c r="O57" s="21">
        <v>21513349</v>
      </c>
    </row>
    <row r="58" spans="1:16">
      <c r="A58" s="18">
        <v>19</v>
      </c>
      <c r="B58" s="6">
        <v>1</v>
      </c>
      <c r="C58">
        <v>0.61</v>
      </c>
      <c r="D58" t="s">
        <v>14</v>
      </c>
      <c r="E58">
        <v>19.100000000000001</v>
      </c>
      <c r="F58" s="21" t="s">
        <v>15</v>
      </c>
      <c r="G58" t="s">
        <v>281</v>
      </c>
      <c r="H58">
        <v>44.1</v>
      </c>
      <c r="I58" t="s">
        <v>92</v>
      </c>
      <c r="J58" t="s">
        <v>18</v>
      </c>
      <c r="K58" t="s">
        <v>19</v>
      </c>
      <c r="L58" t="s">
        <v>93</v>
      </c>
      <c r="M58" t="s">
        <v>326</v>
      </c>
      <c r="N58">
        <v>5000</v>
      </c>
      <c r="O58" s="21">
        <v>24990295</v>
      </c>
      <c r="P58" s="6" t="s">
        <v>94</v>
      </c>
    </row>
    <row r="59" spans="1:16">
      <c r="A59" s="18">
        <v>19</v>
      </c>
      <c r="B59" s="6">
        <v>4</v>
      </c>
      <c r="C59">
        <v>0.47</v>
      </c>
      <c r="D59" t="s">
        <v>14</v>
      </c>
      <c r="E59">
        <v>19.100000000000001</v>
      </c>
      <c r="F59" s="21" t="s">
        <v>15</v>
      </c>
      <c r="G59" t="s">
        <v>281</v>
      </c>
      <c r="H59">
        <v>44.1</v>
      </c>
      <c r="I59" t="s">
        <v>92</v>
      </c>
      <c r="J59" t="s">
        <v>18</v>
      </c>
      <c r="K59" t="s">
        <v>19</v>
      </c>
      <c r="L59" t="s">
        <v>93</v>
      </c>
      <c r="M59" t="s">
        <v>326</v>
      </c>
      <c r="N59">
        <v>5000</v>
      </c>
      <c r="O59" s="21">
        <v>24990295</v>
      </c>
    </row>
    <row r="60" spans="1:16">
      <c r="A60" s="18">
        <v>19</v>
      </c>
      <c r="B60" s="6">
        <v>24</v>
      </c>
      <c r="C60">
        <v>0.4</v>
      </c>
      <c r="D60" t="s">
        <v>14</v>
      </c>
      <c r="E60">
        <v>19.100000000000001</v>
      </c>
      <c r="F60" s="21" t="s">
        <v>15</v>
      </c>
      <c r="G60" t="s">
        <v>281</v>
      </c>
      <c r="H60">
        <v>44.1</v>
      </c>
      <c r="I60" t="s">
        <v>92</v>
      </c>
      <c r="J60" t="s">
        <v>18</v>
      </c>
      <c r="K60" t="s">
        <v>19</v>
      </c>
      <c r="L60" t="s">
        <v>93</v>
      </c>
      <c r="M60" t="s">
        <v>326</v>
      </c>
      <c r="N60">
        <v>5000</v>
      </c>
      <c r="O60" s="21">
        <v>24990295</v>
      </c>
    </row>
    <row r="61" spans="1:16">
      <c r="A61" s="18">
        <v>19</v>
      </c>
      <c r="B61" s="6">
        <v>48</v>
      </c>
      <c r="C61">
        <v>0.33</v>
      </c>
      <c r="D61" t="s">
        <v>14</v>
      </c>
      <c r="E61">
        <v>19.100000000000001</v>
      </c>
      <c r="F61" s="21" t="s">
        <v>15</v>
      </c>
      <c r="G61" t="s">
        <v>281</v>
      </c>
      <c r="H61">
        <v>44.1</v>
      </c>
      <c r="I61" t="s">
        <v>92</v>
      </c>
      <c r="J61" t="s">
        <v>18</v>
      </c>
      <c r="K61" t="s">
        <v>19</v>
      </c>
      <c r="L61" t="s">
        <v>93</v>
      </c>
      <c r="M61" t="s">
        <v>326</v>
      </c>
      <c r="N61">
        <v>5000</v>
      </c>
      <c r="O61" s="21">
        <v>24990295</v>
      </c>
    </row>
    <row r="62" spans="1:16">
      <c r="A62" s="18">
        <v>20</v>
      </c>
      <c r="B62" s="6">
        <v>24</v>
      </c>
      <c r="C62">
        <v>0.15</v>
      </c>
      <c r="D62" t="s">
        <v>14</v>
      </c>
      <c r="E62">
        <v>19.100000000000001</v>
      </c>
      <c r="F62" s="21" t="s">
        <v>15</v>
      </c>
      <c r="G62" t="s">
        <v>281</v>
      </c>
      <c r="H62">
        <v>44.1</v>
      </c>
      <c r="I62" t="s">
        <v>92</v>
      </c>
      <c r="J62" t="s">
        <v>18</v>
      </c>
      <c r="K62" t="s">
        <v>19</v>
      </c>
      <c r="L62" t="s">
        <v>20</v>
      </c>
      <c r="M62" t="s">
        <v>326</v>
      </c>
      <c r="N62">
        <v>5000</v>
      </c>
      <c r="O62" s="21">
        <v>24990295</v>
      </c>
      <c r="P62" s="14" t="s">
        <v>286</v>
      </c>
    </row>
    <row r="63" spans="1:16">
      <c r="A63" s="18">
        <v>21</v>
      </c>
      <c r="B63" s="6">
        <v>1</v>
      </c>
      <c r="C63">
        <v>0.84745762711864503</v>
      </c>
      <c r="D63" t="s">
        <v>14</v>
      </c>
      <c r="E63">
        <v>18</v>
      </c>
      <c r="F63" s="21" t="s">
        <v>15</v>
      </c>
      <c r="G63" t="s">
        <v>281</v>
      </c>
      <c r="H63">
        <v>5</v>
      </c>
      <c r="I63" t="s">
        <v>95</v>
      </c>
      <c r="J63" t="s">
        <v>18</v>
      </c>
      <c r="K63" t="s">
        <v>19</v>
      </c>
      <c r="L63" t="s">
        <v>96</v>
      </c>
      <c r="M63" t="s">
        <v>326</v>
      </c>
      <c r="N63">
        <v>5000</v>
      </c>
      <c r="O63" s="21">
        <v>26865221</v>
      </c>
      <c r="P63" t="s">
        <v>97</v>
      </c>
    </row>
    <row r="64" spans="1:16">
      <c r="A64" s="18">
        <v>21</v>
      </c>
      <c r="B64" s="6">
        <v>4</v>
      </c>
      <c r="C64">
        <v>0.42372881355932202</v>
      </c>
      <c r="D64" t="s">
        <v>14</v>
      </c>
      <c r="E64">
        <v>18</v>
      </c>
      <c r="F64" s="21" t="s">
        <v>15</v>
      </c>
      <c r="G64" t="s">
        <v>281</v>
      </c>
      <c r="H64">
        <v>5</v>
      </c>
      <c r="I64" t="s">
        <v>95</v>
      </c>
      <c r="J64" t="s">
        <v>18</v>
      </c>
      <c r="K64" t="s">
        <v>19</v>
      </c>
      <c r="L64" t="s">
        <v>96</v>
      </c>
      <c r="M64" t="s">
        <v>326</v>
      </c>
      <c r="N64">
        <v>5000</v>
      </c>
      <c r="O64" s="21">
        <v>26865221</v>
      </c>
    </row>
    <row r="65" spans="1:16">
      <c r="A65" s="18">
        <v>21</v>
      </c>
      <c r="B65" s="6">
        <v>24</v>
      </c>
      <c r="C65">
        <v>0.42372881355932202</v>
      </c>
      <c r="D65" t="s">
        <v>14</v>
      </c>
      <c r="E65">
        <v>18</v>
      </c>
      <c r="F65" s="21" t="s">
        <v>15</v>
      </c>
      <c r="G65" t="s">
        <v>281</v>
      </c>
      <c r="H65">
        <v>5</v>
      </c>
      <c r="I65" t="s">
        <v>95</v>
      </c>
      <c r="J65" t="s">
        <v>18</v>
      </c>
      <c r="K65" t="s">
        <v>19</v>
      </c>
      <c r="L65" t="s">
        <v>96</v>
      </c>
      <c r="M65" t="s">
        <v>326</v>
      </c>
      <c r="N65">
        <v>5000</v>
      </c>
      <c r="O65" s="21">
        <v>26865221</v>
      </c>
    </row>
    <row r="66" spans="1:16">
      <c r="A66" s="18">
        <v>22</v>
      </c>
      <c r="B66" s="6">
        <v>1</v>
      </c>
      <c r="C66">
        <v>1.01562499999999</v>
      </c>
      <c r="D66" t="s">
        <v>14</v>
      </c>
      <c r="E66">
        <v>18</v>
      </c>
      <c r="F66" s="21" t="s">
        <v>15</v>
      </c>
      <c r="G66" t="s">
        <v>281</v>
      </c>
      <c r="H66">
        <v>18</v>
      </c>
      <c r="I66" t="s">
        <v>95</v>
      </c>
      <c r="J66" t="s">
        <v>18</v>
      </c>
      <c r="K66" t="s">
        <v>19</v>
      </c>
      <c r="L66" t="s">
        <v>96</v>
      </c>
      <c r="M66" t="s">
        <v>326</v>
      </c>
      <c r="N66">
        <v>5000</v>
      </c>
      <c r="O66" s="21">
        <v>26865221</v>
      </c>
      <c r="P66" s="25" t="s">
        <v>98</v>
      </c>
    </row>
    <row r="67" spans="1:16">
      <c r="A67" s="18">
        <v>22</v>
      </c>
      <c r="B67" s="6">
        <v>4</v>
      </c>
      <c r="C67">
        <v>0.546874999999994</v>
      </c>
      <c r="D67" t="s">
        <v>14</v>
      </c>
      <c r="E67">
        <v>18</v>
      </c>
      <c r="F67" s="21" t="s">
        <v>15</v>
      </c>
      <c r="G67" t="s">
        <v>281</v>
      </c>
      <c r="H67">
        <v>18</v>
      </c>
      <c r="I67" t="s">
        <v>95</v>
      </c>
      <c r="J67" t="s">
        <v>18</v>
      </c>
      <c r="K67" t="s">
        <v>19</v>
      </c>
      <c r="L67" t="s">
        <v>96</v>
      </c>
      <c r="M67" t="s">
        <v>326</v>
      </c>
      <c r="N67">
        <v>5000</v>
      </c>
      <c r="O67" s="21">
        <v>26865221</v>
      </c>
    </row>
    <row r="68" spans="1:16">
      <c r="A68" s="18">
        <v>22</v>
      </c>
      <c r="B68" s="6">
        <v>24</v>
      </c>
      <c r="C68">
        <v>0.3125</v>
      </c>
      <c r="D68" t="s">
        <v>14</v>
      </c>
      <c r="E68">
        <v>18</v>
      </c>
      <c r="F68" s="21" t="s">
        <v>15</v>
      </c>
      <c r="G68" t="s">
        <v>281</v>
      </c>
      <c r="H68">
        <v>18</v>
      </c>
      <c r="I68" t="s">
        <v>95</v>
      </c>
      <c r="J68" t="s">
        <v>18</v>
      </c>
      <c r="K68" t="s">
        <v>19</v>
      </c>
      <c r="L68" t="s">
        <v>96</v>
      </c>
      <c r="M68" t="s">
        <v>326</v>
      </c>
      <c r="N68">
        <v>5000</v>
      </c>
      <c r="O68" s="21">
        <v>26865221</v>
      </c>
    </row>
    <row r="69" spans="1:16">
      <c r="A69" s="18">
        <v>23</v>
      </c>
      <c r="B69" s="6">
        <v>1</v>
      </c>
      <c r="C69">
        <v>0.64516129032257796</v>
      </c>
      <c r="D69" t="s">
        <v>14</v>
      </c>
      <c r="E69">
        <v>20</v>
      </c>
      <c r="F69" s="21" t="s">
        <v>15</v>
      </c>
      <c r="G69" t="s">
        <v>281</v>
      </c>
      <c r="H69">
        <v>9.1</v>
      </c>
      <c r="I69" t="s">
        <v>35</v>
      </c>
      <c r="J69" t="s">
        <v>18</v>
      </c>
      <c r="K69" t="s">
        <v>99</v>
      </c>
      <c r="L69" t="s">
        <v>20</v>
      </c>
      <c r="M69" t="s">
        <v>326</v>
      </c>
      <c r="N69">
        <v>5000</v>
      </c>
      <c r="O69">
        <v>24766522</v>
      </c>
      <c r="P69" s="6" t="s">
        <v>102</v>
      </c>
    </row>
    <row r="70" spans="1:16">
      <c r="A70" s="18">
        <v>23</v>
      </c>
      <c r="B70" s="6">
        <v>6</v>
      </c>
      <c r="C70">
        <v>8.3299999999999999E-2</v>
      </c>
      <c r="D70" t="s">
        <v>14</v>
      </c>
      <c r="E70">
        <v>20</v>
      </c>
      <c r="F70" s="21" t="s">
        <v>15</v>
      </c>
      <c r="G70" t="s">
        <v>281</v>
      </c>
      <c r="H70">
        <v>9.1</v>
      </c>
      <c r="I70" t="s">
        <v>35</v>
      </c>
      <c r="J70" t="s">
        <v>18</v>
      </c>
      <c r="K70" t="s">
        <v>99</v>
      </c>
      <c r="L70" t="s">
        <v>20</v>
      </c>
      <c r="M70" t="s">
        <v>326</v>
      </c>
      <c r="N70">
        <v>5000</v>
      </c>
      <c r="O70">
        <v>24766522</v>
      </c>
    </row>
    <row r="71" spans="1:16">
      <c r="A71" s="18">
        <v>23</v>
      </c>
      <c r="B71" s="6">
        <v>24</v>
      </c>
      <c r="C71">
        <v>1.0769230000000001</v>
      </c>
      <c r="D71" t="s">
        <v>14</v>
      </c>
      <c r="E71">
        <v>20</v>
      </c>
      <c r="F71" s="21" t="s">
        <v>15</v>
      </c>
      <c r="G71" t="s">
        <v>281</v>
      </c>
      <c r="H71">
        <v>9.1</v>
      </c>
      <c r="I71" t="s">
        <v>35</v>
      </c>
      <c r="J71" t="s">
        <v>18</v>
      </c>
      <c r="K71" t="s">
        <v>99</v>
      </c>
      <c r="L71" t="s">
        <v>20</v>
      </c>
      <c r="M71" t="s">
        <v>326</v>
      </c>
      <c r="N71">
        <v>5000</v>
      </c>
      <c r="O71">
        <v>24766522</v>
      </c>
    </row>
    <row r="72" spans="1:16">
      <c r="A72" s="18">
        <v>24</v>
      </c>
      <c r="B72" s="6">
        <v>5</v>
      </c>
      <c r="C72">
        <v>0.394736842105262</v>
      </c>
      <c r="D72" t="s">
        <v>14</v>
      </c>
      <c r="E72">
        <v>18</v>
      </c>
      <c r="F72" t="s">
        <v>31</v>
      </c>
      <c r="G72" t="s">
        <v>281</v>
      </c>
      <c r="H72">
        <v>10</v>
      </c>
      <c r="I72" t="s">
        <v>29</v>
      </c>
      <c r="J72" t="s">
        <v>18</v>
      </c>
      <c r="K72" t="s">
        <v>99</v>
      </c>
      <c r="L72" s="32" t="s">
        <v>20</v>
      </c>
      <c r="M72" s="32" t="s">
        <v>57</v>
      </c>
      <c r="N72">
        <v>5000</v>
      </c>
      <c r="O72">
        <v>22916075</v>
      </c>
      <c r="P72" s="6" t="s">
        <v>114</v>
      </c>
    </row>
    <row r="73" spans="1:16">
      <c r="A73" s="18">
        <v>24</v>
      </c>
      <c r="B73" s="6">
        <v>48</v>
      </c>
      <c r="C73">
        <v>0.45454545454544898</v>
      </c>
      <c r="D73" t="s">
        <v>14</v>
      </c>
      <c r="E73">
        <v>18</v>
      </c>
      <c r="F73" t="s">
        <v>31</v>
      </c>
      <c r="G73" t="s">
        <v>281</v>
      </c>
      <c r="H73">
        <v>10</v>
      </c>
      <c r="I73" t="s">
        <v>29</v>
      </c>
      <c r="J73" t="s">
        <v>18</v>
      </c>
      <c r="K73" t="s">
        <v>99</v>
      </c>
      <c r="L73" s="32" t="s">
        <v>20</v>
      </c>
      <c r="M73" s="32" t="s">
        <v>57</v>
      </c>
      <c r="N73">
        <v>5000</v>
      </c>
      <c r="O73">
        <v>22916075</v>
      </c>
    </row>
    <row r="74" spans="1:16">
      <c r="A74" s="18">
        <v>25</v>
      </c>
      <c r="B74" s="6">
        <v>5</v>
      </c>
      <c r="C74">
        <v>0.394736842105262</v>
      </c>
      <c r="D74" t="s">
        <v>14</v>
      </c>
      <c r="E74">
        <v>18</v>
      </c>
      <c r="F74" t="s">
        <v>31</v>
      </c>
      <c r="G74" t="s">
        <v>281</v>
      </c>
      <c r="H74">
        <v>10</v>
      </c>
      <c r="I74" t="s">
        <v>29</v>
      </c>
      <c r="J74" t="s">
        <v>18</v>
      </c>
      <c r="K74" t="s">
        <v>99</v>
      </c>
      <c r="L74" t="s">
        <v>160</v>
      </c>
      <c r="M74" s="32" t="s">
        <v>57</v>
      </c>
      <c r="N74">
        <v>5000</v>
      </c>
      <c r="O74">
        <v>22916075</v>
      </c>
      <c r="P74" s="6" t="s">
        <v>116</v>
      </c>
    </row>
    <row r="75" spans="1:16">
      <c r="A75" s="18">
        <v>25</v>
      </c>
      <c r="B75" s="6">
        <v>48</v>
      </c>
      <c r="C75">
        <v>0.58441558441558505</v>
      </c>
      <c r="D75" t="s">
        <v>14</v>
      </c>
      <c r="E75">
        <v>18</v>
      </c>
      <c r="F75" t="s">
        <v>31</v>
      </c>
      <c r="G75" t="s">
        <v>281</v>
      </c>
      <c r="H75">
        <v>10</v>
      </c>
      <c r="I75" t="s">
        <v>29</v>
      </c>
      <c r="J75" t="s">
        <v>18</v>
      </c>
      <c r="K75" t="s">
        <v>99</v>
      </c>
      <c r="L75" t="s">
        <v>160</v>
      </c>
      <c r="M75" s="32" t="s">
        <v>57</v>
      </c>
      <c r="N75">
        <v>5000</v>
      </c>
      <c r="O75">
        <v>22916075</v>
      </c>
    </row>
    <row r="76" spans="1:16">
      <c r="A76" s="18">
        <v>26</v>
      </c>
      <c r="B76" s="6">
        <v>48</v>
      </c>
      <c r="C76">
        <v>0.80000000000000204</v>
      </c>
      <c r="D76" t="s">
        <v>14</v>
      </c>
      <c r="E76">
        <v>18</v>
      </c>
      <c r="F76" t="s">
        <v>31</v>
      </c>
      <c r="G76" t="s">
        <v>281</v>
      </c>
      <c r="H76">
        <v>2</v>
      </c>
      <c r="I76" t="s">
        <v>81</v>
      </c>
      <c r="J76" t="s">
        <v>18</v>
      </c>
      <c r="K76" t="s">
        <v>99</v>
      </c>
      <c r="L76" s="32" t="s">
        <v>20</v>
      </c>
      <c r="M76" s="32" t="s">
        <v>326</v>
      </c>
      <c r="N76">
        <v>5000</v>
      </c>
      <c r="O76">
        <v>27698939</v>
      </c>
      <c r="P76" s="6" t="s">
        <v>118</v>
      </c>
    </row>
    <row r="77" spans="1:16">
      <c r="A77" s="18">
        <v>27</v>
      </c>
      <c r="B77" s="6">
        <v>48</v>
      </c>
      <c r="C77">
        <v>0.80000000000000204</v>
      </c>
      <c r="D77" t="s">
        <v>14</v>
      </c>
      <c r="E77">
        <v>18</v>
      </c>
      <c r="F77" t="s">
        <v>31</v>
      </c>
      <c r="G77" t="s">
        <v>281</v>
      </c>
      <c r="H77">
        <v>10</v>
      </c>
      <c r="I77" t="s">
        <v>81</v>
      </c>
      <c r="J77" t="s">
        <v>18</v>
      </c>
      <c r="K77" t="s">
        <v>99</v>
      </c>
      <c r="L77" s="32" t="s">
        <v>20</v>
      </c>
      <c r="M77" s="32" t="s">
        <v>326</v>
      </c>
      <c r="N77">
        <v>5000</v>
      </c>
      <c r="O77">
        <v>27698939</v>
      </c>
      <c r="P77" s="6" t="s">
        <v>119</v>
      </c>
    </row>
    <row r="78" spans="1:16">
      <c r="A78" s="18">
        <v>28</v>
      </c>
      <c r="B78" s="6">
        <v>48</v>
      </c>
      <c r="C78">
        <v>0.54999999999999905</v>
      </c>
      <c r="D78" t="s">
        <v>14</v>
      </c>
      <c r="E78">
        <v>18</v>
      </c>
      <c r="F78" t="s">
        <v>31</v>
      </c>
      <c r="G78" t="s">
        <v>281</v>
      </c>
      <c r="H78">
        <v>13</v>
      </c>
      <c r="I78" t="s">
        <v>81</v>
      </c>
      <c r="J78" t="s">
        <v>18</v>
      </c>
      <c r="K78" t="s">
        <v>99</v>
      </c>
      <c r="L78" s="32" t="s">
        <v>20</v>
      </c>
      <c r="M78" s="32" t="s">
        <v>326</v>
      </c>
      <c r="N78">
        <v>5000</v>
      </c>
      <c r="O78">
        <v>27698939</v>
      </c>
      <c r="P78" t="s">
        <v>120</v>
      </c>
    </row>
    <row r="79" spans="1:16">
      <c r="A79" s="18">
        <v>29</v>
      </c>
      <c r="B79" s="6">
        <v>48</v>
      </c>
      <c r="C79">
        <v>0.5</v>
      </c>
      <c r="D79" t="s">
        <v>14</v>
      </c>
      <c r="E79">
        <v>18</v>
      </c>
      <c r="F79" t="s">
        <v>31</v>
      </c>
      <c r="G79" t="s">
        <v>281</v>
      </c>
      <c r="H79">
        <v>13</v>
      </c>
      <c r="I79" t="s">
        <v>81</v>
      </c>
      <c r="J79" t="s">
        <v>18</v>
      </c>
      <c r="K79" t="s">
        <v>99</v>
      </c>
      <c r="L79" s="32" t="s">
        <v>20</v>
      </c>
      <c r="M79" s="32" t="s">
        <v>326</v>
      </c>
      <c r="N79">
        <v>5000</v>
      </c>
      <c r="O79">
        <v>27698939</v>
      </c>
      <c r="P79" s="6" t="s">
        <v>121</v>
      </c>
    </row>
    <row r="80" spans="1:16">
      <c r="A80" s="18">
        <v>30</v>
      </c>
      <c r="B80" s="6">
        <v>48</v>
      </c>
      <c r="C80">
        <v>0.45000000000000101</v>
      </c>
      <c r="D80" t="s">
        <v>14</v>
      </c>
      <c r="E80">
        <v>18</v>
      </c>
      <c r="F80" t="s">
        <v>31</v>
      </c>
      <c r="G80" t="s">
        <v>281</v>
      </c>
      <c r="H80">
        <v>18</v>
      </c>
      <c r="I80" t="s">
        <v>81</v>
      </c>
      <c r="J80" t="s">
        <v>18</v>
      </c>
      <c r="K80" t="s">
        <v>99</v>
      </c>
      <c r="L80" s="32" t="s">
        <v>20</v>
      </c>
      <c r="M80" s="32" t="s">
        <v>326</v>
      </c>
      <c r="N80">
        <v>5000</v>
      </c>
      <c r="O80">
        <v>27698939</v>
      </c>
      <c r="P80" s="6" t="s">
        <v>122</v>
      </c>
    </row>
    <row r="81" spans="1:16">
      <c r="A81" s="18">
        <v>31</v>
      </c>
      <c r="B81" s="6">
        <v>0.5</v>
      </c>
      <c r="C81">
        <v>1.1111111111111101</v>
      </c>
      <c r="D81" t="s">
        <v>14</v>
      </c>
      <c r="E81">
        <v>18</v>
      </c>
      <c r="F81" t="s">
        <v>31</v>
      </c>
      <c r="G81" t="s">
        <v>281</v>
      </c>
      <c r="H81">
        <v>32</v>
      </c>
      <c r="I81" t="s">
        <v>81</v>
      </c>
      <c r="J81" t="s">
        <v>125</v>
      </c>
      <c r="K81" t="s">
        <v>19</v>
      </c>
      <c r="L81" s="32" t="s">
        <v>126</v>
      </c>
      <c r="M81" s="32" t="s">
        <v>326</v>
      </c>
      <c r="N81">
        <v>5000</v>
      </c>
      <c r="O81" s="21">
        <v>25477170</v>
      </c>
      <c r="P81" s="24" t="s">
        <v>347</v>
      </c>
    </row>
    <row r="82" spans="1:16">
      <c r="A82" s="18">
        <v>31</v>
      </c>
      <c r="B82" s="6">
        <v>3</v>
      </c>
      <c r="C82">
        <v>1</v>
      </c>
      <c r="D82" t="s">
        <v>14</v>
      </c>
      <c r="E82">
        <v>18</v>
      </c>
      <c r="F82" t="s">
        <v>31</v>
      </c>
      <c r="G82" t="s">
        <v>281</v>
      </c>
      <c r="H82">
        <v>32</v>
      </c>
      <c r="I82" t="s">
        <v>81</v>
      </c>
      <c r="J82" t="s">
        <v>125</v>
      </c>
      <c r="K82" t="s">
        <v>19</v>
      </c>
      <c r="L82" s="32" t="s">
        <v>126</v>
      </c>
      <c r="M82" s="32" t="s">
        <v>326</v>
      </c>
      <c r="N82">
        <v>5000</v>
      </c>
      <c r="O82" s="21">
        <v>25477170</v>
      </c>
    </row>
    <row r="83" spans="1:16">
      <c r="A83" s="18">
        <v>31</v>
      </c>
      <c r="B83" s="6">
        <v>6</v>
      </c>
      <c r="C83">
        <v>1.2222222222222201</v>
      </c>
      <c r="D83" t="s">
        <v>14</v>
      </c>
      <c r="E83">
        <v>18</v>
      </c>
      <c r="F83" t="s">
        <v>31</v>
      </c>
      <c r="G83" t="s">
        <v>281</v>
      </c>
      <c r="H83">
        <v>32</v>
      </c>
      <c r="I83" t="s">
        <v>81</v>
      </c>
      <c r="J83" t="s">
        <v>125</v>
      </c>
      <c r="K83" t="s">
        <v>19</v>
      </c>
      <c r="L83" s="32" t="s">
        <v>126</v>
      </c>
      <c r="M83" s="32" t="s">
        <v>326</v>
      </c>
      <c r="N83">
        <v>5000</v>
      </c>
      <c r="O83" s="21">
        <v>25477170</v>
      </c>
    </row>
    <row r="84" spans="1:16">
      <c r="A84" s="18">
        <v>31</v>
      </c>
      <c r="B84" s="6">
        <v>16</v>
      </c>
      <c r="C84">
        <v>1.1111111111111101</v>
      </c>
      <c r="D84" t="s">
        <v>14</v>
      </c>
      <c r="E84">
        <v>18</v>
      </c>
      <c r="F84" t="s">
        <v>31</v>
      </c>
      <c r="G84" t="s">
        <v>281</v>
      </c>
      <c r="H84">
        <v>32</v>
      </c>
      <c r="I84" t="s">
        <v>81</v>
      </c>
      <c r="J84" t="s">
        <v>125</v>
      </c>
      <c r="K84" t="s">
        <v>19</v>
      </c>
      <c r="L84" s="32" t="s">
        <v>126</v>
      </c>
      <c r="M84" s="32" t="s">
        <v>326</v>
      </c>
      <c r="N84">
        <v>5000</v>
      </c>
      <c r="O84" s="21">
        <v>25477170</v>
      </c>
    </row>
    <row r="85" spans="1:16">
      <c r="A85" s="18">
        <v>31</v>
      </c>
      <c r="B85" s="6">
        <v>24</v>
      </c>
      <c r="C85">
        <v>0.77777777777777801</v>
      </c>
      <c r="D85" t="s">
        <v>14</v>
      </c>
      <c r="E85">
        <v>18</v>
      </c>
      <c r="F85" t="s">
        <v>31</v>
      </c>
      <c r="G85" t="s">
        <v>281</v>
      </c>
      <c r="H85">
        <v>32</v>
      </c>
      <c r="I85" t="s">
        <v>81</v>
      </c>
      <c r="J85" t="s">
        <v>125</v>
      </c>
      <c r="K85" t="s">
        <v>19</v>
      </c>
      <c r="L85" s="32" t="s">
        <v>126</v>
      </c>
      <c r="M85" s="32" t="s">
        <v>326</v>
      </c>
      <c r="N85">
        <v>5000</v>
      </c>
      <c r="O85" s="21">
        <v>25477170</v>
      </c>
    </row>
    <row r="86" spans="1:16">
      <c r="A86" s="18">
        <v>31</v>
      </c>
      <c r="B86" s="6">
        <v>48</v>
      </c>
      <c r="C86">
        <v>0.88888888888888895</v>
      </c>
      <c r="D86" t="s">
        <v>14</v>
      </c>
      <c r="E86">
        <v>18</v>
      </c>
      <c r="F86" t="s">
        <v>31</v>
      </c>
      <c r="G86" t="s">
        <v>281</v>
      </c>
      <c r="H86">
        <v>32</v>
      </c>
      <c r="I86" t="s">
        <v>81</v>
      </c>
      <c r="J86" t="s">
        <v>125</v>
      </c>
      <c r="K86" t="s">
        <v>19</v>
      </c>
      <c r="L86" s="32" t="s">
        <v>126</v>
      </c>
      <c r="M86" s="32" t="s">
        <v>326</v>
      </c>
      <c r="N86">
        <v>5000</v>
      </c>
      <c r="O86" s="21">
        <v>25477170</v>
      </c>
    </row>
    <row r="87" spans="1:16">
      <c r="A87" s="18">
        <v>32</v>
      </c>
      <c r="B87" s="6">
        <v>0.5</v>
      </c>
      <c r="C87">
        <v>1.55555555555555</v>
      </c>
      <c r="D87" t="s">
        <v>14</v>
      </c>
      <c r="E87">
        <v>18</v>
      </c>
      <c r="F87" t="s">
        <v>31</v>
      </c>
      <c r="G87" t="s">
        <v>281</v>
      </c>
      <c r="H87">
        <v>27</v>
      </c>
      <c r="I87" t="s">
        <v>81</v>
      </c>
      <c r="J87" t="s">
        <v>125</v>
      </c>
      <c r="K87" t="s">
        <v>19</v>
      </c>
      <c r="L87" s="32" t="s">
        <v>20</v>
      </c>
      <c r="M87" s="32" t="s">
        <v>326</v>
      </c>
      <c r="N87">
        <v>5000</v>
      </c>
      <c r="O87" s="21">
        <v>25477170</v>
      </c>
      <c r="P87" s="24" t="s">
        <v>348</v>
      </c>
    </row>
    <row r="88" spans="1:16">
      <c r="A88" s="18">
        <v>32</v>
      </c>
      <c r="B88" s="6">
        <v>3</v>
      </c>
      <c r="C88">
        <v>1.3333333333333299</v>
      </c>
      <c r="D88" t="s">
        <v>14</v>
      </c>
      <c r="E88">
        <v>18</v>
      </c>
      <c r="F88" t="s">
        <v>31</v>
      </c>
      <c r="G88" t="s">
        <v>281</v>
      </c>
      <c r="H88">
        <v>27</v>
      </c>
      <c r="I88" t="s">
        <v>81</v>
      </c>
      <c r="J88" t="s">
        <v>125</v>
      </c>
      <c r="K88" t="s">
        <v>19</v>
      </c>
      <c r="L88" s="32" t="s">
        <v>20</v>
      </c>
      <c r="M88" s="32" t="s">
        <v>326</v>
      </c>
      <c r="N88">
        <v>5000</v>
      </c>
      <c r="O88" s="21">
        <v>25477170</v>
      </c>
    </row>
    <row r="89" spans="1:16">
      <c r="A89" s="18">
        <v>32</v>
      </c>
      <c r="B89" s="6">
        <v>6</v>
      </c>
      <c r="C89">
        <v>1.1111111111111101</v>
      </c>
      <c r="D89" t="s">
        <v>14</v>
      </c>
      <c r="E89">
        <v>18</v>
      </c>
      <c r="F89" t="s">
        <v>31</v>
      </c>
      <c r="G89" t="s">
        <v>281</v>
      </c>
      <c r="H89">
        <v>27</v>
      </c>
      <c r="I89" t="s">
        <v>81</v>
      </c>
      <c r="J89" t="s">
        <v>125</v>
      </c>
      <c r="K89" t="s">
        <v>19</v>
      </c>
      <c r="L89" s="32" t="s">
        <v>20</v>
      </c>
      <c r="M89" s="32" t="s">
        <v>326</v>
      </c>
      <c r="N89">
        <v>5000</v>
      </c>
      <c r="O89" s="21">
        <v>25477170</v>
      </c>
    </row>
    <row r="90" spans="1:16">
      <c r="A90" s="18">
        <v>32</v>
      </c>
      <c r="B90" s="6">
        <v>16</v>
      </c>
      <c r="C90">
        <v>0.77777777777777801</v>
      </c>
      <c r="D90" t="s">
        <v>14</v>
      </c>
      <c r="E90">
        <v>18</v>
      </c>
      <c r="F90" t="s">
        <v>31</v>
      </c>
      <c r="G90" t="s">
        <v>281</v>
      </c>
      <c r="H90">
        <v>27</v>
      </c>
      <c r="I90" t="s">
        <v>81</v>
      </c>
      <c r="J90" t="s">
        <v>125</v>
      </c>
      <c r="K90" t="s">
        <v>19</v>
      </c>
      <c r="L90" s="32" t="s">
        <v>20</v>
      </c>
      <c r="M90" s="32" t="s">
        <v>326</v>
      </c>
      <c r="N90">
        <v>5000</v>
      </c>
      <c r="O90" s="21">
        <v>25477170</v>
      </c>
    </row>
    <row r="91" spans="1:16">
      <c r="A91" s="18">
        <v>32</v>
      </c>
      <c r="B91" s="6">
        <v>24</v>
      </c>
      <c r="C91">
        <v>0.88888888888888895</v>
      </c>
      <c r="D91" t="s">
        <v>14</v>
      </c>
      <c r="E91">
        <v>18</v>
      </c>
      <c r="F91" t="s">
        <v>31</v>
      </c>
      <c r="G91" t="s">
        <v>281</v>
      </c>
      <c r="H91">
        <v>27</v>
      </c>
      <c r="I91" t="s">
        <v>81</v>
      </c>
      <c r="J91" t="s">
        <v>125</v>
      </c>
      <c r="K91" t="s">
        <v>19</v>
      </c>
      <c r="L91" s="32" t="s">
        <v>20</v>
      </c>
      <c r="M91" s="32" t="s">
        <v>326</v>
      </c>
      <c r="N91">
        <v>5000</v>
      </c>
      <c r="O91" s="21">
        <v>25477170</v>
      </c>
    </row>
    <row r="92" spans="1:16">
      <c r="A92" s="18">
        <v>32</v>
      </c>
      <c r="B92" s="6">
        <v>48</v>
      </c>
      <c r="C92">
        <v>0.66666666666666696</v>
      </c>
      <c r="D92" t="s">
        <v>14</v>
      </c>
      <c r="E92">
        <v>18</v>
      </c>
      <c r="F92" t="s">
        <v>31</v>
      </c>
      <c r="G92" t="s">
        <v>281</v>
      </c>
      <c r="H92">
        <v>27</v>
      </c>
      <c r="I92" t="s">
        <v>81</v>
      </c>
      <c r="J92" t="s">
        <v>125</v>
      </c>
      <c r="K92" t="s">
        <v>19</v>
      </c>
      <c r="L92" s="32" t="s">
        <v>20</v>
      </c>
      <c r="M92" s="32" t="s">
        <v>326</v>
      </c>
      <c r="N92">
        <v>5000</v>
      </c>
      <c r="O92" s="21">
        <v>25477170</v>
      </c>
    </row>
    <row r="93" spans="1:16">
      <c r="A93" s="18">
        <v>33</v>
      </c>
      <c r="B93" s="6">
        <v>0.5</v>
      </c>
      <c r="C93">
        <v>1</v>
      </c>
      <c r="D93" t="s">
        <v>14</v>
      </c>
      <c r="E93">
        <v>18</v>
      </c>
      <c r="F93" s="21" t="s">
        <v>15</v>
      </c>
      <c r="G93" t="s">
        <v>281</v>
      </c>
      <c r="H93">
        <v>37</v>
      </c>
      <c r="I93" t="s">
        <v>81</v>
      </c>
      <c r="J93" t="s">
        <v>125</v>
      </c>
      <c r="K93" t="s">
        <v>19</v>
      </c>
      <c r="L93" t="s">
        <v>159</v>
      </c>
      <c r="M93" s="32" t="s">
        <v>196</v>
      </c>
      <c r="N93">
        <v>5000</v>
      </c>
      <c r="O93">
        <v>23374706</v>
      </c>
      <c r="P93" s="24" t="s">
        <v>349</v>
      </c>
    </row>
    <row r="94" spans="1:16">
      <c r="A94" s="18">
        <v>33</v>
      </c>
      <c r="B94" s="6">
        <v>3</v>
      </c>
      <c r="C94">
        <v>0.69230769230769496</v>
      </c>
      <c r="D94" t="s">
        <v>14</v>
      </c>
      <c r="E94">
        <v>18</v>
      </c>
      <c r="F94" s="21" t="s">
        <v>15</v>
      </c>
      <c r="G94" t="s">
        <v>281</v>
      </c>
      <c r="H94">
        <v>37</v>
      </c>
      <c r="I94" t="s">
        <v>81</v>
      </c>
      <c r="J94" t="s">
        <v>125</v>
      </c>
      <c r="K94" t="s">
        <v>19</v>
      </c>
      <c r="L94" t="s">
        <v>159</v>
      </c>
      <c r="M94" s="32" t="s">
        <v>196</v>
      </c>
      <c r="N94">
        <v>5000</v>
      </c>
      <c r="O94">
        <v>23374706</v>
      </c>
      <c r="P94" s="24"/>
    </row>
    <row r="95" spans="1:16">
      <c r="A95" s="18">
        <v>33</v>
      </c>
      <c r="B95" s="6">
        <v>6</v>
      </c>
      <c r="C95">
        <v>0.92307692307692302</v>
      </c>
      <c r="D95" t="s">
        <v>14</v>
      </c>
      <c r="E95">
        <v>18</v>
      </c>
      <c r="F95" s="21" t="s">
        <v>15</v>
      </c>
      <c r="G95" t="s">
        <v>281</v>
      </c>
      <c r="H95">
        <v>37</v>
      </c>
      <c r="I95" t="s">
        <v>81</v>
      </c>
      <c r="J95" t="s">
        <v>125</v>
      </c>
      <c r="K95" t="s">
        <v>19</v>
      </c>
      <c r="L95" t="s">
        <v>159</v>
      </c>
      <c r="M95" s="32" t="s">
        <v>196</v>
      </c>
      <c r="N95">
        <v>5000</v>
      </c>
      <c r="O95">
        <v>23374706</v>
      </c>
      <c r="P95" s="24"/>
    </row>
    <row r="96" spans="1:16">
      <c r="A96" s="18">
        <v>33</v>
      </c>
      <c r="B96" s="6">
        <v>16</v>
      </c>
      <c r="C96">
        <v>0.84615384615384603</v>
      </c>
      <c r="D96" t="s">
        <v>14</v>
      </c>
      <c r="E96">
        <v>18</v>
      </c>
      <c r="F96" s="21" t="s">
        <v>15</v>
      </c>
      <c r="G96" t="s">
        <v>281</v>
      </c>
      <c r="H96">
        <v>37</v>
      </c>
      <c r="I96" t="s">
        <v>81</v>
      </c>
      <c r="J96" t="s">
        <v>125</v>
      </c>
      <c r="K96" t="s">
        <v>19</v>
      </c>
      <c r="L96" t="s">
        <v>159</v>
      </c>
      <c r="M96" s="32" t="s">
        <v>196</v>
      </c>
      <c r="N96">
        <v>5000</v>
      </c>
      <c r="O96">
        <v>23374706</v>
      </c>
      <c r="P96" s="24"/>
    </row>
    <row r="97" spans="1:16">
      <c r="A97" s="18">
        <v>33</v>
      </c>
      <c r="B97" s="6">
        <v>24</v>
      </c>
      <c r="C97">
        <v>0.84615384615384603</v>
      </c>
      <c r="D97" t="s">
        <v>14</v>
      </c>
      <c r="E97">
        <v>18</v>
      </c>
      <c r="F97" s="21" t="s">
        <v>15</v>
      </c>
      <c r="G97" t="s">
        <v>281</v>
      </c>
      <c r="H97">
        <v>37</v>
      </c>
      <c r="I97" t="s">
        <v>81</v>
      </c>
      <c r="J97" t="s">
        <v>125</v>
      </c>
      <c r="K97" t="s">
        <v>19</v>
      </c>
      <c r="L97" t="s">
        <v>159</v>
      </c>
      <c r="M97" s="32" t="s">
        <v>196</v>
      </c>
      <c r="N97">
        <v>5000</v>
      </c>
      <c r="O97">
        <v>23374706</v>
      </c>
      <c r="P97" s="24"/>
    </row>
    <row r="98" spans="1:16">
      <c r="A98" s="18">
        <v>33</v>
      </c>
      <c r="B98" s="6">
        <v>48</v>
      </c>
      <c r="C98">
        <v>0.69230769230769496</v>
      </c>
      <c r="D98" t="s">
        <v>14</v>
      </c>
      <c r="E98">
        <v>18</v>
      </c>
      <c r="F98" s="21" t="s">
        <v>15</v>
      </c>
      <c r="G98" t="s">
        <v>281</v>
      </c>
      <c r="H98">
        <v>37</v>
      </c>
      <c r="I98" t="s">
        <v>81</v>
      </c>
      <c r="J98" t="s">
        <v>125</v>
      </c>
      <c r="K98" t="s">
        <v>19</v>
      </c>
      <c r="L98" t="s">
        <v>159</v>
      </c>
      <c r="M98" s="32" t="s">
        <v>196</v>
      </c>
      <c r="N98">
        <v>5000</v>
      </c>
      <c r="O98">
        <v>23374706</v>
      </c>
    </row>
    <row r="99" spans="1:16">
      <c r="A99" s="18">
        <v>34</v>
      </c>
      <c r="B99" s="6">
        <v>0.5</v>
      </c>
      <c r="C99">
        <v>0.859375</v>
      </c>
      <c r="D99" t="s">
        <v>14</v>
      </c>
      <c r="E99">
        <v>18</v>
      </c>
      <c r="F99" s="21" t="s">
        <v>15</v>
      </c>
      <c r="G99" t="s">
        <v>281</v>
      </c>
      <c r="H99">
        <v>26.2</v>
      </c>
      <c r="I99" t="s">
        <v>81</v>
      </c>
      <c r="J99" t="s">
        <v>125</v>
      </c>
      <c r="K99" t="s">
        <v>19</v>
      </c>
      <c r="L99" s="32" t="s">
        <v>20</v>
      </c>
      <c r="M99" s="32" t="s">
        <v>59</v>
      </c>
      <c r="N99">
        <v>5000</v>
      </c>
      <c r="O99">
        <v>23374706</v>
      </c>
      <c r="P99" s="24" t="s">
        <v>350</v>
      </c>
    </row>
    <row r="100" spans="1:16">
      <c r="A100" s="18">
        <v>34</v>
      </c>
      <c r="B100" s="6">
        <v>3</v>
      </c>
      <c r="C100">
        <v>0.546874999999997</v>
      </c>
      <c r="D100" t="s">
        <v>14</v>
      </c>
      <c r="E100">
        <v>18</v>
      </c>
      <c r="F100" s="21" t="s">
        <v>15</v>
      </c>
      <c r="G100" t="s">
        <v>281</v>
      </c>
      <c r="H100">
        <v>26.2</v>
      </c>
      <c r="I100" t="s">
        <v>81</v>
      </c>
      <c r="J100" t="s">
        <v>125</v>
      </c>
      <c r="K100" t="s">
        <v>19</v>
      </c>
      <c r="L100" s="32" t="s">
        <v>20</v>
      </c>
      <c r="M100" s="32" t="s">
        <v>59</v>
      </c>
      <c r="N100">
        <v>5000</v>
      </c>
      <c r="O100">
        <v>23374706</v>
      </c>
    </row>
    <row r="101" spans="1:16">
      <c r="A101" s="18">
        <v>34</v>
      </c>
      <c r="B101" s="6">
        <v>6</v>
      </c>
      <c r="C101">
        <v>0.625</v>
      </c>
      <c r="D101" t="s">
        <v>14</v>
      </c>
      <c r="E101">
        <v>18</v>
      </c>
      <c r="F101" s="21" t="s">
        <v>15</v>
      </c>
      <c r="G101" t="s">
        <v>281</v>
      </c>
      <c r="H101">
        <v>26.2</v>
      </c>
      <c r="I101" t="s">
        <v>81</v>
      </c>
      <c r="J101" t="s">
        <v>125</v>
      </c>
      <c r="K101" t="s">
        <v>19</v>
      </c>
      <c r="L101" s="32" t="s">
        <v>20</v>
      </c>
      <c r="M101" s="32" t="s">
        <v>59</v>
      </c>
      <c r="N101">
        <v>5000</v>
      </c>
      <c r="O101">
        <v>23374706</v>
      </c>
    </row>
    <row r="102" spans="1:16">
      <c r="A102" s="18">
        <v>34</v>
      </c>
      <c r="B102" s="6">
        <v>16</v>
      </c>
      <c r="C102">
        <v>0.625</v>
      </c>
      <c r="D102" t="s">
        <v>14</v>
      </c>
      <c r="E102">
        <v>18</v>
      </c>
      <c r="F102" s="21" t="s">
        <v>15</v>
      </c>
      <c r="G102" t="s">
        <v>281</v>
      </c>
      <c r="H102">
        <v>26.2</v>
      </c>
      <c r="I102" t="s">
        <v>81</v>
      </c>
      <c r="J102" t="s">
        <v>125</v>
      </c>
      <c r="K102" t="s">
        <v>19</v>
      </c>
      <c r="L102" s="32" t="s">
        <v>20</v>
      </c>
      <c r="M102" s="32" t="s">
        <v>59</v>
      </c>
      <c r="N102">
        <v>5000</v>
      </c>
      <c r="O102">
        <v>23374706</v>
      </c>
    </row>
    <row r="103" spans="1:16">
      <c r="A103" s="18">
        <v>34</v>
      </c>
      <c r="B103" s="6">
        <v>24</v>
      </c>
      <c r="C103">
        <v>0.546874999999997</v>
      </c>
      <c r="D103" t="s">
        <v>14</v>
      </c>
      <c r="E103">
        <v>18</v>
      </c>
      <c r="F103" s="21" t="s">
        <v>15</v>
      </c>
      <c r="G103" t="s">
        <v>281</v>
      </c>
      <c r="H103">
        <v>26.2</v>
      </c>
      <c r="I103" t="s">
        <v>81</v>
      </c>
      <c r="J103" t="s">
        <v>125</v>
      </c>
      <c r="K103" t="s">
        <v>19</v>
      </c>
      <c r="L103" s="32" t="s">
        <v>20</v>
      </c>
      <c r="M103" s="32" t="s">
        <v>59</v>
      </c>
      <c r="N103">
        <v>5000</v>
      </c>
      <c r="O103">
        <v>23374706</v>
      </c>
    </row>
    <row r="104" spans="1:16">
      <c r="A104" s="18">
        <v>34</v>
      </c>
      <c r="B104" s="6">
        <v>48</v>
      </c>
      <c r="C104">
        <v>0.156249999999998</v>
      </c>
      <c r="D104" t="s">
        <v>14</v>
      </c>
      <c r="E104">
        <v>18</v>
      </c>
      <c r="F104" s="21" t="s">
        <v>15</v>
      </c>
      <c r="G104" t="s">
        <v>281</v>
      </c>
      <c r="H104">
        <v>26.2</v>
      </c>
      <c r="I104" t="s">
        <v>81</v>
      </c>
      <c r="J104" t="s">
        <v>125</v>
      </c>
      <c r="K104" t="s">
        <v>19</v>
      </c>
      <c r="L104" s="32" t="s">
        <v>20</v>
      </c>
      <c r="M104" s="32" t="s">
        <v>59</v>
      </c>
      <c r="N104">
        <v>5000</v>
      </c>
      <c r="O104">
        <v>23374706</v>
      </c>
      <c r="P104" s="24"/>
    </row>
    <row r="105" spans="1:16">
      <c r="A105" s="18">
        <v>35</v>
      </c>
      <c r="B105" s="6">
        <v>0.5</v>
      </c>
      <c r="C105">
        <v>0.78313253012048301</v>
      </c>
      <c r="D105" t="s">
        <v>14</v>
      </c>
      <c r="E105">
        <v>18</v>
      </c>
      <c r="F105" s="21" t="s">
        <v>15</v>
      </c>
      <c r="G105" t="s">
        <v>281</v>
      </c>
      <c r="H105">
        <v>27</v>
      </c>
      <c r="I105" t="s">
        <v>81</v>
      </c>
      <c r="J105" t="s">
        <v>125</v>
      </c>
      <c r="K105" t="s">
        <v>19</v>
      </c>
      <c r="L105" t="s">
        <v>159</v>
      </c>
      <c r="M105" s="32" t="s">
        <v>196</v>
      </c>
      <c r="N105">
        <v>5000</v>
      </c>
      <c r="O105" s="21">
        <v>22386918</v>
      </c>
      <c r="P105" s="16" t="s">
        <v>351</v>
      </c>
    </row>
    <row r="106" spans="1:16">
      <c r="A106" s="18">
        <v>35</v>
      </c>
      <c r="B106" s="6">
        <v>3</v>
      </c>
      <c r="C106">
        <v>0.66265060240963702</v>
      </c>
      <c r="D106" t="s">
        <v>14</v>
      </c>
      <c r="E106">
        <v>18</v>
      </c>
      <c r="F106" s="21" t="s">
        <v>15</v>
      </c>
      <c r="G106" t="s">
        <v>281</v>
      </c>
      <c r="H106">
        <v>27</v>
      </c>
      <c r="I106" t="s">
        <v>81</v>
      </c>
      <c r="J106" t="s">
        <v>125</v>
      </c>
      <c r="K106" t="s">
        <v>19</v>
      </c>
      <c r="L106" t="s">
        <v>159</v>
      </c>
      <c r="M106" s="32" t="s">
        <v>196</v>
      </c>
      <c r="N106">
        <v>5000</v>
      </c>
      <c r="O106" s="21">
        <v>22386918</v>
      </c>
      <c r="P106" s="24"/>
    </row>
    <row r="107" spans="1:16">
      <c r="A107" s="18">
        <v>35</v>
      </c>
      <c r="B107" s="6">
        <v>7</v>
      </c>
      <c r="C107">
        <v>0.48192771084337399</v>
      </c>
      <c r="D107" t="s">
        <v>14</v>
      </c>
      <c r="E107">
        <v>18</v>
      </c>
      <c r="F107" s="21" t="s">
        <v>15</v>
      </c>
      <c r="G107" t="s">
        <v>281</v>
      </c>
      <c r="H107">
        <v>27</v>
      </c>
      <c r="I107" t="s">
        <v>81</v>
      </c>
      <c r="J107" t="s">
        <v>125</v>
      </c>
      <c r="K107" t="s">
        <v>19</v>
      </c>
      <c r="L107" t="s">
        <v>159</v>
      </c>
      <c r="M107" s="32" t="s">
        <v>196</v>
      </c>
      <c r="N107">
        <v>5000</v>
      </c>
      <c r="O107" s="21">
        <v>22386918</v>
      </c>
      <c r="P107" s="16"/>
    </row>
    <row r="108" spans="1:16">
      <c r="A108" s="18">
        <v>35</v>
      </c>
      <c r="B108" s="6">
        <v>24</v>
      </c>
      <c r="C108">
        <v>0.42168674698795</v>
      </c>
      <c r="D108" t="s">
        <v>14</v>
      </c>
      <c r="E108">
        <v>18</v>
      </c>
      <c r="F108" s="21" t="s">
        <v>15</v>
      </c>
      <c r="G108" t="s">
        <v>281</v>
      </c>
      <c r="H108">
        <v>27</v>
      </c>
      <c r="I108" t="s">
        <v>81</v>
      </c>
      <c r="J108" t="s">
        <v>125</v>
      </c>
      <c r="K108" t="s">
        <v>19</v>
      </c>
      <c r="L108" t="s">
        <v>159</v>
      </c>
      <c r="M108" s="32" t="s">
        <v>196</v>
      </c>
      <c r="N108">
        <v>5000</v>
      </c>
      <c r="O108" s="21">
        <v>22386918</v>
      </c>
    </row>
    <row r="109" spans="1:16">
      <c r="A109" s="18">
        <v>36</v>
      </c>
      <c r="B109" s="6">
        <v>0.5</v>
      </c>
      <c r="C109">
        <v>0.55555555555555702</v>
      </c>
      <c r="D109" t="s">
        <v>14</v>
      </c>
      <c r="E109">
        <v>18</v>
      </c>
      <c r="F109" s="21" t="s">
        <v>15</v>
      </c>
      <c r="G109" t="s">
        <v>281</v>
      </c>
      <c r="H109">
        <v>22</v>
      </c>
      <c r="I109" t="s">
        <v>81</v>
      </c>
      <c r="J109" t="s">
        <v>125</v>
      </c>
      <c r="K109" t="s">
        <v>19</v>
      </c>
      <c r="L109" s="32" t="s">
        <v>20</v>
      </c>
      <c r="M109" s="32" t="s">
        <v>196</v>
      </c>
      <c r="N109">
        <v>5000</v>
      </c>
      <c r="O109" s="21">
        <v>22386918</v>
      </c>
      <c r="P109" s="16" t="s">
        <v>352</v>
      </c>
    </row>
    <row r="110" spans="1:16">
      <c r="A110" s="18">
        <v>36</v>
      </c>
      <c r="B110" s="6">
        <v>3</v>
      </c>
      <c r="C110">
        <v>0.80246913580247003</v>
      </c>
      <c r="D110" t="s">
        <v>14</v>
      </c>
      <c r="E110">
        <v>18</v>
      </c>
      <c r="F110" s="21" t="s">
        <v>15</v>
      </c>
      <c r="G110" t="s">
        <v>281</v>
      </c>
      <c r="H110">
        <v>22</v>
      </c>
      <c r="I110" t="s">
        <v>81</v>
      </c>
      <c r="J110" t="s">
        <v>125</v>
      </c>
      <c r="K110" t="s">
        <v>19</v>
      </c>
      <c r="L110" s="32" t="s">
        <v>20</v>
      </c>
      <c r="M110" s="32" t="s">
        <v>196</v>
      </c>
      <c r="N110">
        <v>5000</v>
      </c>
      <c r="O110" s="21">
        <v>22386918</v>
      </c>
    </row>
    <row r="111" spans="1:16">
      <c r="A111" s="18">
        <v>36</v>
      </c>
      <c r="B111" s="6">
        <v>7</v>
      </c>
      <c r="C111">
        <v>0.43209876543209702</v>
      </c>
      <c r="D111" t="s">
        <v>14</v>
      </c>
      <c r="E111">
        <v>18</v>
      </c>
      <c r="F111" s="21" t="s">
        <v>15</v>
      </c>
      <c r="G111" t="s">
        <v>281</v>
      </c>
      <c r="H111">
        <v>22</v>
      </c>
      <c r="I111" t="s">
        <v>81</v>
      </c>
      <c r="J111" t="s">
        <v>125</v>
      </c>
      <c r="K111" t="s">
        <v>19</v>
      </c>
      <c r="L111" s="32" t="s">
        <v>20</v>
      </c>
      <c r="M111" s="32" t="s">
        <v>196</v>
      </c>
      <c r="N111">
        <v>5000</v>
      </c>
      <c r="O111" s="21">
        <v>22386918</v>
      </c>
      <c r="P111" s="16"/>
    </row>
    <row r="112" spans="1:16">
      <c r="A112" s="18">
        <v>36</v>
      </c>
      <c r="B112" s="6">
        <v>24</v>
      </c>
      <c r="C112">
        <v>0.37037037037037202</v>
      </c>
      <c r="D112" t="s">
        <v>14</v>
      </c>
      <c r="E112">
        <v>18</v>
      </c>
      <c r="F112" s="21" t="s">
        <v>15</v>
      </c>
      <c r="G112" t="s">
        <v>281</v>
      </c>
      <c r="H112">
        <v>22</v>
      </c>
      <c r="I112" t="s">
        <v>81</v>
      </c>
      <c r="J112" t="s">
        <v>125</v>
      </c>
      <c r="K112" t="s">
        <v>19</v>
      </c>
      <c r="L112" s="32" t="s">
        <v>20</v>
      </c>
      <c r="M112" s="32" t="s">
        <v>196</v>
      </c>
      <c r="N112">
        <v>5000</v>
      </c>
      <c r="O112" s="21">
        <v>22386918</v>
      </c>
    </row>
    <row r="113" spans="1:16">
      <c r="A113" s="18">
        <v>37</v>
      </c>
      <c r="B113" s="6">
        <v>0.5</v>
      </c>
      <c r="C113">
        <v>0.64814814814815203</v>
      </c>
      <c r="D113" t="s">
        <v>14</v>
      </c>
      <c r="E113">
        <v>18</v>
      </c>
      <c r="F113" s="21" t="s">
        <v>15</v>
      </c>
      <c r="G113" t="s">
        <v>281</v>
      </c>
      <c r="H113">
        <v>27</v>
      </c>
      <c r="I113" t="s">
        <v>81</v>
      </c>
      <c r="J113" t="s">
        <v>125</v>
      </c>
      <c r="K113" t="s">
        <v>19</v>
      </c>
      <c r="L113" t="s">
        <v>159</v>
      </c>
      <c r="M113" s="32" t="s">
        <v>196</v>
      </c>
      <c r="N113">
        <v>5000</v>
      </c>
      <c r="O113" s="21">
        <v>22339280</v>
      </c>
      <c r="P113" s="6" t="s">
        <v>353</v>
      </c>
    </row>
    <row r="114" spans="1:16">
      <c r="A114" s="18">
        <v>37</v>
      </c>
      <c r="B114" s="6">
        <v>3</v>
      </c>
      <c r="C114">
        <v>0.37037037037037301</v>
      </c>
      <c r="D114" t="s">
        <v>14</v>
      </c>
      <c r="E114">
        <v>18</v>
      </c>
      <c r="F114" s="21" t="s">
        <v>15</v>
      </c>
      <c r="G114" t="s">
        <v>281</v>
      </c>
      <c r="H114">
        <v>27</v>
      </c>
      <c r="I114" t="s">
        <v>81</v>
      </c>
      <c r="J114" t="s">
        <v>125</v>
      </c>
      <c r="K114" t="s">
        <v>19</v>
      </c>
      <c r="L114" t="s">
        <v>159</v>
      </c>
      <c r="M114" s="32" t="s">
        <v>196</v>
      </c>
      <c r="N114">
        <v>5000</v>
      </c>
      <c r="O114" s="21">
        <v>22339280</v>
      </c>
    </row>
    <row r="115" spans="1:16">
      <c r="A115" s="18">
        <v>37</v>
      </c>
      <c r="B115" s="6">
        <v>16</v>
      </c>
      <c r="C115">
        <v>0.27777777777778101</v>
      </c>
      <c r="D115" t="s">
        <v>14</v>
      </c>
      <c r="E115">
        <v>18</v>
      </c>
      <c r="F115" s="21" t="s">
        <v>15</v>
      </c>
      <c r="G115" t="s">
        <v>281</v>
      </c>
      <c r="H115">
        <v>27</v>
      </c>
      <c r="I115" t="s">
        <v>81</v>
      </c>
      <c r="J115" t="s">
        <v>125</v>
      </c>
      <c r="K115" t="s">
        <v>19</v>
      </c>
      <c r="L115" t="s">
        <v>159</v>
      </c>
      <c r="M115" s="32" t="s">
        <v>196</v>
      </c>
      <c r="N115">
        <v>5000</v>
      </c>
      <c r="O115" s="21">
        <v>22339280</v>
      </c>
    </row>
    <row r="116" spans="1:16">
      <c r="A116" s="18">
        <v>37</v>
      </c>
      <c r="B116" s="6">
        <v>24</v>
      </c>
      <c r="C116">
        <v>0.37037037037037301</v>
      </c>
      <c r="D116" t="s">
        <v>14</v>
      </c>
      <c r="E116">
        <v>18</v>
      </c>
      <c r="F116" s="21" t="s">
        <v>15</v>
      </c>
      <c r="G116" t="s">
        <v>281</v>
      </c>
      <c r="H116">
        <v>27</v>
      </c>
      <c r="I116" t="s">
        <v>81</v>
      </c>
      <c r="J116" t="s">
        <v>125</v>
      </c>
      <c r="K116" t="s">
        <v>19</v>
      </c>
      <c r="L116" t="s">
        <v>159</v>
      </c>
      <c r="M116" s="32" t="s">
        <v>196</v>
      </c>
      <c r="N116">
        <v>5000</v>
      </c>
      <c r="O116" s="21">
        <v>22339280</v>
      </c>
      <c r="P116" s="6"/>
    </row>
    <row r="117" spans="1:16">
      <c r="A117" s="18">
        <v>37</v>
      </c>
      <c r="B117" s="6">
        <v>48</v>
      </c>
      <c r="C117">
        <v>0.37037037037037301</v>
      </c>
      <c r="D117" t="s">
        <v>14</v>
      </c>
      <c r="E117">
        <v>18</v>
      </c>
      <c r="F117" s="21" t="s">
        <v>15</v>
      </c>
      <c r="G117" t="s">
        <v>281</v>
      </c>
      <c r="H117">
        <v>27</v>
      </c>
      <c r="I117" t="s">
        <v>81</v>
      </c>
      <c r="J117" t="s">
        <v>125</v>
      </c>
      <c r="K117" t="s">
        <v>19</v>
      </c>
      <c r="L117" t="s">
        <v>159</v>
      </c>
      <c r="M117" s="32" t="s">
        <v>196</v>
      </c>
      <c r="N117">
        <v>5000</v>
      </c>
      <c r="O117" s="21">
        <v>22339280</v>
      </c>
    </row>
    <row r="118" spans="1:16">
      <c r="A118" s="18">
        <v>38</v>
      </c>
      <c r="B118" s="6">
        <v>0.5</v>
      </c>
      <c r="C118">
        <v>0.55555555555554903</v>
      </c>
      <c r="D118" t="s">
        <v>14</v>
      </c>
      <c r="E118">
        <v>18</v>
      </c>
      <c r="F118" s="21" t="s">
        <v>15</v>
      </c>
      <c r="G118" t="s">
        <v>281</v>
      </c>
      <c r="H118">
        <v>22</v>
      </c>
      <c r="I118" t="s">
        <v>81</v>
      </c>
      <c r="J118" t="s">
        <v>125</v>
      </c>
      <c r="K118" t="s">
        <v>19</v>
      </c>
      <c r="L118" s="32" t="s">
        <v>20</v>
      </c>
      <c r="M118" s="32" t="s">
        <v>196</v>
      </c>
      <c r="N118">
        <v>5000</v>
      </c>
      <c r="O118" s="21">
        <v>22339280</v>
      </c>
      <c r="P118" s="6" t="s">
        <v>354</v>
      </c>
    </row>
    <row r="119" spans="1:16">
      <c r="A119" s="18">
        <v>38</v>
      </c>
      <c r="B119" s="6">
        <v>3</v>
      </c>
      <c r="C119">
        <v>0.37037037037036402</v>
      </c>
      <c r="D119" t="s">
        <v>14</v>
      </c>
      <c r="E119">
        <v>18</v>
      </c>
      <c r="F119" s="21" t="s">
        <v>15</v>
      </c>
      <c r="G119" t="s">
        <v>281</v>
      </c>
      <c r="H119">
        <v>22</v>
      </c>
      <c r="I119" t="s">
        <v>81</v>
      </c>
      <c r="J119" t="s">
        <v>125</v>
      </c>
      <c r="K119" t="s">
        <v>19</v>
      </c>
      <c r="L119" s="32" t="s">
        <v>20</v>
      </c>
      <c r="M119" s="32" t="s">
        <v>196</v>
      </c>
      <c r="N119">
        <v>5000</v>
      </c>
      <c r="O119" s="21">
        <v>22339280</v>
      </c>
      <c r="P119" s="6"/>
    </row>
    <row r="120" spans="1:16">
      <c r="A120" s="18">
        <v>38</v>
      </c>
      <c r="B120" s="6">
        <v>16</v>
      </c>
      <c r="C120">
        <v>0.46296296296296302</v>
      </c>
      <c r="D120" t="s">
        <v>14</v>
      </c>
      <c r="E120">
        <v>18</v>
      </c>
      <c r="F120" s="21" t="s">
        <v>15</v>
      </c>
      <c r="G120" t="s">
        <v>281</v>
      </c>
      <c r="H120">
        <v>22</v>
      </c>
      <c r="I120" t="s">
        <v>81</v>
      </c>
      <c r="J120" t="s">
        <v>125</v>
      </c>
      <c r="K120" t="s">
        <v>19</v>
      </c>
      <c r="L120" s="32" t="s">
        <v>20</v>
      </c>
      <c r="M120" s="32" t="s">
        <v>196</v>
      </c>
      <c r="N120">
        <v>5000</v>
      </c>
      <c r="O120" s="21">
        <v>22339280</v>
      </c>
      <c r="P120" s="6"/>
    </row>
    <row r="121" spans="1:16">
      <c r="A121" s="18">
        <v>38</v>
      </c>
      <c r="B121" s="6">
        <v>24</v>
      </c>
      <c r="C121">
        <v>0.37037037037036402</v>
      </c>
      <c r="D121" t="s">
        <v>14</v>
      </c>
      <c r="E121">
        <v>18</v>
      </c>
      <c r="F121" s="21" t="s">
        <v>15</v>
      </c>
      <c r="G121" t="s">
        <v>281</v>
      </c>
      <c r="H121">
        <v>22</v>
      </c>
      <c r="I121" t="s">
        <v>81</v>
      </c>
      <c r="J121" t="s">
        <v>125</v>
      </c>
      <c r="K121" t="s">
        <v>19</v>
      </c>
      <c r="L121" s="32" t="s">
        <v>20</v>
      </c>
      <c r="M121" s="32" t="s">
        <v>196</v>
      </c>
      <c r="N121">
        <v>5000</v>
      </c>
      <c r="O121" s="21">
        <v>22339280</v>
      </c>
      <c r="P121" s="6"/>
    </row>
    <row r="122" spans="1:16">
      <c r="A122" s="18">
        <v>38</v>
      </c>
      <c r="B122" s="6">
        <v>48</v>
      </c>
      <c r="C122">
        <v>0.27777777777777701</v>
      </c>
      <c r="D122" t="s">
        <v>14</v>
      </c>
      <c r="E122">
        <v>18</v>
      </c>
      <c r="F122" s="21" t="s">
        <v>15</v>
      </c>
      <c r="G122" t="s">
        <v>281</v>
      </c>
      <c r="H122">
        <v>22</v>
      </c>
      <c r="I122" t="s">
        <v>81</v>
      </c>
      <c r="J122" t="s">
        <v>125</v>
      </c>
      <c r="K122" t="s">
        <v>19</v>
      </c>
      <c r="L122" s="32" t="s">
        <v>20</v>
      </c>
      <c r="M122" s="32" t="s">
        <v>196</v>
      </c>
      <c r="N122">
        <v>5000</v>
      </c>
      <c r="O122" s="21">
        <v>22339280</v>
      </c>
    </row>
    <row r="123" spans="1:16" ht="16.2">
      <c r="A123" s="18">
        <v>39</v>
      </c>
      <c r="B123" s="6">
        <v>0.5</v>
      </c>
      <c r="C123">
        <v>1.3157894736842</v>
      </c>
      <c r="D123" t="s">
        <v>14</v>
      </c>
      <c r="E123">
        <v>18.399999999999999</v>
      </c>
      <c r="F123" s="21" t="s">
        <v>15</v>
      </c>
      <c r="G123" t="s">
        <v>281</v>
      </c>
      <c r="H123">
        <v>63</v>
      </c>
      <c r="I123" t="s">
        <v>81</v>
      </c>
      <c r="J123" t="s">
        <v>125</v>
      </c>
      <c r="K123" t="s">
        <v>19</v>
      </c>
      <c r="L123" s="32" t="s">
        <v>135</v>
      </c>
      <c r="M123" s="32" t="s">
        <v>326</v>
      </c>
      <c r="N123">
        <v>5000</v>
      </c>
      <c r="O123" s="21">
        <v>27109431</v>
      </c>
      <c r="P123" s="6" t="s">
        <v>355</v>
      </c>
    </row>
    <row r="124" spans="1:16">
      <c r="A124" s="18">
        <v>39</v>
      </c>
      <c r="B124" s="6">
        <v>3</v>
      </c>
      <c r="C124">
        <v>1.0526315789473599</v>
      </c>
      <c r="D124" t="s">
        <v>14</v>
      </c>
      <c r="E124">
        <v>18.399999999999999</v>
      </c>
      <c r="F124" s="21" t="s">
        <v>15</v>
      </c>
      <c r="G124" t="s">
        <v>281</v>
      </c>
      <c r="H124">
        <v>63</v>
      </c>
      <c r="I124" t="s">
        <v>81</v>
      </c>
      <c r="J124" t="s">
        <v>125</v>
      </c>
      <c r="K124" t="s">
        <v>19</v>
      </c>
      <c r="L124" s="32" t="s">
        <v>135</v>
      </c>
      <c r="M124" s="32" t="s">
        <v>326</v>
      </c>
      <c r="N124">
        <v>5000</v>
      </c>
      <c r="O124" s="21">
        <v>27109431</v>
      </c>
    </row>
    <row r="125" spans="1:16">
      <c r="A125" s="18">
        <v>39</v>
      </c>
      <c r="B125" s="6">
        <v>6</v>
      </c>
      <c r="C125">
        <v>0.92105263157894302</v>
      </c>
      <c r="D125" t="s">
        <v>14</v>
      </c>
      <c r="E125">
        <v>18.399999999999999</v>
      </c>
      <c r="F125" s="21" t="s">
        <v>15</v>
      </c>
      <c r="G125" t="s">
        <v>281</v>
      </c>
      <c r="H125">
        <v>63</v>
      </c>
      <c r="I125" t="s">
        <v>81</v>
      </c>
      <c r="J125" t="s">
        <v>125</v>
      </c>
      <c r="K125" t="s">
        <v>19</v>
      </c>
      <c r="L125" s="32" t="s">
        <v>135</v>
      </c>
      <c r="M125" s="32" t="s">
        <v>326</v>
      </c>
      <c r="N125">
        <v>5000</v>
      </c>
      <c r="O125" s="21">
        <v>27109431</v>
      </c>
    </row>
    <row r="126" spans="1:16">
      <c r="A126" s="18">
        <v>39</v>
      </c>
      <c r="B126" s="6">
        <v>24</v>
      </c>
      <c r="C126">
        <v>0.789473684210522</v>
      </c>
      <c r="D126" t="s">
        <v>14</v>
      </c>
      <c r="E126">
        <v>18.399999999999999</v>
      </c>
      <c r="F126" s="21" t="s">
        <v>15</v>
      </c>
      <c r="G126" t="s">
        <v>281</v>
      </c>
      <c r="H126">
        <v>63</v>
      </c>
      <c r="I126" t="s">
        <v>81</v>
      </c>
      <c r="J126" t="s">
        <v>125</v>
      </c>
      <c r="K126" t="s">
        <v>19</v>
      </c>
      <c r="L126" s="32" t="s">
        <v>135</v>
      </c>
      <c r="M126" s="32" t="s">
        <v>326</v>
      </c>
      <c r="N126">
        <v>5000</v>
      </c>
      <c r="O126" s="21">
        <v>27109431</v>
      </c>
    </row>
    <row r="127" spans="1:16">
      <c r="A127" s="18">
        <v>39</v>
      </c>
      <c r="B127" s="6">
        <v>48</v>
      </c>
      <c r="C127">
        <v>0.789473684210522</v>
      </c>
      <c r="D127" t="s">
        <v>14</v>
      </c>
      <c r="E127">
        <v>18.399999999999999</v>
      </c>
      <c r="F127" s="21" t="s">
        <v>15</v>
      </c>
      <c r="G127" t="s">
        <v>281</v>
      </c>
      <c r="H127">
        <v>63</v>
      </c>
      <c r="I127" t="s">
        <v>81</v>
      </c>
      <c r="J127" t="s">
        <v>125</v>
      </c>
      <c r="K127" t="s">
        <v>19</v>
      </c>
      <c r="L127" s="32" t="s">
        <v>135</v>
      </c>
      <c r="M127" s="32" t="s">
        <v>326</v>
      </c>
      <c r="N127">
        <v>5000</v>
      </c>
      <c r="O127" s="21">
        <v>27109431</v>
      </c>
      <c r="P127" s="6"/>
    </row>
    <row r="128" spans="1:16" ht="16.2">
      <c r="A128" s="18">
        <v>40</v>
      </c>
      <c r="B128" s="6">
        <v>0.5</v>
      </c>
      <c r="C128">
        <v>1.62499999999999</v>
      </c>
      <c r="D128" t="s">
        <v>14</v>
      </c>
      <c r="E128">
        <v>18.399999999999999</v>
      </c>
      <c r="F128" s="21" t="s">
        <v>15</v>
      </c>
      <c r="G128" t="s">
        <v>281</v>
      </c>
      <c r="H128">
        <v>72</v>
      </c>
      <c r="I128" t="s">
        <v>81</v>
      </c>
      <c r="J128" t="s">
        <v>125</v>
      </c>
      <c r="K128" t="s">
        <v>19</v>
      </c>
      <c r="L128" s="32" t="s">
        <v>135</v>
      </c>
      <c r="M128" s="32" t="s">
        <v>326</v>
      </c>
      <c r="N128">
        <v>5000</v>
      </c>
      <c r="O128" s="21">
        <v>27109431</v>
      </c>
      <c r="P128" s="6" t="s">
        <v>356</v>
      </c>
    </row>
    <row r="129" spans="1:16">
      <c r="A129" s="18">
        <v>40</v>
      </c>
      <c r="B129" s="6">
        <v>3</v>
      </c>
      <c r="C129">
        <v>1.43749999999999</v>
      </c>
      <c r="D129" t="s">
        <v>14</v>
      </c>
      <c r="E129">
        <v>18.399999999999999</v>
      </c>
      <c r="F129" s="21" t="s">
        <v>15</v>
      </c>
      <c r="G129" t="s">
        <v>281</v>
      </c>
      <c r="H129">
        <v>72</v>
      </c>
      <c r="I129" t="s">
        <v>81</v>
      </c>
      <c r="J129" t="s">
        <v>125</v>
      </c>
      <c r="K129" t="s">
        <v>19</v>
      </c>
      <c r="L129" s="32" t="s">
        <v>135</v>
      </c>
      <c r="M129" s="32" t="s">
        <v>326</v>
      </c>
      <c r="N129">
        <v>5000</v>
      </c>
      <c r="O129" s="21">
        <v>27109431</v>
      </c>
      <c r="P129" s="6"/>
    </row>
    <row r="130" spans="1:16">
      <c r="A130" s="18">
        <v>40</v>
      </c>
      <c r="B130" s="6">
        <v>6</v>
      </c>
      <c r="C130">
        <v>1.43749999999999</v>
      </c>
      <c r="D130" t="s">
        <v>14</v>
      </c>
      <c r="E130">
        <v>18.399999999999999</v>
      </c>
      <c r="F130" s="21" t="s">
        <v>15</v>
      </c>
      <c r="G130" t="s">
        <v>281</v>
      </c>
      <c r="H130">
        <v>72</v>
      </c>
      <c r="I130" t="s">
        <v>81</v>
      </c>
      <c r="J130" t="s">
        <v>125</v>
      </c>
      <c r="K130" t="s">
        <v>19</v>
      </c>
      <c r="L130" s="32" t="s">
        <v>135</v>
      </c>
      <c r="M130" s="32" t="s">
        <v>326</v>
      </c>
      <c r="N130">
        <v>5000</v>
      </c>
      <c r="O130" s="21">
        <v>27109431</v>
      </c>
      <c r="P130" s="6"/>
    </row>
    <row r="131" spans="1:16">
      <c r="A131" s="18">
        <v>40</v>
      </c>
      <c r="B131" s="6">
        <v>24</v>
      </c>
      <c r="C131">
        <v>1.43749999999999</v>
      </c>
      <c r="D131" t="s">
        <v>14</v>
      </c>
      <c r="E131">
        <v>18.399999999999999</v>
      </c>
      <c r="F131" s="21" t="s">
        <v>15</v>
      </c>
      <c r="G131" t="s">
        <v>281</v>
      </c>
      <c r="H131">
        <v>72</v>
      </c>
      <c r="I131" t="s">
        <v>81</v>
      </c>
      <c r="J131" t="s">
        <v>125</v>
      </c>
      <c r="K131" t="s">
        <v>19</v>
      </c>
      <c r="L131" s="32" t="s">
        <v>135</v>
      </c>
      <c r="M131" s="32" t="s">
        <v>326</v>
      </c>
      <c r="N131">
        <v>5000</v>
      </c>
      <c r="O131" s="21">
        <v>27109431</v>
      </c>
      <c r="P131" s="6"/>
    </row>
    <row r="132" spans="1:16">
      <c r="A132" s="18">
        <v>40</v>
      </c>
      <c r="B132" s="6">
        <v>48</v>
      </c>
      <c r="C132">
        <v>1.24999999999999</v>
      </c>
      <c r="D132" t="s">
        <v>14</v>
      </c>
      <c r="E132">
        <v>18.399999999999999</v>
      </c>
      <c r="F132" s="21" t="s">
        <v>15</v>
      </c>
      <c r="G132" t="s">
        <v>281</v>
      </c>
      <c r="H132">
        <v>72</v>
      </c>
      <c r="I132" t="s">
        <v>81</v>
      </c>
      <c r="J132" t="s">
        <v>125</v>
      </c>
      <c r="K132" t="s">
        <v>19</v>
      </c>
      <c r="L132" s="32" t="s">
        <v>135</v>
      </c>
      <c r="M132" s="32" t="s">
        <v>326</v>
      </c>
      <c r="N132">
        <v>5000</v>
      </c>
      <c r="O132" s="21">
        <v>27109431</v>
      </c>
      <c r="P132" s="6"/>
    </row>
    <row r="133" spans="1:16">
      <c r="A133" s="18">
        <v>41</v>
      </c>
      <c r="B133" s="6">
        <v>48</v>
      </c>
      <c r="C133">
        <v>0.443037974683543</v>
      </c>
      <c r="D133" t="s">
        <v>14</v>
      </c>
      <c r="E133">
        <v>20</v>
      </c>
      <c r="F133" s="21" t="s">
        <v>15</v>
      </c>
      <c r="G133" t="s">
        <v>281</v>
      </c>
      <c r="H133">
        <v>55</v>
      </c>
      <c r="I133" t="s">
        <v>136</v>
      </c>
      <c r="J133" t="s">
        <v>125</v>
      </c>
      <c r="K133" t="s">
        <v>19</v>
      </c>
      <c r="L133" s="32" t="s">
        <v>20</v>
      </c>
      <c r="M133" s="32" t="s">
        <v>326</v>
      </c>
      <c r="N133">
        <v>5000</v>
      </c>
      <c r="O133">
        <v>26188609</v>
      </c>
      <c r="P133" s="24" t="s">
        <v>357</v>
      </c>
    </row>
    <row r="134" spans="1:16">
      <c r="A134" s="18">
        <v>42</v>
      </c>
      <c r="B134" s="6">
        <v>1</v>
      </c>
      <c r="C134">
        <v>0.879120879120876</v>
      </c>
      <c r="D134" t="s">
        <v>14</v>
      </c>
      <c r="E134">
        <v>22</v>
      </c>
      <c r="F134" s="21" t="s">
        <v>15</v>
      </c>
      <c r="G134" t="s">
        <v>281</v>
      </c>
      <c r="H134">
        <v>20</v>
      </c>
      <c r="I134" t="s">
        <v>137</v>
      </c>
      <c r="J134" t="s">
        <v>125</v>
      </c>
      <c r="K134" t="s">
        <v>130</v>
      </c>
      <c r="L134" s="32" t="s">
        <v>20</v>
      </c>
      <c r="M134" s="32" t="s">
        <v>326</v>
      </c>
      <c r="N134">
        <v>10000</v>
      </c>
      <c r="O134" s="21">
        <v>21162527</v>
      </c>
      <c r="P134" s="6" t="s">
        <v>358</v>
      </c>
    </row>
    <row r="135" spans="1:16">
      <c r="A135" s="18">
        <v>43</v>
      </c>
      <c r="B135" s="6">
        <v>0.5</v>
      </c>
      <c r="C135">
        <v>0.56818181818182101</v>
      </c>
      <c r="D135" t="s">
        <v>14</v>
      </c>
      <c r="E135">
        <v>20.2</v>
      </c>
      <c r="F135" t="s">
        <v>31</v>
      </c>
      <c r="G135" t="s">
        <v>281</v>
      </c>
      <c r="H135">
        <v>220</v>
      </c>
      <c r="I135" t="s">
        <v>81</v>
      </c>
      <c r="J135" t="s">
        <v>125</v>
      </c>
      <c r="K135" t="s">
        <v>19</v>
      </c>
      <c r="L135" s="6" t="s">
        <v>144</v>
      </c>
      <c r="M135" s="6" t="s">
        <v>196</v>
      </c>
      <c r="N135">
        <v>5000</v>
      </c>
      <c r="O135">
        <v>27490486</v>
      </c>
      <c r="P135" s="6" t="s">
        <v>145</v>
      </c>
    </row>
    <row r="136" spans="1:16">
      <c r="A136" s="18">
        <v>43</v>
      </c>
      <c r="B136" s="6">
        <v>2</v>
      </c>
      <c r="C136">
        <v>0.56818181818182101</v>
      </c>
      <c r="D136" t="s">
        <v>14</v>
      </c>
      <c r="E136">
        <v>20.2</v>
      </c>
      <c r="F136" t="s">
        <v>31</v>
      </c>
      <c r="G136" t="s">
        <v>281</v>
      </c>
      <c r="H136">
        <v>220</v>
      </c>
      <c r="I136" t="s">
        <v>81</v>
      </c>
      <c r="J136" t="s">
        <v>125</v>
      </c>
      <c r="K136" t="s">
        <v>19</v>
      </c>
      <c r="L136" s="6" t="s">
        <v>144</v>
      </c>
      <c r="M136" s="6" t="s">
        <v>196</v>
      </c>
      <c r="N136">
        <v>5000</v>
      </c>
      <c r="O136">
        <v>27490486</v>
      </c>
    </row>
    <row r="137" spans="1:16">
      <c r="A137" s="18">
        <v>43</v>
      </c>
      <c r="B137" s="6">
        <v>4</v>
      </c>
      <c r="C137">
        <v>0.34090909090909499</v>
      </c>
      <c r="D137" t="s">
        <v>14</v>
      </c>
      <c r="E137">
        <v>20.2</v>
      </c>
      <c r="F137" t="s">
        <v>31</v>
      </c>
      <c r="G137" t="s">
        <v>281</v>
      </c>
      <c r="H137">
        <v>220</v>
      </c>
      <c r="I137" t="s">
        <v>81</v>
      </c>
      <c r="J137" t="s">
        <v>125</v>
      </c>
      <c r="K137" t="s">
        <v>19</v>
      </c>
      <c r="L137" s="6" t="s">
        <v>144</v>
      </c>
      <c r="M137" s="6" t="s">
        <v>196</v>
      </c>
      <c r="N137">
        <v>5000</v>
      </c>
      <c r="O137">
        <v>27490486</v>
      </c>
    </row>
    <row r="138" spans="1:16">
      <c r="A138" s="18">
        <v>43</v>
      </c>
      <c r="B138" s="6">
        <v>24</v>
      </c>
      <c r="C138">
        <v>0.56818181818182101</v>
      </c>
      <c r="D138" t="s">
        <v>14</v>
      </c>
      <c r="E138">
        <v>20.2</v>
      </c>
      <c r="F138" t="s">
        <v>31</v>
      </c>
      <c r="G138" t="s">
        <v>281</v>
      </c>
      <c r="H138">
        <v>220</v>
      </c>
      <c r="I138" t="s">
        <v>81</v>
      </c>
      <c r="J138" t="s">
        <v>125</v>
      </c>
      <c r="K138" t="s">
        <v>19</v>
      </c>
      <c r="L138" s="6" t="s">
        <v>144</v>
      </c>
      <c r="M138" s="6" t="s">
        <v>196</v>
      </c>
      <c r="N138">
        <v>5000</v>
      </c>
      <c r="O138">
        <v>27490486</v>
      </c>
      <c r="P138" s="6"/>
    </row>
    <row r="139" spans="1:16">
      <c r="A139" s="18">
        <v>44</v>
      </c>
      <c r="B139" s="6">
        <v>0.5</v>
      </c>
      <c r="C139">
        <v>0.22727272727273501</v>
      </c>
      <c r="D139" t="s">
        <v>14</v>
      </c>
      <c r="E139">
        <v>20.2</v>
      </c>
      <c r="F139" t="s">
        <v>31</v>
      </c>
      <c r="G139" t="s">
        <v>281</v>
      </c>
      <c r="H139">
        <v>220</v>
      </c>
      <c r="I139" t="s">
        <v>81</v>
      </c>
      <c r="J139" t="s">
        <v>125</v>
      </c>
      <c r="K139" t="s">
        <v>19</v>
      </c>
      <c r="L139" s="32" t="s">
        <v>20</v>
      </c>
      <c r="M139" s="6" t="s">
        <v>196</v>
      </c>
      <c r="N139">
        <v>5000</v>
      </c>
      <c r="O139">
        <v>27490486</v>
      </c>
      <c r="P139" s="6" t="s">
        <v>146</v>
      </c>
    </row>
    <row r="140" spans="1:16">
      <c r="A140" s="18">
        <v>44</v>
      </c>
      <c r="B140" s="6">
        <v>2</v>
      </c>
      <c r="C140">
        <v>0.113636363636372</v>
      </c>
      <c r="D140" t="s">
        <v>14</v>
      </c>
      <c r="E140">
        <v>20.2</v>
      </c>
      <c r="F140" t="s">
        <v>31</v>
      </c>
      <c r="G140" t="s">
        <v>281</v>
      </c>
      <c r="H140">
        <v>221</v>
      </c>
      <c r="I140" t="s">
        <v>81</v>
      </c>
      <c r="J140" t="s">
        <v>125</v>
      </c>
      <c r="K140" t="s">
        <v>19</v>
      </c>
      <c r="L140" s="32" t="s">
        <v>20</v>
      </c>
      <c r="M140" s="6" t="s">
        <v>196</v>
      </c>
      <c r="N140">
        <v>5000</v>
      </c>
      <c r="O140">
        <v>27490486</v>
      </c>
      <c r="P140" s="6"/>
    </row>
    <row r="141" spans="1:16">
      <c r="A141" s="18">
        <v>44</v>
      </c>
      <c r="B141" s="6">
        <v>4</v>
      </c>
      <c r="C141" s="38">
        <v>0.12330000000000001</v>
      </c>
      <c r="D141" t="s">
        <v>14</v>
      </c>
      <c r="E141">
        <v>20.2</v>
      </c>
      <c r="F141" t="s">
        <v>31</v>
      </c>
      <c r="G141" t="s">
        <v>281</v>
      </c>
      <c r="H141">
        <v>222</v>
      </c>
      <c r="I141" t="s">
        <v>81</v>
      </c>
      <c r="J141" t="s">
        <v>125</v>
      </c>
      <c r="K141" t="s">
        <v>19</v>
      </c>
      <c r="L141" s="32" t="s">
        <v>20</v>
      </c>
      <c r="M141" s="6" t="s">
        <v>196</v>
      </c>
      <c r="N141">
        <v>5000</v>
      </c>
      <c r="O141">
        <v>27490486</v>
      </c>
      <c r="P141" s="6"/>
    </row>
    <row r="142" spans="1:16">
      <c r="A142" s="18">
        <v>44</v>
      </c>
      <c r="B142" s="6">
        <v>24</v>
      </c>
      <c r="C142">
        <v>0.34090909090909799</v>
      </c>
      <c r="D142" t="s">
        <v>14</v>
      </c>
      <c r="E142">
        <v>20.2</v>
      </c>
      <c r="F142" t="s">
        <v>31</v>
      </c>
      <c r="G142" t="s">
        <v>281</v>
      </c>
      <c r="H142">
        <v>220</v>
      </c>
      <c r="I142" t="s">
        <v>81</v>
      </c>
      <c r="J142" t="s">
        <v>125</v>
      </c>
      <c r="K142" t="s">
        <v>19</v>
      </c>
      <c r="L142" s="32" t="s">
        <v>20</v>
      </c>
      <c r="M142" s="6" t="s">
        <v>196</v>
      </c>
      <c r="N142">
        <v>5000</v>
      </c>
      <c r="O142">
        <v>27490486</v>
      </c>
      <c r="P142" s="6"/>
    </row>
    <row r="143" spans="1:16">
      <c r="A143" s="18">
        <v>45</v>
      </c>
      <c r="B143" s="6">
        <v>72</v>
      </c>
      <c r="C143">
        <v>0.322784810126583</v>
      </c>
      <c r="D143" t="s">
        <v>14</v>
      </c>
      <c r="E143">
        <v>19.100000000000001</v>
      </c>
      <c r="F143" s="21" t="s">
        <v>15</v>
      </c>
      <c r="G143" t="s">
        <v>281</v>
      </c>
      <c r="H143">
        <v>68</v>
      </c>
      <c r="I143" t="s">
        <v>81</v>
      </c>
      <c r="J143" t="s">
        <v>125</v>
      </c>
      <c r="K143" t="s">
        <v>19</v>
      </c>
      <c r="L143" s="32" t="s">
        <v>20</v>
      </c>
      <c r="M143" s="32" t="s">
        <v>59</v>
      </c>
      <c r="N143">
        <v>5000</v>
      </c>
      <c r="O143">
        <v>27254470</v>
      </c>
      <c r="P143" s="6" t="s">
        <v>147</v>
      </c>
    </row>
    <row r="144" spans="1:16">
      <c r="A144" s="18">
        <v>46</v>
      </c>
      <c r="B144" s="6">
        <v>4</v>
      </c>
      <c r="C144">
        <v>0.13157894736842299</v>
      </c>
      <c r="D144" t="s">
        <v>14</v>
      </c>
      <c r="E144" t="s">
        <v>326</v>
      </c>
      <c r="F144" s="21" t="s">
        <v>15</v>
      </c>
      <c r="G144" t="s">
        <v>281</v>
      </c>
      <c r="H144">
        <v>75</v>
      </c>
      <c r="I144" t="s">
        <v>137</v>
      </c>
      <c r="J144" t="s">
        <v>125</v>
      </c>
      <c r="K144" t="s">
        <v>130</v>
      </c>
      <c r="L144" t="s">
        <v>221</v>
      </c>
      <c r="M144" s="6" t="s">
        <v>326</v>
      </c>
      <c r="N144">
        <v>0</v>
      </c>
      <c r="O144" s="22" t="s">
        <v>150</v>
      </c>
      <c r="P144" t="s">
        <v>289</v>
      </c>
    </row>
    <row r="145" spans="1:16">
      <c r="A145">
        <v>47</v>
      </c>
      <c r="B145">
        <v>0.5</v>
      </c>
      <c r="C145">
        <v>1.24999999999999</v>
      </c>
      <c r="D145" t="s">
        <v>14</v>
      </c>
      <c r="E145">
        <v>22.5</v>
      </c>
      <c r="F145" t="s">
        <v>31</v>
      </c>
      <c r="G145" t="s">
        <v>281</v>
      </c>
      <c r="H145">
        <v>129.1</v>
      </c>
      <c r="I145" t="s">
        <v>29</v>
      </c>
      <c r="J145" t="s">
        <v>152</v>
      </c>
      <c r="K145" t="s">
        <v>19</v>
      </c>
      <c r="L145" s="32" t="s">
        <v>126</v>
      </c>
      <c r="M145" s="32" t="s">
        <v>59</v>
      </c>
      <c r="N145">
        <v>5000</v>
      </c>
      <c r="O145">
        <v>25353068</v>
      </c>
      <c r="P145" s="6" t="s">
        <v>153</v>
      </c>
    </row>
    <row r="146" spans="1:16">
      <c r="A146">
        <v>47</v>
      </c>
      <c r="B146">
        <v>3</v>
      </c>
      <c r="C146">
        <v>1.375</v>
      </c>
      <c r="D146" t="s">
        <v>14</v>
      </c>
      <c r="E146">
        <v>22.5</v>
      </c>
      <c r="F146" t="s">
        <v>31</v>
      </c>
      <c r="G146" t="s">
        <v>281</v>
      </c>
      <c r="H146">
        <v>129.1</v>
      </c>
      <c r="I146" t="s">
        <v>29</v>
      </c>
      <c r="J146" t="s">
        <v>152</v>
      </c>
      <c r="K146" t="s">
        <v>19</v>
      </c>
      <c r="L146" s="32" t="s">
        <v>126</v>
      </c>
      <c r="M146" s="32" t="s">
        <v>59</v>
      </c>
      <c r="N146">
        <v>5000</v>
      </c>
      <c r="O146">
        <v>25353068</v>
      </c>
      <c r="P146" s="6"/>
    </row>
    <row r="147" spans="1:16">
      <c r="A147">
        <v>47</v>
      </c>
      <c r="B147">
        <v>6</v>
      </c>
      <c r="C147">
        <v>1.375</v>
      </c>
      <c r="D147" t="s">
        <v>14</v>
      </c>
      <c r="E147">
        <v>22.5</v>
      </c>
      <c r="F147" t="s">
        <v>31</v>
      </c>
      <c r="G147" t="s">
        <v>281</v>
      </c>
      <c r="H147">
        <v>129.1</v>
      </c>
      <c r="I147" t="s">
        <v>29</v>
      </c>
      <c r="J147" t="s">
        <v>152</v>
      </c>
      <c r="K147" t="s">
        <v>19</v>
      </c>
      <c r="L147" s="32" t="s">
        <v>126</v>
      </c>
      <c r="M147" s="32" t="s">
        <v>59</v>
      </c>
      <c r="N147">
        <v>5000</v>
      </c>
      <c r="O147">
        <v>25353068</v>
      </c>
      <c r="P147" s="6"/>
    </row>
    <row r="148" spans="1:16">
      <c r="A148">
        <v>47</v>
      </c>
      <c r="B148">
        <v>22</v>
      </c>
      <c r="C148">
        <v>0.875</v>
      </c>
      <c r="D148" t="s">
        <v>14</v>
      </c>
      <c r="E148">
        <v>22.5</v>
      </c>
      <c r="F148" t="s">
        <v>31</v>
      </c>
      <c r="G148" t="s">
        <v>281</v>
      </c>
      <c r="H148">
        <v>129.1</v>
      </c>
      <c r="I148" t="s">
        <v>29</v>
      </c>
      <c r="J148" t="s">
        <v>152</v>
      </c>
      <c r="K148" t="s">
        <v>19</v>
      </c>
      <c r="L148" s="32" t="s">
        <v>126</v>
      </c>
      <c r="M148" s="32" t="s">
        <v>59</v>
      </c>
      <c r="N148">
        <v>5000</v>
      </c>
      <c r="O148">
        <v>25353068</v>
      </c>
      <c r="P148" s="6"/>
    </row>
    <row r="149" spans="1:16">
      <c r="A149">
        <v>48</v>
      </c>
      <c r="B149">
        <v>0.5</v>
      </c>
      <c r="C149">
        <v>0.624999999999998</v>
      </c>
      <c r="D149" t="s">
        <v>14</v>
      </c>
      <c r="E149">
        <v>22.5</v>
      </c>
      <c r="F149" t="s">
        <v>31</v>
      </c>
      <c r="G149" t="s">
        <v>281</v>
      </c>
      <c r="H149">
        <v>125.2</v>
      </c>
      <c r="I149" t="s">
        <v>29</v>
      </c>
      <c r="J149" t="s">
        <v>152</v>
      </c>
      <c r="K149" t="s">
        <v>19</v>
      </c>
      <c r="L149" t="s">
        <v>20</v>
      </c>
      <c r="M149" s="32" t="s">
        <v>59</v>
      </c>
      <c r="N149">
        <v>5000</v>
      </c>
      <c r="O149">
        <v>25353068</v>
      </c>
      <c r="P149" s="6" t="s">
        <v>154</v>
      </c>
    </row>
    <row r="150" spans="1:16">
      <c r="A150">
        <v>48</v>
      </c>
      <c r="B150">
        <v>3</v>
      </c>
      <c r="C150">
        <v>1.24999999999999</v>
      </c>
      <c r="D150" t="s">
        <v>14</v>
      </c>
      <c r="E150">
        <v>22.5</v>
      </c>
      <c r="F150" t="s">
        <v>31</v>
      </c>
      <c r="G150" t="s">
        <v>281</v>
      </c>
      <c r="H150">
        <v>125.2</v>
      </c>
      <c r="I150" t="s">
        <v>29</v>
      </c>
      <c r="J150" t="s">
        <v>152</v>
      </c>
      <c r="K150" t="s">
        <v>19</v>
      </c>
      <c r="L150" t="s">
        <v>20</v>
      </c>
      <c r="M150" s="32" t="s">
        <v>59</v>
      </c>
      <c r="N150">
        <v>5000</v>
      </c>
      <c r="O150">
        <v>25353068</v>
      </c>
      <c r="P150" s="6"/>
    </row>
    <row r="151" spans="1:16">
      <c r="A151">
        <v>48</v>
      </c>
      <c r="B151">
        <v>6</v>
      </c>
      <c r="C151">
        <v>0.999999999999994</v>
      </c>
      <c r="D151" t="s">
        <v>14</v>
      </c>
      <c r="E151">
        <v>22.5</v>
      </c>
      <c r="F151" t="s">
        <v>31</v>
      </c>
      <c r="G151" t="s">
        <v>281</v>
      </c>
      <c r="H151">
        <v>125.2</v>
      </c>
      <c r="I151" t="s">
        <v>29</v>
      </c>
      <c r="J151" t="s">
        <v>152</v>
      </c>
      <c r="K151" t="s">
        <v>19</v>
      </c>
      <c r="L151" t="s">
        <v>20</v>
      </c>
      <c r="M151" s="32" t="s">
        <v>59</v>
      </c>
      <c r="N151">
        <v>5000</v>
      </c>
      <c r="O151">
        <v>25353068</v>
      </c>
      <c r="P151" s="6"/>
    </row>
    <row r="152" spans="1:16">
      <c r="A152">
        <v>48</v>
      </c>
      <c r="B152">
        <v>22</v>
      </c>
      <c r="C152">
        <v>0.875</v>
      </c>
      <c r="D152" t="s">
        <v>14</v>
      </c>
      <c r="E152">
        <v>22.5</v>
      </c>
      <c r="F152" t="s">
        <v>31</v>
      </c>
      <c r="G152" t="s">
        <v>281</v>
      </c>
      <c r="H152">
        <v>125.2</v>
      </c>
      <c r="I152" t="s">
        <v>29</v>
      </c>
      <c r="J152" t="s">
        <v>152</v>
      </c>
      <c r="K152" t="s">
        <v>19</v>
      </c>
      <c r="L152" t="s">
        <v>20</v>
      </c>
      <c r="M152" s="32" t="s">
        <v>59</v>
      </c>
      <c r="N152">
        <v>5000</v>
      </c>
      <c r="O152">
        <v>25353068</v>
      </c>
      <c r="P152" s="6"/>
    </row>
    <row r="153" spans="1:16">
      <c r="A153">
        <v>49</v>
      </c>
      <c r="B153">
        <v>0.5</v>
      </c>
      <c r="C153">
        <v>1.0526315789473699</v>
      </c>
      <c r="D153" t="s">
        <v>14</v>
      </c>
      <c r="E153">
        <v>17</v>
      </c>
      <c r="F153" s="21" t="s">
        <v>15</v>
      </c>
      <c r="G153" t="s">
        <v>281</v>
      </c>
      <c r="H153">
        <v>175.3</v>
      </c>
      <c r="I153" t="s">
        <v>29</v>
      </c>
      <c r="J153" t="s">
        <v>152</v>
      </c>
      <c r="K153" t="s">
        <v>19</v>
      </c>
      <c r="L153" t="s">
        <v>159</v>
      </c>
      <c r="M153" s="32" t="s">
        <v>196</v>
      </c>
      <c r="N153">
        <v>5000</v>
      </c>
      <c r="O153">
        <v>24937108</v>
      </c>
      <c r="P153" t="s">
        <v>156</v>
      </c>
    </row>
    <row r="154" spans="1:16">
      <c r="A154">
        <v>49</v>
      </c>
      <c r="B154">
        <v>4</v>
      </c>
      <c r="C154">
        <v>0.65789473684210797</v>
      </c>
      <c r="D154" t="s">
        <v>14</v>
      </c>
      <c r="E154">
        <v>17</v>
      </c>
      <c r="F154" s="21" t="s">
        <v>15</v>
      </c>
      <c r="G154" t="s">
        <v>281</v>
      </c>
      <c r="H154">
        <v>175.3</v>
      </c>
      <c r="I154" t="s">
        <v>29</v>
      </c>
      <c r="J154" t="s">
        <v>152</v>
      </c>
      <c r="K154" t="s">
        <v>19</v>
      </c>
      <c r="L154" t="s">
        <v>159</v>
      </c>
      <c r="M154" s="32" t="s">
        <v>196</v>
      </c>
      <c r="N154">
        <v>5000</v>
      </c>
      <c r="O154">
        <v>24937108</v>
      </c>
      <c r="P154" s="6"/>
    </row>
    <row r="155" spans="1:16">
      <c r="A155">
        <v>49</v>
      </c>
      <c r="B155">
        <v>14</v>
      </c>
      <c r="C155">
        <v>0.78947368421052899</v>
      </c>
      <c r="D155" t="s">
        <v>14</v>
      </c>
      <c r="E155">
        <v>17</v>
      </c>
      <c r="F155" s="21" t="s">
        <v>15</v>
      </c>
      <c r="G155" t="s">
        <v>281</v>
      </c>
      <c r="H155">
        <v>175.3</v>
      </c>
      <c r="I155" t="s">
        <v>29</v>
      </c>
      <c r="J155" t="s">
        <v>152</v>
      </c>
      <c r="K155" t="s">
        <v>19</v>
      </c>
      <c r="L155" t="s">
        <v>159</v>
      </c>
      <c r="M155" s="32" t="s">
        <v>196</v>
      </c>
      <c r="N155">
        <v>5000</v>
      </c>
      <c r="O155">
        <v>24937108</v>
      </c>
      <c r="P155" s="6"/>
    </row>
    <row r="156" spans="1:16">
      <c r="A156">
        <v>49</v>
      </c>
      <c r="B156">
        <v>24</v>
      </c>
      <c r="C156">
        <v>0.92105263157894801</v>
      </c>
      <c r="D156" t="s">
        <v>14</v>
      </c>
      <c r="E156">
        <v>17</v>
      </c>
      <c r="F156" s="21" t="s">
        <v>15</v>
      </c>
      <c r="G156" t="s">
        <v>281</v>
      </c>
      <c r="H156">
        <v>175.3</v>
      </c>
      <c r="I156" t="s">
        <v>29</v>
      </c>
      <c r="J156" t="s">
        <v>152</v>
      </c>
      <c r="K156" t="s">
        <v>19</v>
      </c>
      <c r="L156" t="s">
        <v>159</v>
      </c>
      <c r="M156" s="32" t="s">
        <v>196</v>
      </c>
      <c r="N156">
        <v>5000</v>
      </c>
      <c r="O156">
        <v>24937108</v>
      </c>
    </row>
    <row r="157" spans="1:16">
      <c r="A157">
        <v>49</v>
      </c>
      <c r="B157">
        <v>48</v>
      </c>
      <c r="C157">
        <v>0.78947368421052899</v>
      </c>
      <c r="D157" t="s">
        <v>14</v>
      </c>
      <c r="E157">
        <v>17</v>
      </c>
      <c r="F157" s="21" t="s">
        <v>15</v>
      </c>
      <c r="G157" t="s">
        <v>281</v>
      </c>
      <c r="H157">
        <v>175.3</v>
      </c>
      <c r="I157" t="s">
        <v>29</v>
      </c>
      <c r="J157" t="s">
        <v>152</v>
      </c>
      <c r="K157" t="s">
        <v>19</v>
      </c>
      <c r="L157" t="s">
        <v>159</v>
      </c>
      <c r="M157" s="32" t="s">
        <v>196</v>
      </c>
      <c r="N157">
        <v>5000</v>
      </c>
      <c r="O157">
        <v>24937108</v>
      </c>
    </row>
    <row r="158" spans="1:16">
      <c r="A158">
        <v>50</v>
      </c>
      <c r="B158">
        <v>0.5</v>
      </c>
      <c r="C158">
        <v>0.9</v>
      </c>
      <c r="D158" t="s">
        <v>14</v>
      </c>
      <c r="E158" t="s">
        <v>326</v>
      </c>
      <c r="F158" t="s">
        <v>158</v>
      </c>
      <c r="G158" t="s">
        <v>281</v>
      </c>
      <c r="H158">
        <v>194.4</v>
      </c>
      <c r="I158" t="s">
        <v>29</v>
      </c>
      <c r="J158" t="s">
        <v>152</v>
      </c>
      <c r="K158" t="s">
        <v>19</v>
      </c>
      <c r="L158" t="s">
        <v>159</v>
      </c>
      <c r="M158" s="32" t="s">
        <v>196</v>
      </c>
      <c r="N158">
        <v>5000</v>
      </c>
      <c r="O158">
        <v>24875656</v>
      </c>
      <c r="P158" s="26" t="s">
        <v>359</v>
      </c>
    </row>
    <row r="159" spans="1:16">
      <c r="A159">
        <v>50</v>
      </c>
      <c r="B159">
        <v>4</v>
      </c>
      <c r="C159">
        <v>0.7</v>
      </c>
      <c r="D159" t="s">
        <v>14</v>
      </c>
      <c r="E159" t="s">
        <v>326</v>
      </c>
      <c r="F159" t="s">
        <v>158</v>
      </c>
      <c r="G159" t="s">
        <v>281</v>
      </c>
      <c r="H159">
        <v>194.4</v>
      </c>
      <c r="I159" t="s">
        <v>29</v>
      </c>
      <c r="J159" t="s">
        <v>152</v>
      </c>
      <c r="K159" t="s">
        <v>19</v>
      </c>
      <c r="L159" t="s">
        <v>159</v>
      </c>
      <c r="M159" s="32" t="s">
        <v>196</v>
      </c>
      <c r="N159">
        <v>5000</v>
      </c>
      <c r="O159">
        <v>24875656</v>
      </c>
    </row>
    <row r="160" spans="1:16">
      <c r="A160">
        <v>50</v>
      </c>
      <c r="B160">
        <v>14</v>
      </c>
      <c r="C160">
        <v>0.7</v>
      </c>
      <c r="D160" t="s">
        <v>14</v>
      </c>
      <c r="E160" t="s">
        <v>326</v>
      </c>
      <c r="F160" t="s">
        <v>158</v>
      </c>
      <c r="G160" t="s">
        <v>281</v>
      </c>
      <c r="H160">
        <v>194.4</v>
      </c>
      <c r="I160" t="s">
        <v>29</v>
      </c>
      <c r="J160" t="s">
        <v>152</v>
      </c>
      <c r="K160" t="s">
        <v>19</v>
      </c>
      <c r="L160" t="s">
        <v>159</v>
      </c>
      <c r="M160" s="32" t="s">
        <v>196</v>
      </c>
      <c r="N160">
        <v>5000</v>
      </c>
      <c r="O160">
        <v>24875656</v>
      </c>
    </row>
    <row r="161" spans="1:16">
      <c r="A161">
        <v>50</v>
      </c>
      <c r="B161">
        <v>24</v>
      </c>
      <c r="C161">
        <v>0.8</v>
      </c>
      <c r="D161" t="s">
        <v>14</v>
      </c>
      <c r="E161" t="s">
        <v>326</v>
      </c>
      <c r="F161" t="s">
        <v>158</v>
      </c>
      <c r="G161" t="s">
        <v>281</v>
      </c>
      <c r="H161">
        <v>194.4</v>
      </c>
      <c r="I161" t="s">
        <v>29</v>
      </c>
      <c r="J161" t="s">
        <v>152</v>
      </c>
      <c r="K161" t="s">
        <v>19</v>
      </c>
      <c r="L161" t="s">
        <v>159</v>
      </c>
      <c r="M161" s="32" t="s">
        <v>196</v>
      </c>
      <c r="N161">
        <v>5000</v>
      </c>
      <c r="O161">
        <v>24875656</v>
      </c>
      <c r="P161" s="26"/>
    </row>
    <row r="162" spans="1:16">
      <c r="A162">
        <v>51</v>
      </c>
      <c r="B162">
        <v>0.5</v>
      </c>
      <c r="C162">
        <v>0.4</v>
      </c>
      <c r="D162" t="s">
        <v>14</v>
      </c>
      <c r="E162" t="s">
        <v>326</v>
      </c>
      <c r="F162" t="s">
        <v>158</v>
      </c>
      <c r="G162" t="s">
        <v>281</v>
      </c>
      <c r="H162">
        <v>150</v>
      </c>
      <c r="I162" t="s">
        <v>29</v>
      </c>
      <c r="J162" t="s">
        <v>152</v>
      </c>
      <c r="K162" t="s">
        <v>19</v>
      </c>
      <c r="L162" t="s">
        <v>20</v>
      </c>
      <c r="M162" s="32" t="s">
        <v>326</v>
      </c>
      <c r="N162">
        <v>5000</v>
      </c>
      <c r="O162">
        <v>24875656</v>
      </c>
      <c r="P162" s="26" t="s">
        <v>360</v>
      </c>
    </row>
    <row r="163" spans="1:16">
      <c r="A163">
        <v>51</v>
      </c>
      <c r="B163">
        <v>4</v>
      </c>
      <c r="C163">
        <v>0.4</v>
      </c>
      <c r="D163" t="s">
        <v>14</v>
      </c>
      <c r="E163" t="s">
        <v>326</v>
      </c>
      <c r="F163" t="s">
        <v>158</v>
      </c>
      <c r="G163" t="s">
        <v>281</v>
      </c>
      <c r="H163">
        <v>150</v>
      </c>
      <c r="I163" t="s">
        <v>29</v>
      </c>
      <c r="J163" t="s">
        <v>152</v>
      </c>
      <c r="K163" t="s">
        <v>19</v>
      </c>
      <c r="L163" t="s">
        <v>20</v>
      </c>
      <c r="M163" s="32" t="s">
        <v>326</v>
      </c>
      <c r="N163">
        <v>5000</v>
      </c>
      <c r="O163">
        <v>24875656</v>
      </c>
      <c r="P163" s="26"/>
    </row>
    <row r="164" spans="1:16">
      <c r="A164">
        <v>51</v>
      </c>
      <c r="B164">
        <v>16</v>
      </c>
      <c r="C164">
        <v>0.5</v>
      </c>
      <c r="D164" t="s">
        <v>14</v>
      </c>
      <c r="E164" t="s">
        <v>326</v>
      </c>
      <c r="F164" t="s">
        <v>158</v>
      </c>
      <c r="G164" t="s">
        <v>281</v>
      </c>
      <c r="H164">
        <v>150</v>
      </c>
      <c r="I164" t="s">
        <v>29</v>
      </c>
      <c r="J164" t="s">
        <v>152</v>
      </c>
      <c r="K164" t="s">
        <v>19</v>
      </c>
      <c r="L164" t="s">
        <v>20</v>
      </c>
      <c r="M164" s="32" t="s">
        <v>326</v>
      </c>
      <c r="N164">
        <v>5000</v>
      </c>
      <c r="O164">
        <v>24875656</v>
      </c>
      <c r="P164" s="26"/>
    </row>
    <row r="165" spans="1:16">
      <c r="A165">
        <v>51</v>
      </c>
      <c r="B165">
        <v>24</v>
      </c>
      <c r="C165">
        <v>0.6</v>
      </c>
      <c r="D165" t="s">
        <v>14</v>
      </c>
      <c r="E165" t="s">
        <v>326</v>
      </c>
      <c r="F165" t="s">
        <v>158</v>
      </c>
      <c r="G165" t="s">
        <v>281</v>
      </c>
      <c r="H165">
        <v>150</v>
      </c>
      <c r="I165" t="s">
        <v>29</v>
      </c>
      <c r="J165" t="s">
        <v>152</v>
      </c>
      <c r="K165" t="s">
        <v>19</v>
      </c>
      <c r="L165" t="s">
        <v>20</v>
      </c>
      <c r="M165" s="32" t="s">
        <v>326</v>
      </c>
      <c r="N165">
        <v>5000</v>
      </c>
      <c r="O165">
        <v>24875656</v>
      </c>
      <c r="P165" s="26"/>
    </row>
    <row r="166" spans="1:16">
      <c r="A166">
        <v>52</v>
      </c>
      <c r="B166">
        <v>0.5</v>
      </c>
      <c r="C166">
        <v>0.69767441860465595</v>
      </c>
      <c r="D166" t="s">
        <v>14</v>
      </c>
      <c r="E166">
        <v>17</v>
      </c>
      <c r="F166" s="21" t="s">
        <v>15</v>
      </c>
      <c r="G166" t="s">
        <v>281</v>
      </c>
      <c r="H166">
        <v>168</v>
      </c>
      <c r="I166" t="s">
        <v>29</v>
      </c>
      <c r="J166" t="s">
        <v>152</v>
      </c>
      <c r="K166" t="s">
        <v>19</v>
      </c>
      <c r="L166" t="s">
        <v>159</v>
      </c>
      <c r="M166" s="32" t="s">
        <v>196</v>
      </c>
      <c r="N166">
        <v>5000</v>
      </c>
      <c r="O166">
        <v>24083623</v>
      </c>
      <c r="P166" s="6" t="s">
        <v>361</v>
      </c>
    </row>
    <row r="167" spans="1:16">
      <c r="A167">
        <v>52</v>
      </c>
      <c r="B167">
        <v>2</v>
      </c>
      <c r="C167">
        <v>0.93023255813953798</v>
      </c>
      <c r="D167" t="s">
        <v>14</v>
      </c>
      <c r="E167">
        <v>17</v>
      </c>
      <c r="F167" s="21" t="s">
        <v>15</v>
      </c>
      <c r="G167" t="s">
        <v>281</v>
      </c>
      <c r="H167">
        <v>168</v>
      </c>
      <c r="I167" t="s">
        <v>29</v>
      </c>
      <c r="J167" t="s">
        <v>152</v>
      </c>
      <c r="K167" t="s">
        <v>19</v>
      </c>
      <c r="L167" t="s">
        <v>159</v>
      </c>
      <c r="M167" s="32" t="s">
        <v>196</v>
      </c>
      <c r="N167">
        <v>5000</v>
      </c>
      <c r="O167">
        <v>24083623</v>
      </c>
      <c r="P167" s="6"/>
    </row>
    <row r="168" spans="1:16">
      <c r="A168">
        <v>52</v>
      </c>
      <c r="B168">
        <v>5</v>
      </c>
      <c r="C168">
        <v>0.81395348837209602</v>
      </c>
      <c r="D168" t="s">
        <v>14</v>
      </c>
      <c r="E168">
        <v>17</v>
      </c>
      <c r="F168" s="21" t="s">
        <v>15</v>
      </c>
      <c r="G168" t="s">
        <v>281</v>
      </c>
      <c r="H168">
        <v>168</v>
      </c>
      <c r="I168" t="s">
        <v>29</v>
      </c>
      <c r="J168" t="s">
        <v>152</v>
      </c>
      <c r="K168" t="s">
        <v>19</v>
      </c>
      <c r="L168" t="s">
        <v>159</v>
      </c>
      <c r="M168" s="32" t="s">
        <v>196</v>
      </c>
      <c r="N168">
        <v>5000</v>
      </c>
      <c r="O168">
        <v>24083623</v>
      </c>
      <c r="P168" s="6"/>
    </row>
    <row r="169" spans="1:16">
      <c r="A169">
        <v>52</v>
      </c>
      <c r="B169">
        <v>16</v>
      </c>
      <c r="C169">
        <v>0.58139534883721</v>
      </c>
      <c r="D169" t="s">
        <v>14</v>
      </c>
      <c r="E169">
        <v>17</v>
      </c>
      <c r="F169" s="21" t="s">
        <v>15</v>
      </c>
      <c r="G169" t="s">
        <v>281</v>
      </c>
      <c r="H169">
        <v>168</v>
      </c>
      <c r="I169" t="s">
        <v>29</v>
      </c>
      <c r="J169" t="s">
        <v>152</v>
      </c>
      <c r="K169" t="s">
        <v>19</v>
      </c>
      <c r="L169" t="s">
        <v>159</v>
      </c>
      <c r="M169" s="32" t="s">
        <v>196</v>
      </c>
      <c r="N169">
        <v>5000</v>
      </c>
      <c r="O169">
        <v>24083623</v>
      </c>
      <c r="P169" s="6"/>
    </row>
    <row r="170" spans="1:16">
      <c r="A170">
        <v>52</v>
      </c>
      <c r="B170">
        <v>24</v>
      </c>
      <c r="C170">
        <v>0.81395348837209602</v>
      </c>
      <c r="D170" t="s">
        <v>14</v>
      </c>
      <c r="E170">
        <v>17</v>
      </c>
      <c r="F170" s="21" t="s">
        <v>15</v>
      </c>
      <c r="G170" t="s">
        <v>281</v>
      </c>
      <c r="H170">
        <v>168</v>
      </c>
      <c r="I170" t="s">
        <v>29</v>
      </c>
      <c r="J170" t="s">
        <v>152</v>
      </c>
      <c r="K170" t="s">
        <v>19</v>
      </c>
      <c r="L170" t="s">
        <v>159</v>
      </c>
      <c r="M170" s="32" t="s">
        <v>196</v>
      </c>
      <c r="N170">
        <v>5000</v>
      </c>
      <c r="O170">
        <v>24083623</v>
      </c>
      <c r="P170" s="6"/>
    </row>
    <row r="171" spans="1:16">
      <c r="A171">
        <v>52</v>
      </c>
      <c r="B171">
        <v>48</v>
      </c>
      <c r="C171">
        <v>0.46511627906976799</v>
      </c>
      <c r="D171" t="s">
        <v>14</v>
      </c>
      <c r="E171">
        <v>17</v>
      </c>
      <c r="F171" s="21" t="s">
        <v>15</v>
      </c>
      <c r="G171" t="s">
        <v>281</v>
      </c>
      <c r="H171">
        <v>168</v>
      </c>
      <c r="I171" t="s">
        <v>29</v>
      </c>
      <c r="J171" t="s">
        <v>152</v>
      </c>
      <c r="K171" t="s">
        <v>19</v>
      </c>
      <c r="L171" t="s">
        <v>20</v>
      </c>
      <c r="M171" s="32" t="s">
        <v>196</v>
      </c>
      <c r="N171">
        <v>5000</v>
      </c>
      <c r="O171">
        <v>24083623</v>
      </c>
    </row>
    <row r="172" spans="1:16">
      <c r="A172">
        <v>53</v>
      </c>
      <c r="B172">
        <v>0.5</v>
      </c>
      <c r="C172">
        <v>0.46511627906976799</v>
      </c>
      <c r="D172" t="s">
        <v>14</v>
      </c>
      <c r="E172">
        <v>17</v>
      </c>
      <c r="F172" s="21" t="s">
        <v>15</v>
      </c>
      <c r="G172" t="s">
        <v>281</v>
      </c>
      <c r="H172">
        <v>168</v>
      </c>
      <c r="I172" t="s">
        <v>29</v>
      </c>
      <c r="J172" t="s">
        <v>152</v>
      </c>
      <c r="K172" t="s">
        <v>19</v>
      </c>
      <c r="L172" t="s">
        <v>159</v>
      </c>
      <c r="M172" s="32" t="s">
        <v>196</v>
      </c>
      <c r="N172">
        <v>5000</v>
      </c>
      <c r="O172">
        <v>24083623</v>
      </c>
      <c r="P172" s="6" t="s">
        <v>362</v>
      </c>
    </row>
    <row r="173" spans="1:16">
      <c r="A173">
        <v>53</v>
      </c>
      <c r="B173">
        <v>2</v>
      </c>
      <c r="C173">
        <v>0.58139534883721</v>
      </c>
      <c r="D173" t="s">
        <v>14</v>
      </c>
      <c r="E173">
        <v>17</v>
      </c>
      <c r="F173" s="21" t="s">
        <v>15</v>
      </c>
      <c r="G173" t="s">
        <v>281</v>
      </c>
      <c r="H173">
        <v>168</v>
      </c>
      <c r="I173" t="s">
        <v>29</v>
      </c>
      <c r="J173" t="s">
        <v>152</v>
      </c>
      <c r="K173" t="s">
        <v>19</v>
      </c>
      <c r="L173" t="s">
        <v>159</v>
      </c>
      <c r="M173" s="32" t="s">
        <v>196</v>
      </c>
      <c r="N173">
        <v>5000</v>
      </c>
      <c r="O173">
        <v>24083623</v>
      </c>
    </row>
    <row r="174" spans="1:16">
      <c r="A174">
        <v>53</v>
      </c>
      <c r="B174">
        <v>5</v>
      </c>
      <c r="C174">
        <v>0.34883720930232798</v>
      </c>
      <c r="D174" t="s">
        <v>14</v>
      </c>
      <c r="E174">
        <v>17</v>
      </c>
      <c r="F174" s="21" t="s">
        <v>15</v>
      </c>
      <c r="G174" t="s">
        <v>281</v>
      </c>
      <c r="H174">
        <v>168</v>
      </c>
      <c r="I174" t="s">
        <v>29</v>
      </c>
      <c r="J174" t="s">
        <v>152</v>
      </c>
      <c r="K174" t="s">
        <v>19</v>
      </c>
      <c r="L174" t="s">
        <v>159</v>
      </c>
      <c r="M174" s="32" t="s">
        <v>196</v>
      </c>
      <c r="N174">
        <v>5000</v>
      </c>
      <c r="O174">
        <v>24083623</v>
      </c>
    </row>
    <row r="175" spans="1:16">
      <c r="A175">
        <v>53</v>
      </c>
      <c r="B175">
        <v>16</v>
      </c>
      <c r="C175">
        <v>0.58139534883721</v>
      </c>
      <c r="D175" t="s">
        <v>14</v>
      </c>
      <c r="E175">
        <v>17</v>
      </c>
      <c r="F175" s="21" t="s">
        <v>15</v>
      </c>
      <c r="G175" t="s">
        <v>281</v>
      </c>
      <c r="H175">
        <v>168</v>
      </c>
      <c r="I175" t="s">
        <v>29</v>
      </c>
      <c r="J175" t="s">
        <v>152</v>
      </c>
      <c r="K175" t="s">
        <v>19</v>
      </c>
      <c r="L175" t="s">
        <v>159</v>
      </c>
      <c r="M175" s="32" t="s">
        <v>196</v>
      </c>
      <c r="N175">
        <v>5000</v>
      </c>
      <c r="O175">
        <v>24083623</v>
      </c>
    </row>
    <row r="176" spans="1:16">
      <c r="A176">
        <v>53</v>
      </c>
      <c r="B176">
        <v>24</v>
      </c>
      <c r="C176">
        <v>0.46511627906976799</v>
      </c>
      <c r="D176" t="s">
        <v>14</v>
      </c>
      <c r="E176">
        <v>17</v>
      </c>
      <c r="F176" s="21" t="s">
        <v>15</v>
      </c>
      <c r="G176" t="s">
        <v>281</v>
      </c>
      <c r="H176">
        <v>168</v>
      </c>
      <c r="I176" t="s">
        <v>29</v>
      </c>
      <c r="J176" t="s">
        <v>152</v>
      </c>
      <c r="K176" t="s">
        <v>19</v>
      </c>
      <c r="L176" t="s">
        <v>159</v>
      </c>
      <c r="M176" s="32" t="s">
        <v>196</v>
      </c>
      <c r="N176">
        <v>5000</v>
      </c>
      <c r="O176">
        <v>24083623</v>
      </c>
      <c r="P176" s="6"/>
    </row>
    <row r="177" spans="1:17">
      <c r="A177">
        <v>53</v>
      </c>
      <c r="B177">
        <v>48</v>
      </c>
      <c r="C177">
        <v>0.46511627906976799</v>
      </c>
      <c r="D177" t="s">
        <v>14</v>
      </c>
      <c r="E177">
        <v>17</v>
      </c>
      <c r="F177" s="21" t="s">
        <v>15</v>
      </c>
      <c r="G177" t="s">
        <v>281</v>
      </c>
      <c r="H177">
        <v>168</v>
      </c>
      <c r="I177" t="s">
        <v>29</v>
      </c>
      <c r="J177" t="s">
        <v>152</v>
      </c>
      <c r="K177" t="s">
        <v>19</v>
      </c>
      <c r="L177" t="s">
        <v>160</v>
      </c>
      <c r="M177" s="32" t="s">
        <v>196</v>
      </c>
      <c r="N177">
        <v>5000</v>
      </c>
      <c r="O177">
        <v>24083623</v>
      </c>
    </row>
    <row r="178" spans="1:17">
      <c r="A178">
        <v>54</v>
      </c>
      <c r="B178">
        <v>4</v>
      </c>
      <c r="C178">
        <v>0.83516483516483597</v>
      </c>
      <c r="D178" t="s">
        <v>14</v>
      </c>
      <c r="E178">
        <v>21.4</v>
      </c>
      <c r="F178" t="s">
        <v>31</v>
      </c>
      <c r="G178" t="s">
        <v>281</v>
      </c>
      <c r="H178">
        <v>7</v>
      </c>
      <c r="I178" s="21" t="s">
        <v>161</v>
      </c>
      <c r="J178" t="s">
        <v>152</v>
      </c>
      <c r="K178" t="s">
        <v>19</v>
      </c>
      <c r="L178" t="s">
        <v>160</v>
      </c>
      <c r="M178" s="32" t="s">
        <v>196</v>
      </c>
      <c r="N178">
        <v>500</v>
      </c>
      <c r="O178">
        <v>21670497</v>
      </c>
      <c r="P178" s="6" t="s">
        <v>162</v>
      </c>
    </row>
    <row r="179" spans="1:17">
      <c r="A179">
        <v>54</v>
      </c>
      <c r="B179">
        <v>24</v>
      </c>
      <c r="C179">
        <v>0.35164835164835201</v>
      </c>
      <c r="D179" t="s">
        <v>14</v>
      </c>
      <c r="E179">
        <v>21.4</v>
      </c>
      <c r="F179" t="s">
        <v>31</v>
      </c>
      <c r="G179" t="s">
        <v>281</v>
      </c>
      <c r="H179">
        <v>7</v>
      </c>
      <c r="I179" s="21" t="s">
        <v>161</v>
      </c>
      <c r="J179" t="s">
        <v>152</v>
      </c>
      <c r="K179" t="s">
        <v>19</v>
      </c>
      <c r="L179" t="s">
        <v>160</v>
      </c>
      <c r="M179" s="32" t="s">
        <v>196</v>
      </c>
      <c r="N179">
        <v>500</v>
      </c>
      <c r="O179">
        <v>21670497</v>
      </c>
    </row>
    <row r="180" spans="1:17">
      <c r="A180">
        <v>54</v>
      </c>
      <c r="B180">
        <v>72</v>
      </c>
      <c r="C180">
        <v>0.219780219780221</v>
      </c>
      <c r="D180" t="s">
        <v>14</v>
      </c>
      <c r="E180">
        <v>21.4</v>
      </c>
      <c r="F180" t="s">
        <v>31</v>
      </c>
      <c r="G180" t="s">
        <v>281</v>
      </c>
      <c r="H180">
        <v>7</v>
      </c>
      <c r="I180" s="21" t="s">
        <v>161</v>
      </c>
      <c r="J180" t="s">
        <v>152</v>
      </c>
      <c r="K180" t="s">
        <v>19</v>
      </c>
      <c r="L180" t="s">
        <v>160</v>
      </c>
      <c r="M180" s="32" t="s">
        <v>196</v>
      </c>
      <c r="N180">
        <v>500</v>
      </c>
      <c r="O180">
        <v>21670497</v>
      </c>
    </row>
    <row r="181" spans="1:17">
      <c r="A181">
        <v>54</v>
      </c>
      <c r="B181">
        <v>96</v>
      </c>
      <c r="C181">
        <v>0.30769230769230799</v>
      </c>
      <c r="D181" t="s">
        <v>14</v>
      </c>
      <c r="E181">
        <v>21.4</v>
      </c>
      <c r="F181" t="s">
        <v>31</v>
      </c>
      <c r="G181" t="s">
        <v>281</v>
      </c>
      <c r="H181">
        <v>7</v>
      </c>
      <c r="I181" s="21" t="s">
        <v>161</v>
      </c>
      <c r="J181" t="s">
        <v>152</v>
      </c>
      <c r="K181" t="s">
        <v>19</v>
      </c>
      <c r="L181" t="s">
        <v>160</v>
      </c>
      <c r="M181" s="32" t="s">
        <v>196</v>
      </c>
      <c r="N181">
        <v>500</v>
      </c>
      <c r="O181">
        <v>21670497</v>
      </c>
    </row>
    <row r="182" spans="1:17">
      <c r="A182">
        <v>54</v>
      </c>
      <c r="B182">
        <v>168</v>
      </c>
      <c r="C182">
        <v>0.15384615384615499</v>
      </c>
      <c r="D182" t="s">
        <v>14</v>
      </c>
      <c r="E182">
        <v>21.4</v>
      </c>
      <c r="F182" t="s">
        <v>31</v>
      </c>
      <c r="G182" t="s">
        <v>281</v>
      </c>
      <c r="H182">
        <v>7</v>
      </c>
      <c r="I182" s="21" t="s">
        <v>161</v>
      </c>
      <c r="J182" t="s">
        <v>152</v>
      </c>
      <c r="K182" t="s">
        <v>19</v>
      </c>
      <c r="L182" t="s">
        <v>160</v>
      </c>
      <c r="M182" s="32" t="s">
        <v>196</v>
      </c>
      <c r="N182">
        <v>500</v>
      </c>
      <c r="O182">
        <v>21670497</v>
      </c>
    </row>
    <row r="183" spans="1:17">
      <c r="A183">
        <v>55</v>
      </c>
      <c r="B183">
        <v>4</v>
      </c>
      <c r="C183">
        <v>0.19565217391304299</v>
      </c>
      <c r="D183" t="s">
        <v>14</v>
      </c>
      <c r="E183">
        <v>21.4</v>
      </c>
      <c r="F183" t="s">
        <v>31</v>
      </c>
      <c r="G183" t="s">
        <v>281</v>
      </c>
      <c r="H183">
        <v>7</v>
      </c>
      <c r="I183" s="21" t="s">
        <v>161</v>
      </c>
      <c r="J183" t="s">
        <v>152</v>
      </c>
      <c r="K183" t="s">
        <v>19</v>
      </c>
      <c r="L183" t="s">
        <v>20</v>
      </c>
      <c r="M183" s="32" t="s">
        <v>196</v>
      </c>
      <c r="N183">
        <v>500</v>
      </c>
      <c r="O183">
        <v>21670497</v>
      </c>
      <c r="P183" s="6" t="s">
        <v>363</v>
      </c>
    </row>
    <row r="184" spans="1:17">
      <c r="A184">
        <v>55</v>
      </c>
      <c r="B184">
        <v>24</v>
      </c>
      <c r="C184">
        <v>0.13043478260869601</v>
      </c>
      <c r="D184" t="s">
        <v>14</v>
      </c>
      <c r="E184">
        <v>21.4</v>
      </c>
      <c r="F184" t="s">
        <v>31</v>
      </c>
      <c r="G184" t="s">
        <v>281</v>
      </c>
      <c r="H184">
        <v>7</v>
      </c>
      <c r="I184" s="21" t="s">
        <v>161</v>
      </c>
      <c r="J184" t="s">
        <v>152</v>
      </c>
      <c r="K184" t="s">
        <v>19</v>
      </c>
      <c r="L184" t="s">
        <v>20</v>
      </c>
      <c r="M184" s="32" t="s">
        <v>196</v>
      </c>
      <c r="N184">
        <v>500</v>
      </c>
      <c r="O184">
        <v>21670497</v>
      </c>
    </row>
    <row r="185" spans="1:17">
      <c r="A185">
        <v>55</v>
      </c>
      <c r="B185">
        <v>96</v>
      </c>
      <c r="C185">
        <v>8.6956521739131196E-2</v>
      </c>
      <c r="D185" t="s">
        <v>14</v>
      </c>
      <c r="E185">
        <v>21.4</v>
      </c>
      <c r="F185" t="s">
        <v>31</v>
      </c>
      <c r="G185" t="s">
        <v>281</v>
      </c>
      <c r="H185">
        <v>7</v>
      </c>
      <c r="I185" s="21" t="s">
        <v>161</v>
      </c>
      <c r="J185" t="s">
        <v>152</v>
      </c>
      <c r="K185" t="s">
        <v>19</v>
      </c>
      <c r="L185" t="s">
        <v>20</v>
      </c>
      <c r="M185" s="32" t="s">
        <v>196</v>
      </c>
      <c r="N185">
        <v>500</v>
      </c>
      <c r="O185">
        <v>21670497</v>
      </c>
    </row>
    <row r="186" spans="1:17">
      <c r="A186">
        <v>56</v>
      </c>
      <c r="B186">
        <v>18</v>
      </c>
      <c r="C186">
        <v>0.35087719298245601</v>
      </c>
      <c r="D186" t="s">
        <v>14</v>
      </c>
      <c r="E186">
        <v>18</v>
      </c>
      <c r="F186" t="s">
        <v>31</v>
      </c>
      <c r="G186" t="s">
        <v>281</v>
      </c>
      <c r="H186">
        <v>200</v>
      </c>
      <c r="I186" t="s">
        <v>29</v>
      </c>
      <c r="J186" t="s">
        <v>152</v>
      </c>
      <c r="K186" t="s">
        <v>19</v>
      </c>
      <c r="L186" t="s">
        <v>20</v>
      </c>
      <c r="M186" s="32" t="s">
        <v>196</v>
      </c>
      <c r="N186">
        <v>5000</v>
      </c>
      <c r="O186">
        <v>25955122</v>
      </c>
      <c r="P186" t="s">
        <v>163</v>
      </c>
    </row>
    <row r="187" spans="1:17">
      <c r="A187">
        <v>57</v>
      </c>
      <c r="B187">
        <v>18</v>
      </c>
      <c r="C187">
        <v>0.57017543859649</v>
      </c>
      <c r="D187" t="s">
        <v>14</v>
      </c>
      <c r="E187">
        <v>18</v>
      </c>
      <c r="F187" t="s">
        <v>31</v>
      </c>
      <c r="G187" t="s">
        <v>281</v>
      </c>
      <c r="H187">
        <v>200</v>
      </c>
      <c r="I187" t="s">
        <v>29</v>
      </c>
      <c r="J187" t="s">
        <v>152</v>
      </c>
      <c r="K187" t="s">
        <v>19</v>
      </c>
      <c r="L187" t="s">
        <v>160</v>
      </c>
      <c r="M187" s="32" t="s">
        <v>196</v>
      </c>
      <c r="N187">
        <v>5000</v>
      </c>
      <c r="O187">
        <v>25955122</v>
      </c>
      <c r="P187" t="s">
        <v>165</v>
      </c>
    </row>
    <row r="188" spans="1:17">
      <c r="A188">
        <v>58</v>
      </c>
      <c r="B188">
        <v>0.5</v>
      </c>
      <c r="C188">
        <v>0.12</v>
      </c>
      <c r="D188" t="s">
        <v>14</v>
      </c>
      <c r="E188" s="21">
        <v>25</v>
      </c>
      <c r="F188" s="6" t="s">
        <v>166</v>
      </c>
      <c r="G188" t="s">
        <v>281</v>
      </c>
      <c r="H188">
        <v>900</v>
      </c>
      <c r="I188" t="s">
        <v>167</v>
      </c>
      <c r="J188" t="s">
        <v>152</v>
      </c>
      <c r="K188" t="s">
        <v>19</v>
      </c>
      <c r="L188" t="s">
        <v>20</v>
      </c>
      <c r="M188" s="32" t="s">
        <v>59</v>
      </c>
      <c r="N188">
        <v>0</v>
      </c>
      <c r="O188">
        <v>26249579</v>
      </c>
      <c r="P188" t="s">
        <v>168</v>
      </c>
    </row>
    <row r="189" spans="1:17">
      <c r="A189">
        <v>58</v>
      </c>
      <c r="B189">
        <v>1</v>
      </c>
      <c r="C189">
        <v>0.11</v>
      </c>
      <c r="D189" t="s">
        <v>14</v>
      </c>
      <c r="E189" s="21">
        <v>25</v>
      </c>
      <c r="F189" s="6" t="s">
        <v>166</v>
      </c>
      <c r="G189" t="s">
        <v>281</v>
      </c>
      <c r="H189">
        <v>900</v>
      </c>
      <c r="I189" t="s">
        <v>167</v>
      </c>
      <c r="J189" t="s">
        <v>152</v>
      </c>
      <c r="K189" t="s">
        <v>19</v>
      </c>
      <c r="L189" t="s">
        <v>20</v>
      </c>
      <c r="M189" s="32" t="s">
        <v>59</v>
      </c>
      <c r="N189">
        <v>0</v>
      </c>
      <c r="O189">
        <v>26249579</v>
      </c>
    </row>
    <row r="190" spans="1:17">
      <c r="A190">
        <v>58</v>
      </c>
      <c r="B190">
        <v>4</v>
      </c>
      <c r="C190">
        <v>0.09</v>
      </c>
      <c r="D190" t="s">
        <v>14</v>
      </c>
      <c r="E190" s="21">
        <v>25</v>
      </c>
      <c r="F190" s="6" t="s">
        <v>166</v>
      </c>
      <c r="G190" t="s">
        <v>281</v>
      </c>
      <c r="H190">
        <v>900</v>
      </c>
      <c r="I190" t="s">
        <v>167</v>
      </c>
      <c r="J190" t="s">
        <v>152</v>
      </c>
      <c r="K190" t="s">
        <v>19</v>
      </c>
      <c r="L190" t="s">
        <v>20</v>
      </c>
      <c r="M190" s="32" t="s">
        <v>59</v>
      </c>
      <c r="N190">
        <v>0</v>
      </c>
      <c r="O190">
        <v>26249579</v>
      </c>
      <c r="Q190" t="s">
        <v>164</v>
      </c>
    </row>
    <row r="191" spans="1:17">
      <c r="A191">
        <v>59</v>
      </c>
      <c r="B191">
        <v>0.5</v>
      </c>
      <c r="C191">
        <v>0.25000000000000999</v>
      </c>
      <c r="D191" t="s">
        <v>14</v>
      </c>
      <c r="E191">
        <v>20</v>
      </c>
      <c r="F191" s="21" t="s">
        <v>15</v>
      </c>
      <c r="G191" t="s">
        <v>281</v>
      </c>
      <c r="H191" s="6">
        <v>190.1</v>
      </c>
      <c r="I191" s="21" t="s">
        <v>169</v>
      </c>
      <c r="J191" t="s">
        <v>152</v>
      </c>
      <c r="K191" t="s">
        <v>19</v>
      </c>
      <c r="L191" t="s">
        <v>159</v>
      </c>
      <c r="M191" s="32" t="s">
        <v>196</v>
      </c>
      <c r="N191">
        <v>5000</v>
      </c>
      <c r="O191">
        <v>27980987</v>
      </c>
      <c r="P191" t="s">
        <v>170</v>
      </c>
    </row>
    <row r="192" spans="1:17">
      <c r="A192">
        <v>59</v>
      </c>
      <c r="B192">
        <v>6</v>
      </c>
      <c r="C192">
        <v>0.25000000000000999</v>
      </c>
      <c r="D192" t="s">
        <v>14</v>
      </c>
      <c r="E192">
        <v>20</v>
      </c>
      <c r="F192" s="21" t="s">
        <v>15</v>
      </c>
      <c r="G192" t="s">
        <v>281</v>
      </c>
      <c r="H192" s="6">
        <v>190.1</v>
      </c>
      <c r="I192" s="21" t="s">
        <v>169</v>
      </c>
      <c r="J192" t="s">
        <v>152</v>
      </c>
      <c r="K192" t="s">
        <v>19</v>
      </c>
      <c r="L192" t="s">
        <v>159</v>
      </c>
      <c r="M192" s="32" t="s">
        <v>196</v>
      </c>
      <c r="N192">
        <v>5000</v>
      </c>
      <c r="O192">
        <v>27980987</v>
      </c>
    </row>
    <row r="193" spans="1:16">
      <c r="A193">
        <v>59</v>
      </c>
      <c r="B193">
        <v>24</v>
      </c>
      <c r="C193">
        <v>0</v>
      </c>
      <c r="D193" t="s">
        <v>14</v>
      </c>
      <c r="E193">
        <v>20</v>
      </c>
      <c r="F193" s="21" t="s">
        <v>15</v>
      </c>
      <c r="G193" t="s">
        <v>281</v>
      </c>
      <c r="H193" s="6">
        <v>190.1</v>
      </c>
      <c r="I193" s="21" t="s">
        <v>169</v>
      </c>
      <c r="J193" t="s">
        <v>152</v>
      </c>
      <c r="K193" t="s">
        <v>19</v>
      </c>
      <c r="L193" t="s">
        <v>159</v>
      </c>
      <c r="M193" s="32" t="s">
        <v>196</v>
      </c>
      <c r="N193">
        <v>5000</v>
      </c>
      <c r="O193">
        <v>27980987</v>
      </c>
    </row>
    <row r="194" spans="1:16">
      <c r="A194">
        <v>59</v>
      </c>
      <c r="B194">
        <v>48</v>
      </c>
      <c r="C194">
        <v>0.25</v>
      </c>
      <c r="D194" t="s">
        <v>14</v>
      </c>
      <c r="E194">
        <v>20</v>
      </c>
      <c r="F194" s="21" t="s">
        <v>15</v>
      </c>
      <c r="G194" t="s">
        <v>281</v>
      </c>
      <c r="H194" s="6">
        <v>190.1</v>
      </c>
      <c r="I194" s="21" t="s">
        <v>169</v>
      </c>
      <c r="J194" t="s">
        <v>152</v>
      </c>
      <c r="K194" t="s">
        <v>19</v>
      </c>
      <c r="L194" t="s">
        <v>159</v>
      </c>
      <c r="M194" s="32" t="s">
        <v>196</v>
      </c>
      <c r="N194">
        <v>5000</v>
      </c>
      <c r="O194">
        <v>27980987</v>
      </c>
    </row>
    <row r="195" spans="1:16">
      <c r="A195">
        <v>60</v>
      </c>
      <c r="B195">
        <v>0.5</v>
      </c>
      <c r="C195">
        <v>0.84507042253521303</v>
      </c>
      <c r="D195" t="s">
        <v>14</v>
      </c>
      <c r="E195">
        <v>20</v>
      </c>
      <c r="F195" s="21" t="s">
        <v>15</v>
      </c>
      <c r="G195" t="s">
        <v>281</v>
      </c>
      <c r="H195" s="6">
        <v>190.1</v>
      </c>
      <c r="I195" s="21" t="s">
        <v>169</v>
      </c>
      <c r="J195" t="s">
        <v>152</v>
      </c>
      <c r="K195" t="s">
        <v>19</v>
      </c>
      <c r="L195" t="s">
        <v>20</v>
      </c>
      <c r="M195" s="32" t="s">
        <v>196</v>
      </c>
      <c r="N195">
        <v>5000</v>
      </c>
      <c r="O195">
        <v>27980987</v>
      </c>
      <c r="P195" t="s">
        <v>171</v>
      </c>
    </row>
    <row r="196" spans="1:16">
      <c r="A196">
        <v>60</v>
      </c>
      <c r="B196">
        <v>6</v>
      </c>
      <c r="C196">
        <v>0.84507042253521303</v>
      </c>
      <c r="D196" t="s">
        <v>14</v>
      </c>
      <c r="E196">
        <v>20</v>
      </c>
      <c r="F196" s="21" t="s">
        <v>15</v>
      </c>
      <c r="G196" t="s">
        <v>281</v>
      </c>
      <c r="H196" s="6">
        <v>190.1</v>
      </c>
      <c r="I196" s="21" t="s">
        <v>169</v>
      </c>
      <c r="J196" t="s">
        <v>152</v>
      </c>
      <c r="K196" t="s">
        <v>19</v>
      </c>
      <c r="L196" t="s">
        <v>20</v>
      </c>
      <c r="M196" s="32" t="s">
        <v>196</v>
      </c>
      <c r="N196">
        <v>5000</v>
      </c>
      <c r="O196">
        <v>27980987</v>
      </c>
    </row>
    <row r="197" spans="1:16">
      <c r="A197">
        <v>60</v>
      </c>
      <c r="B197">
        <v>24</v>
      </c>
      <c r="C197">
        <v>1.12676056338027</v>
      </c>
      <c r="D197" t="s">
        <v>14</v>
      </c>
      <c r="E197">
        <v>20</v>
      </c>
      <c r="F197" s="21" t="s">
        <v>15</v>
      </c>
      <c r="G197" t="s">
        <v>281</v>
      </c>
      <c r="H197" s="6">
        <v>190.1</v>
      </c>
      <c r="I197" s="21" t="s">
        <v>169</v>
      </c>
      <c r="J197" t="s">
        <v>152</v>
      </c>
      <c r="K197" t="s">
        <v>19</v>
      </c>
      <c r="L197" t="s">
        <v>20</v>
      </c>
      <c r="M197" s="32" t="s">
        <v>196</v>
      </c>
      <c r="N197">
        <v>5000</v>
      </c>
      <c r="O197">
        <v>27980987</v>
      </c>
    </row>
    <row r="198" spans="1:16">
      <c r="A198">
        <v>60</v>
      </c>
      <c r="B198">
        <v>48</v>
      </c>
      <c r="C198">
        <v>0.84507042253521303</v>
      </c>
      <c r="D198" t="s">
        <v>14</v>
      </c>
      <c r="E198">
        <v>20</v>
      </c>
      <c r="F198" s="21" t="s">
        <v>15</v>
      </c>
      <c r="G198" t="s">
        <v>281</v>
      </c>
      <c r="H198" s="6">
        <v>190.1</v>
      </c>
      <c r="I198" s="21" t="s">
        <v>169</v>
      </c>
      <c r="J198" t="s">
        <v>152</v>
      </c>
      <c r="K198" t="s">
        <v>19</v>
      </c>
      <c r="L198" t="s">
        <v>20</v>
      </c>
      <c r="M198" s="32" t="s">
        <v>196</v>
      </c>
      <c r="N198">
        <v>5000</v>
      </c>
      <c r="O198">
        <v>27980987</v>
      </c>
    </row>
    <row r="199" spans="1:16">
      <c r="A199">
        <v>61</v>
      </c>
      <c r="B199">
        <v>504</v>
      </c>
      <c r="C199">
        <v>0.26086956521739202</v>
      </c>
      <c r="D199" t="s">
        <v>14</v>
      </c>
      <c r="E199" t="s">
        <v>326</v>
      </c>
      <c r="F199" s="21" t="s">
        <v>15</v>
      </c>
      <c r="G199" t="s">
        <v>281</v>
      </c>
      <c r="H199" s="6">
        <v>150</v>
      </c>
      <c r="I199" s="21" t="s">
        <v>169</v>
      </c>
      <c r="J199" t="s">
        <v>152</v>
      </c>
      <c r="K199" t="s">
        <v>19</v>
      </c>
      <c r="L199" t="s">
        <v>20</v>
      </c>
      <c r="M199" s="32" t="s">
        <v>381</v>
      </c>
      <c r="N199">
        <v>5000</v>
      </c>
      <c r="O199">
        <v>26213260</v>
      </c>
      <c r="P199" t="s">
        <v>172</v>
      </c>
    </row>
    <row r="200" spans="1:16">
      <c r="A200">
        <v>62</v>
      </c>
      <c r="B200">
        <v>25</v>
      </c>
      <c r="C200">
        <v>0.55555555555555403</v>
      </c>
      <c r="D200" t="s">
        <v>14</v>
      </c>
      <c r="E200">
        <v>19</v>
      </c>
      <c r="F200" s="6" t="s">
        <v>42</v>
      </c>
      <c r="G200" t="s">
        <v>281</v>
      </c>
      <c r="H200">
        <v>87.31</v>
      </c>
      <c r="I200" t="s">
        <v>81</v>
      </c>
      <c r="J200" t="s">
        <v>152</v>
      </c>
      <c r="K200" t="s">
        <v>19</v>
      </c>
      <c r="L200" s="21" t="s">
        <v>173</v>
      </c>
      <c r="M200" s="21" t="s">
        <v>196</v>
      </c>
      <c r="N200">
        <v>5000</v>
      </c>
      <c r="O200" s="8">
        <v>31556987</v>
      </c>
      <c r="P200" t="s">
        <v>174</v>
      </c>
    </row>
    <row r="201" spans="1:16">
      <c r="A201">
        <v>63</v>
      </c>
      <c r="B201">
        <v>22</v>
      </c>
      <c r="C201">
        <v>0.33</v>
      </c>
      <c r="D201" t="s">
        <v>14</v>
      </c>
      <c r="E201">
        <v>21.8</v>
      </c>
      <c r="F201" s="21" t="s">
        <v>15</v>
      </c>
      <c r="G201" t="s">
        <v>281</v>
      </c>
      <c r="H201">
        <v>118</v>
      </c>
      <c r="I201" t="s">
        <v>29</v>
      </c>
      <c r="J201" t="s">
        <v>186</v>
      </c>
      <c r="K201" t="s">
        <v>19</v>
      </c>
      <c r="L201" t="s">
        <v>20</v>
      </c>
      <c r="M201" t="s">
        <v>59</v>
      </c>
      <c r="N201">
        <v>2000</v>
      </c>
      <c r="O201">
        <v>24035550</v>
      </c>
      <c r="P201" t="s">
        <v>201</v>
      </c>
    </row>
    <row r="202" spans="1:16">
      <c r="A202">
        <v>64</v>
      </c>
      <c r="B202">
        <v>22</v>
      </c>
      <c r="C202">
        <v>0.92</v>
      </c>
      <c r="D202" t="s">
        <v>14</v>
      </c>
      <c r="E202">
        <v>21.8</v>
      </c>
      <c r="F202" s="21" t="s">
        <v>15</v>
      </c>
      <c r="G202" t="s">
        <v>281</v>
      </c>
      <c r="H202">
        <v>158.19999999999999</v>
      </c>
      <c r="I202" t="s">
        <v>29</v>
      </c>
      <c r="J202" t="s">
        <v>186</v>
      </c>
      <c r="K202" t="s">
        <v>19</v>
      </c>
      <c r="L202" t="s">
        <v>20</v>
      </c>
      <c r="M202" t="s">
        <v>59</v>
      </c>
      <c r="N202">
        <v>2000</v>
      </c>
      <c r="O202">
        <v>24035550</v>
      </c>
      <c r="P202" t="s">
        <v>202</v>
      </c>
    </row>
    <row r="203" spans="1:16">
      <c r="A203">
        <v>65</v>
      </c>
      <c r="B203">
        <v>1</v>
      </c>
      <c r="C203">
        <v>0.7</v>
      </c>
      <c r="D203" t="s">
        <v>14</v>
      </c>
      <c r="E203">
        <v>19.100000000000001</v>
      </c>
      <c r="F203" s="21" t="s">
        <v>15</v>
      </c>
      <c r="G203" t="s">
        <v>281</v>
      </c>
      <c r="H203">
        <v>92.1</v>
      </c>
      <c r="I203" t="s">
        <v>92</v>
      </c>
      <c r="J203" t="s">
        <v>186</v>
      </c>
      <c r="K203" t="s">
        <v>19</v>
      </c>
      <c r="L203" t="s">
        <v>20</v>
      </c>
      <c r="M203" t="s">
        <v>196</v>
      </c>
      <c r="N203">
        <v>2000</v>
      </c>
      <c r="O203">
        <v>23226020</v>
      </c>
      <c r="P203" s="6" t="s">
        <v>364</v>
      </c>
    </row>
    <row r="204" spans="1:16">
      <c r="A204">
        <v>65</v>
      </c>
      <c r="B204">
        <v>4</v>
      </c>
      <c r="C204">
        <v>0.65</v>
      </c>
      <c r="D204" t="s">
        <v>14</v>
      </c>
      <c r="E204">
        <v>19.100000000000001</v>
      </c>
      <c r="F204" s="21" t="s">
        <v>15</v>
      </c>
      <c r="G204" t="s">
        <v>281</v>
      </c>
      <c r="H204">
        <v>92.1</v>
      </c>
      <c r="I204" t="s">
        <v>92</v>
      </c>
      <c r="J204" t="s">
        <v>186</v>
      </c>
      <c r="K204" t="s">
        <v>19</v>
      </c>
      <c r="L204" t="s">
        <v>20</v>
      </c>
      <c r="M204" t="s">
        <v>196</v>
      </c>
      <c r="N204">
        <v>2000</v>
      </c>
      <c r="O204">
        <v>23226020</v>
      </c>
    </row>
    <row r="205" spans="1:16">
      <c r="A205">
        <v>66</v>
      </c>
      <c r="B205">
        <v>1</v>
      </c>
      <c r="C205">
        <v>1.23</v>
      </c>
      <c r="D205" t="s">
        <v>14</v>
      </c>
      <c r="E205">
        <v>19.100000000000001</v>
      </c>
      <c r="F205" s="21" t="s">
        <v>15</v>
      </c>
      <c r="G205" t="s">
        <v>281</v>
      </c>
      <c r="H205">
        <v>99.2</v>
      </c>
      <c r="I205" t="s">
        <v>92</v>
      </c>
      <c r="J205" t="s">
        <v>186</v>
      </c>
      <c r="K205" t="s">
        <v>19</v>
      </c>
      <c r="L205" t="s">
        <v>20</v>
      </c>
      <c r="M205" t="s">
        <v>196</v>
      </c>
      <c r="N205">
        <v>2000</v>
      </c>
      <c r="O205">
        <v>23226020</v>
      </c>
      <c r="P205" s="6" t="s">
        <v>365</v>
      </c>
    </row>
    <row r="206" spans="1:16">
      <c r="A206">
        <v>66</v>
      </c>
      <c r="B206">
        <v>4</v>
      </c>
      <c r="C206">
        <v>0.37</v>
      </c>
      <c r="D206" t="s">
        <v>14</v>
      </c>
      <c r="E206">
        <v>19.100000000000001</v>
      </c>
      <c r="F206" s="21" t="s">
        <v>15</v>
      </c>
      <c r="G206" t="s">
        <v>281</v>
      </c>
      <c r="H206">
        <v>99.2</v>
      </c>
      <c r="I206" t="s">
        <v>92</v>
      </c>
      <c r="J206" t="s">
        <v>186</v>
      </c>
      <c r="K206" t="s">
        <v>19</v>
      </c>
      <c r="L206" t="s">
        <v>20</v>
      </c>
      <c r="M206" t="s">
        <v>196</v>
      </c>
      <c r="N206">
        <v>2000</v>
      </c>
      <c r="O206">
        <v>23226020</v>
      </c>
    </row>
    <row r="207" spans="1:16">
      <c r="A207">
        <v>67</v>
      </c>
      <c r="B207">
        <v>1</v>
      </c>
      <c r="C207">
        <v>0.76</v>
      </c>
      <c r="D207" t="s">
        <v>14</v>
      </c>
      <c r="E207">
        <v>19.100000000000001</v>
      </c>
      <c r="F207" s="21" t="s">
        <v>15</v>
      </c>
      <c r="G207" t="s">
        <v>281</v>
      </c>
      <c r="H207">
        <v>110.4</v>
      </c>
      <c r="I207" t="s">
        <v>92</v>
      </c>
      <c r="J207" t="s">
        <v>186</v>
      </c>
      <c r="K207" t="s">
        <v>19</v>
      </c>
      <c r="L207" t="s">
        <v>20</v>
      </c>
      <c r="M207" t="s">
        <v>196</v>
      </c>
      <c r="N207">
        <v>2000</v>
      </c>
      <c r="O207">
        <v>23226020</v>
      </c>
      <c r="P207" s="6" t="s">
        <v>365</v>
      </c>
    </row>
    <row r="208" spans="1:16">
      <c r="A208">
        <v>67</v>
      </c>
      <c r="B208">
        <v>4</v>
      </c>
      <c r="C208">
        <v>0.52</v>
      </c>
      <c r="D208" t="s">
        <v>14</v>
      </c>
      <c r="E208">
        <v>19.100000000000001</v>
      </c>
      <c r="F208" s="21" t="s">
        <v>15</v>
      </c>
      <c r="G208" t="s">
        <v>281</v>
      </c>
      <c r="H208">
        <v>110.4</v>
      </c>
      <c r="I208" t="s">
        <v>92</v>
      </c>
      <c r="J208" t="s">
        <v>186</v>
      </c>
      <c r="K208" t="s">
        <v>19</v>
      </c>
      <c r="L208" t="s">
        <v>20</v>
      </c>
      <c r="M208" t="s">
        <v>196</v>
      </c>
      <c r="N208">
        <v>2000</v>
      </c>
      <c r="O208">
        <v>23226020</v>
      </c>
    </row>
    <row r="209" spans="1:16">
      <c r="A209">
        <v>68</v>
      </c>
      <c r="B209">
        <v>1</v>
      </c>
      <c r="C209">
        <v>0.22</v>
      </c>
      <c r="D209" t="s">
        <v>14</v>
      </c>
      <c r="E209">
        <v>19.100000000000001</v>
      </c>
      <c r="F209" s="21" t="s">
        <v>15</v>
      </c>
      <c r="G209" t="s">
        <v>281</v>
      </c>
      <c r="H209">
        <v>110.4</v>
      </c>
      <c r="I209" t="s">
        <v>92</v>
      </c>
      <c r="J209" t="s">
        <v>186</v>
      </c>
      <c r="K209" t="s">
        <v>19</v>
      </c>
      <c r="L209" t="s">
        <v>20</v>
      </c>
      <c r="M209" t="s">
        <v>196</v>
      </c>
      <c r="N209">
        <v>0</v>
      </c>
      <c r="O209">
        <v>23226020</v>
      </c>
      <c r="P209" s="6" t="s">
        <v>366</v>
      </c>
    </row>
    <row r="210" spans="1:16">
      <c r="A210">
        <v>69</v>
      </c>
      <c r="B210">
        <v>1</v>
      </c>
      <c r="C210">
        <v>1.1000000000000001</v>
      </c>
      <c r="D210" t="s">
        <v>14</v>
      </c>
      <c r="E210" t="s">
        <v>326</v>
      </c>
      <c r="F210" t="s">
        <v>31</v>
      </c>
      <c r="G210" t="s">
        <v>281</v>
      </c>
      <c r="H210">
        <v>100</v>
      </c>
      <c r="I210" t="s">
        <v>29</v>
      </c>
      <c r="J210" t="s">
        <v>186</v>
      </c>
      <c r="K210" t="s">
        <v>19</v>
      </c>
      <c r="L210" t="s">
        <v>20</v>
      </c>
      <c r="M210" t="s">
        <v>59</v>
      </c>
      <c r="N210">
        <v>2000</v>
      </c>
      <c r="O210">
        <v>26646780</v>
      </c>
      <c r="P210" t="s">
        <v>203</v>
      </c>
    </row>
    <row r="211" spans="1:16">
      <c r="A211">
        <v>69</v>
      </c>
      <c r="B211">
        <v>8</v>
      </c>
      <c r="C211">
        <v>0.6</v>
      </c>
      <c r="D211" t="s">
        <v>14</v>
      </c>
      <c r="E211" t="s">
        <v>326</v>
      </c>
      <c r="F211" t="s">
        <v>31</v>
      </c>
      <c r="G211" t="s">
        <v>281</v>
      </c>
      <c r="H211">
        <v>100</v>
      </c>
      <c r="I211" t="s">
        <v>29</v>
      </c>
      <c r="J211" t="s">
        <v>186</v>
      </c>
      <c r="K211" t="s">
        <v>19</v>
      </c>
      <c r="L211" t="s">
        <v>20</v>
      </c>
      <c r="M211" t="s">
        <v>59</v>
      </c>
      <c r="N211">
        <v>2000</v>
      </c>
      <c r="O211">
        <v>26646780</v>
      </c>
    </row>
    <row r="212" spans="1:16">
      <c r="A212">
        <v>69</v>
      </c>
      <c r="B212">
        <v>24</v>
      </c>
      <c r="C212">
        <v>0.5</v>
      </c>
      <c r="D212" t="s">
        <v>14</v>
      </c>
      <c r="E212" t="s">
        <v>326</v>
      </c>
      <c r="F212" t="s">
        <v>31</v>
      </c>
      <c r="G212" t="s">
        <v>281</v>
      </c>
      <c r="H212">
        <v>100</v>
      </c>
      <c r="I212" t="s">
        <v>29</v>
      </c>
      <c r="J212" t="s">
        <v>186</v>
      </c>
      <c r="K212" t="s">
        <v>19</v>
      </c>
      <c r="L212" t="s">
        <v>20</v>
      </c>
      <c r="M212" t="s">
        <v>59</v>
      </c>
      <c r="N212">
        <v>2000</v>
      </c>
      <c r="O212">
        <v>26646780</v>
      </c>
    </row>
    <row r="213" spans="1:16">
      <c r="A213">
        <v>69</v>
      </c>
      <c r="B213">
        <v>48</v>
      </c>
      <c r="C213">
        <v>0.6</v>
      </c>
      <c r="D213" t="s">
        <v>14</v>
      </c>
      <c r="E213" t="s">
        <v>326</v>
      </c>
      <c r="F213" t="s">
        <v>31</v>
      </c>
      <c r="G213" t="s">
        <v>281</v>
      </c>
      <c r="H213">
        <v>100</v>
      </c>
      <c r="I213" t="s">
        <v>29</v>
      </c>
      <c r="J213" t="s">
        <v>186</v>
      </c>
      <c r="K213" t="s">
        <v>19</v>
      </c>
      <c r="L213" t="s">
        <v>20</v>
      </c>
      <c r="M213" t="s">
        <v>59</v>
      </c>
      <c r="N213">
        <v>2000</v>
      </c>
      <c r="O213">
        <v>26646780</v>
      </c>
    </row>
    <row r="214" spans="1:16">
      <c r="A214">
        <v>70</v>
      </c>
      <c r="B214">
        <v>1</v>
      </c>
      <c r="C214">
        <v>1.2</v>
      </c>
      <c r="D214" t="s">
        <v>14</v>
      </c>
      <c r="E214" t="s">
        <v>326</v>
      </c>
      <c r="F214" t="s">
        <v>31</v>
      </c>
      <c r="G214" t="s">
        <v>281</v>
      </c>
      <c r="H214">
        <v>116</v>
      </c>
      <c r="I214" t="s">
        <v>29</v>
      </c>
      <c r="J214" t="s">
        <v>186</v>
      </c>
      <c r="K214" t="s">
        <v>19</v>
      </c>
      <c r="L214" t="s">
        <v>20</v>
      </c>
      <c r="M214" t="s">
        <v>59</v>
      </c>
      <c r="N214">
        <v>2000</v>
      </c>
      <c r="O214">
        <v>26646780</v>
      </c>
      <c r="P214" t="s">
        <v>204</v>
      </c>
    </row>
    <row r="215" spans="1:16">
      <c r="A215">
        <v>70</v>
      </c>
      <c r="B215">
        <v>8</v>
      </c>
      <c r="C215">
        <v>0.8</v>
      </c>
      <c r="D215" t="s">
        <v>14</v>
      </c>
      <c r="E215" t="s">
        <v>326</v>
      </c>
      <c r="F215" t="s">
        <v>31</v>
      </c>
      <c r="G215" t="s">
        <v>281</v>
      </c>
      <c r="H215">
        <v>116</v>
      </c>
      <c r="I215" t="s">
        <v>29</v>
      </c>
      <c r="J215" t="s">
        <v>186</v>
      </c>
      <c r="K215" t="s">
        <v>19</v>
      </c>
      <c r="L215" t="s">
        <v>20</v>
      </c>
      <c r="M215" t="s">
        <v>59</v>
      </c>
      <c r="N215">
        <v>2000</v>
      </c>
      <c r="O215">
        <v>26646780</v>
      </c>
    </row>
    <row r="216" spans="1:16">
      <c r="A216">
        <v>70</v>
      </c>
      <c r="B216">
        <v>24</v>
      </c>
      <c r="C216">
        <v>0.8</v>
      </c>
      <c r="D216" t="s">
        <v>14</v>
      </c>
      <c r="E216" t="s">
        <v>326</v>
      </c>
      <c r="F216" t="s">
        <v>31</v>
      </c>
      <c r="G216" t="s">
        <v>281</v>
      </c>
      <c r="H216">
        <v>116</v>
      </c>
      <c r="I216" t="s">
        <v>29</v>
      </c>
      <c r="J216" t="s">
        <v>186</v>
      </c>
      <c r="K216" t="s">
        <v>19</v>
      </c>
      <c r="L216" t="s">
        <v>20</v>
      </c>
      <c r="M216" t="s">
        <v>59</v>
      </c>
      <c r="N216">
        <v>2000</v>
      </c>
      <c r="O216">
        <v>26646780</v>
      </c>
    </row>
    <row r="217" spans="1:16">
      <c r="A217">
        <v>70</v>
      </c>
      <c r="B217">
        <v>48</v>
      </c>
      <c r="C217">
        <v>0.9</v>
      </c>
      <c r="D217" t="s">
        <v>14</v>
      </c>
      <c r="E217" t="s">
        <v>326</v>
      </c>
      <c r="F217" t="s">
        <v>31</v>
      </c>
      <c r="G217" t="s">
        <v>281</v>
      </c>
      <c r="H217">
        <v>116</v>
      </c>
      <c r="I217" t="s">
        <v>29</v>
      </c>
      <c r="J217" t="s">
        <v>186</v>
      </c>
      <c r="K217" t="s">
        <v>19</v>
      </c>
      <c r="L217" t="s">
        <v>20</v>
      </c>
      <c r="M217" t="s">
        <v>59</v>
      </c>
      <c r="N217">
        <v>2000</v>
      </c>
      <c r="O217">
        <v>26646780</v>
      </c>
    </row>
    <row r="218" spans="1:16">
      <c r="A218">
        <v>71</v>
      </c>
      <c r="B218">
        <v>1</v>
      </c>
      <c r="C218">
        <v>1.5</v>
      </c>
      <c r="D218" t="s">
        <v>14</v>
      </c>
      <c r="E218" t="s">
        <v>326</v>
      </c>
      <c r="F218" t="s">
        <v>48</v>
      </c>
      <c r="G218" t="s">
        <v>281</v>
      </c>
      <c r="H218">
        <v>100</v>
      </c>
      <c r="I218" t="s">
        <v>92</v>
      </c>
      <c r="J218" t="s">
        <v>186</v>
      </c>
      <c r="K218" t="s">
        <v>19</v>
      </c>
      <c r="L218" t="s">
        <v>20</v>
      </c>
      <c r="M218" t="s">
        <v>196</v>
      </c>
      <c r="N218">
        <v>2000</v>
      </c>
      <c r="O218">
        <v>19528471</v>
      </c>
      <c r="P218" s="28" t="s">
        <v>367</v>
      </c>
    </row>
    <row r="219" spans="1:16">
      <c r="A219">
        <v>71</v>
      </c>
      <c r="B219">
        <v>4</v>
      </c>
      <c r="C219">
        <v>1.1299999999999999</v>
      </c>
      <c r="D219" t="s">
        <v>14</v>
      </c>
      <c r="E219" t="s">
        <v>326</v>
      </c>
      <c r="F219" t="s">
        <v>48</v>
      </c>
      <c r="G219" t="s">
        <v>281</v>
      </c>
      <c r="H219">
        <v>100</v>
      </c>
      <c r="I219" t="s">
        <v>92</v>
      </c>
      <c r="J219" t="s">
        <v>186</v>
      </c>
      <c r="K219" t="s">
        <v>19</v>
      </c>
      <c r="L219" t="s">
        <v>20</v>
      </c>
      <c r="M219" t="s">
        <v>196</v>
      </c>
      <c r="N219">
        <v>2000</v>
      </c>
      <c r="O219">
        <v>19528471</v>
      </c>
    </row>
    <row r="220" spans="1:16">
      <c r="A220">
        <v>71</v>
      </c>
      <c r="B220">
        <v>24</v>
      </c>
      <c r="C220">
        <v>0.8</v>
      </c>
      <c r="D220" t="s">
        <v>14</v>
      </c>
      <c r="E220" t="s">
        <v>326</v>
      </c>
      <c r="F220" t="s">
        <v>48</v>
      </c>
      <c r="G220" t="s">
        <v>281</v>
      </c>
      <c r="H220">
        <v>100</v>
      </c>
      <c r="I220" t="s">
        <v>92</v>
      </c>
      <c r="J220" t="s">
        <v>186</v>
      </c>
      <c r="K220" t="s">
        <v>19</v>
      </c>
      <c r="L220" t="s">
        <v>20</v>
      </c>
      <c r="M220" t="s">
        <v>196</v>
      </c>
      <c r="N220">
        <v>2000</v>
      </c>
      <c r="O220">
        <v>19528471</v>
      </c>
    </row>
    <row r="221" spans="1:16">
      <c r="A221">
        <v>71</v>
      </c>
      <c r="B221">
        <v>48</v>
      </c>
      <c r="C221">
        <v>0.66</v>
      </c>
      <c r="D221" t="s">
        <v>14</v>
      </c>
      <c r="E221" t="s">
        <v>326</v>
      </c>
      <c r="F221" t="s">
        <v>48</v>
      </c>
      <c r="G221" t="s">
        <v>281</v>
      </c>
      <c r="H221">
        <v>100</v>
      </c>
      <c r="I221" t="s">
        <v>92</v>
      </c>
      <c r="J221" t="s">
        <v>186</v>
      </c>
      <c r="K221" t="s">
        <v>19</v>
      </c>
      <c r="L221" t="s">
        <v>20</v>
      </c>
      <c r="M221" t="s">
        <v>196</v>
      </c>
      <c r="N221">
        <v>2000</v>
      </c>
      <c r="O221">
        <v>19528471</v>
      </c>
    </row>
    <row r="222" spans="1:16">
      <c r="A222">
        <v>71</v>
      </c>
      <c r="B222">
        <v>72</v>
      </c>
      <c r="C222">
        <v>0.45</v>
      </c>
      <c r="D222" t="s">
        <v>14</v>
      </c>
      <c r="E222" t="s">
        <v>326</v>
      </c>
      <c r="F222" t="s">
        <v>48</v>
      </c>
      <c r="G222" t="s">
        <v>281</v>
      </c>
      <c r="H222">
        <v>100</v>
      </c>
      <c r="I222" t="s">
        <v>92</v>
      </c>
      <c r="J222" t="s">
        <v>186</v>
      </c>
      <c r="K222" t="s">
        <v>19</v>
      </c>
      <c r="L222" t="s">
        <v>20</v>
      </c>
      <c r="M222" t="s">
        <v>196</v>
      </c>
      <c r="N222">
        <v>2000</v>
      </c>
      <c r="O222">
        <v>19528471</v>
      </c>
    </row>
    <row r="223" spans="1:16">
      <c r="A223">
        <v>72</v>
      </c>
      <c r="B223">
        <v>1</v>
      </c>
      <c r="C223">
        <v>1.5</v>
      </c>
      <c r="D223" t="s">
        <v>14</v>
      </c>
      <c r="E223" t="s">
        <v>326</v>
      </c>
      <c r="F223" t="s">
        <v>48</v>
      </c>
      <c r="G223" t="s">
        <v>281</v>
      </c>
      <c r="H223">
        <v>101</v>
      </c>
      <c r="I223" t="s">
        <v>92</v>
      </c>
      <c r="J223" t="s">
        <v>186</v>
      </c>
      <c r="K223" t="s">
        <v>19</v>
      </c>
      <c r="L223" t="s">
        <v>20</v>
      </c>
      <c r="M223" t="s">
        <v>326</v>
      </c>
      <c r="N223">
        <v>2000</v>
      </c>
      <c r="O223">
        <v>19528471</v>
      </c>
      <c r="P223" s="28" t="s">
        <v>368</v>
      </c>
    </row>
    <row r="224" spans="1:16">
      <c r="A224">
        <v>72</v>
      </c>
      <c r="B224">
        <v>4</v>
      </c>
      <c r="C224">
        <v>1.75</v>
      </c>
      <c r="D224" t="s">
        <v>14</v>
      </c>
      <c r="E224" t="s">
        <v>326</v>
      </c>
      <c r="F224" t="s">
        <v>48</v>
      </c>
      <c r="G224" t="s">
        <v>281</v>
      </c>
      <c r="H224">
        <v>102</v>
      </c>
      <c r="I224" t="s">
        <v>92</v>
      </c>
      <c r="J224" t="s">
        <v>186</v>
      </c>
      <c r="K224" t="s">
        <v>19</v>
      </c>
      <c r="L224" t="s">
        <v>20</v>
      </c>
      <c r="M224" t="s">
        <v>326</v>
      </c>
      <c r="N224">
        <v>2000</v>
      </c>
      <c r="O224">
        <v>19528471</v>
      </c>
    </row>
    <row r="225" spans="1:16">
      <c r="A225">
        <v>72</v>
      </c>
      <c r="B225">
        <v>24</v>
      </c>
      <c r="C225">
        <v>1.07</v>
      </c>
      <c r="D225" t="s">
        <v>14</v>
      </c>
      <c r="E225" t="s">
        <v>326</v>
      </c>
      <c r="F225" t="s">
        <v>48</v>
      </c>
      <c r="G225" t="s">
        <v>281</v>
      </c>
      <c r="H225">
        <v>103</v>
      </c>
      <c r="I225" t="s">
        <v>92</v>
      </c>
      <c r="J225" t="s">
        <v>186</v>
      </c>
      <c r="K225" t="s">
        <v>19</v>
      </c>
      <c r="L225" t="s">
        <v>20</v>
      </c>
      <c r="M225" t="s">
        <v>326</v>
      </c>
      <c r="N225">
        <v>2000</v>
      </c>
      <c r="O225">
        <v>19528471</v>
      </c>
    </row>
    <row r="226" spans="1:16">
      <c r="A226">
        <v>72</v>
      </c>
      <c r="B226">
        <v>48</v>
      </c>
      <c r="C226">
        <v>0.72</v>
      </c>
      <c r="D226" t="s">
        <v>14</v>
      </c>
      <c r="E226" t="s">
        <v>326</v>
      </c>
      <c r="F226" t="s">
        <v>48</v>
      </c>
      <c r="G226" t="s">
        <v>281</v>
      </c>
      <c r="H226">
        <v>104</v>
      </c>
      <c r="I226" t="s">
        <v>92</v>
      </c>
      <c r="J226" t="s">
        <v>186</v>
      </c>
      <c r="K226" t="s">
        <v>19</v>
      </c>
      <c r="L226" t="s">
        <v>20</v>
      </c>
      <c r="M226" t="s">
        <v>326</v>
      </c>
      <c r="N226">
        <v>2000</v>
      </c>
      <c r="O226">
        <v>19528471</v>
      </c>
    </row>
    <row r="227" spans="1:16">
      <c r="A227">
        <v>72</v>
      </c>
      <c r="B227">
        <v>72</v>
      </c>
      <c r="C227">
        <v>0.55000000000000004</v>
      </c>
      <c r="D227" t="s">
        <v>14</v>
      </c>
      <c r="E227" t="s">
        <v>326</v>
      </c>
      <c r="F227" t="s">
        <v>48</v>
      </c>
      <c r="G227" t="s">
        <v>281</v>
      </c>
      <c r="H227">
        <v>105</v>
      </c>
      <c r="I227" t="s">
        <v>92</v>
      </c>
      <c r="J227" t="s">
        <v>186</v>
      </c>
      <c r="K227" t="s">
        <v>19</v>
      </c>
      <c r="L227" t="s">
        <v>20</v>
      </c>
      <c r="M227" t="s">
        <v>326</v>
      </c>
      <c r="N227">
        <v>2000</v>
      </c>
      <c r="O227">
        <v>19528471</v>
      </c>
    </row>
    <row r="228" spans="1:16">
      <c r="A228">
        <v>73</v>
      </c>
      <c r="B228">
        <v>12</v>
      </c>
      <c r="C228">
        <v>2.0487804878048701</v>
      </c>
      <c r="D228" t="s">
        <v>14</v>
      </c>
      <c r="E228">
        <v>22.5</v>
      </c>
      <c r="F228" s="21" t="s">
        <v>15</v>
      </c>
      <c r="G228" t="s">
        <v>281</v>
      </c>
      <c r="H228">
        <v>16</v>
      </c>
      <c r="I228" t="s">
        <v>92</v>
      </c>
      <c r="J228" t="s">
        <v>206</v>
      </c>
      <c r="K228" t="s">
        <v>19</v>
      </c>
      <c r="L228" t="s">
        <v>207</v>
      </c>
      <c r="N228">
        <v>5000</v>
      </c>
      <c r="O228">
        <v>25311750</v>
      </c>
      <c r="P228" t="s">
        <v>208</v>
      </c>
    </row>
    <row r="229" spans="1:16">
      <c r="A229">
        <v>73</v>
      </c>
      <c r="B229">
        <v>24</v>
      </c>
      <c r="C229">
        <v>1.17073170731707</v>
      </c>
      <c r="D229" t="s">
        <v>14</v>
      </c>
      <c r="E229">
        <v>22.5</v>
      </c>
      <c r="F229" s="21" t="s">
        <v>15</v>
      </c>
      <c r="G229" t="s">
        <v>281</v>
      </c>
      <c r="H229">
        <v>16</v>
      </c>
      <c r="I229" t="s">
        <v>92</v>
      </c>
      <c r="J229" t="s">
        <v>206</v>
      </c>
      <c r="K229" t="s">
        <v>19</v>
      </c>
      <c r="L229" t="s">
        <v>207</v>
      </c>
      <c r="N229">
        <v>5000</v>
      </c>
      <c r="O229">
        <v>25311750</v>
      </c>
    </row>
    <row r="230" spans="1:16">
      <c r="A230">
        <v>73</v>
      </c>
      <c r="B230">
        <v>48</v>
      </c>
      <c r="C230" s="38">
        <v>8.8817841970012504E-16</v>
      </c>
      <c r="D230" t="s">
        <v>14</v>
      </c>
      <c r="E230">
        <v>22.5</v>
      </c>
      <c r="F230" s="21" t="s">
        <v>15</v>
      </c>
      <c r="G230" t="s">
        <v>281</v>
      </c>
      <c r="H230">
        <v>16</v>
      </c>
      <c r="I230" t="s">
        <v>92</v>
      </c>
      <c r="J230" t="s">
        <v>206</v>
      </c>
      <c r="K230" t="s">
        <v>19</v>
      </c>
      <c r="L230" t="s">
        <v>207</v>
      </c>
      <c r="N230">
        <v>5000</v>
      </c>
      <c r="O230">
        <v>25311750</v>
      </c>
    </row>
    <row r="231" spans="1:16">
      <c r="A231">
        <v>74</v>
      </c>
      <c r="B231">
        <v>0.5</v>
      </c>
      <c r="C231">
        <v>0.48962969978217002</v>
      </c>
      <c r="D231" t="s">
        <v>14</v>
      </c>
      <c r="E231">
        <v>18</v>
      </c>
      <c r="F231" t="s">
        <v>31</v>
      </c>
      <c r="G231" t="s">
        <v>281</v>
      </c>
      <c r="H231">
        <v>10</v>
      </c>
      <c r="I231" t="s">
        <v>29</v>
      </c>
      <c r="J231" t="s">
        <v>206</v>
      </c>
      <c r="K231" t="s">
        <v>19</v>
      </c>
      <c r="L231" t="s">
        <v>20</v>
      </c>
      <c r="M231" t="s">
        <v>326</v>
      </c>
      <c r="N231">
        <v>5000</v>
      </c>
      <c r="O231">
        <v>21367450</v>
      </c>
      <c r="P231" s="6" t="s">
        <v>210</v>
      </c>
    </row>
    <row r="232" spans="1:16">
      <c r="A232">
        <v>74</v>
      </c>
      <c r="B232">
        <v>3</v>
      </c>
      <c r="C232">
        <v>0.47826498721469302</v>
      </c>
      <c r="D232" t="s">
        <v>14</v>
      </c>
      <c r="E232">
        <v>18</v>
      </c>
      <c r="F232" t="s">
        <v>31</v>
      </c>
      <c r="G232" t="s">
        <v>281</v>
      </c>
      <c r="H232">
        <v>10</v>
      </c>
      <c r="I232" t="s">
        <v>29</v>
      </c>
      <c r="J232" t="s">
        <v>206</v>
      </c>
      <c r="K232" t="s">
        <v>19</v>
      </c>
      <c r="L232" t="s">
        <v>20</v>
      </c>
      <c r="M232" t="s">
        <v>326</v>
      </c>
      <c r="N232">
        <v>5000</v>
      </c>
      <c r="O232">
        <v>21367450</v>
      </c>
    </row>
    <row r="233" spans="1:16">
      <c r="A233">
        <v>74</v>
      </c>
      <c r="B233">
        <v>6</v>
      </c>
      <c r="C233">
        <v>0.56728856899326197</v>
      </c>
      <c r="D233" t="s">
        <v>14</v>
      </c>
      <c r="E233">
        <v>18</v>
      </c>
      <c r="F233" t="s">
        <v>31</v>
      </c>
      <c r="G233" t="s">
        <v>281</v>
      </c>
      <c r="H233">
        <v>10</v>
      </c>
      <c r="I233" t="s">
        <v>29</v>
      </c>
      <c r="J233" t="s">
        <v>206</v>
      </c>
      <c r="K233" t="s">
        <v>19</v>
      </c>
      <c r="L233" t="s">
        <v>20</v>
      </c>
      <c r="M233" t="s">
        <v>326</v>
      </c>
      <c r="N233">
        <v>5000</v>
      </c>
      <c r="O233">
        <v>21367450</v>
      </c>
    </row>
    <row r="234" spans="1:16">
      <c r="A234">
        <v>74</v>
      </c>
      <c r="B234">
        <v>24</v>
      </c>
      <c r="C234">
        <v>0.473529690311565</v>
      </c>
      <c r="D234" t="s">
        <v>14</v>
      </c>
      <c r="E234">
        <v>18</v>
      </c>
      <c r="F234" t="s">
        <v>31</v>
      </c>
      <c r="G234" t="s">
        <v>281</v>
      </c>
      <c r="H234">
        <v>10</v>
      </c>
      <c r="I234" t="s">
        <v>29</v>
      </c>
      <c r="J234" t="s">
        <v>206</v>
      </c>
      <c r="K234" t="s">
        <v>19</v>
      </c>
      <c r="L234" t="s">
        <v>20</v>
      </c>
      <c r="M234" t="s">
        <v>326</v>
      </c>
      <c r="N234">
        <v>5000</v>
      </c>
      <c r="O234">
        <v>21367450</v>
      </c>
    </row>
    <row r="235" spans="1:16">
      <c r="A235">
        <v>74</v>
      </c>
      <c r="B235">
        <v>48</v>
      </c>
      <c r="C235">
        <v>0.34851785206930602</v>
      </c>
      <c r="D235" t="s">
        <v>14</v>
      </c>
      <c r="E235">
        <v>18</v>
      </c>
      <c r="F235" t="s">
        <v>31</v>
      </c>
      <c r="G235" t="s">
        <v>281</v>
      </c>
      <c r="H235">
        <v>10</v>
      </c>
      <c r="I235" t="s">
        <v>29</v>
      </c>
      <c r="J235" t="s">
        <v>206</v>
      </c>
      <c r="K235" t="s">
        <v>19</v>
      </c>
      <c r="L235" t="s">
        <v>20</v>
      </c>
      <c r="M235" t="s">
        <v>326</v>
      </c>
      <c r="N235">
        <v>5000</v>
      </c>
      <c r="O235">
        <v>21367450</v>
      </c>
      <c r="P235" s="6"/>
    </row>
    <row r="236" spans="1:16">
      <c r="A236">
        <v>75</v>
      </c>
      <c r="B236">
        <v>0.5</v>
      </c>
      <c r="C236">
        <v>0.63157894736841702</v>
      </c>
      <c r="D236" t="s">
        <v>14</v>
      </c>
      <c r="E236">
        <v>18</v>
      </c>
      <c r="F236" t="s">
        <v>31</v>
      </c>
      <c r="G236" t="s">
        <v>281</v>
      </c>
      <c r="H236">
        <v>60</v>
      </c>
      <c r="I236" t="s">
        <v>29</v>
      </c>
      <c r="J236" t="s">
        <v>206</v>
      </c>
      <c r="K236" t="s">
        <v>19</v>
      </c>
      <c r="L236" t="s">
        <v>160</v>
      </c>
      <c r="M236" t="s">
        <v>326</v>
      </c>
      <c r="N236">
        <v>5000</v>
      </c>
      <c r="O236">
        <v>21367450</v>
      </c>
      <c r="P236" s="6" t="s">
        <v>211</v>
      </c>
    </row>
    <row r="237" spans="1:16">
      <c r="A237">
        <v>75</v>
      </c>
      <c r="B237">
        <v>3</v>
      </c>
      <c r="C237">
        <v>0.31578947368421201</v>
      </c>
      <c r="D237" t="s">
        <v>14</v>
      </c>
      <c r="E237">
        <v>18</v>
      </c>
      <c r="F237" t="s">
        <v>31</v>
      </c>
      <c r="G237" t="s">
        <v>281</v>
      </c>
      <c r="H237">
        <v>60</v>
      </c>
      <c r="I237" t="s">
        <v>29</v>
      </c>
      <c r="J237" t="s">
        <v>206</v>
      </c>
      <c r="K237" t="s">
        <v>19</v>
      </c>
      <c r="L237" t="s">
        <v>160</v>
      </c>
      <c r="M237" t="s">
        <v>326</v>
      </c>
      <c r="N237">
        <v>5000</v>
      </c>
      <c r="O237">
        <v>21367450</v>
      </c>
      <c r="P237" s="6"/>
    </row>
    <row r="238" spans="1:16">
      <c r="A238">
        <v>75</v>
      </c>
      <c r="B238">
        <v>6</v>
      </c>
      <c r="C238">
        <v>0.42105263157894501</v>
      </c>
      <c r="D238" t="s">
        <v>14</v>
      </c>
      <c r="E238">
        <v>18</v>
      </c>
      <c r="F238" t="s">
        <v>31</v>
      </c>
      <c r="G238" t="s">
        <v>281</v>
      </c>
      <c r="H238">
        <v>60</v>
      </c>
      <c r="I238" t="s">
        <v>29</v>
      </c>
      <c r="J238" t="s">
        <v>206</v>
      </c>
      <c r="K238" t="s">
        <v>19</v>
      </c>
      <c r="L238" t="s">
        <v>160</v>
      </c>
      <c r="M238" t="s">
        <v>326</v>
      </c>
      <c r="N238">
        <v>5000</v>
      </c>
      <c r="O238">
        <v>21367450</v>
      </c>
      <c r="P238" s="6"/>
    </row>
    <row r="239" spans="1:16">
      <c r="A239">
        <v>75</v>
      </c>
      <c r="B239">
        <v>24</v>
      </c>
      <c r="C239">
        <v>0.52631578947368496</v>
      </c>
      <c r="D239" t="s">
        <v>14</v>
      </c>
      <c r="E239">
        <v>18</v>
      </c>
      <c r="F239" t="s">
        <v>31</v>
      </c>
      <c r="G239" t="s">
        <v>281</v>
      </c>
      <c r="H239">
        <v>60</v>
      </c>
      <c r="I239" t="s">
        <v>29</v>
      </c>
      <c r="J239" t="s">
        <v>206</v>
      </c>
      <c r="K239" t="s">
        <v>19</v>
      </c>
      <c r="L239" t="s">
        <v>160</v>
      </c>
      <c r="M239" t="s">
        <v>326</v>
      </c>
      <c r="N239">
        <v>5000</v>
      </c>
      <c r="O239">
        <v>21367450</v>
      </c>
      <c r="P239" s="6"/>
    </row>
    <row r="240" spans="1:16">
      <c r="A240">
        <v>75</v>
      </c>
      <c r="B240">
        <v>48</v>
      </c>
      <c r="C240">
        <v>0.31578947368421201</v>
      </c>
      <c r="D240" t="s">
        <v>14</v>
      </c>
      <c r="E240">
        <v>18</v>
      </c>
      <c r="F240" t="s">
        <v>31</v>
      </c>
      <c r="G240" t="s">
        <v>281</v>
      </c>
      <c r="H240">
        <v>60</v>
      </c>
      <c r="I240" t="s">
        <v>29</v>
      </c>
      <c r="J240" t="s">
        <v>206</v>
      </c>
      <c r="K240" t="s">
        <v>19</v>
      </c>
      <c r="L240" t="s">
        <v>160</v>
      </c>
      <c r="M240" t="s">
        <v>326</v>
      </c>
      <c r="N240">
        <v>5000</v>
      </c>
      <c r="O240">
        <v>21367450</v>
      </c>
      <c r="P240" s="6"/>
    </row>
    <row r="241" spans="1:16" ht="15" thickBot="1">
      <c r="A241">
        <v>76</v>
      </c>
      <c r="B241">
        <v>24</v>
      </c>
      <c r="C241" s="37">
        <v>1</v>
      </c>
      <c r="D241" t="s">
        <v>14</v>
      </c>
      <c r="E241">
        <v>18.399999999999999</v>
      </c>
      <c r="F241" s="21" t="s">
        <v>15</v>
      </c>
      <c r="G241" t="s">
        <v>281</v>
      </c>
      <c r="H241">
        <v>39.4</v>
      </c>
      <c r="I241" s="35" t="s">
        <v>92</v>
      </c>
      <c r="J241" t="s">
        <v>206</v>
      </c>
      <c r="K241" t="s">
        <v>19</v>
      </c>
      <c r="L241" t="s">
        <v>207</v>
      </c>
      <c r="M241" t="s">
        <v>196</v>
      </c>
      <c r="N241">
        <v>5000</v>
      </c>
      <c r="O241">
        <v>26238078</v>
      </c>
      <c r="P241" t="s">
        <v>214</v>
      </c>
    </row>
    <row r="242" spans="1:16" ht="15" thickBot="1">
      <c r="A242">
        <v>77</v>
      </c>
      <c r="B242">
        <v>24</v>
      </c>
      <c r="C242" s="37">
        <v>0.7</v>
      </c>
      <c r="D242" t="s">
        <v>14</v>
      </c>
      <c r="E242">
        <v>18.399999999999999</v>
      </c>
      <c r="F242" s="21" t="s">
        <v>15</v>
      </c>
      <c r="G242" t="s">
        <v>281</v>
      </c>
      <c r="H242">
        <v>40.299999999999997</v>
      </c>
      <c r="I242" s="35" t="s">
        <v>92</v>
      </c>
      <c r="J242" t="s">
        <v>206</v>
      </c>
      <c r="K242" t="s">
        <v>19</v>
      </c>
      <c r="L242" t="s">
        <v>20</v>
      </c>
      <c r="M242" t="s">
        <v>196</v>
      </c>
      <c r="N242">
        <v>5000</v>
      </c>
      <c r="O242">
        <v>26238078</v>
      </c>
      <c r="P242" s="17" t="s">
        <v>215</v>
      </c>
    </row>
    <row r="243" spans="1:16" ht="15" thickBot="1">
      <c r="A243">
        <v>78</v>
      </c>
      <c r="B243">
        <v>24</v>
      </c>
      <c r="C243" s="37">
        <v>1.4</v>
      </c>
      <c r="D243" t="s">
        <v>14</v>
      </c>
      <c r="E243">
        <v>18.399999999999999</v>
      </c>
      <c r="F243" s="21" t="s">
        <v>15</v>
      </c>
      <c r="G243" t="s">
        <v>281</v>
      </c>
      <c r="H243">
        <v>22.3</v>
      </c>
      <c r="I243" s="35" t="s">
        <v>92</v>
      </c>
      <c r="J243" t="s">
        <v>206</v>
      </c>
      <c r="K243" t="s">
        <v>19</v>
      </c>
      <c r="L243" t="s">
        <v>216</v>
      </c>
      <c r="M243" t="s">
        <v>196</v>
      </c>
      <c r="N243">
        <v>5000</v>
      </c>
      <c r="O243">
        <v>26238078</v>
      </c>
      <c r="P243" s="17" t="s">
        <v>217</v>
      </c>
    </row>
    <row r="244" spans="1:16" ht="15" thickBot="1">
      <c r="A244">
        <v>79</v>
      </c>
      <c r="B244">
        <v>24</v>
      </c>
      <c r="C244" s="37">
        <v>1</v>
      </c>
      <c r="D244" t="s">
        <v>14</v>
      </c>
      <c r="E244">
        <v>18.399999999999999</v>
      </c>
      <c r="F244" s="21" t="s">
        <v>15</v>
      </c>
      <c r="G244" t="s">
        <v>281</v>
      </c>
      <c r="H244">
        <v>28.1</v>
      </c>
      <c r="I244" s="35" t="s">
        <v>92</v>
      </c>
      <c r="J244" t="s">
        <v>206</v>
      </c>
      <c r="K244" t="s">
        <v>19</v>
      </c>
      <c r="L244" t="s">
        <v>218</v>
      </c>
      <c r="M244" t="s">
        <v>196</v>
      </c>
      <c r="N244">
        <v>5000</v>
      </c>
      <c r="O244">
        <v>26238078</v>
      </c>
      <c r="P244" s="17" t="s">
        <v>219</v>
      </c>
    </row>
    <row r="245" spans="1:16">
      <c r="A245">
        <v>80</v>
      </c>
      <c r="B245" s="6">
        <v>1.6666667E-2</v>
      </c>
      <c r="C245">
        <v>0.11</v>
      </c>
      <c r="D245" t="s">
        <v>14</v>
      </c>
      <c r="E245" t="s">
        <v>326</v>
      </c>
      <c r="F245" s="21" t="s">
        <v>15</v>
      </c>
      <c r="G245" t="s">
        <v>281</v>
      </c>
      <c r="H245">
        <v>41</v>
      </c>
      <c r="I245" t="s">
        <v>167</v>
      </c>
      <c r="J245" t="s">
        <v>206</v>
      </c>
      <c r="K245" t="s">
        <v>19</v>
      </c>
      <c r="L245" t="s">
        <v>221</v>
      </c>
      <c r="M245" t="s">
        <v>326</v>
      </c>
      <c r="N245">
        <v>0</v>
      </c>
      <c r="O245" s="8" t="s">
        <v>222</v>
      </c>
      <c r="P245" s="6" t="s">
        <v>223</v>
      </c>
    </row>
    <row r="246" spans="1:16">
      <c r="A246">
        <v>80</v>
      </c>
      <c r="B246" s="6">
        <v>4.1666666999999998E-2</v>
      </c>
      <c r="C246">
        <v>0.23</v>
      </c>
      <c r="D246" t="s">
        <v>14</v>
      </c>
      <c r="E246" t="s">
        <v>326</v>
      </c>
      <c r="F246" s="21" t="s">
        <v>15</v>
      </c>
      <c r="G246" t="s">
        <v>281</v>
      </c>
      <c r="H246">
        <v>41</v>
      </c>
      <c r="I246" t="s">
        <v>167</v>
      </c>
      <c r="J246" t="s">
        <v>206</v>
      </c>
      <c r="K246" t="s">
        <v>19</v>
      </c>
      <c r="L246" t="s">
        <v>221</v>
      </c>
      <c r="M246" t="s">
        <v>326</v>
      </c>
      <c r="N246">
        <v>0</v>
      </c>
      <c r="O246" s="8" t="s">
        <v>222</v>
      </c>
    </row>
    <row r="247" spans="1:16">
      <c r="A247">
        <v>80</v>
      </c>
      <c r="B247" s="6">
        <v>8.3333332999999996E-2</v>
      </c>
      <c r="C247">
        <v>0.17</v>
      </c>
      <c r="D247" t="s">
        <v>14</v>
      </c>
      <c r="E247" t="s">
        <v>326</v>
      </c>
      <c r="F247" s="21" t="s">
        <v>15</v>
      </c>
      <c r="G247" t="s">
        <v>281</v>
      </c>
      <c r="H247">
        <v>41</v>
      </c>
      <c r="I247" t="s">
        <v>167</v>
      </c>
      <c r="J247" t="s">
        <v>206</v>
      </c>
      <c r="K247" t="s">
        <v>19</v>
      </c>
      <c r="L247" t="s">
        <v>221</v>
      </c>
      <c r="M247" t="s">
        <v>326</v>
      </c>
      <c r="N247">
        <v>0</v>
      </c>
      <c r="O247" s="8" t="s">
        <v>222</v>
      </c>
    </row>
    <row r="248" spans="1:16">
      <c r="A248">
        <v>80</v>
      </c>
      <c r="B248" s="6">
        <v>0.25</v>
      </c>
      <c r="C248">
        <v>0.09</v>
      </c>
      <c r="D248" t="s">
        <v>14</v>
      </c>
      <c r="E248" t="s">
        <v>326</v>
      </c>
      <c r="F248" s="21" t="s">
        <v>15</v>
      </c>
      <c r="G248" t="s">
        <v>281</v>
      </c>
      <c r="H248">
        <v>41</v>
      </c>
      <c r="I248" t="s">
        <v>167</v>
      </c>
      <c r="J248" t="s">
        <v>206</v>
      </c>
      <c r="K248" t="s">
        <v>19</v>
      </c>
      <c r="L248" t="s">
        <v>221</v>
      </c>
      <c r="M248" t="s">
        <v>326</v>
      </c>
      <c r="N248">
        <v>0</v>
      </c>
      <c r="O248" s="8" t="s">
        <v>222</v>
      </c>
    </row>
    <row r="249" spans="1:16">
      <c r="A249">
        <v>80</v>
      </c>
      <c r="B249" s="6">
        <v>0.5</v>
      </c>
      <c r="C249">
        <v>0.06</v>
      </c>
      <c r="D249" t="s">
        <v>14</v>
      </c>
      <c r="E249" t="s">
        <v>326</v>
      </c>
      <c r="F249" s="21" t="s">
        <v>15</v>
      </c>
      <c r="G249" t="s">
        <v>281</v>
      </c>
      <c r="H249">
        <v>41</v>
      </c>
      <c r="I249" t="s">
        <v>167</v>
      </c>
      <c r="J249" t="s">
        <v>206</v>
      </c>
      <c r="K249" t="s">
        <v>19</v>
      </c>
      <c r="L249" t="s">
        <v>221</v>
      </c>
      <c r="M249" t="s">
        <v>326</v>
      </c>
      <c r="N249">
        <v>0</v>
      </c>
      <c r="O249" s="8" t="s">
        <v>222</v>
      </c>
    </row>
    <row r="250" spans="1:16">
      <c r="A250">
        <v>80</v>
      </c>
      <c r="B250" s="6">
        <v>1</v>
      </c>
      <c r="C250">
        <v>0.05</v>
      </c>
      <c r="D250" t="s">
        <v>14</v>
      </c>
      <c r="E250" t="s">
        <v>326</v>
      </c>
      <c r="F250" s="21" t="s">
        <v>15</v>
      </c>
      <c r="G250" t="s">
        <v>281</v>
      </c>
      <c r="H250">
        <v>41</v>
      </c>
      <c r="I250" t="s">
        <v>167</v>
      </c>
      <c r="J250" t="s">
        <v>206</v>
      </c>
      <c r="K250" t="s">
        <v>19</v>
      </c>
      <c r="L250" t="s">
        <v>221</v>
      </c>
      <c r="M250" t="s">
        <v>326</v>
      </c>
      <c r="N250">
        <v>0</v>
      </c>
      <c r="O250" s="8" t="s">
        <v>222</v>
      </c>
    </row>
    <row r="251" spans="1:16">
      <c r="A251">
        <v>80</v>
      </c>
      <c r="B251">
        <v>2</v>
      </c>
      <c r="C251">
        <v>0.04</v>
      </c>
      <c r="D251" t="s">
        <v>14</v>
      </c>
      <c r="E251" t="s">
        <v>326</v>
      </c>
      <c r="F251" s="21" t="s">
        <v>15</v>
      </c>
      <c r="G251" t="s">
        <v>281</v>
      </c>
      <c r="H251">
        <v>41</v>
      </c>
      <c r="I251" t="s">
        <v>167</v>
      </c>
      <c r="J251" t="s">
        <v>206</v>
      </c>
      <c r="K251" t="s">
        <v>19</v>
      </c>
      <c r="L251" t="s">
        <v>221</v>
      </c>
      <c r="M251" t="s">
        <v>326</v>
      </c>
      <c r="N251">
        <v>0</v>
      </c>
      <c r="O251" s="8" t="s">
        <v>222</v>
      </c>
    </row>
    <row r="252" spans="1:16">
      <c r="A252">
        <v>80</v>
      </c>
      <c r="B252">
        <v>4</v>
      </c>
      <c r="C252">
        <v>0.01</v>
      </c>
      <c r="D252" t="s">
        <v>14</v>
      </c>
      <c r="E252" t="s">
        <v>326</v>
      </c>
      <c r="F252" s="21" t="s">
        <v>15</v>
      </c>
      <c r="G252" t="s">
        <v>281</v>
      </c>
      <c r="H252">
        <v>41</v>
      </c>
      <c r="I252" t="s">
        <v>167</v>
      </c>
      <c r="J252" t="s">
        <v>206</v>
      </c>
      <c r="K252" t="s">
        <v>19</v>
      </c>
      <c r="L252" t="s">
        <v>221</v>
      </c>
      <c r="M252" t="s">
        <v>326</v>
      </c>
      <c r="N252">
        <v>0</v>
      </c>
      <c r="O252" s="8" t="s">
        <v>222</v>
      </c>
    </row>
    <row r="253" spans="1:16">
      <c r="A253">
        <v>80</v>
      </c>
      <c r="B253">
        <v>6</v>
      </c>
      <c r="C253">
        <v>0.01</v>
      </c>
      <c r="D253" t="s">
        <v>14</v>
      </c>
      <c r="E253" t="s">
        <v>326</v>
      </c>
      <c r="F253" s="21" t="s">
        <v>15</v>
      </c>
      <c r="G253" t="s">
        <v>281</v>
      </c>
      <c r="H253">
        <v>41</v>
      </c>
      <c r="I253" t="s">
        <v>167</v>
      </c>
      <c r="J253" t="s">
        <v>206</v>
      </c>
      <c r="K253" t="s">
        <v>19</v>
      </c>
      <c r="L253" t="s">
        <v>221</v>
      </c>
      <c r="M253" t="s">
        <v>326</v>
      </c>
      <c r="N253">
        <v>0</v>
      </c>
      <c r="O253" s="8" t="s">
        <v>222</v>
      </c>
    </row>
    <row r="254" spans="1:16">
      <c r="A254">
        <v>81</v>
      </c>
      <c r="B254">
        <f>80/60</f>
        <v>1.3333333333333333</v>
      </c>
      <c r="C254">
        <v>0.377</v>
      </c>
      <c r="D254" t="s">
        <v>14</v>
      </c>
      <c r="E254">
        <v>19.100000000000001</v>
      </c>
      <c r="F254" s="21" t="s">
        <v>15</v>
      </c>
      <c r="G254" t="s">
        <v>281</v>
      </c>
      <c r="H254">
        <v>53.6</v>
      </c>
      <c r="I254" t="s">
        <v>167</v>
      </c>
      <c r="J254" t="s">
        <v>206</v>
      </c>
      <c r="K254" t="s">
        <v>19</v>
      </c>
      <c r="L254" t="s">
        <v>221</v>
      </c>
      <c r="M254" t="s">
        <v>196</v>
      </c>
      <c r="N254">
        <v>0</v>
      </c>
      <c r="O254">
        <v>29341587</v>
      </c>
      <c r="P254" s="6" t="s">
        <v>225</v>
      </c>
    </row>
    <row r="255" spans="1:16">
      <c r="A255">
        <v>82</v>
      </c>
      <c r="B255">
        <v>2</v>
      </c>
      <c r="C255">
        <v>1.1000000000000001</v>
      </c>
      <c r="D255" t="s">
        <v>14</v>
      </c>
      <c r="E255">
        <v>22.5</v>
      </c>
      <c r="F255" s="21" t="s">
        <v>15</v>
      </c>
      <c r="G255" t="s">
        <v>281</v>
      </c>
      <c r="H255">
        <v>18</v>
      </c>
      <c r="I255" t="s">
        <v>140</v>
      </c>
      <c r="J255" t="s">
        <v>206</v>
      </c>
      <c r="K255" t="s">
        <v>19</v>
      </c>
      <c r="L255" t="s">
        <v>20</v>
      </c>
      <c r="M255" t="s">
        <v>326</v>
      </c>
      <c r="N255" t="s">
        <v>55</v>
      </c>
      <c r="O255">
        <v>29173814</v>
      </c>
      <c r="P255" t="s">
        <v>227</v>
      </c>
    </row>
    <row r="256" spans="1:16">
      <c r="A256">
        <v>82</v>
      </c>
      <c r="B256">
        <v>4</v>
      </c>
      <c r="C256">
        <v>2.4</v>
      </c>
      <c r="D256" t="s">
        <v>14</v>
      </c>
      <c r="E256">
        <v>22.5</v>
      </c>
      <c r="F256" s="21" t="s">
        <v>15</v>
      </c>
      <c r="G256" t="s">
        <v>281</v>
      </c>
      <c r="H256">
        <v>18</v>
      </c>
      <c r="I256" t="s">
        <v>140</v>
      </c>
      <c r="J256" t="s">
        <v>206</v>
      </c>
      <c r="K256" t="s">
        <v>19</v>
      </c>
      <c r="L256" t="s">
        <v>20</v>
      </c>
      <c r="M256" t="s">
        <v>326</v>
      </c>
      <c r="N256" t="s">
        <v>55</v>
      </c>
      <c r="O256">
        <v>29173814</v>
      </c>
    </row>
    <row r="257" spans="1:16">
      <c r="A257">
        <v>82</v>
      </c>
      <c r="B257">
        <v>12</v>
      </c>
      <c r="C257">
        <v>2.2999999999999998</v>
      </c>
      <c r="D257" t="s">
        <v>14</v>
      </c>
      <c r="E257">
        <v>22.5</v>
      </c>
      <c r="F257" s="21" t="s">
        <v>15</v>
      </c>
      <c r="G257" t="s">
        <v>281</v>
      </c>
      <c r="H257">
        <v>18</v>
      </c>
      <c r="I257" t="s">
        <v>140</v>
      </c>
      <c r="J257" t="s">
        <v>206</v>
      </c>
      <c r="K257" t="s">
        <v>19</v>
      </c>
      <c r="L257" t="s">
        <v>20</v>
      </c>
      <c r="M257" t="s">
        <v>326</v>
      </c>
      <c r="N257" t="s">
        <v>55</v>
      </c>
      <c r="O257">
        <v>29173814</v>
      </c>
    </row>
    <row r="258" spans="1:16">
      <c r="A258">
        <v>82</v>
      </c>
      <c r="B258">
        <v>24</v>
      </c>
      <c r="C258">
        <v>2</v>
      </c>
      <c r="D258" t="s">
        <v>14</v>
      </c>
      <c r="E258">
        <v>22.5</v>
      </c>
      <c r="F258" s="21" t="s">
        <v>15</v>
      </c>
      <c r="G258" t="s">
        <v>281</v>
      </c>
      <c r="H258">
        <v>18</v>
      </c>
      <c r="I258" t="s">
        <v>140</v>
      </c>
      <c r="J258" t="s">
        <v>206</v>
      </c>
      <c r="K258" t="s">
        <v>19</v>
      </c>
      <c r="L258" t="s">
        <v>20</v>
      </c>
      <c r="M258" t="s">
        <v>326</v>
      </c>
      <c r="N258" t="s">
        <v>55</v>
      </c>
      <c r="O258">
        <v>29173814</v>
      </c>
    </row>
    <row r="259" spans="1:16">
      <c r="A259">
        <v>82</v>
      </c>
      <c r="B259">
        <v>48</v>
      </c>
      <c r="C259">
        <v>1.7</v>
      </c>
      <c r="D259" t="s">
        <v>14</v>
      </c>
      <c r="E259">
        <v>22.5</v>
      </c>
      <c r="F259" s="21" t="s">
        <v>15</v>
      </c>
      <c r="G259" t="s">
        <v>281</v>
      </c>
      <c r="H259">
        <v>18</v>
      </c>
      <c r="I259" t="s">
        <v>140</v>
      </c>
      <c r="J259" t="s">
        <v>206</v>
      </c>
      <c r="K259" t="s">
        <v>19</v>
      </c>
      <c r="L259" t="s">
        <v>20</v>
      </c>
      <c r="M259" t="s">
        <v>326</v>
      </c>
      <c r="N259" t="s">
        <v>55</v>
      </c>
      <c r="O259">
        <v>29173814</v>
      </c>
    </row>
    <row r="260" spans="1:16">
      <c r="A260">
        <v>83</v>
      </c>
      <c r="B260">
        <v>3</v>
      </c>
      <c r="C260">
        <v>2.6666666666666599</v>
      </c>
      <c r="D260" t="s">
        <v>14</v>
      </c>
      <c r="E260">
        <v>22.5</v>
      </c>
      <c r="F260" t="s">
        <v>31</v>
      </c>
      <c r="G260" t="s">
        <v>281</v>
      </c>
      <c r="H260">
        <v>6</v>
      </c>
      <c r="I260" t="s">
        <v>234</v>
      </c>
      <c r="J260" t="s">
        <v>206</v>
      </c>
      <c r="K260" t="s">
        <v>19</v>
      </c>
      <c r="L260" t="s">
        <v>20</v>
      </c>
      <c r="M260" t="s">
        <v>326</v>
      </c>
      <c r="N260">
        <v>3400</v>
      </c>
      <c r="O260">
        <v>26353592</v>
      </c>
      <c r="P260" t="s">
        <v>236</v>
      </c>
    </row>
    <row r="261" spans="1:16">
      <c r="A261">
        <v>84</v>
      </c>
      <c r="B261">
        <v>0.5</v>
      </c>
      <c r="C261">
        <v>0.86986300000000005</v>
      </c>
      <c r="D261" t="s">
        <v>14</v>
      </c>
      <c r="E261">
        <v>35</v>
      </c>
      <c r="F261" s="6" t="s">
        <v>166</v>
      </c>
      <c r="G261" t="s">
        <v>281</v>
      </c>
      <c r="H261">
        <v>52</v>
      </c>
      <c r="I261" t="s">
        <v>167</v>
      </c>
      <c r="J261" t="s">
        <v>206</v>
      </c>
      <c r="K261" t="s">
        <v>19</v>
      </c>
      <c r="L261" t="s">
        <v>20</v>
      </c>
      <c r="M261" t="s">
        <v>381</v>
      </c>
      <c r="N261">
        <v>6000</v>
      </c>
      <c r="O261">
        <v>30706223</v>
      </c>
      <c r="P261" t="s">
        <v>237</v>
      </c>
    </row>
    <row r="262" spans="1:16">
      <c r="A262">
        <v>84</v>
      </c>
      <c r="B262">
        <v>1</v>
      </c>
      <c r="C262">
        <v>0.82191700000000001</v>
      </c>
      <c r="D262" t="s">
        <v>14</v>
      </c>
      <c r="E262">
        <v>35</v>
      </c>
      <c r="F262" s="6" t="s">
        <v>166</v>
      </c>
      <c r="G262" t="s">
        <v>281</v>
      </c>
      <c r="H262">
        <v>52</v>
      </c>
      <c r="I262" t="s">
        <v>167</v>
      </c>
      <c r="J262" t="s">
        <v>206</v>
      </c>
      <c r="K262" t="s">
        <v>19</v>
      </c>
      <c r="L262" t="s">
        <v>20</v>
      </c>
      <c r="M262" t="s">
        <v>381</v>
      </c>
      <c r="N262">
        <v>6000</v>
      </c>
      <c r="O262">
        <v>30706223</v>
      </c>
    </row>
    <row r="263" spans="1:16">
      <c r="A263">
        <v>84</v>
      </c>
      <c r="B263">
        <v>2</v>
      </c>
      <c r="C263">
        <v>0.86985999999999997</v>
      </c>
      <c r="D263" t="s">
        <v>14</v>
      </c>
      <c r="E263">
        <v>35</v>
      </c>
      <c r="F263" s="6" t="s">
        <v>166</v>
      </c>
      <c r="G263" t="s">
        <v>281</v>
      </c>
      <c r="H263">
        <v>52</v>
      </c>
      <c r="I263" t="s">
        <v>167</v>
      </c>
      <c r="J263" t="s">
        <v>206</v>
      </c>
      <c r="K263" t="s">
        <v>19</v>
      </c>
      <c r="L263" t="s">
        <v>20</v>
      </c>
      <c r="M263" t="s">
        <v>381</v>
      </c>
      <c r="N263">
        <v>6000</v>
      </c>
      <c r="O263">
        <v>30706223</v>
      </c>
    </row>
    <row r="264" spans="1:16">
      <c r="A264">
        <v>85</v>
      </c>
      <c r="B264">
        <f>1/60</f>
        <v>1.6666666666666666E-2</v>
      </c>
      <c r="C264">
        <v>0.8</v>
      </c>
      <c r="D264" t="s">
        <v>14</v>
      </c>
      <c r="E264">
        <v>22.5</v>
      </c>
      <c r="F264" t="s">
        <v>31</v>
      </c>
      <c r="G264" t="s">
        <v>281</v>
      </c>
      <c r="I264" t="s">
        <v>29</v>
      </c>
      <c r="J264" t="s">
        <v>242</v>
      </c>
      <c r="K264" t="s">
        <v>19</v>
      </c>
      <c r="L264" t="s">
        <v>68</v>
      </c>
      <c r="M264" t="s">
        <v>326</v>
      </c>
      <c r="N264">
        <v>1600</v>
      </c>
      <c r="O264">
        <v>16000291</v>
      </c>
      <c r="P264" t="s">
        <v>244</v>
      </c>
    </row>
    <row r="265" spans="1:16">
      <c r="A265">
        <v>85</v>
      </c>
      <c r="B265">
        <v>1</v>
      </c>
      <c r="C265">
        <v>0.8</v>
      </c>
      <c r="D265" t="s">
        <v>14</v>
      </c>
      <c r="E265">
        <v>22.5</v>
      </c>
      <c r="F265" t="s">
        <v>31</v>
      </c>
      <c r="G265" t="s">
        <v>281</v>
      </c>
      <c r="I265" t="s">
        <v>29</v>
      </c>
      <c r="J265" t="s">
        <v>242</v>
      </c>
      <c r="K265" t="s">
        <v>19</v>
      </c>
      <c r="L265" t="s">
        <v>68</v>
      </c>
      <c r="M265" t="s">
        <v>326</v>
      </c>
      <c r="N265">
        <v>1600</v>
      </c>
      <c r="O265">
        <v>16000291</v>
      </c>
    </row>
    <row r="266" spans="1:16">
      <c r="A266">
        <v>85</v>
      </c>
      <c r="B266">
        <v>4</v>
      </c>
      <c r="C266">
        <v>0.9</v>
      </c>
      <c r="D266" t="s">
        <v>14</v>
      </c>
      <c r="E266">
        <v>22.5</v>
      </c>
      <c r="F266" t="s">
        <v>31</v>
      </c>
      <c r="G266" t="s">
        <v>281</v>
      </c>
      <c r="I266" t="s">
        <v>29</v>
      </c>
      <c r="J266" t="s">
        <v>242</v>
      </c>
      <c r="K266" t="s">
        <v>19</v>
      </c>
      <c r="L266" t="s">
        <v>68</v>
      </c>
      <c r="M266" t="s">
        <v>326</v>
      </c>
      <c r="N266">
        <v>1600</v>
      </c>
      <c r="O266">
        <v>16000291</v>
      </c>
    </row>
    <row r="267" spans="1:16">
      <c r="A267">
        <v>85</v>
      </c>
      <c r="B267">
        <v>24</v>
      </c>
      <c r="C267">
        <v>1</v>
      </c>
      <c r="D267" t="s">
        <v>14</v>
      </c>
      <c r="E267">
        <v>22.5</v>
      </c>
      <c r="F267" t="s">
        <v>31</v>
      </c>
      <c r="G267" t="s">
        <v>281</v>
      </c>
      <c r="I267" t="s">
        <v>29</v>
      </c>
      <c r="J267" t="s">
        <v>242</v>
      </c>
      <c r="K267" t="s">
        <v>19</v>
      </c>
      <c r="L267" t="s">
        <v>68</v>
      </c>
      <c r="M267" t="s">
        <v>326</v>
      </c>
      <c r="N267">
        <v>1600</v>
      </c>
      <c r="O267">
        <v>16000291</v>
      </c>
    </row>
    <row r="268" spans="1:16">
      <c r="A268">
        <v>86</v>
      </c>
      <c r="B268">
        <f>1/60</f>
        <v>1.6666666666666666E-2</v>
      </c>
      <c r="C268">
        <v>1.1000000000000001</v>
      </c>
      <c r="D268" t="s">
        <v>14</v>
      </c>
      <c r="E268">
        <v>22.5</v>
      </c>
      <c r="F268" t="s">
        <v>31</v>
      </c>
      <c r="G268" t="s">
        <v>281</v>
      </c>
      <c r="I268" t="s">
        <v>29</v>
      </c>
      <c r="J268" t="s">
        <v>242</v>
      </c>
      <c r="K268" t="s">
        <v>19</v>
      </c>
      <c r="L268" t="s">
        <v>20</v>
      </c>
      <c r="M268" t="s">
        <v>326</v>
      </c>
      <c r="N268">
        <v>1600</v>
      </c>
      <c r="O268">
        <v>16000291</v>
      </c>
      <c r="P268" t="s">
        <v>245</v>
      </c>
    </row>
    <row r="269" spans="1:16">
      <c r="A269">
        <v>86</v>
      </c>
      <c r="B269">
        <v>1</v>
      </c>
      <c r="C269">
        <v>0.9</v>
      </c>
      <c r="D269" t="s">
        <v>14</v>
      </c>
      <c r="E269">
        <v>22.5</v>
      </c>
      <c r="F269" t="s">
        <v>31</v>
      </c>
      <c r="G269" t="s">
        <v>281</v>
      </c>
      <c r="I269" t="s">
        <v>29</v>
      </c>
      <c r="J269" t="s">
        <v>242</v>
      </c>
      <c r="K269" t="s">
        <v>19</v>
      </c>
      <c r="L269" t="s">
        <v>20</v>
      </c>
      <c r="M269" t="s">
        <v>326</v>
      </c>
      <c r="N269">
        <v>1600</v>
      </c>
      <c r="O269">
        <v>16000291</v>
      </c>
    </row>
    <row r="270" spans="1:16">
      <c r="A270">
        <v>86</v>
      </c>
      <c r="B270">
        <v>4</v>
      </c>
      <c r="C270">
        <v>0.9</v>
      </c>
      <c r="D270" t="s">
        <v>14</v>
      </c>
      <c r="E270">
        <v>22.5</v>
      </c>
      <c r="F270" t="s">
        <v>31</v>
      </c>
      <c r="G270" t="s">
        <v>281</v>
      </c>
      <c r="I270" t="s">
        <v>29</v>
      </c>
      <c r="J270" t="s">
        <v>242</v>
      </c>
      <c r="K270" t="s">
        <v>19</v>
      </c>
      <c r="L270" t="s">
        <v>20</v>
      </c>
      <c r="M270" t="s">
        <v>326</v>
      </c>
      <c r="N270">
        <v>1600</v>
      </c>
      <c r="O270">
        <v>16000291</v>
      </c>
    </row>
    <row r="271" spans="1:16">
      <c r="A271">
        <v>86</v>
      </c>
      <c r="B271">
        <v>24</v>
      </c>
      <c r="C271">
        <v>1.4</v>
      </c>
      <c r="D271" t="s">
        <v>14</v>
      </c>
      <c r="E271">
        <v>22.5</v>
      </c>
      <c r="F271" t="s">
        <v>31</v>
      </c>
      <c r="G271" t="s">
        <v>281</v>
      </c>
      <c r="I271" t="s">
        <v>29</v>
      </c>
      <c r="J271" t="s">
        <v>242</v>
      </c>
      <c r="K271" t="s">
        <v>19</v>
      </c>
      <c r="L271" t="s">
        <v>20</v>
      </c>
      <c r="M271" t="s">
        <v>326</v>
      </c>
      <c r="N271">
        <v>1600</v>
      </c>
      <c r="O271">
        <v>16000291</v>
      </c>
    </row>
    <row r="272" spans="1:16">
      <c r="A272">
        <v>87</v>
      </c>
      <c r="B272">
        <v>48</v>
      </c>
      <c r="C272">
        <v>0.44</v>
      </c>
      <c r="D272" t="s">
        <v>14</v>
      </c>
      <c r="E272">
        <v>23.5</v>
      </c>
      <c r="F272" s="21" t="s">
        <v>15</v>
      </c>
      <c r="G272" t="s">
        <v>281</v>
      </c>
      <c r="H272">
        <v>23.3</v>
      </c>
      <c r="I272" s="6" t="s">
        <v>92</v>
      </c>
      <c r="J272" t="s">
        <v>242</v>
      </c>
      <c r="K272" t="s">
        <v>246</v>
      </c>
      <c r="L272" t="s">
        <v>20</v>
      </c>
      <c r="M272" t="s">
        <v>196</v>
      </c>
      <c r="N272" t="s">
        <v>55</v>
      </c>
      <c r="O272">
        <v>19420561</v>
      </c>
      <c r="P272" t="s">
        <v>247</v>
      </c>
    </row>
    <row r="273" spans="1:16">
      <c r="A273">
        <v>88</v>
      </c>
      <c r="B273">
        <v>48</v>
      </c>
      <c r="C273">
        <v>0.6</v>
      </c>
      <c r="D273" t="s">
        <v>14</v>
      </c>
      <c r="E273">
        <v>23.5</v>
      </c>
      <c r="F273" s="21" t="s">
        <v>15</v>
      </c>
      <c r="G273" t="s">
        <v>281</v>
      </c>
      <c r="H273">
        <v>33.299999999999997</v>
      </c>
      <c r="I273" s="6" t="s">
        <v>92</v>
      </c>
      <c r="J273" t="s">
        <v>242</v>
      </c>
      <c r="K273" t="s">
        <v>246</v>
      </c>
      <c r="L273" t="s">
        <v>20</v>
      </c>
      <c r="M273" t="s">
        <v>196</v>
      </c>
      <c r="N273" t="s">
        <v>55</v>
      </c>
      <c r="O273">
        <v>19420561</v>
      </c>
      <c r="P273" t="s">
        <v>248</v>
      </c>
    </row>
    <row r="274" spans="1:16">
      <c r="A274">
        <v>89</v>
      </c>
      <c r="B274">
        <v>48</v>
      </c>
      <c r="C274">
        <v>0.84</v>
      </c>
      <c r="D274" t="s">
        <v>14</v>
      </c>
      <c r="E274">
        <v>23.5</v>
      </c>
      <c r="F274" s="21" t="s">
        <v>15</v>
      </c>
      <c r="G274" t="s">
        <v>281</v>
      </c>
      <c r="H274">
        <v>62</v>
      </c>
      <c r="I274" s="6" t="s">
        <v>92</v>
      </c>
      <c r="J274" t="s">
        <v>242</v>
      </c>
      <c r="K274" t="s">
        <v>246</v>
      </c>
      <c r="L274" t="s">
        <v>20</v>
      </c>
      <c r="M274" t="s">
        <v>196</v>
      </c>
      <c r="N274" t="s">
        <v>55</v>
      </c>
      <c r="O274">
        <v>19420561</v>
      </c>
      <c r="P274" t="s">
        <v>249</v>
      </c>
    </row>
    <row r="275" spans="1:16">
      <c r="A275">
        <v>90</v>
      </c>
      <c r="B275">
        <v>24</v>
      </c>
      <c r="C275">
        <v>0.73499999999999999</v>
      </c>
      <c r="D275" t="s">
        <v>14</v>
      </c>
      <c r="E275" t="s">
        <v>326</v>
      </c>
      <c r="F275" s="21" t="s">
        <v>15</v>
      </c>
      <c r="G275" t="s">
        <v>281</v>
      </c>
      <c r="H275">
        <v>97</v>
      </c>
      <c r="I275" s="6" t="s">
        <v>92</v>
      </c>
      <c r="J275" t="s">
        <v>242</v>
      </c>
      <c r="K275" t="s">
        <v>250</v>
      </c>
      <c r="L275" t="s">
        <v>20</v>
      </c>
      <c r="M275" t="s">
        <v>326</v>
      </c>
      <c r="N275">
        <v>0</v>
      </c>
      <c r="O275">
        <v>26860294</v>
      </c>
      <c r="P275" t="s">
        <v>251</v>
      </c>
    </row>
    <row r="276" spans="1:16">
      <c r="A276" s="13">
        <v>91</v>
      </c>
      <c r="B276">
        <v>24</v>
      </c>
      <c r="C276">
        <v>0.68</v>
      </c>
      <c r="D276" t="s">
        <v>14</v>
      </c>
      <c r="E276">
        <v>23.5</v>
      </c>
      <c r="F276" s="6" t="s">
        <v>166</v>
      </c>
      <c r="G276" t="s">
        <v>281</v>
      </c>
      <c r="H276">
        <v>23</v>
      </c>
      <c r="I276" s="6" t="s">
        <v>92</v>
      </c>
      <c r="J276" t="s">
        <v>242</v>
      </c>
      <c r="K276" t="s">
        <v>19</v>
      </c>
      <c r="L276" t="s">
        <v>20</v>
      </c>
      <c r="M276" t="s">
        <v>326</v>
      </c>
      <c r="N276">
        <v>0</v>
      </c>
      <c r="O276">
        <v>21612822</v>
      </c>
      <c r="P276" t="s">
        <v>254</v>
      </c>
    </row>
    <row r="277" spans="1:16">
      <c r="A277">
        <v>92</v>
      </c>
      <c r="B277">
        <v>6</v>
      </c>
      <c r="C277">
        <v>1.0687</v>
      </c>
      <c r="D277" t="s">
        <v>14</v>
      </c>
      <c r="E277">
        <v>20</v>
      </c>
      <c r="F277" s="21" t="s">
        <v>15</v>
      </c>
      <c r="G277" t="s">
        <v>281</v>
      </c>
      <c r="H277">
        <v>77.2</v>
      </c>
      <c r="I277" t="s">
        <v>234</v>
      </c>
      <c r="J277" t="s">
        <v>242</v>
      </c>
      <c r="K277" t="s">
        <v>250</v>
      </c>
      <c r="L277" t="s">
        <v>20</v>
      </c>
      <c r="M277" t="s">
        <v>196</v>
      </c>
      <c r="N277">
        <v>5000</v>
      </c>
      <c r="O277">
        <v>21176954</v>
      </c>
      <c r="P277" t="s">
        <v>255</v>
      </c>
    </row>
    <row r="278" spans="1:16">
      <c r="A278">
        <v>93</v>
      </c>
      <c r="B278">
        <v>6</v>
      </c>
      <c r="C278">
        <v>1.2060999999999999</v>
      </c>
      <c r="D278" t="s">
        <v>14</v>
      </c>
      <c r="E278">
        <v>20</v>
      </c>
      <c r="F278" s="21" t="s">
        <v>15</v>
      </c>
      <c r="G278" t="s">
        <v>281</v>
      </c>
      <c r="H278">
        <v>77.2</v>
      </c>
      <c r="I278" t="s">
        <v>234</v>
      </c>
      <c r="J278" t="s">
        <v>242</v>
      </c>
      <c r="K278" t="s">
        <v>250</v>
      </c>
      <c r="L278" t="s">
        <v>68</v>
      </c>
      <c r="M278" t="s">
        <v>196</v>
      </c>
      <c r="N278">
        <v>5000</v>
      </c>
      <c r="O278">
        <v>21176954</v>
      </c>
      <c r="P278" t="s">
        <v>256</v>
      </c>
    </row>
    <row r="279" spans="1:16">
      <c r="A279" s="13">
        <v>94</v>
      </c>
      <c r="B279">
        <v>48</v>
      </c>
      <c r="C279">
        <v>0.33400000000000002</v>
      </c>
      <c r="D279" t="s">
        <v>14</v>
      </c>
      <c r="E279">
        <v>23</v>
      </c>
      <c r="F279" s="21" t="s">
        <v>42</v>
      </c>
      <c r="G279" t="s">
        <v>281</v>
      </c>
      <c r="H279">
        <v>13</v>
      </c>
      <c r="I279" s="6" t="s">
        <v>169</v>
      </c>
      <c r="J279" t="s">
        <v>242</v>
      </c>
      <c r="K279" t="s">
        <v>19</v>
      </c>
      <c r="L279" t="s">
        <v>221</v>
      </c>
      <c r="M279" t="s">
        <v>326</v>
      </c>
      <c r="N279">
        <v>0</v>
      </c>
      <c r="O279">
        <v>23300273</v>
      </c>
      <c r="P279" t="s">
        <v>257</v>
      </c>
    </row>
    <row r="280" spans="1:16">
      <c r="A280">
        <v>95</v>
      </c>
      <c r="B280">
        <v>3</v>
      </c>
      <c r="C280">
        <v>0.23</v>
      </c>
      <c r="D280" t="s">
        <v>14</v>
      </c>
      <c r="E280">
        <v>20</v>
      </c>
      <c r="F280" s="21" t="s">
        <v>15</v>
      </c>
      <c r="G280" t="s">
        <v>281</v>
      </c>
      <c r="H280">
        <v>104.2</v>
      </c>
      <c r="I280" t="s">
        <v>167</v>
      </c>
      <c r="J280" t="s">
        <v>242</v>
      </c>
      <c r="K280" t="s">
        <v>19</v>
      </c>
      <c r="L280" t="s">
        <v>258</v>
      </c>
      <c r="M280" t="s">
        <v>59</v>
      </c>
      <c r="N280">
        <v>2000</v>
      </c>
      <c r="O280">
        <v>27791199</v>
      </c>
      <c r="P280" t="s">
        <v>259</v>
      </c>
    </row>
    <row r="281" spans="1:16">
      <c r="A281">
        <v>95</v>
      </c>
      <c r="B281">
        <v>9</v>
      </c>
      <c r="C281">
        <v>0.04</v>
      </c>
      <c r="D281" t="s">
        <v>14</v>
      </c>
      <c r="E281">
        <v>20</v>
      </c>
      <c r="F281" s="21" t="s">
        <v>15</v>
      </c>
      <c r="G281" t="s">
        <v>281</v>
      </c>
      <c r="H281">
        <v>104.2</v>
      </c>
      <c r="I281" t="s">
        <v>167</v>
      </c>
      <c r="J281" t="s">
        <v>242</v>
      </c>
      <c r="K281" t="s">
        <v>19</v>
      </c>
      <c r="L281" t="s">
        <v>258</v>
      </c>
      <c r="M281" t="s">
        <v>59</v>
      </c>
      <c r="N281">
        <v>2000</v>
      </c>
      <c r="O281">
        <v>27791199</v>
      </c>
    </row>
    <row r="282" spans="1:16">
      <c r="A282">
        <v>96</v>
      </c>
      <c r="B282">
        <v>1</v>
      </c>
      <c r="C282">
        <v>0.26315699999999997</v>
      </c>
      <c r="D282" t="s">
        <v>14</v>
      </c>
      <c r="E282">
        <v>27</v>
      </c>
      <c r="F282" s="21" t="s">
        <v>42</v>
      </c>
      <c r="G282" t="s">
        <v>281</v>
      </c>
      <c r="H282">
        <v>22</v>
      </c>
      <c r="I282" t="s">
        <v>29</v>
      </c>
      <c r="J282" t="s">
        <v>242</v>
      </c>
      <c r="K282" t="s">
        <v>19</v>
      </c>
      <c r="L282" t="s">
        <v>20</v>
      </c>
      <c r="M282" t="s">
        <v>381</v>
      </c>
      <c r="N282">
        <v>5000</v>
      </c>
      <c r="O282">
        <v>27286872</v>
      </c>
      <c r="P282" t="s">
        <v>260</v>
      </c>
    </row>
    <row r="283" spans="1:16">
      <c r="A283">
        <v>96</v>
      </c>
      <c r="B283">
        <v>4</v>
      </c>
      <c r="C283">
        <v>1.0526</v>
      </c>
      <c r="D283" t="s">
        <v>14</v>
      </c>
      <c r="E283">
        <v>27</v>
      </c>
      <c r="F283" s="21" t="s">
        <v>42</v>
      </c>
      <c r="G283" t="s">
        <v>281</v>
      </c>
      <c r="H283">
        <v>22</v>
      </c>
      <c r="I283" t="s">
        <v>29</v>
      </c>
      <c r="J283" t="s">
        <v>242</v>
      </c>
      <c r="K283" t="s">
        <v>19</v>
      </c>
      <c r="L283" t="s">
        <v>20</v>
      </c>
      <c r="M283" t="s">
        <v>381</v>
      </c>
      <c r="N283">
        <v>5000</v>
      </c>
      <c r="O283">
        <v>27286872</v>
      </c>
    </row>
    <row r="284" spans="1:16">
      <c r="A284">
        <v>96</v>
      </c>
      <c r="B284">
        <v>24</v>
      </c>
      <c r="C284">
        <v>1.5789</v>
      </c>
      <c r="D284" t="s">
        <v>14</v>
      </c>
      <c r="E284">
        <v>27</v>
      </c>
      <c r="F284" s="21" t="s">
        <v>42</v>
      </c>
      <c r="G284" t="s">
        <v>281</v>
      </c>
      <c r="H284">
        <v>22</v>
      </c>
      <c r="I284" t="s">
        <v>29</v>
      </c>
      <c r="J284" t="s">
        <v>242</v>
      </c>
      <c r="K284" t="s">
        <v>19</v>
      </c>
      <c r="L284" t="s">
        <v>20</v>
      </c>
      <c r="M284" t="s">
        <v>381</v>
      </c>
      <c r="N284">
        <v>5000</v>
      </c>
      <c r="O284">
        <v>27286872</v>
      </c>
    </row>
    <row r="285" spans="1:16">
      <c r="A285">
        <v>97</v>
      </c>
      <c r="B285">
        <v>1</v>
      </c>
      <c r="C285">
        <v>0.99530516431925098</v>
      </c>
      <c r="D285" t="s">
        <v>14</v>
      </c>
      <c r="E285">
        <v>25</v>
      </c>
      <c r="F285" s="21" t="s">
        <v>15</v>
      </c>
      <c r="G285" t="s">
        <v>281</v>
      </c>
      <c r="H285">
        <v>138.52000000000001</v>
      </c>
      <c r="I285" t="s">
        <v>167</v>
      </c>
      <c r="J285" t="s">
        <v>242</v>
      </c>
      <c r="K285" t="s">
        <v>19</v>
      </c>
      <c r="L285" t="s">
        <v>20</v>
      </c>
      <c r="M285" t="s">
        <v>59</v>
      </c>
      <c r="N285">
        <v>0</v>
      </c>
      <c r="O285">
        <v>30171428</v>
      </c>
      <c r="P285" t="s">
        <v>268</v>
      </c>
    </row>
    <row r="286" spans="1:16">
      <c r="A286">
        <v>97</v>
      </c>
      <c r="B286">
        <v>4</v>
      </c>
      <c r="C286">
        <v>0.71361502347417805</v>
      </c>
      <c r="D286" t="s">
        <v>14</v>
      </c>
      <c r="E286">
        <v>25</v>
      </c>
      <c r="F286" s="21" t="s">
        <v>15</v>
      </c>
      <c r="G286" t="s">
        <v>281</v>
      </c>
      <c r="H286">
        <v>138.52000000000001</v>
      </c>
      <c r="I286" t="s">
        <v>167</v>
      </c>
      <c r="J286" t="s">
        <v>242</v>
      </c>
      <c r="K286" t="s">
        <v>19</v>
      </c>
      <c r="L286" t="s">
        <v>20</v>
      </c>
      <c r="M286" t="s">
        <v>59</v>
      </c>
      <c r="N286">
        <v>0</v>
      </c>
      <c r="O286">
        <v>30171428</v>
      </c>
    </row>
    <row r="287" spans="1:16">
      <c r="A287">
        <v>97</v>
      </c>
      <c r="B287">
        <v>24</v>
      </c>
      <c r="C287">
        <v>0.85446009389671496</v>
      </c>
      <c r="D287" t="s">
        <v>14</v>
      </c>
      <c r="E287">
        <v>25</v>
      </c>
      <c r="F287" s="21" t="s">
        <v>15</v>
      </c>
      <c r="G287" t="s">
        <v>281</v>
      </c>
      <c r="H287">
        <v>138.52000000000001</v>
      </c>
      <c r="I287" t="s">
        <v>167</v>
      </c>
      <c r="J287" t="s">
        <v>242</v>
      </c>
      <c r="K287" t="s">
        <v>19</v>
      </c>
      <c r="L287" t="s">
        <v>20</v>
      </c>
      <c r="M287" t="s">
        <v>59</v>
      </c>
      <c r="N287">
        <v>0</v>
      </c>
      <c r="O287">
        <v>30171428</v>
      </c>
    </row>
    <row r="288" spans="1:16">
      <c r="A288">
        <v>98</v>
      </c>
      <c r="B288">
        <v>1</v>
      </c>
      <c r="C288">
        <v>0.19</v>
      </c>
      <c r="D288" t="s">
        <v>14</v>
      </c>
      <c r="E288">
        <v>27.5</v>
      </c>
      <c r="F288" s="6" t="s">
        <v>166</v>
      </c>
      <c r="G288" t="s">
        <v>281</v>
      </c>
      <c r="H288">
        <v>140</v>
      </c>
      <c r="I288" t="s">
        <v>167</v>
      </c>
      <c r="J288" t="s">
        <v>242</v>
      </c>
      <c r="K288" t="s">
        <v>19</v>
      </c>
      <c r="L288" t="s">
        <v>20</v>
      </c>
      <c r="M288" t="s">
        <v>59</v>
      </c>
      <c r="N288">
        <v>0</v>
      </c>
      <c r="O288">
        <v>20609382</v>
      </c>
      <c r="P288" t="s">
        <v>269</v>
      </c>
    </row>
    <row r="289" spans="1:16">
      <c r="A289">
        <v>98</v>
      </c>
      <c r="B289">
        <v>4</v>
      </c>
      <c r="C289">
        <v>0.51</v>
      </c>
      <c r="D289" t="s">
        <v>14</v>
      </c>
      <c r="E289">
        <v>27.5</v>
      </c>
      <c r="F289" s="6" t="s">
        <v>166</v>
      </c>
      <c r="G289" t="s">
        <v>281</v>
      </c>
      <c r="H289">
        <v>141</v>
      </c>
      <c r="I289" t="s">
        <v>167</v>
      </c>
      <c r="J289" t="s">
        <v>242</v>
      </c>
      <c r="K289" t="s">
        <v>19</v>
      </c>
      <c r="L289" t="s">
        <v>20</v>
      </c>
      <c r="M289" t="s">
        <v>59</v>
      </c>
      <c r="N289">
        <v>0</v>
      </c>
      <c r="O289">
        <v>20609382</v>
      </c>
    </row>
    <row r="290" spans="1:16">
      <c r="A290">
        <v>98</v>
      </c>
      <c r="B290">
        <v>8</v>
      </c>
      <c r="C290">
        <v>0.35</v>
      </c>
      <c r="D290" t="s">
        <v>14</v>
      </c>
      <c r="E290">
        <v>27.5</v>
      </c>
      <c r="F290" s="6" t="s">
        <v>166</v>
      </c>
      <c r="G290" t="s">
        <v>281</v>
      </c>
      <c r="H290">
        <v>143</v>
      </c>
      <c r="I290" t="s">
        <v>167</v>
      </c>
      <c r="J290" t="s">
        <v>242</v>
      </c>
      <c r="K290" t="s">
        <v>19</v>
      </c>
      <c r="L290" t="s">
        <v>20</v>
      </c>
      <c r="M290" t="s">
        <v>59</v>
      </c>
      <c r="N290">
        <v>0</v>
      </c>
      <c r="O290">
        <v>20609382</v>
      </c>
    </row>
    <row r="291" spans="1:16">
      <c r="A291">
        <v>98</v>
      </c>
      <c r="B291">
        <v>24</v>
      </c>
      <c r="C291">
        <v>0.2</v>
      </c>
      <c r="D291" t="s">
        <v>14</v>
      </c>
      <c r="E291">
        <v>27.5</v>
      </c>
      <c r="F291" s="6" t="s">
        <v>166</v>
      </c>
      <c r="G291" t="s">
        <v>281</v>
      </c>
      <c r="H291">
        <v>143</v>
      </c>
      <c r="I291" t="s">
        <v>167</v>
      </c>
      <c r="J291" t="s">
        <v>242</v>
      </c>
      <c r="K291" t="s">
        <v>19</v>
      </c>
      <c r="L291" t="s">
        <v>20</v>
      </c>
      <c r="M291" t="s">
        <v>59</v>
      </c>
      <c r="N291">
        <v>0</v>
      </c>
      <c r="O291">
        <v>20609382</v>
      </c>
    </row>
    <row r="292" spans="1:16">
      <c r="A292">
        <v>99</v>
      </c>
      <c r="B292">
        <v>48</v>
      </c>
      <c r="C292">
        <v>1.04</v>
      </c>
      <c r="D292" t="s">
        <v>14</v>
      </c>
      <c r="E292">
        <v>27.5</v>
      </c>
      <c r="F292" t="s">
        <v>31</v>
      </c>
      <c r="G292" t="s">
        <v>281</v>
      </c>
      <c r="H292">
        <v>100</v>
      </c>
      <c r="I292" s="6" t="s">
        <v>92</v>
      </c>
      <c r="J292" t="s">
        <v>242</v>
      </c>
      <c r="K292" t="s">
        <v>19</v>
      </c>
      <c r="L292" t="s">
        <v>270</v>
      </c>
      <c r="M292">
        <v>41.9</v>
      </c>
      <c r="N292" t="s">
        <v>55</v>
      </c>
      <c r="O292">
        <v>28001364</v>
      </c>
      <c r="P292" t="s">
        <v>271</v>
      </c>
    </row>
    <row r="293" spans="1:16">
      <c r="A293">
        <v>99</v>
      </c>
      <c r="B293">
        <v>72</v>
      </c>
      <c r="C293">
        <v>0.45</v>
      </c>
      <c r="D293" t="s">
        <v>14</v>
      </c>
      <c r="E293">
        <v>27.5</v>
      </c>
      <c r="F293" t="s">
        <v>31</v>
      </c>
      <c r="G293" t="s">
        <v>281</v>
      </c>
      <c r="H293">
        <v>100</v>
      </c>
      <c r="I293" s="6" t="s">
        <v>92</v>
      </c>
      <c r="J293" t="s">
        <v>242</v>
      </c>
      <c r="K293" t="s">
        <v>19</v>
      </c>
      <c r="L293" t="s">
        <v>270</v>
      </c>
      <c r="M293">
        <v>19.100000000000001</v>
      </c>
      <c r="N293" t="s">
        <v>55</v>
      </c>
      <c r="O293">
        <v>28001364</v>
      </c>
    </row>
    <row r="294" spans="1:16">
      <c r="A294">
        <v>99</v>
      </c>
      <c r="B294">
        <v>96</v>
      </c>
      <c r="C294">
        <v>1</v>
      </c>
      <c r="D294" t="s">
        <v>14</v>
      </c>
      <c r="E294">
        <v>27.5</v>
      </c>
      <c r="F294" t="s">
        <v>31</v>
      </c>
      <c r="G294" t="s">
        <v>281</v>
      </c>
      <c r="H294">
        <v>100</v>
      </c>
      <c r="I294" s="6" t="s">
        <v>92</v>
      </c>
      <c r="J294" t="s">
        <v>242</v>
      </c>
      <c r="K294" t="s">
        <v>19</v>
      </c>
      <c r="L294" t="s">
        <v>270</v>
      </c>
      <c r="M294">
        <v>6.1</v>
      </c>
      <c r="N294" t="s">
        <v>55</v>
      </c>
      <c r="O294">
        <v>28001364</v>
      </c>
    </row>
    <row r="295" spans="1:16">
      <c r="A295">
        <v>100</v>
      </c>
      <c r="B295">
        <v>48</v>
      </c>
      <c r="C295">
        <v>1.97</v>
      </c>
      <c r="D295" t="s">
        <v>14</v>
      </c>
      <c r="E295">
        <v>27.5</v>
      </c>
      <c r="F295" t="s">
        <v>31</v>
      </c>
      <c r="G295" t="s">
        <v>281</v>
      </c>
      <c r="H295">
        <v>100</v>
      </c>
      <c r="I295" s="6" t="s">
        <v>92</v>
      </c>
      <c r="J295" t="s">
        <v>242</v>
      </c>
      <c r="K295" t="s">
        <v>19</v>
      </c>
      <c r="L295" t="s">
        <v>20</v>
      </c>
      <c r="M295" t="s">
        <v>326</v>
      </c>
      <c r="N295" t="s">
        <v>55</v>
      </c>
      <c r="O295">
        <v>28001364</v>
      </c>
      <c r="P295" t="s">
        <v>272</v>
      </c>
    </row>
    <row r="296" spans="1:16">
      <c r="A296">
        <v>100</v>
      </c>
      <c r="B296">
        <v>72</v>
      </c>
      <c r="C296">
        <v>0.63</v>
      </c>
      <c r="D296" t="s">
        <v>14</v>
      </c>
      <c r="E296">
        <v>27.5</v>
      </c>
      <c r="F296" t="s">
        <v>31</v>
      </c>
      <c r="G296" t="s">
        <v>281</v>
      </c>
      <c r="H296">
        <v>100</v>
      </c>
      <c r="I296" s="6" t="s">
        <v>92</v>
      </c>
      <c r="J296" t="s">
        <v>242</v>
      </c>
      <c r="K296" t="s">
        <v>19</v>
      </c>
      <c r="L296" t="s">
        <v>20</v>
      </c>
      <c r="M296" t="s">
        <v>326</v>
      </c>
      <c r="N296" t="s">
        <v>55</v>
      </c>
      <c r="O296">
        <v>28001364</v>
      </c>
    </row>
    <row r="297" spans="1:16">
      <c r="A297">
        <v>100</v>
      </c>
      <c r="B297">
        <v>96</v>
      </c>
      <c r="C297">
        <v>0.79</v>
      </c>
      <c r="D297" t="s">
        <v>14</v>
      </c>
      <c r="E297">
        <v>27.5</v>
      </c>
      <c r="F297" t="s">
        <v>31</v>
      </c>
      <c r="G297" t="s">
        <v>281</v>
      </c>
      <c r="H297">
        <v>100</v>
      </c>
      <c r="I297" s="6" t="s">
        <v>92</v>
      </c>
      <c r="J297" t="s">
        <v>242</v>
      </c>
      <c r="K297" t="s">
        <v>19</v>
      </c>
      <c r="L297" t="s">
        <v>20</v>
      </c>
      <c r="M297" t="s">
        <v>326</v>
      </c>
      <c r="N297" t="s">
        <v>55</v>
      </c>
      <c r="O297">
        <v>28001364</v>
      </c>
    </row>
    <row r="298" spans="1:16">
      <c r="A298">
        <v>101</v>
      </c>
      <c r="B298">
        <f>15/60</f>
        <v>0.25</v>
      </c>
      <c r="C298">
        <v>1.1200000000000001</v>
      </c>
      <c r="D298" t="s">
        <v>14</v>
      </c>
      <c r="E298" t="s">
        <v>326</v>
      </c>
      <c r="F298" s="16" t="s">
        <v>74</v>
      </c>
      <c r="G298" t="s">
        <v>281</v>
      </c>
      <c r="H298">
        <v>10</v>
      </c>
      <c r="I298" s="6" t="s">
        <v>92</v>
      </c>
      <c r="J298" t="s">
        <v>242</v>
      </c>
      <c r="K298" t="s">
        <v>19</v>
      </c>
      <c r="L298" t="s">
        <v>20</v>
      </c>
      <c r="M298" t="s">
        <v>326</v>
      </c>
      <c r="N298">
        <v>0</v>
      </c>
      <c r="O298">
        <v>29972867</v>
      </c>
      <c r="P298" t="s">
        <v>316</v>
      </c>
    </row>
    <row r="299" spans="1:16">
      <c r="A299">
        <v>101</v>
      </c>
      <c r="B299">
        <v>0.5</v>
      </c>
      <c r="C299">
        <v>1.2</v>
      </c>
      <c r="D299" t="s">
        <v>14</v>
      </c>
      <c r="E299" t="s">
        <v>326</v>
      </c>
      <c r="F299" s="16" t="s">
        <v>74</v>
      </c>
      <c r="G299" t="s">
        <v>281</v>
      </c>
      <c r="H299">
        <v>10</v>
      </c>
      <c r="I299" s="6" t="s">
        <v>92</v>
      </c>
      <c r="J299" t="s">
        <v>242</v>
      </c>
      <c r="K299" t="s">
        <v>19</v>
      </c>
      <c r="L299" t="s">
        <v>20</v>
      </c>
      <c r="M299" t="s">
        <v>326</v>
      </c>
      <c r="N299">
        <v>0</v>
      </c>
      <c r="O299">
        <v>29972867</v>
      </c>
    </row>
    <row r="300" spans="1:16">
      <c r="A300">
        <v>101</v>
      </c>
      <c r="B300">
        <v>3</v>
      </c>
      <c r="C300">
        <v>0.93</v>
      </c>
      <c r="D300" t="s">
        <v>14</v>
      </c>
      <c r="E300" t="s">
        <v>326</v>
      </c>
      <c r="F300" s="16" t="s">
        <v>74</v>
      </c>
      <c r="G300" t="s">
        <v>281</v>
      </c>
      <c r="H300">
        <v>10</v>
      </c>
      <c r="I300" s="6" t="s">
        <v>92</v>
      </c>
      <c r="J300" t="s">
        <v>242</v>
      </c>
      <c r="K300" t="s">
        <v>19</v>
      </c>
      <c r="L300" t="s">
        <v>20</v>
      </c>
      <c r="M300" t="s">
        <v>326</v>
      </c>
      <c r="N300">
        <v>0</v>
      </c>
      <c r="O300">
        <v>29972867</v>
      </c>
    </row>
    <row r="301" spans="1:16">
      <c r="A301">
        <v>101</v>
      </c>
      <c r="B301">
        <v>6</v>
      </c>
      <c r="C301">
        <v>0.67</v>
      </c>
      <c r="D301" t="s">
        <v>14</v>
      </c>
      <c r="E301" t="s">
        <v>326</v>
      </c>
      <c r="F301" s="16" t="s">
        <v>74</v>
      </c>
      <c r="G301" t="s">
        <v>281</v>
      </c>
      <c r="H301">
        <v>10</v>
      </c>
      <c r="I301" s="6" t="s">
        <v>92</v>
      </c>
      <c r="J301" t="s">
        <v>242</v>
      </c>
      <c r="K301" t="s">
        <v>19</v>
      </c>
      <c r="L301" t="s">
        <v>20</v>
      </c>
      <c r="M301" t="s">
        <v>326</v>
      </c>
      <c r="N301">
        <v>0</v>
      </c>
      <c r="O301">
        <v>29972867</v>
      </c>
    </row>
    <row r="302" spans="1:16">
      <c r="A302">
        <v>101</v>
      </c>
      <c r="B302">
        <v>24</v>
      </c>
      <c r="C302">
        <v>0.62</v>
      </c>
      <c r="D302" t="s">
        <v>14</v>
      </c>
      <c r="E302" t="s">
        <v>326</v>
      </c>
      <c r="F302" s="16" t="s">
        <v>74</v>
      </c>
      <c r="G302" t="s">
        <v>281</v>
      </c>
      <c r="H302">
        <v>10</v>
      </c>
      <c r="I302" s="6" t="s">
        <v>92</v>
      </c>
      <c r="J302" t="s">
        <v>242</v>
      </c>
      <c r="K302" t="s">
        <v>19</v>
      </c>
      <c r="L302" t="s">
        <v>20</v>
      </c>
      <c r="M302" t="s">
        <v>326</v>
      </c>
      <c r="N302">
        <v>0</v>
      </c>
      <c r="O302">
        <v>29972867</v>
      </c>
    </row>
    <row r="303" spans="1:16">
      <c r="A303">
        <v>102</v>
      </c>
      <c r="B303">
        <v>0.5</v>
      </c>
      <c r="C303">
        <v>1.0344827586206999</v>
      </c>
      <c r="D303" t="s">
        <v>14</v>
      </c>
      <c r="E303" t="s">
        <v>326</v>
      </c>
      <c r="F303" s="16" t="s">
        <v>74</v>
      </c>
      <c r="G303" t="s">
        <v>281</v>
      </c>
      <c r="H303">
        <v>10</v>
      </c>
      <c r="I303" s="6" t="s">
        <v>92</v>
      </c>
      <c r="J303" t="s">
        <v>242</v>
      </c>
      <c r="K303" t="s">
        <v>19</v>
      </c>
      <c r="L303" t="s">
        <v>20</v>
      </c>
      <c r="M303" t="s">
        <v>326</v>
      </c>
      <c r="N303">
        <v>0</v>
      </c>
      <c r="O303">
        <v>29972867</v>
      </c>
      <c r="P303" t="s">
        <v>317</v>
      </c>
    </row>
    <row r="304" spans="1:16">
      <c r="A304">
        <v>102</v>
      </c>
      <c r="B304">
        <v>3</v>
      </c>
      <c r="C304">
        <v>0.51724137931035896</v>
      </c>
      <c r="D304" t="s">
        <v>14</v>
      </c>
      <c r="E304" t="s">
        <v>326</v>
      </c>
      <c r="F304" s="16" t="s">
        <v>74</v>
      </c>
      <c r="G304" t="s">
        <v>281</v>
      </c>
      <c r="H304">
        <v>10</v>
      </c>
      <c r="I304" s="6" t="s">
        <v>92</v>
      </c>
      <c r="J304" t="s">
        <v>242</v>
      </c>
      <c r="K304" t="s">
        <v>19</v>
      </c>
      <c r="L304" t="s">
        <v>20</v>
      </c>
      <c r="M304" t="s">
        <v>326</v>
      </c>
      <c r="N304">
        <v>0</v>
      </c>
      <c r="O304">
        <v>29972867</v>
      </c>
    </row>
    <row r="305" spans="1:18">
      <c r="A305">
        <v>103</v>
      </c>
      <c r="B305">
        <v>1</v>
      </c>
      <c r="C305">
        <v>0.72</v>
      </c>
      <c r="D305" t="s">
        <v>14</v>
      </c>
      <c r="E305">
        <v>23</v>
      </c>
      <c r="F305" s="16" t="s">
        <v>302</v>
      </c>
      <c r="G305" t="s">
        <v>281</v>
      </c>
      <c r="H305">
        <v>190</v>
      </c>
      <c r="I305" s="6" t="s">
        <v>318</v>
      </c>
      <c r="J305" t="s">
        <v>242</v>
      </c>
      <c r="K305" t="s">
        <v>19</v>
      </c>
      <c r="L305" t="s">
        <v>20</v>
      </c>
      <c r="N305">
        <v>0</v>
      </c>
      <c r="O305">
        <v>23850887</v>
      </c>
      <c r="P305" t="s">
        <v>319</v>
      </c>
    </row>
    <row r="306" spans="1:18">
      <c r="A306">
        <v>103</v>
      </c>
      <c r="B306">
        <v>4</v>
      </c>
      <c r="C306">
        <v>0.35</v>
      </c>
      <c r="D306" t="s">
        <v>14</v>
      </c>
      <c r="E306">
        <v>23</v>
      </c>
      <c r="F306" s="16" t="s">
        <v>302</v>
      </c>
      <c r="G306" t="s">
        <v>281</v>
      </c>
      <c r="H306">
        <v>190</v>
      </c>
      <c r="I306" s="6" t="s">
        <v>318</v>
      </c>
      <c r="J306" t="s">
        <v>242</v>
      </c>
      <c r="K306" t="s">
        <v>19</v>
      </c>
      <c r="L306" t="s">
        <v>20</v>
      </c>
      <c r="N306">
        <v>0</v>
      </c>
      <c r="O306">
        <v>23850887</v>
      </c>
    </row>
    <row r="307" spans="1:18">
      <c r="A307">
        <v>103</v>
      </c>
      <c r="B307">
        <v>24</v>
      </c>
      <c r="C307">
        <v>0.17</v>
      </c>
      <c r="D307" t="s">
        <v>14</v>
      </c>
      <c r="E307">
        <v>23</v>
      </c>
      <c r="F307" s="16" t="s">
        <v>302</v>
      </c>
      <c r="G307" t="s">
        <v>281</v>
      </c>
      <c r="H307">
        <v>190</v>
      </c>
      <c r="I307" s="6" t="s">
        <v>318</v>
      </c>
      <c r="J307" t="s">
        <v>242</v>
      </c>
      <c r="K307" t="s">
        <v>19</v>
      </c>
      <c r="L307" t="s">
        <v>20</v>
      </c>
      <c r="N307">
        <v>0</v>
      </c>
      <c r="O307">
        <v>23850887</v>
      </c>
    </row>
    <row r="308" spans="1:18">
      <c r="A308">
        <v>104</v>
      </c>
      <c r="B308">
        <v>48</v>
      </c>
      <c r="C308">
        <v>0.71969696969696995</v>
      </c>
      <c r="D308" t="s">
        <v>14</v>
      </c>
      <c r="E308">
        <v>20</v>
      </c>
      <c r="F308" s="21" t="s">
        <v>15</v>
      </c>
      <c r="G308" t="s">
        <v>281</v>
      </c>
      <c r="H308">
        <v>13.5</v>
      </c>
      <c r="I308" t="s">
        <v>81</v>
      </c>
      <c r="J308" t="s">
        <v>152</v>
      </c>
      <c r="K308" t="s">
        <v>19</v>
      </c>
      <c r="L308" t="s">
        <v>20</v>
      </c>
      <c r="M308" t="s">
        <v>326</v>
      </c>
      <c r="N308">
        <v>500</v>
      </c>
      <c r="O308">
        <v>34029471</v>
      </c>
      <c r="P308" t="s">
        <v>180</v>
      </c>
    </row>
    <row r="309" spans="1:18">
      <c r="A309">
        <v>105</v>
      </c>
      <c r="B309">
        <v>72</v>
      </c>
      <c r="C309">
        <v>1.1184210526315701</v>
      </c>
      <c r="D309" t="s">
        <v>14</v>
      </c>
      <c r="E309">
        <v>20</v>
      </c>
      <c r="F309" s="21" t="s">
        <v>15</v>
      </c>
      <c r="G309" t="s">
        <v>281</v>
      </c>
      <c r="H309">
        <v>13.64</v>
      </c>
      <c r="I309" t="s">
        <v>29</v>
      </c>
      <c r="J309" t="s">
        <v>152</v>
      </c>
      <c r="K309" t="s">
        <v>19</v>
      </c>
      <c r="L309" t="s">
        <v>20</v>
      </c>
      <c r="M309" t="s">
        <v>196</v>
      </c>
      <c r="N309">
        <v>500</v>
      </c>
      <c r="O309">
        <v>31565854</v>
      </c>
      <c r="P309" t="s">
        <v>185</v>
      </c>
    </row>
    <row r="310" spans="1:18">
      <c r="A310">
        <v>105</v>
      </c>
      <c r="B310">
        <v>72</v>
      </c>
      <c r="C310">
        <v>0.789473684210525</v>
      </c>
      <c r="D310" t="s">
        <v>14</v>
      </c>
      <c r="E310">
        <v>20</v>
      </c>
      <c r="F310" s="21" t="s">
        <v>15</v>
      </c>
      <c r="G310" t="s">
        <v>281</v>
      </c>
      <c r="H310">
        <v>13.64</v>
      </c>
      <c r="I310" t="s">
        <v>29</v>
      </c>
      <c r="J310" t="s">
        <v>152</v>
      </c>
      <c r="K310" t="s">
        <v>19</v>
      </c>
      <c r="L310" t="s">
        <v>20</v>
      </c>
      <c r="M310" t="s">
        <v>196</v>
      </c>
      <c r="N310">
        <v>500</v>
      </c>
      <c r="O310">
        <v>31565854</v>
      </c>
    </row>
    <row r="311" spans="1:18">
      <c r="A311">
        <v>106</v>
      </c>
      <c r="B311">
        <v>5</v>
      </c>
      <c r="C311">
        <v>0.79545454545454097</v>
      </c>
      <c r="D311" t="s">
        <v>14</v>
      </c>
      <c r="E311" s="21">
        <v>21.4</v>
      </c>
      <c r="F311" t="s">
        <v>31</v>
      </c>
      <c r="G311" t="s">
        <v>281</v>
      </c>
      <c r="H311">
        <v>6.4</v>
      </c>
      <c r="I311" t="s">
        <v>81</v>
      </c>
      <c r="J311" t="s">
        <v>152</v>
      </c>
      <c r="K311" t="s">
        <v>19</v>
      </c>
      <c r="L311" t="s">
        <v>160</v>
      </c>
      <c r="M311" t="s">
        <v>326</v>
      </c>
      <c r="N311">
        <v>866</v>
      </c>
      <c r="O311">
        <v>29123332</v>
      </c>
      <c r="P311" t="s">
        <v>182</v>
      </c>
    </row>
    <row r="312" spans="1:18">
      <c r="A312">
        <v>106</v>
      </c>
      <c r="B312">
        <v>24</v>
      </c>
      <c r="C312">
        <v>0.56818181818181002</v>
      </c>
      <c r="D312" t="s">
        <v>14</v>
      </c>
      <c r="E312" s="21">
        <v>21.4</v>
      </c>
      <c r="F312" t="s">
        <v>31</v>
      </c>
      <c r="G312" t="s">
        <v>281</v>
      </c>
      <c r="H312">
        <v>6.4</v>
      </c>
      <c r="I312" t="s">
        <v>81</v>
      </c>
      <c r="J312" t="s">
        <v>152</v>
      </c>
      <c r="K312" t="s">
        <v>19</v>
      </c>
      <c r="L312" t="s">
        <v>160</v>
      </c>
      <c r="M312" t="s">
        <v>326</v>
      </c>
      <c r="N312">
        <v>866</v>
      </c>
      <c r="O312">
        <v>29123332</v>
      </c>
    </row>
    <row r="313" spans="1:18">
      <c r="A313">
        <v>106</v>
      </c>
      <c r="B313">
        <v>72</v>
      </c>
      <c r="C313">
        <v>0.56818181818181002</v>
      </c>
      <c r="D313" t="s">
        <v>14</v>
      </c>
      <c r="E313" s="21">
        <v>21.4</v>
      </c>
      <c r="F313" t="s">
        <v>31</v>
      </c>
      <c r="G313" t="s">
        <v>281</v>
      </c>
      <c r="H313">
        <v>6.4</v>
      </c>
      <c r="I313" t="s">
        <v>81</v>
      </c>
      <c r="J313" t="s">
        <v>152</v>
      </c>
      <c r="K313" t="s">
        <v>19</v>
      </c>
      <c r="L313" t="s">
        <v>160</v>
      </c>
      <c r="M313" t="s">
        <v>326</v>
      </c>
      <c r="N313">
        <v>866</v>
      </c>
      <c r="O313">
        <v>29123332</v>
      </c>
    </row>
    <row r="314" spans="1:18">
      <c r="A314">
        <v>107</v>
      </c>
      <c r="B314">
        <v>5</v>
      </c>
      <c r="C314">
        <v>0.35714285714285798</v>
      </c>
      <c r="D314" t="s">
        <v>14</v>
      </c>
      <c r="E314" s="21">
        <v>21.4</v>
      </c>
      <c r="F314" t="s">
        <v>31</v>
      </c>
      <c r="G314" t="s">
        <v>281</v>
      </c>
      <c r="H314">
        <v>6.4</v>
      </c>
      <c r="I314" t="s">
        <v>81</v>
      </c>
      <c r="J314" t="s">
        <v>152</v>
      </c>
      <c r="K314" t="s">
        <v>19</v>
      </c>
      <c r="L314" t="s">
        <v>160</v>
      </c>
      <c r="M314" t="s">
        <v>326</v>
      </c>
      <c r="N314">
        <v>866</v>
      </c>
      <c r="O314">
        <v>29123332</v>
      </c>
      <c r="P314" t="s">
        <v>183</v>
      </c>
    </row>
    <row r="315" spans="1:18">
      <c r="A315">
        <v>107</v>
      </c>
      <c r="B315">
        <v>24</v>
      </c>
      <c r="C315">
        <v>0.238095238095236</v>
      </c>
      <c r="D315" t="s">
        <v>14</v>
      </c>
      <c r="E315" s="21">
        <v>21.4</v>
      </c>
      <c r="F315" t="s">
        <v>31</v>
      </c>
      <c r="G315" t="s">
        <v>281</v>
      </c>
      <c r="H315">
        <v>6.4</v>
      </c>
      <c r="I315" t="s">
        <v>81</v>
      </c>
      <c r="J315" t="s">
        <v>152</v>
      </c>
      <c r="K315" t="s">
        <v>19</v>
      </c>
      <c r="L315" t="s">
        <v>160</v>
      </c>
      <c r="M315" t="s">
        <v>326</v>
      </c>
      <c r="N315">
        <v>866</v>
      </c>
      <c r="O315">
        <v>29123332</v>
      </c>
    </row>
    <row r="316" spans="1:18" ht="15" thickBot="1">
      <c r="A316">
        <v>107</v>
      </c>
      <c r="B316">
        <v>72</v>
      </c>
      <c r="C316">
        <v>0.119047619047619</v>
      </c>
      <c r="D316" t="s">
        <v>14</v>
      </c>
      <c r="E316" s="21">
        <v>21.4</v>
      </c>
      <c r="F316" t="s">
        <v>31</v>
      </c>
      <c r="G316" t="s">
        <v>281</v>
      </c>
      <c r="H316">
        <v>6.4</v>
      </c>
      <c r="I316" t="s">
        <v>81</v>
      </c>
      <c r="J316" t="s">
        <v>152</v>
      </c>
      <c r="K316" t="s">
        <v>19</v>
      </c>
      <c r="L316" t="s">
        <v>160</v>
      </c>
      <c r="M316" t="s">
        <v>326</v>
      </c>
      <c r="N316">
        <v>866</v>
      </c>
      <c r="O316">
        <v>29123332</v>
      </c>
    </row>
    <row r="317" spans="1:18" ht="15" thickBot="1">
      <c r="A317">
        <v>108</v>
      </c>
      <c r="B317">
        <v>24</v>
      </c>
      <c r="C317">
        <v>0.7</v>
      </c>
      <c r="D317" t="s">
        <v>14</v>
      </c>
      <c r="E317">
        <v>18.399999999999999</v>
      </c>
      <c r="F317" t="s">
        <v>15</v>
      </c>
      <c r="G317" t="s">
        <v>281</v>
      </c>
      <c r="H317">
        <v>50</v>
      </c>
      <c r="I317" t="s">
        <v>92</v>
      </c>
      <c r="J317" t="s">
        <v>206</v>
      </c>
      <c r="K317" t="s">
        <v>19</v>
      </c>
      <c r="L317" t="s">
        <v>216</v>
      </c>
      <c r="M317" t="s">
        <v>196</v>
      </c>
      <c r="N317">
        <v>5000</v>
      </c>
      <c r="O317">
        <v>26238078</v>
      </c>
      <c r="P317" s="17" t="s">
        <v>232</v>
      </c>
      <c r="R317" s="14"/>
    </row>
    <row r="318" spans="1:18" ht="15" thickBot="1">
      <c r="A318">
        <v>109</v>
      </c>
      <c r="B318">
        <v>24</v>
      </c>
      <c r="C318">
        <v>0.7</v>
      </c>
      <c r="D318" t="s">
        <v>14</v>
      </c>
      <c r="E318" s="10">
        <v>18.399999999999999</v>
      </c>
      <c r="F318" t="s">
        <v>15</v>
      </c>
      <c r="G318" t="s">
        <v>281</v>
      </c>
      <c r="H318">
        <v>100</v>
      </c>
      <c r="I318" t="s">
        <v>92</v>
      </c>
      <c r="J318" t="s">
        <v>206</v>
      </c>
      <c r="K318" t="s">
        <v>19</v>
      </c>
      <c r="L318" t="s">
        <v>216</v>
      </c>
      <c r="M318" t="s">
        <v>196</v>
      </c>
      <c r="N318">
        <v>5000</v>
      </c>
      <c r="O318">
        <v>26238078</v>
      </c>
      <c r="P318" s="17" t="s">
        <v>384</v>
      </c>
    </row>
    <row r="319" spans="1:18">
      <c r="A319">
        <v>110</v>
      </c>
      <c r="B319">
        <f>80/60</f>
        <v>1.3333333333333333</v>
      </c>
      <c r="C319" s="11">
        <v>0.52900000000000003</v>
      </c>
      <c r="D319" t="s">
        <v>14</v>
      </c>
      <c r="E319">
        <v>19.7</v>
      </c>
      <c r="F319" t="s">
        <v>387</v>
      </c>
      <c r="G319" t="s">
        <v>281</v>
      </c>
      <c r="H319">
        <v>109</v>
      </c>
      <c r="I319" s="10" t="s">
        <v>169</v>
      </c>
      <c r="J319" t="s">
        <v>206</v>
      </c>
      <c r="K319" t="s">
        <v>19</v>
      </c>
      <c r="L319" t="s">
        <v>221</v>
      </c>
      <c r="M319" t="s">
        <v>196</v>
      </c>
      <c r="N319">
        <v>0</v>
      </c>
      <c r="O319">
        <v>29341587</v>
      </c>
      <c r="P319" t="s">
        <v>386</v>
      </c>
    </row>
    <row r="320" spans="1:18">
      <c r="A320">
        <v>110</v>
      </c>
      <c r="B320">
        <v>24</v>
      </c>
      <c r="C320" s="11">
        <v>0.49099999999999999</v>
      </c>
      <c r="D320" t="s">
        <v>14</v>
      </c>
      <c r="E320">
        <v>19.7</v>
      </c>
      <c r="F320" t="s">
        <v>387</v>
      </c>
      <c r="G320" t="s">
        <v>281</v>
      </c>
      <c r="H320">
        <v>109</v>
      </c>
      <c r="I320" s="10" t="s">
        <v>169</v>
      </c>
      <c r="J320" t="s">
        <v>206</v>
      </c>
      <c r="K320" t="s">
        <v>19</v>
      </c>
      <c r="L320" t="s">
        <v>221</v>
      </c>
      <c r="M320" t="s">
        <v>196</v>
      </c>
      <c r="N320">
        <v>0</v>
      </c>
      <c r="O320">
        <v>29341587</v>
      </c>
      <c r="P320" t="s">
        <v>386</v>
      </c>
    </row>
    <row r="321" spans="1:16">
      <c r="A321">
        <v>111</v>
      </c>
      <c r="B321">
        <v>24</v>
      </c>
      <c r="C321" s="11">
        <v>6.5000000000000002E-2</v>
      </c>
      <c r="D321" t="s">
        <v>14</v>
      </c>
      <c r="E321">
        <v>19.7</v>
      </c>
      <c r="F321" t="s">
        <v>387</v>
      </c>
      <c r="G321" t="s">
        <v>281</v>
      </c>
      <c r="H321">
        <v>127</v>
      </c>
      <c r="I321" s="10" t="s">
        <v>169</v>
      </c>
      <c r="J321" t="s">
        <v>206</v>
      </c>
      <c r="K321" t="s">
        <v>19</v>
      </c>
      <c r="L321" t="s">
        <v>221</v>
      </c>
      <c r="M321" t="s">
        <v>196</v>
      </c>
      <c r="N321">
        <v>0</v>
      </c>
      <c r="O321">
        <v>29341587</v>
      </c>
      <c r="P321" s="11" t="s">
        <v>226</v>
      </c>
    </row>
    <row r="322" spans="1:16">
      <c r="A322">
        <v>112</v>
      </c>
      <c r="B322">
        <f>1/60</f>
        <v>1.6666666666666666E-2</v>
      </c>
      <c r="C322">
        <v>0.1</v>
      </c>
      <c r="D322" t="s">
        <v>14</v>
      </c>
      <c r="E322" t="s">
        <v>326</v>
      </c>
      <c r="F322" t="s">
        <v>15</v>
      </c>
      <c r="G322" t="s">
        <v>281</v>
      </c>
      <c r="H322">
        <v>80.2</v>
      </c>
      <c r="I322" t="s">
        <v>92</v>
      </c>
      <c r="J322" t="s">
        <v>206</v>
      </c>
      <c r="K322" t="s">
        <v>19</v>
      </c>
      <c r="L322" t="s">
        <v>221</v>
      </c>
      <c r="M322" t="s">
        <v>196</v>
      </c>
      <c r="O322" s="4" t="s">
        <v>333</v>
      </c>
      <c r="P322" t="s">
        <v>231</v>
      </c>
    </row>
    <row r="323" spans="1:16">
      <c r="A323">
        <v>112</v>
      </c>
      <c r="B323">
        <f>5/60</f>
        <v>8.3333333333333329E-2</v>
      </c>
      <c r="C323">
        <v>0.2</v>
      </c>
      <c r="D323" t="s">
        <v>14</v>
      </c>
      <c r="E323" t="s">
        <v>326</v>
      </c>
      <c r="F323" t="s">
        <v>15</v>
      </c>
      <c r="G323" t="s">
        <v>281</v>
      </c>
      <c r="H323">
        <v>80.2</v>
      </c>
      <c r="I323" t="s">
        <v>92</v>
      </c>
      <c r="J323" t="s">
        <v>206</v>
      </c>
      <c r="K323" t="s">
        <v>19</v>
      </c>
      <c r="L323" t="s">
        <v>221</v>
      </c>
      <c r="M323" t="s">
        <v>196</v>
      </c>
      <c r="O323" s="4" t="s">
        <v>333</v>
      </c>
    </row>
    <row r="324" spans="1:16">
      <c r="A324">
        <v>112</v>
      </c>
      <c r="B324">
        <f>15/60</f>
        <v>0.25</v>
      </c>
      <c r="C324">
        <v>0.1</v>
      </c>
      <c r="D324" t="s">
        <v>14</v>
      </c>
      <c r="E324" t="s">
        <v>326</v>
      </c>
      <c r="F324" t="s">
        <v>15</v>
      </c>
      <c r="G324" t="s">
        <v>281</v>
      </c>
      <c r="H324">
        <v>80.2</v>
      </c>
      <c r="I324" t="s">
        <v>92</v>
      </c>
      <c r="J324" t="s">
        <v>206</v>
      </c>
      <c r="K324" t="s">
        <v>19</v>
      </c>
      <c r="L324" t="s">
        <v>221</v>
      </c>
      <c r="M324" t="s">
        <v>196</v>
      </c>
      <c r="O324" s="4" t="s">
        <v>333</v>
      </c>
    </row>
    <row r="325" spans="1:16">
      <c r="A325">
        <v>112</v>
      </c>
      <c r="B325">
        <f>30/60</f>
        <v>0.5</v>
      </c>
      <c r="C325">
        <v>0.1</v>
      </c>
      <c r="D325" t="s">
        <v>14</v>
      </c>
      <c r="E325" t="s">
        <v>326</v>
      </c>
      <c r="F325" t="s">
        <v>15</v>
      </c>
      <c r="G325" t="s">
        <v>281</v>
      </c>
      <c r="H325">
        <v>80.2</v>
      </c>
      <c r="I325" t="s">
        <v>92</v>
      </c>
      <c r="J325" t="s">
        <v>206</v>
      </c>
      <c r="K325" t="s">
        <v>19</v>
      </c>
      <c r="L325" t="s">
        <v>221</v>
      </c>
      <c r="M325" t="s">
        <v>196</v>
      </c>
      <c r="O325" s="4" t="s">
        <v>333</v>
      </c>
    </row>
    <row r="326" spans="1:16">
      <c r="A326">
        <v>112</v>
      </c>
      <c r="B326">
        <f>1</f>
        <v>1</v>
      </c>
      <c r="C326">
        <v>0.1</v>
      </c>
      <c r="D326" t="s">
        <v>14</v>
      </c>
      <c r="E326" t="s">
        <v>326</v>
      </c>
      <c r="F326" t="s">
        <v>15</v>
      </c>
      <c r="G326" t="s">
        <v>281</v>
      </c>
      <c r="H326">
        <v>80.2</v>
      </c>
      <c r="I326" t="s">
        <v>92</v>
      </c>
      <c r="J326" t="s">
        <v>206</v>
      </c>
      <c r="K326" t="s">
        <v>19</v>
      </c>
      <c r="L326" t="s">
        <v>221</v>
      </c>
      <c r="M326" t="s">
        <v>196</v>
      </c>
      <c r="O326" s="4" t="s">
        <v>333</v>
      </c>
    </row>
    <row r="327" spans="1:16">
      <c r="A327">
        <v>113</v>
      </c>
      <c r="B327">
        <v>0.5</v>
      </c>
      <c r="C327">
        <v>0.369747899159664</v>
      </c>
      <c r="D327" t="s">
        <v>14</v>
      </c>
      <c r="E327">
        <v>35</v>
      </c>
      <c r="F327" s="6" t="s">
        <v>166</v>
      </c>
      <c r="G327" t="s">
        <v>281</v>
      </c>
      <c r="H327">
        <v>52</v>
      </c>
      <c r="I327" t="s">
        <v>167</v>
      </c>
      <c r="J327" t="s">
        <v>206</v>
      </c>
      <c r="K327" t="s">
        <v>19</v>
      </c>
      <c r="L327" t="s">
        <v>20</v>
      </c>
      <c r="M327" t="s">
        <v>381</v>
      </c>
      <c r="N327">
        <v>6000</v>
      </c>
      <c r="O327">
        <v>30706223</v>
      </c>
      <c r="P327" t="s">
        <v>237</v>
      </c>
    </row>
    <row r="328" spans="1:16">
      <c r="A328">
        <v>113</v>
      </c>
      <c r="B328">
        <v>1</v>
      </c>
      <c r="C328">
        <v>0.47058823529411797</v>
      </c>
      <c r="D328" t="s">
        <v>14</v>
      </c>
      <c r="E328">
        <v>35</v>
      </c>
      <c r="F328" s="6" t="s">
        <v>166</v>
      </c>
      <c r="G328" t="s">
        <v>281</v>
      </c>
      <c r="H328">
        <v>52</v>
      </c>
      <c r="I328" t="s">
        <v>167</v>
      </c>
      <c r="J328" t="s">
        <v>206</v>
      </c>
      <c r="K328" t="s">
        <v>19</v>
      </c>
      <c r="L328" t="s">
        <v>20</v>
      </c>
      <c r="M328" t="s">
        <v>381</v>
      </c>
      <c r="N328">
        <v>6000</v>
      </c>
      <c r="O328">
        <v>30706223</v>
      </c>
    </row>
    <row r="329" spans="1:16">
      <c r="A329">
        <v>113</v>
      </c>
      <c r="B329">
        <v>2</v>
      </c>
      <c r="C329">
        <v>0.57142857142857295</v>
      </c>
      <c r="D329" t="s">
        <v>14</v>
      </c>
      <c r="E329">
        <v>35</v>
      </c>
      <c r="F329" s="6" t="s">
        <v>166</v>
      </c>
      <c r="G329" t="s">
        <v>281</v>
      </c>
      <c r="H329">
        <v>52</v>
      </c>
      <c r="I329" t="s">
        <v>167</v>
      </c>
      <c r="J329" t="s">
        <v>206</v>
      </c>
      <c r="K329" t="s">
        <v>19</v>
      </c>
      <c r="L329" t="s">
        <v>20</v>
      </c>
      <c r="M329" t="s">
        <v>381</v>
      </c>
      <c r="N329">
        <v>6000</v>
      </c>
      <c r="O329">
        <v>30706223</v>
      </c>
    </row>
    <row r="330" spans="1:16">
      <c r="A330">
        <v>114</v>
      </c>
      <c r="B330">
        <v>0.5</v>
      </c>
      <c r="C330">
        <v>0.12698412698412501</v>
      </c>
      <c r="D330" t="s">
        <v>14</v>
      </c>
      <c r="E330">
        <v>23</v>
      </c>
      <c r="F330" t="s">
        <v>31</v>
      </c>
      <c r="G330" t="s">
        <v>281</v>
      </c>
      <c r="H330">
        <v>69.2</v>
      </c>
      <c r="I330" t="s">
        <v>238</v>
      </c>
      <c r="J330" t="s">
        <v>206</v>
      </c>
      <c r="K330" t="s">
        <v>19</v>
      </c>
      <c r="L330" t="s">
        <v>239</v>
      </c>
      <c r="M330" t="s">
        <v>57</v>
      </c>
      <c r="N330" t="s">
        <v>240</v>
      </c>
      <c r="O330">
        <v>31040674</v>
      </c>
      <c r="P330" t="s">
        <v>241</v>
      </c>
    </row>
    <row r="331" spans="1:16">
      <c r="A331">
        <v>114</v>
      </c>
      <c r="B331">
        <v>1</v>
      </c>
      <c r="C331">
        <v>0.19047619047618899</v>
      </c>
      <c r="D331" t="s">
        <v>14</v>
      </c>
      <c r="E331">
        <v>23</v>
      </c>
      <c r="F331" t="s">
        <v>31</v>
      </c>
      <c r="G331" t="s">
        <v>281</v>
      </c>
      <c r="H331">
        <v>69.2</v>
      </c>
      <c r="I331" t="s">
        <v>238</v>
      </c>
      <c r="J331" t="s">
        <v>206</v>
      </c>
      <c r="K331" t="s">
        <v>19</v>
      </c>
      <c r="L331" t="s">
        <v>239</v>
      </c>
      <c r="M331" t="s">
        <v>57</v>
      </c>
      <c r="N331" t="s">
        <v>240</v>
      </c>
      <c r="O331">
        <v>31040674</v>
      </c>
    </row>
    <row r="332" spans="1:16">
      <c r="A332">
        <v>114</v>
      </c>
      <c r="B332">
        <v>1.5</v>
      </c>
      <c r="C332">
        <v>0.158730158730159</v>
      </c>
      <c r="D332" t="s">
        <v>14</v>
      </c>
      <c r="E332">
        <v>23</v>
      </c>
      <c r="F332" t="s">
        <v>31</v>
      </c>
      <c r="G332" t="s">
        <v>281</v>
      </c>
      <c r="H332">
        <v>69.2</v>
      </c>
      <c r="I332" t="s">
        <v>238</v>
      </c>
      <c r="J332" t="s">
        <v>206</v>
      </c>
      <c r="K332" t="s">
        <v>19</v>
      </c>
      <c r="L332" t="s">
        <v>239</v>
      </c>
      <c r="M332" t="s">
        <v>57</v>
      </c>
      <c r="N332" t="s">
        <v>240</v>
      </c>
      <c r="O332">
        <v>31040674</v>
      </c>
    </row>
    <row r="333" spans="1:16">
      <c r="A333">
        <v>114</v>
      </c>
      <c r="B333">
        <v>2</v>
      </c>
      <c r="C333">
        <v>0.22222222222222199</v>
      </c>
      <c r="D333" t="s">
        <v>14</v>
      </c>
      <c r="E333">
        <v>23</v>
      </c>
      <c r="F333" t="s">
        <v>31</v>
      </c>
      <c r="G333" t="s">
        <v>281</v>
      </c>
      <c r="H333">
        <v>69.2</v>
      </c>
      <c r="I333" t="s">
        <v>238</v>
      </c>
      <c r="J333" t="s">
        <v>206</v>
      </c>
      <c r="K333" t="s">
        <v>19</v>
      </c>
      <c r="L333" t="s">
        <v>239</v>
      </c>
      <c r="M333" t="s">
        <v>57</v>
      </c>
      <c r="N333" t="s">
        <v>240</v>
      </c>
      <c r="O333">
        <v>31040674</v>
      </c>
    </row>
    <row r="334" spans="1:16" ht="15.6">
      <c r="A334">
        <v>115</v>
      </c>
      <c r="B334">
        <v>1</v>
      </c>
      <c r="C334">
        <v>0.71428571428571497</v>
      </c>
      <c r="D334" t="s">
        <v>14</v>
      </c>
      <c r="E334" t="s">
        <v>326</v>
      </c>
      <c r="F334" s="9" t="s">
        <v>166</v>
      </c>
      <c r="G334" t="s">
        <v>281</v>
      </c>
      <c r="H334">
        <v>70</v>
      </c>
      <c r="I334" t="s">
        <v>167</v>
      </c>
      <c r="J334" t="s">
        <v>242</v>
      </c>
      <c r="K334" t="s">
        <v>250</v>
      </c>
      <c r="L334" t="s">
        <v>20</v>
      </c>
      <c r="M334" t="s">
        <v>196</v>
      </c>
      <c r="N334" t="s">
        <v>55</v>
      </c>
      <c r="O334">
        <v>23369008</v>
      </c>
      <c r="P334" t="s">
        <v>263</v>
      </c>
    </row>
    <row r="335" spans="1:16" ht="15.6">
      <c r="A335">
        <v>116</v>
      </c>
      <c r="B335">
        <v>1</v>
      </c>
      <c r="C335">
        <v>0.95238095238095599</v>
      </c>
      <c r="D335" t="s">
        <v>14</v>
      </c>
      <c r="E335" t="s">
        <v>326</v>
      </c>
      <c r="F335" s="9" t="s">
        <v>166</v>
      </c>
      <c r="G335" t="s">
        <v>281</v>
      </c>
      <c r="H335">
        <v>107</v>
      </c>
      <c r="I335" t="s">
        <v>167</v>
      </c>
      <c r="J335" t="s">
        <v>242</v>
      </c>
      <c r="K335" t="s">
        <v>264</v>
      </c>
      <c r="L335" t="s">
        <v>20</v>
      </c>
      <c r="M335" t="s">
        <v>59</v>
      </c>
      <c r="N335" t="s">
        <v>55</v>
      </c>
      <c r="O335">
        <v>23369008</v>
      </c>
      <c r="P335" t="s">
        <v>265</v>
      </c>
    </row>
    <row r="336" spans="1:16" ht="15.6">
      <c r="A336">
        <v>117</v>
      </c>
      <c r="B336">
        <v>1</v>
      </c>
      <c r="C336">
        <v>2.8571428571428599</v>
      </c>
      <c r="D336" t="s">
        <v>14</v>
      </c>
      <c r="E336" t="s">
        <v>326</v>
      </c>
      <c r="F336" s="9" t="s">
        <v>166</v>
      </c>
      <c r="G336" t="s">
        <v>281</v>
      </c>
      <c r="H336">
        <v>121</v>
      </c>
      <c r="I336" t="s">
        <v>167</v>
      </c>
      <c r="J336" t="s">
        <v>242</v>
      </c>
      <c r="K336" t="s">
        <v>250</v>
      </c>
      <c r="L336" t="s">
        <v>20</v>
      </c>
      <c r="M336" t="s">
        <v>196</v>
      </c>
      <c r="N336" t="s">
        <v>55</v>
      </c>
      <c r="O336">
        <v>23369008</v>
      </c>
      <c r="P336" t="s">
        <v>266</v>
      </c>
    </row>
    <row r="337" spans="1:16" ht="15.6">
      <c r="A337">
        <v>118</v>
      </c>
      <c r="B337">
        <v>1</v>
      </c>
      <c r="C337">
        <v>0.71428571428571497</v>
      </c>
      <c r="D337" t="s">
        <v>14</v>
      </c>
      <c r="E337" t="s">
        <v>326</v>
      </c>
      <c r="F337" s="9" t="s">
        <v>166</v>
      </c>
      <c r="G337" t="s">
        <v>281</v>
      </c>
      <c r="H337">
        <v>140</v>
      </c>
      <c r="I337" t="s">
        <v>167</v>
      </c>
      <c r="J337" t="s">
        <v>242</v>
      </c>
      <c r="K337" t="s">
        <v>264</v>
      </c>
      <c r="L337" t="s">
        <v>20</v>
      </c>
      <c r="M337" t="s">
        <v>59</v>
      </c>
      <c r="N337" t="s">
        <v>55</v>
      </c>
      <c r="O337">
        <v>23369008</v>
      </c>
      <c r="P337" t="s">
        <v>267</v>
      </c>
    </row>
    <row r="338" spans="1:16">
      <c r="A338">
        <v>119</v>
      </c>
      <c r="B338">
        <v>4</v>
      </c>
      <c r="C338">
        <v>0.118279569892473</v>
      </c>
      <c r="D338" t="s">
        <v>14</v>
      </c>
      <c r="E338">
        <v>25</v>
      </c>
      <c r="F338" t="s">
        <v>48</v>
      </c>
      <c r="G338" t="s">
        <v>281</v>
      </c>
      <c r="H338">
        <v>42.5</v>
      </c>
      <c r="I338" t="s">
        <v>17</v>
      </c>
      <c r="J338" t="s">
        <v>18</v>
      </c>
      <c r="K338" t="s">
        <v>19</v>
      </c>
      <c r="L338" t="s">
        <v>20</v>
      </c>
      <c r="M338" t="s">
        <v>326</v>
      </c>
      <c r="N338">
        <v>5000</v>
      </c>
      <c r="O338">
        <v>21711861</v>
      </c>
      <c r="P338" t="s">
        <v>49</v>
      </c>
    </row>
    <row r="339" spans="1:16">
      <c r="A339">
        <v>119</v>
      </c>
      <c r="B339">
        <v>8</v>
      </c>
      <c r="C339">
        <v>6.9892473118279605E-2</v>
      </c>
      <c r="D339" t="s">
        <v>14</v>
      </c>
      <c r="E339">
        <v>23</v>
      </c>
      <c r="F339" t="s">
        <v>48</v>
      </c>
      <c r="G339" t="s">
        <v>281</v>
      </c>
      <c r="H339">
        <v>42.5</v>
      </c>
      <c r="I339" t="s">
        <v>17</v>
      </c>
      <c r="J339" t="s">
        <v>18</v>
      </c>
      <c r="K339" t="s">
        <v>19</v>
      </c>
      <c r="L339" t="s">
        <v>20</v>
      </c>
      <c r="M339" t="s">
        <v>326</v>
      </c>
      <c r="N339">
        <v>5000</v>
      </c>
      <c r="O339">
        <v>21711861</v>
      </c>
    </row>
    <row r="340" spans="1:16">
      <c r="A340">
        <v>119</v>
      </c>
      <c r="B340">
        <v>24</v>
      </c>
      <c r="C340">
        <v>0.16666666666666599</v>
      </c>
      <c r="D340" t="s">
        <v>14</v>
      </c>
      <c r="E340">
        <v>23</v>
      </c>
      <c r="F340" t="s">
        <v>48</v>
      </c>
      <c r="G340" t="s">
        <v>281</v>
      </c>
      <c r="H340">
        <v>42.5</v>
      </c>
      <c r="I340" t="s">
        <v>17</v>
      </c>
      <c r="J340" t="s">
        <v>18</v>
      </c>
      <c r="K340" t="s">
        <v>19</v>
      </c>
      <c r="L340" t="s">
        <v>20</v>
      </c>
      <c r="M340" t="s">
        <v>326</v>
      </c>
      <c r="N340">
        <v>5000</v>
      </c>
      <c r="O340">
        <v>21711861</v>
      </c>
    </row>
    <row r="341" spans="1:16">
      <c r="A341">
        <v>119</v>
      </c>
      <c r="B341">
        <v>48</v>
      </c>
      <c r="C341">
        <v>8.6021505376343996E-2</v>
      </c>
      <c r="D341" t="s">
        <v>14</v>
      </c>
      <c r="E341">
        <v>23</v>
      </c>
      <c r="F341" t="s">
        <v>48</v>
      </c>
      <c r="G341" t="s">
        <v>281</v>
      </c>
      <c r="H341">
        <v>42.5</v>
      </c>
      <c r="I341" t="s">
        <v>17</v>
      </c>
      <c r="J341" t="s">
        <v>18</v>
      </c>
      <c r="K341" t="s">
        <v>19</v>
      </c>
      <c r="L341" t="s">
        <v>20</v>
      </c>
      <c r="M341" t="s">
        <v>326</v>
      </c>
      <c r="N341">
        <v>5000</v>
      </c>
      <c r="O341">
        <v>21711861</v>
      </c>
    </row>
    <row r="342" spans="1:16">
      <c r="A342" s="18">
        <v>120</v>
      </c>
      <c r="B342" s="6">
        <v>8.3333332999999996E-2</v>
      </c>
      <c r="C342">
        <v>0.55555555555556102</v>
      </c>
      <c r="D342" t="s">
        <v>14</v>
      </c>
      <c r="E342">
        <v>26.1</v>
      </c>
      <c r="F342" s="21" t="s">
        <v>42</v>
      </c>
      <c r="G342" t="s">
        <v>281</v>
      </c>
      <c r="H342">
        <v>11</v>
      </c>
      <c r="I342" s="5" t="s">
        <v>328</v>
      </c>
      <c r="J342" t="s">
        <v>18</v>
      </c>
      <c r="K342" t="s">
        <v>56</v>
      </c>
      <c r="L342" t="s">
        <v>20</v>
      </c>
      <c r="M342" t="s">
        <v>59</v>
      </c>
      <c r="N342">
        <v>0</v>
      </c>
      <c r="O342" s="21">
        <v>17962085</v>
      </c>
      <c r="P342" s="6" t="s">
        <v>391</v>
      </c>
    </row>
    <row r="343" spans="1:16">
      <c r="A343" s="18">
        <v>120</v>
      </c>
      <c r="B343" s="6">
        <v>1</v>
      </c>
      <c r="C343">
        <v>0.88888888888889805</v>
      </c>
      <c r="D343" t="s">
        <v>14</v>
      </c>
      <c r="E343">
        <v>26.1</v>
      </c>
      <c r="F343" s="21" t="s">
        <v>42</v>
      </c>
      <c r="G343" t="s">
        <v>281</v>
      </c>
      <c r="H343">
        <v>11</v>
      </c>
      <c r="I343" s="5" t="s">
        <v>328</v>
      </c>
      <c r="J343" t="s">
        <v>18</v>
      </c>
      <c r="K343" t="s">
        <v>56</v>
      </c>
      <c r="L343" t="s">
        <v>20</v>
      </c>
      <c r="M343" t="s">
        <v>59</v>
      </c>
      <c r="N343">
        <v>0</v>
      </c>
      <c r="O343" s="21">
        <v>17962085</v>
      </c>
    </row>
    <row r="344" spans="1:16">
      <c r="A344" s="18">
        <v>120</v>
      </c>
      <c r="B344" s="6">
        <v>24</v>
      </c>
      <c r="C344" s="38">
        <v>0.01</v>
      </c>
      <c r="D344" t="s">
        <v>14</v>
      </c>
      <c r="E344">
        <v>26.1</v>
      </c>
      <c r="F344" s="21" t="s">
        <v>42</v>
      </c>
      <c r="G344" t="s">
        <v>281</v>
      </c>
      <c r="H344">
        <v>11</v>
      </c>
      <c r="I344" s="5" t="s">
        <v>328</v>
      </c>
      <c r="J344" t="s">
        <v>18</v>
      </c>
      <c r="K344" t="s">
        <v>56</v>
      </c>
      <c r="L344" t="s">
        <v>20</v>
      </c>
      <c r="M344" t="s">
        <v>59</v>
      </c>
      <c r="N344">
        <v>0</v>
      </c>
      <c r="O344" s="21">
        <v>17962085</v>
      </c>
    </row>
    <row r="345" spans="1:16">
      <c r="A345" s="18">
        <v>120</v>
      </c>
      <c r="B345" s="6">
        <v>96</v>
      </c>
      <c r="C345" s="38">
        <v>0.01</v>
      </c>
      <c r="D345" t="s">
        <v>14</v>
      </c>
      <c r="E345">
        <v>26.1</v>
      </c>
      <c r="F345" s="21" t="s">
        <v>42</v>
      </c>
      <c r="G345" t="s">
        <v>281</v>
      </c>
      <c r="H345">
        <v>11</v>
      </c>
      <c r="I345" s="5" t="s">
        <v>328</v>
      </c>
      <c r="J345" t="s">
        <v>18</v>
      </c>
      <c r="K345" t="s">
        <v>56</v>
      </c>
      <c r="L345" t="s">
        <v>20</v>
      </c>
      <c r="M345" t="s">
        <v>59</v>
      </c>
      <c r="N345">
        <v>0</v>
      </c>
      <c r="O345" s="21">
        <v>17962085</v>
      </c>
    </row>
    <row r="346" spans="1:16">
      <c r="A346" s="18">
        <v>121</v>
      </c>
      <c r="B346" s="6">
        <v>1</v>
      </c>
      <c r="C346">
        <v>5.6179775280906299E-2</v>
      </c>
      <c r="D346" t="s">
        <v>14</v>
      </c>
      <c r="E346">
        <v>26.1</v>
      </c>
      <c r="F346" s="21" t="s">
        <v>42</v>
      </c>
      <c r="G346" t="s">
        <v>281</v>
      </c>
      <c r="H346">
        <v>11</v>
      </c>
      <c r="I346" s="5" t="s">
        <v>328</v>
      </c>
      <c r="J346" t="s">
        <v>18</v>
      </c>
      <c r="K346" t="s">
        <v>56</v>
      </c>
      <c r="L346" t="s">
        <v>20</v>
      </c>
      <c r="M346" t="s">
        <v>59</v>
      </c>
      <c r="N346">
        <v>0</v>
      </c>
      <c r="O346" s="21">
        <v>17962085</v>
      </c>
      <c r="P346" s="6" t="s">
        <v>392</v>
      </c>
    </row>
    <row r="347" spans="1:16">
      <c r="A347" s="18">
        <v>121</v>
      </c>
      <c r="B347" s="6">
        <v>24</v>
      </c>
      <c r="C347">
        <v>0.16853932584270301</v>
      </c>
      <c r="D347" t="s">
        <v>14</v>
      </c>
      <c r="E347">
        <v>26.1</v>
      </c>
      <c r="F347" s="21" t="s">
        <v>42</v>
      </c>
      <c r="G347" t="s">
        <v>281</v>
      </c>
      <c r="H347">
        <v>11</v>
      </c>
      <c r="I347" s="5" t="s">
        <v>328</v>
      </c>
      <c r="J347" t="s">
        <v>18</v>
      </c>
      <c r="K347" t="s">
        <v>56</v>
      </c>
      <c r="L347" t="s">
        <v>20</v>
      </c>
      <c r="M347" t="s">
        <v>59</v>
      </c>
      <c r="N347">
        <v>0</v>
      </c>
      <c r="O347" s="21">
        <v>17962085</v>
      </c>
    </row>
    <row r="348" spans="1:16">
      <c r="A348" s="18">
        <v>121</v>
      </c>
      <c r="B348" s="6">
        <v>96</v>
      </c>
      <c r="C348">
        <v>0.01</v>
      </c>
      <c r="D348" t="s">
        <v>14</v>
      </c>
      <c r="E348">
        <v>26.1</v>
      </c>
      <c r="F348" s="21" t="s">
        <v>42</v>
      </c>
      <c r="G348" t="s">
        <v>281</v>
      </c>
      <c r="H348">
        <v>11</v>
      </c>
      <c r="I348" s="5" t="s">
        <v>328</v>
      </c>
      <c r="J348" t="s">
        <v>18</v>
      </c>
      <c r="K348" t="s">
        <v>56</v>
      </c>
      <c r="L348" t="s">
        <v>20</v>
      </c>
      <c r="M348" t="s">
        <v>59</v>
      </c>
      <c r="N348">
        <v>0</v>
      </c>
      <c r="O348" s="21">
        <v>17962085</v>
      </c>
    </row>
    <row r="349" spans="1:16">
      <c r="A349" s="18">
        <v>122</v>
      </c>
      <c r="B349" s="6">
        <v>1</v>
      </c>
      <c r="C349">
        <v>0.92592592592592704</v>
      </c>
      <c r="D349" t="s">
        <v>14</v>
      </c>
      <c r="E349">
        <v>26.1</v>
      </c>
      <c r="F349" s="21" t="s">
        <v>42</v>
      </c>
      <c r="G349" t="s">
        <v>281</v>
      </c>
      <c r="H349">
        <v>11</v>
      </c>
      <c r="I349" s="5" t="s">
        <v>328</v>
      </c>
      <c r="J349" t="s">
        <v>18</v>
      </c>
      <c r="K349" t="s">
        <v>56</v>
      </c>
      <c r="L349" t="s">
        <v>20</v>
      </c>
      <c r="M349" t="s">
        <v>59</v>
      </c>
      <c r="N349">
        <v>0</v>
      </c>
      <c r="O349" s="21">
        <v>17962085</v>
      </c>
      <c r="P349" s="6" t="s">
        <v>393</v>
      </c>
    </row>
    <row r="350" spans="1:16">
      <c r="A350" s="18">
        <v>122</v>
      </c>
      <c r="B350" s="6">
        <v>24</v>
      </c>
      <c r="C350">
        <v>0.55555555555555802</v>
      </c>
      <c r="D350" t="s">
        <v>14</v>
      </c>
      <c r="E350">
        <v>26.1</v>
      </c>
      <c r="F350" s="21" t="s">
        <v>42</v>
      </c>
      <c r="G350" t="s">
        <v>281</v>
      </c>
      <c r="H350">
        <v>11</v>
      </c>
      <c r="I350" s="5" t="s">
        <v>328</v>
      </c>
      <c r="J350" t="s">
        <v>18</v>
      </c>
      <c r="K350" t="s">
        <v>56</v>
      </c>
      <c r="L350" t="s">
        <v>20</v>
      </c>
      <c r="M350" t="s">
        <v>59</v>
      </c>
      <c r="N350">
        <v>0</v>
      </c>
      <c r="O350" s="21">
        <v>17962085</v>
      </c>
    </row>
    <row r="351" spans="1:16">
      <c r="A351" s="18">
        <v>122</v>
      </c>
      <c r="B351" s="6">
        <v>96</v>
      </c>
      <c r="C351">
        <v>0.27777777777778201</v>
      </c>
      <c r="D351" t="s">
        <v>14</v>
      </c>
      <c r="E351">
        <v>26.1</v>
      </c>
      <c r="F351" s="21" t="s">
        <v>42</v>
      </c>
      <c r="G351" t="s">
        <v>281</v>
      </c>
      <c r="H351">
        <v>11</v>
      </c>
      <c r="I351" s="5" t="s">
        <v>328</v>
      </c>
      <c r="J351" t="s">
        <v>18</v>
      </c>
      <c r="K351" t="s">
        <v>56</v>
      </c>
      <c r="L351" t="s">
        <v>20</v>
      </c>
      <c r="M351" t="s">
        <v>59</v>
      </c>
      <c r="N351">
        <v>0</v>
      </c>
      <c r="O351" s="21">
        <v>17962085</v>
      </c>
    </row>
    <row r="352" spans="1:16">
      <c r="A352" s="18">
        <v>123</v>
      </c>
      <c r="B352" s="6">
        <v>1</v>
      </c>
      <c r="C352">
        <v>0.36082474226803901</v>
      </c>
      <c r="D352" t="s">
        <v>14</v>
      </c>
      <c r="E352">
        <v>22.5</v>
      </c>
      <c r="F352" t="s">
        <v>31</v>
      </c>
      <c r="G352" t="s">
        <v>281</v>
      </c>
      <c r="H352">
        <v>21.5</v>
      </c>
      <c r="I352" t="s">
        <v>167</v>
      </c>
      <c r="J352" t="s">
        <v>18</v>
      </c>
      <c r="K352" t="s">
        <v>19</v>
      </c>
      <c r="L352" t="s">
        <v>20</v>
      </c>
      <c r="M352" t="s">
        <v>326</v>
      </c>
      <c r="N352">
        <v>0</v>
      </c>
      <c r="O352" s="21">
        <v>21513349</v>
      </c>
      <c r="P352" s="6" t="s">
        <v>394</v>
      </c>
    </row>
    <row r="353" spans="1:16">
      <c r="A353" s="18">
        <v>124</v>
      </c>
      <c r="B353" s="6">
        <v>0.16666666699999999</v>
      </c>
      <c r="C353">
        <v>2</v>
      </c>
      <c r="D353" t="s">
        <v>14</v>
      </c>
      <c r="E353">
        <v>22.5</v>
      </c>
      <c r="F353" s="21" t="s">
        <v>15</v>
      </c>
      <c r="G353" t="s">
        <v>281</v>
      </c>
      <c r="H353">
        <v>10</v>
      </c>
      <c r="I353" t="s">
        <v>81</v>
      </c>
      <c r="J353" t="s">
        <v>18</v>
      </c>
      <c r="K353" t="s">
        <v>99</v>
      </c>
      <c r="L353" s="32" t="s">
        <v>123</v>
      </c>
      <c r="M353" s="32" t="s">
        <v>326</v>
      </c>
      <c r="N353">
        <v>0</v>
      </c>
      <c r="O353" s="18">
        <v>24758188</v>
      </c>
      <c r="P353" s="6" t="s">
        <v>124</v>
      </c>
    </row>
    <row r="354" spans="1:16">
      <c r="A354" s="18">
        <v>124</v>
      </c>
      <c r="B354" s="6">
        <v>0.33333333300000001</v>
      </c>
      <c r="C354">
        <v>2.5901639344262199</v>
      </c>
      <c r="D354" t="s">
        <v>14</v>
      </c>
      <c r="E354">
        <v>22.5</v>
      </c>
      <c r="F354" s="21" t="s">
        <v>15</v>
      </c>
      <c r="G354" t="s">
        <v>281</v>
      </c>
      <c r="H354">
        <v>10</v>
      </c>
      <c r="I354" t="s">
        <v>81</v>
      </c>
      <c r="J354" t="s">
        <v>18</v>
      </c>
      <c r="K354" t="s">
        <v>99</v>
      </c>
      <c r="L354" s="32" t="s">
        <v>123</v>
      </c>
      <c r="M354" s="32" t="s">
        <v>326</v>
      </c>
      <c r="N354">
        <v>0</v>
      </c>
      <c r="O354" s="18">
        <v>24758188</v>
      </c>
    </row>
    <row r="355" spans="1:16">
      <c r="A355" s="18">
        <v>124</v>
      </c>
      <c r="B355" s="6">
        <v>0.5</v>
      </c>
      <c r="C355">
        <v>3.6721311475409801</v>
      </c>
      <c r="D355" t="s">
        <v>14</v>
      </c>
      <c r="E355">
        <v>22.5</v>
      </c>
      <c r="F355" s="21" t="s">
        <v>15</v>
      </c>
      <c r="G355" t="s">
        <v>281</v>
      </c>
      <c r="H355">
        <v>10</v>
      </c>
      <c r="I355" t="s">
        <v>81</v>
      </c>
      <c r="J355" t="s">
        <v>18</v>
      </c>
      <c r="K355" t="s">
        <v>99</v>
      </c>
      <c r="L355" s="32" t="s">
        <v>123</v>
      </c>
      <c r="M355" s="32" t="s">
        <v>326</v>
      </c>
      <c r="N355">
        <v>0</v>
      </c>
      <c r="O355" s="18">
        <v>24758188</v>
      </c>
    </row>
    <row r="356" spans="1:16">
      <c r="A356" s="18">
        <v>124</v>
      </c>
      <c r="B356" s="6">
        <v>1</v>
      </c>
      <c r="C356">
        <v>2.6229508196721301</v>
      </c>
      <c r="D356" t="s">
        <v>14</v>
      </c>
      <c r="E356">
        <v>22.5</v>
      </c>
      <c r="F356" s="21" t="s">
        <v>15</v>
      </c>
      <c r="G356" t="s">
        <v>281</v>
      </c>
      <c r="H356">
        <v>10</v>
      </c>
      <c r="I356" t="s">
        <v>81</v>
      </c>
      <c r="J356" t="s">
        <v>18</v>
      </c>
      <c r="K356" t="s">
        <v>99</v>
      </c>
      <c r="L356" s="32" t="s">
        <v>123</v>
      </c>
      <c r="M356" s="32" t="s">
        <v>326</v>
      </c>
      <c r="N356">
        <v>0</v>
      </c>
      <c r="O356" s="18">
        <v>24758188</v>
      </c>
    </row>
    <row r="357" spans="1:16">
      <c r="A357">
        <v>125</v>
      </c>
      <c r="B357">
        <v>1</v>
      </c>
      <c r="C357">
        <v>5.04</v>
      </c>
      <c r="D357" t="s">
        <v>14</v>
      </c>
      <c r="E357">
        <v>23</v>
      </c>
      <c r="F357" s="16" t="s">
        <v>302</v>
      </c>
      <c r="G357" t="s">
        <v>281</v>
      </c>
      <c r="H357">
        <v>190</v>
      </c>
      <c r="I357" s="6" t="s">
        <v>318</v>
      </c>
      <c r="J357" t="s">
        <v>242</v>
      </c>
      <c r="K357" t="s">
        <v>252</v>
      </c>
      <c r="L357" t="s">
        <v>20</v>
      </c>
      <c r="M357" s="32" t="s">
        <v>326</v>
      </c>
      <c r="N357">
        <v>0</v>
      </c>
      <c r="O357">
        <v>23850887</v>
      </c>
      <c r="P357" t="s">
        <v>319</v>
      </c>
    </row>
    <row r="358" spans="1:16">
      <c r="A358">
        <v>125</v>
      </c>
      <c r="B358">
        <v>4</v>
      </c>
      <c r="C358">
        <v>3.31</v>
      </c>
      <c r="D358" t="s">
        <v>14</v>
      </c>
      <c r="E358">
        <v>23</v>
      </c>
      <c r="F358" s="16" t="s">
        <v>302</v>
      </c>
      <c r="G358" t="s">
        <v>281</v>
      </c>
      <c r="H358">
        <v>190</v>
      </c>
      <c r="I358" s="6" t="s">
        <v>318</v>
      </c>
      <c r="J358" t="s">
        <v>242</v>
      </c>
      <c r="K358" t="s">
        <v>252</v>
      </c>
      <c r="L358" t="s">
        <v>20</v>
      </c>
      <c r="M358" s="32" t="s">
        <v>326</v>
      </c>
      <c r="N358">
        <v>0</v>
      </c>
      <c r="O358">
        <v>23850887</v>
      </c>
    </row>
    <row r="359" spans="1:16">
      <c r="A359">
        <v>125</v>
      </c>
      <c r="B359">
        <v>24</v>
      </c>
      <c r="C359">
        <v>2.58</v>
      </c>
      <c r="D359" t="s">
        <v>14</v>
      </c>
      <c r="E359">
        <v>23</v>
      </c>
      <c r="F359" s="16" t="s">
        <v>302</v>
      </c>
      <c r="G359" t="s">
        <v>281</v>
      </c>
      <c r="H359">
        <v>190</v>
      </c>
      <c r="I359" s="6" t="s">
        <v>318</v>
      </c>
      <c r="J359" t="s">
        <v>242</v>
      </c>
      <c r="K359" t="s">
        <v>252</v>
      </c>
      <c r="L359" t="s">
        <v>20</v>
      </c>
      <c r="M359" s="32" t="s">
        <v>326</v>
      </c>
      <c r="N359">
        <v>0</v>
      </c>
      <c r="O359">
        <v>23850887</v>
      </c>
    </row>
    <row r="360" spans="1:16">
      <c r="A360">
        <v>125</v>
      </c>
      <c r="B360">
        <v>48</v>
      </c>
      <c r="C360">
        <v>2.2799999999999998</v>
      </c>
      <c r="D360" t="s">
        <v>14</v>
      </c>
      <c r="E360">
        <v>23</v>
      </c>
      <c r="F360" s="16" t="s">
        <v>302</v>
      </c>
      <c r="G360" t="s">
        <v>281</v>
      </c>
      <c r="H360">
        <v>190</v>
      </c>
      <c r="I360" s="6" t="s">
        <v>318</v>
      </c>
      <c r="J360" t="s">
        <v>242</v>
      </c>
      <c r="K360" t="s">
        <v>252</v>
      </c>
      <c r="L360" t="s">
        <v>20</v>
      </c>
      <c r="M360" s="32" t="s">
        <v>326</v>
      </c>
      <c r="N360">
        <v>0</v>
      </c>
      <c r="O360">
        <v>23850887</v>
      </c>
    </row>
    <row r="361" spans="1:16">
      <c r="A361">
        <v>126</v>
      </c>
      <c r="B361">
        <v>2</v>
      </c>
      <c r="C361">
        <v>8.0645161290316694E-2</v>
      </c>
      <c r="D361" t="s">
        <v>14</v>
      </c>
      <c r="E361">
        <v>27.5</v>
      </c>
      <c r="F361" s="21" t="s">
        <v>15</v>
      </c>
      <c r="G361" t="s">
        <v>281</v>
      </c>
      <c r="H361">
        <v>386</v>
      </c>
      <c r="I361" t="s">
        <v>167</v>
      </c>
      <c r="J361" t="s">
        <v>186</v>
      </c>
      <c r="K361" t="s">
        <v>19</v>
      </c>
      <c r="L361" t="s">
        <v>20</v>
      </c>
      <c r="M361" s="32" t="s">
        <v>326</v>
      </c>
      <c r="N361">
        <v>0</v>
      </c>
      <c r="O361">
        <v>25454755</v>
      </c>
      <c r="P361" t="s">
        <v>331</v>
      </c>
    </row>
    <row r="362" spans="1:16">
      <c r="A362">
        <v>126</v>
      </c>
      <c r="B362">
        <v>4</v>
      </c>
      <c r="C362">
        <v>8.0645161290316694E-2</v>
      </c>
      <c r="D362" t="s">
        <v>14</v>
      </c>
      <c r="E362">
        <v>27.5</v>
      </c>
      <c r="F362" s="21" t="s">
        <v>15</v>
      </c>
      <c r="G362" t="s">
        <v>281</v>
      </c>
      <c r="H362">
        <v>386</v>
      </c>
      <c r="I362" t="s">
        <v>167</v>
      </c>
      <c r="J362" t="s">
        <v>186</v>
      </c>
      <c r="K362" t="s">
        <v>19</v>
      </c>
      <c r="L362" t="s">
        <v>20</v>
      </c>
      <c r="M362" s="32" t="s">
        <v>326</v>
      </c>
      <c r="N362">
        <v>0</v>
      </c>
      <c r="O362">
        <v>25454755</v>
      </c>
    </row>
    <row r="363" spans="1:16">
      <c r="A363">
        <v>126</v>
      </c>
      <c r="B363">
        <v>24</v>
      </c>
      <c r="C363">
        <v>8.0645161290316694E-2</v>
      </c>
      <c r="D363" t="s">
        <v>14</v>
      </c>
      <c r="E363">
        <v>27.5</v>
      </c>
      <c r="F363" s="21" t="s">
        <v>15</v>
      </c>
      <c r="G363" t="s">
        <v>281</v>
      </c>
      <c r="H363">
        <v>386</v>
      </c>
      <c r="I363" t="s">
        <v>167</v>
      </c>
      <c r="J363" t="s">
        <v>186</v>
      </c>
      <c r="K363" t="s">
        <v>19</v>
      </c>
      <c r="L363" t="s">
        <v>20</v>
      </c>
      <c r="M363" s="32" t="s">
        <v>326</v>
      </c>
      <c r="N363">
        <v>0</v>
      </c>
      <c r="O363">
        <v>25454755</v>
      </c>
    </row>
  </sheetData>
  <hyperlinks>
    <hyperlink ref="O144" r:id="rId1" tooltip="Persistent link using digital object identifier" display="https://doi.org/10.1016/j.carbon.2011.05.056" xr:uid="{00000000-0004-0000-0C00-000000000000}"/>
    <hyperlink ref="O322" r:id="rId2" xr:uid="{907FFF98-1279-4EB7-B99C-752661DEA034}"/>
    <hyperlink ref="O323:O327" r:id="rId3" display="http://ijrr.com/article-1-3074-en.pdf" xr:uid="{17A799D9-314E-4B4B-B186-2E1BAED217DF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533"/>
  <sheetViews>
    <sheetView tabSelected="1" zoomScale="69" workbookViewId="0">
      <pane ySplit="1" topLeftCell="A2" activePane="bottomLeft" state="frozen"/>
      <selection pane="bottomLeft" activeCell="O198" sqref="O198"/>
    </sheetView>
  </sheetViews>
  <sheetFormatPr defaultRowHeight="14.4"/>
  <cols>
    <col min="15" max="15" width="38.77734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403</v>
      </c>
      <c r="J1" t="s">
        <v>8</v>
      </c>
      <c r="K1" t="s">
        <v>9</v>
      </c>
      <c r="L1" t="s">
        <v>10</v>
      </c>
      <c r="M1" t="s">
        <v>375</v>
      </c>
      <c r="N1" t="s">
        <v>11</v>
      </c>
      <c r="O1" t="s">
        <v>12</v>
      </c>
      <c r="P1" t="s">
        <v>13</v>
      </c>
    </row>
    <row r="2" spans="1:16">
      <c r="A2" s="6">
        <v>1</v>
      </c>
      <c r="B2" s="6">
        <v>0.5</v>
      </c>
      <c r="C2">
        <v>2.55183413078149</v>
      </c>
      <c r="D2" t="s">
        <v>14</v>
      </c>
      <c r="E2">
        <v>23.7</v>
      </c>
      <c r="F2" s="21" t="s">
        <v>15</v>
      </c>
      <c r="G2" t="s">
        <v>274</v>
      </c>
      <c r="H2">
        <v>4</v>
      </c>
      <c r="I2" t="s">
        <v>17</v>
      </c>
      <c r="J2" t="s">
        <v>18</v>
      </c>
      <c r="K2" t="s">
        <v>19</v>
      </c>
      <c r="L2" t="s">
        <v>20</v>
      </c>
      <c r="M2" t="s">
        <v>326</v>
      </c>
      <c r="N2">
        <v>5000</v>
      </c>
      <c r="O2">
        <v>20193702</v>
      </c>
      <c r="P2" s="6" t="s">
        <v>21</v>
      </c>
    </row>
    <row r="3" spans="1:16">
      <c r="A3" s="6">
        <v>1</v>
      </c>
      <c r="B3" s="6">
        <v>4</v>
      </c>
      <c r="C3">
        <v>2.0050125313283056</v>
      </c>
      <c r="D3" t="s">
        <v>14</v>
      </c>
      <c r="E3">
        <v>23.7</v>
      </c>
      <c r="F3" s="21" t="s">
        <v>15</v>
      </c>
      <c r="G3" t="s">
        <v>274</v>
      </c>
      <c r="H3">
        <v>4</v>
      </c>
      <c r="I3" t="s">
        <v>17</v>
      </c>
      <c r="J3" t="s">
        <v>18</v>
      </c>
      <c r="K3" t="s">
        <v>19</v>
      </c>
      <c r="L3" t="s">
        <v>20</v>
      </c>
      <c r="M3" t="s">
        <v>326</v>
      </c>
      <c r="N3">
        <v>5000</v>
      </c>
      <c r="O3">
        <v>20193702</v>
      </c>
      <c r="P3" s="6"/>
    </row>
    <row r="4" spans="1:16">
      <c r="A4" s="6">
        <v>1</v>
      </c>
      <c r="B4" s="6">
        <v>24</v>
      </c>
      <c r="C4">
        <v>1.458190931875138</v>
      </c>
      <c r="D4" t="s">
        <v>14</v>
      </c>
      <c r="E4">
        <v>23.7</v>
      </c>
      <c r="F4" s="21" t="s">
        <v>15</v>
      </c>
      <c r="G4" t="s">
        <v>274</v>
      </c>
      <c r="H4">
        <v>4</v>
      </c>
      <c r="I4" t="s">
        <v>17</v>
      </c>
      <c r="J4" t="s">
        <v>18</v>
      </c>
      <c r="K4" t="s">
        <v>19</v>
      </c>
      <c r="L4" t="s">
        <v>20</v>
      </c>
      <c r="M4" t="s">
        <v>326</v>
      </c>
      <c r="N4">
        <v>5000</v>
      </c>
      <c r="O4">
        <v>20193702</v>
      </c>
    </row>
    <row r="5" spans="1:16">
      <c r="A5" s="6">
        <v>1</v>
      </c>
      <c r="B5" s="6">
        <v>168</v>
      </c>
      <c r="C5">
        <v>1.2759170653907368</v>
      </c>
      <c r="D5" t="s">
        <v>14</v>
      </c>
      <c r="E5">
        <v>23.7</v>
      </c>
      <c r="F5" s="21" t="s">
        <v>15</v>
      </c>
      <c r="G5" t="s">
        <v>274</v>
      </c>
      <c r="H5">
        <v>4</v>
      </c>
      <c r="I5" t="s">
        <v>17</v>
      </c>
      <c r="J5" t="s">
        <v>18</v>
      </c>
      <c r="K5" t="s">
        <v>19</v>
      </c>
      <c r="L5" t="s">
        <v>20</v>
      </c>
      <c r="M5" t="s">
        <v>326</v>
      </c>
      <c r="N5">
        <v>5000</v>
      </c>
      <c r="O5">
        <v>20193702</v>
      </c>
    </row>
    <row r="6" spans="1:16">
      <c r="A6" s="6">
        <v>1</v>
      </c>
      <c r="B6" s="6">
        <v>720</v>
      </c>
      <c r="C6">
        <v>1.45819093187514</v>
      </c>
      <c r="D6" t="s">
        <v>14</v>
      </c>
      <c r="E6">
        <v>23.7</v>
      </c>
      <c r="F6" s="21" t="s">
        <v>15</v>
      </c>
      <c r="G6" t="s">
        <v>274</v>
      </c>
      <c r="H6">
        <v>4</v>
      </c>
      <c r="I6" t="s">
        <v>17</v>
      </c>
      <c r="J6" t="s">
        <v>18</v>
      </c>
      <c r="K6" t="s">
        <v>19</v>
      </c>
      <c r="L6" t="s">
        <v>20</v>
      </c>
      <c r="M6" t="s">
        <v>326</v>
      </c>
      <c r="N6">
        <v>5000</v>
      </c>
      <c r="O6">
        <v>20193702</v>
      </c>
    </row>
    <row r="7" spans="1:16">
      <c r="A7" s="6">
        <v>1</v>
      </c>
      <c r="B7" s="6">
        <v>2160</v>
      </c>
      <c r="C7">
        <v>1.0936431989063458</v>
      </c>
      <c r="D7" t="s">
        <v>14</v>
      </c>
      <c r="E7">
        <v>23.7</v>
      </c>
      <c r="F7" s="21" t="s">
        <v>15</v>
      </c>
      <c r="G7" t="s">
        <v>274</v>
      </c>
      <c r="H7">
        <v>4</v>
      </c>
      <c r="I7" t="s">
        <v>17</v>
      </c>
      <c r="J7" t="s">
        <v>18</v>
      </c>
      <c r="K7" t="s">
        <v>19</v>
      </c>
      <c r="L7" t="s">
        <v>20</v>
      </c>
      <c r="M7" t="s">
        <v>326</v>
      </c>
      <c r="N7">
        <v>5000</v>
      </c>
      <c r="O7">
        <v>20193702</v>
      </c>
    </row>
    <row r="8" spans="1:16">
      <c r="A8" s="6">
        <v>2</v>
      </c>
      <c r="B8" s="6">
        <v>0.5</v>
      </c>
      <c r="C8">
        <v>6.5627563576701791</v>
      </c>
      <c r="D8" t="s">
        <v>14</v>
      </c>
      <c r="E8">
        <v>23.7</v>
      </c>
      <c r="F8" s="21" t="s">
        <v>15</v>
      </c>
      <c r="G8" t="s">
        <v>274</v>
      </c>
      <c r="H8">
        <v>13</v>
      </c>
      <c r="I8" t="s">
        <v>17</v>
      </c>
      <c r="J8" t="s">
        <v>18</v>
      </c>
      <c r="K8" t="s">
        <v>19</v>
      </c>
      <c r="L8" t="s">
        <v>20</v>
      </c>
      <c r="M8" t="s">
        <v>326</v>
      </c>
      <c r="N8">
        <v>5000</v>
      </c>
      <c r="O8">
        <v>20193702</v>
      </c>
      <c r="P8" s="6" t="s">
        <v>22</v>
      </c>
    </row>
    <row r="9" spans="1:16">
      <c r="A9" s="6">
        <v>2</v>
      </c>
      <c r="B9" s="6">
        <v>4</v>
      </c>
      <c r="C9">
        <v>5.6941562515079793</v>
      </c>
      <c r="D9" t="s">
        <v>14</v>
      </c>
      <c r="E9">
        <v>23.7</v>
      </c>
      <c r="F9" s="21" t="s">
        <v>15</v>
      </c>
      <c r="G9" t="s">
        <v>274</v>
      </c>
      <c r="H9">
        <v>13</v>
      </c>
      <c r="I9" t="s">
        <v>17</v>
      </c>
      <c r="J9" t="s">
        <v>18</v>
      </c>
      <c r="K9" t="s">
        <v>19</v>
      </c>
      <c r="L9" t="s">
        <v>20</v>
      </c>
      <c r="M9" t="s">
        <v>326</v>
      </c>
      <c r="N9">
        <v>5000</v>
      </c>
      <c r="O9">
        <v>20193702</v>
      </c>
    </row>
    <row r="10" spans="1:16">
      <c r="A10" s="6">
        <v>2</v>
      </c>
      <c r="B10" s="6">
        <v>24</v>
      </c>
      <c r="C10">
        <v>4.9703228297061131</v>
      </c>
      <c r="D10" t="s">
        <v>14</v>
      </c>
      <c r="E10">
        <v>23.7</v>
      </c>
      <c r="F10" s="21" t="s">
        <v>15</v>
      </c>
      <c r="G10" t="s">
        <v>274</v>
      </c>
      <c r="H10">
        <v>13</v>
      </c>
      <c r="I10" t="s">
        <v>17</v>
      </c>
      <c r="J10" t="s">
        <v>18</v>
      </c>
      <c r="K10" t="s">
        <v>19</v>
      </c>
      <c r="L10" t="s">
        <v>20</v>
      </c>
      <c r="M10" t="s">
        <v>326</v>
      </c>
      <c r="N10">
        <v>5000</v>
      </c>
      <c r="O10">
        <v>20193702</v>
      </c>
    </row>
    <row r="11" spans="1:16">
      <c r="A11" s="6">
        <v>2</v>
      </c>
      <c r="B11" s="6">
        <v>168</v>
      </c>
      <c r="C11">
        <v>3.5226559861023889</v>
      </c>
      <c r="D11" t="s">
        <v>14</v>
      </c>
      <c r="E11">
        <v>23.7</v>
      </c>
      <c r="F11" s="21" t="s">
        <v>15</v>
      </c>
      <c r="G11" t="s">
        <v>274</v>
      </c>
      <c r="H11">
        <v>13</v>
      </c>
      <c r="I11" t="s">
        <v>17</v>
      </c>
      <c r="J11" t="s">
        <v>18</v>
      </c>
      <c r="K11" t="s">
        <v>19</v>
      </c>
      <c r="L11" t="s">
        <v>20</v>
      </c>
      <c r="M11" t="s">
        <v>326</v>
      </c>
      <c r="N11">
        <v>5000</v>
      </c>
      <c r="O11">
        <v>20193702</v>
      </c>
    </row>
    <row r="12" spans="1:16">
      <c r="A12" s="6">
        <v>2</v>
      </c>
      <c r="B12" s="6">
        <v>720</v>
      </c>
      <c r="C12">
        <v>1.6406890894175501</v>
      </c>
      <c r="D12" t="s">
        <v>14</v>
      </c>
      <c r="E12">
        <v>23.7</v>
      </c>
      <c r="F12" s="21" t="s">
        <v>15</v>
      </c>
      <c r="G12" t="s">
        <v>274</v>
      </c>
      <c r="H12">
        <v>13</v>
      </c>
      <c r="I12" t="s">
        <v>17</v>
      </c>
      <c r="J12" t="s">
        <v>18</v>
      </c>
      <c r="K12" t="s">
        <v>19</v>
      </c>
      <c r="L12" t="s">
        <v>20</v>
      </c>
      <c r="M12" t="s">
        <v>326</v>
      </c>
      <c r="N12">
        <v>5000</v>
      </c>
      <c r="O12">
        <v>20193702</v>
      </c>
    </row>
    <row r="13" spans="1:16">
      <c r="A13" s="6">
        <v>2</v>
      </c>
      <c r="B13" s="6">
        <v>2160</v>
      </c>
      <c r="C13">
        <v>1.6406890894175501</v>
      </c>
      <c r="D13" t="s">
        <v>14</v>
      </c>
      <c r="E13">
        <v>23.7</v>
      </c>
      <c r="F13" s="21" t="s">
        <v>15</v>
      </c>
      <c r="G13" t="s">
        <v>274</v>
      </c>
      <c r="H13">
        <v>13</v>
      </c>
      <c r="I13" t="s">
        <v>17</v>
      </c>
      <c r="J13" t="s">
        <v>18</v>
      </c>
      <c r="K13" t="s">
        <v>19</v>
      </c>
      <c r="L13" t="s">
        <v>20</v>
      </c>
      <c r="M13" t="s">
        <v>326</v>
      </c>
      <c r="N13">
        <v>5000</v>
      </c>
      <c r="O13">
        <v>20193702</v>
      </c>
    </row>
    <row r="14" spans="1:16">
      <c r="A14" s="6">
        <v>3</v>
      </c>
      <c r="B14" s="6">
        <v>0.5</v>
      </c>
      <c r="C14">
        <v>0.48331554463621534</v>
      </c>
      <c r="D14" t="s">
        <v>14</v>
      </c>
      <c r="E14">
        <v>23.7</v>
      </c>
      <c r="F14" s="21" t="s">
        <v>15</v>
      </c>
      <c r="G14" t="s">
        <v>274</v>
      </c>
      <c r="H14">
        <v>100</v>
      </c>
      <c r="I14" t="s">
        <v>17</v>
      </c>
      <c r="J14" t="s">
        <v>18</v>
      </c>
      <c r="K14" t="s">
        <v>19</v>
      </c>
      <c r="L14" t="s">
        <v>20</v>
      </c>
      <c r="M14" t="s">
        <v>326</v>
      </c>
      <c r="N14">
        <v>30000</v>
      </c>
      <c r="O14">
        <v>20193702</v>
      </c>
      <c r="P14" s="6" t="s">
        <v>23</v>
      </c>
    </row>
    <row r="15" spans="1:16">
      <c r="A15" s="6">
        <v>3</v>
      </c>
      <c r="B15" s="6">
        <v>4</v>
      </c>
      <c r="C15">
        <v>0.80552590772701793</v>
      </c>
      <c r="D15" t="s">
        <v>14</v>
      </c>
      <c r="E15">
        <v>23.7</v>
      </c>
      <c r="F15" s="21" t="s">
        <v>15</v>
      </c>
      <c r="G15" t="s">
        <v>274</v>
      </c>
      <c r="H15">
        <v>100</v>
      </c>
      <c r="I15" t="s">
        <v>17</v>
      </c>
      <c r="J15" t="s">
        <v>18</v>
      </c>
      <c r="K15" t="s">
        <v>19</v>
      </c>
      <c r="L15" t="s">
        <v>20</v>
      </c>
      <c r="M15" t="s">
        <v>326</v>
      </c>
      <c r="N15">
        <v>30000</v>
      </c>
      <c r="O15">
        <v>20193702</v>
      </c>
    </row>
    <row r="16" spans="1:16">
      <c r="A16" s="6">
        <v>4</v>
      </c>
      <c r="B16" s="6">
        <v>4</v>
      </c>
      <c r="C16">
        <v>7.0454545454545503</v>
      </c>
      <c r="D16" t="s">
        <v>14</v>
      </c>
      <c r="E16" t="s">
        <v>326</v>
      </c>
      <c r="F16" t="s">
        <v>31</v>
      </c>
      <c r="G16" t="s">
        <v>274</v>
      </c>
      <c r="H16">
        <v>5</v>
      </c>
      <c r="I16" t="s">
        <v>24</v>
      </c>
      <c r="J16" t="s">
        <v>18</v>
      </c>
      <c r="K16" t="s">
        <v>19</v>
      </c>
      <c r="L16" t="s">
        <v>25</v>
      </c>
      <c r="M16" t="s">
        <v>196</v>
      </c>
      <c r="N16">
        <v>5000</v>
      </c>
      <c r="O16" s="18">
        <v>25999665</v>
      </c>
      <c r="P16" s="6" t="s">
        <v>26</v>
      </c>
    </row>
    <row r="17" spans="1:16">
      <c r="A17" s="6">
        <v>4</v>
      </c>
      <c r="B17" s="6">
        <v>24</v>
      </c>
      <c r="C17">
        <v>4.7727272727272698</v>
      </c>
      <c r="D17" t="s">
        <v>14</v>
      </c>
      <c r="E17" t="s">
        <v>326</v>
      </c>
      <c r="F17" t="s">
        <v>31</v>
      </c>
      <c r="G17" t="s">
        <v>274</v>
      </c>
      <c r="H17">
        <v>5</v>
      </c>
      <c r="I17" t="s">
        <v>24</v>
      </c>
      <c r="J17" t="s">
        <v>18</v>
      </c>
      <c r="K17" t="s">
        <v>19</v>
      </c>
      <c r="L17" t="s">
        <v>25</v>
      </c>
      <c r="M17" t="s">
        <v>196</v>
      </c>
      <c r="N17">
        <v>5000</v>
      </c>
      <c r="O17" s="18">
        <v>25999665</v>
      </c>
    </row>
    <row r="18" spans="1:16">
      <c r="A18" s="6">
        <v>4</v>
      </c>
      <c r="B18" s="6">
        <v>168</v>
      </c>
      <c r="C18">
        <v>1.13636363636363</v>
      </c>
      <c r="D18" t="s">
        <v>14</v>
      </c>
      <c r="E18" t="s">
        <v>326</v>
      </c>
      <c r="F18" t="s">
        <v>31</v>
      </c>
      <c r="G18" t="s">
        <v>274</v>
      </c>
      <c r="H18">
        <v>5</v>
      </c>
      <c r="I18" t="s">
        <v>24</v>
      </c>
      <c r="J18" t="s">
        <v>18</v>
      </c>
      <c r="K18" t="s">
        <v>19</v>
      </c>
      <c r="L18" t="s">
        <v>25</v>
      </c>
      <c r="M18" t="s">
        <v>196</v>
      </c>
      <c r="N18">
        <v>5000</v>
      </c>
      <c r="O18" s="18">
        <v>25999665</v>
      </c>
    </row>
    <row r="19" spans="1:16">
      <c r="A19" s="36">
        <v>5</v>
      </c>
      <c r="B19" s="6">
        <v>0.5</v>
      </c>
      <c r="C19">
        <v>1.19047619047619</v>
      </c>
      <c r="D19" t="s">
        <v>14</v>
      </c>
      <c r="E19">
        <v>21.8</v>
      </c>
      <c r="F19" s="21" t="s">
        <v>15</v>
      </c>
      <c r="G19" t="s">
        <v>274</v>
      </c>
      <c r="H19">
        <v>27.3</v>
      </c>
      <c r="I19" t="s">
        <v>17</v>
      </c>
      <c r="J19" t="s">
        <v>18</v>
      </c>
      <c r="K19" t="s">
        <v>19</v>
      </c>
      <c r="L19" t="s">
        <v>27</v>
      </c>
      <c r="M19" t="s">
        <v>326</v>
      </c>
      <c r="N19">
        <v>0</v>
      </c>
      <c r="O19" s="18">
        <v>23739667</v>
      </c>
      <c r="P19" s="6" t="s">
        <v>28</v>
      </c>
    </row>
    <row r="20" spans="1:16">
      <c r="A20" s="36">
        <v>5</v>
      </c>
      <c r="B20" s="6">
        <v>1</v>
      </c>
      <c r="C20">
        <v>0.95238095238095599</v>
      </c>
      <c r="D20" t="s">
        <v>14</v>
      </c>
      <c r="E20">
        <v>21.8</v>
      </c>
      <c r="F20" s="21" t="s">
        <v>15</v>
      </c>
      <c r="G20" t="s">
        <v>274</v>
      </c>
      <c r="H20">
        <v>27.3</v>
      </c>
      <c r="I20" t="s">
        <v>17</v>
      </c>
      <c r="J20" t="s">
        <v>18</v>
      </c>
      <c r="K20" t="s">
        <v>19</v>
      </c>
      <c r="L20" t="s">
        <v>27</v>
      </c>
      <c r="M20" t="s">
        <v>326</v>
      </c>
      <c r="N20">
        <v>0</v>
      </c>
      <c r="O20" s="18">
        <v>23739667</v>
      </c>
    </row>
    <row r="21" spans="1:16">
      <c r="A21" s="36">
        <v>5</v>
      </c>
      <c r="B21" s="6">
        <v>2</v>
      </c>
      <c r="C21">
        <v>0.71428571428571497</v>
      </c>
      <c r="D21" t="s">
        <v>14</v>
      </c>
      <c r="E21">
        <v>21.8</v>
      </c>
      <c r="F21" s="21" t="s">
        <v>15</v>
      </c>
      <c r="G21" t="s">
        <v>274</v>
      </c>
      <c r="H21">
        <v>27.3</v>
      </c>
      <c r="I21" t="s">
        <v>17</v>
      </c>
      <c r="J21" t="s">
        <v>18</v>
      </c>
      <c r="K21" t="s">
        <v>19</v>
      </c>
      <c r="L21" t="s">
        <v>27</v>
      </c>
      <c r="M21" t="s">
        <v>326</v>
      </c>
      <c r="N21">
        <v>0</v>
      </c>
      <c r="O21" s="18">
        <v>23739667</v>
      </c>
    </row>
    <row r="22" spans="1:16">
      <c r="A22" s="36">
        <v>5</v>
      </c>
      <c r="B22" s="6">
        <v>4</v>
      </c>
      <c r="C22">
        <v>1.19047619047619</v>
      </c>
      <c r="D22" t="s">
        <v>14</v>
      </c>
      <c r="E22">
        <v>21.8</v>
      </c>
      <c r="F22" s="21" t="s">
        <v>15</v>
      </c>
      <c r="G22" t="s">
        <v>274</v>
      </c>
      <c r="H22">
        <v>27.3</v>
      </c>
      <c r="I22" t="s">
        <v>17</v>
      </c>
      <c r="J22" t="s">
        <v>18</v>
      </c>
      <c r="K22" t="s">
        <v>19</v>
      </c>
      <c r="L22" t="s">
        <v>27</v>
      </c>
      <c r="M22" t="s">
        <v>326</v>
      </c>
      <c r="N22">
        <v>0</v>
      </c>
      <c r="O22" s="18">
        <v>23739667</v>
      </c>
    </row>
    <row r="23" spans="1:16">
      <c r="A23" s="36">
        <v>5</v>
      </c>
      <c r="B23" s="6">
        <v>24</v>
      </c>
      <c r="C23">
        <v>0.59523809523810001</v>
      </c>
      <c r="D23" t="s">
        <v>14</v>
      </c>
      <c r="E23">
        <v>21.8</v>
      </c>
      <c r="F23" s="21" t="s">
        <v>15</v>
      </c>
      <c r="G23" t="s">
        <v>274</v>
      </c>
      <c r="H23">
        <v>27.3</v>
      </c>
      <c r="I23" t="s">
        <v>17</v>
      </c>
      <c r="J23" t="s">
        <v>18</v>
      </c>
      <c r="K23" t="s">
        <v>19</v>
      </c>
      <c r="L23" t="s">
        <v>27</v>
      </c>
      <c r="M23" t="s">
        <v>326</v>
      </c>
      <c r="N23">
        <v>0</v>
      </c>
      <c r="O23" s="18">
        <v>23739667</v>
      </c>
    </row>
    <row r="24" spans="1:16">
      <c r="A24" s="6">
        <v>6</v>
      </c>
      <c r="B24" s="6">
        <v>24</v>
      </c>
      <c r="C24">
        <v>7.99</v>
      </c>
      <c r="D24" t="s">
        <v>14</v>
      </c>
      <c r="E24" t="s">
        <v>326</v>
      </c>
      <c r="F24" t="s">
        <v>31</v>
      </c>
      <c r="G24" t="s">
        <v>274</v>
      </c>
      <c r="H24">
        <v>2.5</v>
      </c>
      <c r="I24" t="s">
        <v>29</v>
      </c>
      <c r="J24" t="s">
        <v>18</v>
      </c>
      <c r="K24" t="s">
        <v>30</v>
      </c>
      <c r="L24" t="s">
        <v>20</v>
      </c>
      <c r="M24" t="s">
        <v>326</v>
      </c>
      <c r="N24">
        <v>0</v>
      </c>
      <c r="O24" s="18">
        <v>25224367</v>
      </c>
      <c r="P24" s="16" t="s">
        <v>346</v>
      </c>
    </row>
    <row r="25" spans="1:16">
      <c r="A25" s="18">
        <v>7</v>
      </c>
      <c r="B25" s="6">
        <v>1</v>
      </c>
      <c r="C25">
        <v>4.52830188679245</v>
      </c>
      <c r="D25" t="s">
        <v>14</v>
      </c>
      <c r="E25">
        <v>21.4</v>
      </c>
      <c r="F25" t="s">
        <v>31</v>
      </c>
      <c r="G25" t="s">
        <v>274</v>
      </c>
      <c r="H25">
        <v>10</v>
      </c>
      <c r="I25" t="s">
        <v>81</v>
      </c>
      <c r="J25" t="s">
        <v>18</v>
      </c>
      <c r="K25" t="s">
        <v>32</v>
      </c>
      <c r="L25" t="s">
        <v>33</v>
      </c>
      <c r="M25" t="s">
        <v>326</v>
      </c>
      <c r="N25">
        <v>3400</v>
      </c>
      <c r="O25" s="18">
        <v>24495038</v>
      </c>
      <c r="P25" s="6" t="s">
        <v>34</v>
      </c>
    </row>
    <row r="26" spans="1:16">
      <c r="A26" s="18">
        <v>7</v>
      </c>
      <c r="B26" s="6">
        <v>4</v>
      </c>
      <c r="C26">
        <v>3.96226415094339</v>
      </c>
      <c r="D26" t="s">
        <v>14</v>
      </c>
      <c r="E26">
        <v>21.4</v>
      </c>
      <c r="F26" t="s">
        <v>31</v>
      </c>
      <c r="G26" t="s">
        <v>274</v>
      </c>
      <c r="H26">
        <v>10</v>
      </c>
      <c r="I26" t="s">
        <v>81</v>
      </c>
      <c r="J26" t="s">
        <v>18</v>
      </c>
      <c r="K26" t="s">
        <v>32</v>
      </c>
      <c r="L26" t="s">
        <v>33</v>
      </c>
      <c r="M26" t="s">
        <v>326</v>
      </c>
      <c r="N26">
        <v>3400</v>
      </c>
      <c r="O26" s="18">
        <v>24495038</v>
      </c>
    </row>
    <row r="27" spans="1:16">
      <c r="A27" s="18">
        <v>7</v>
      </c>
      <c r="B27" s="6">
        <v>24</v>
      </c>
      <c r="C27">
        <v>4.3396226415094299</v>
      </c>
      <c r="D27" t="s">
        <v>14</v>
      </c>
      <c r="E27">
        <v>21.4</v>
      </c>
      <c r="F27" t="s">
        <v>31</v>
      </c>
      <c r="G27" t="s">
        <v>274</v>
      </c>
      <c r="H27">
        <v>10</v>
      </c>
      <c r="I27" t="s">
        <v>81</v>
      </c>
      <c r="J27" t="s">
        <v>18</v>
      </c>
      <c r="K27" t="s">
        <v>32</v>
      </c>
      <c r="L27" t="s">
        <v>33</v>
      </c>
      <c r="M27" t="s">
        <v>326</v>
      </c>
      <c r="N27">
        <v>3400</v>
      </c>
      <c r="O27" s="18">
        <v>24495038</v>
      </c>
    </row>
    <row r="28" spans="1:16">
      <c r="A28" s="18">
        <v>7</v>
      </c>
      <c r="B28" s="6">
        <v>48</v>
      </c>
      <c r="C28">
        <v>4.4339622641509404</v>
      </c>
      <c r="D28" t="s">
        <v>14</v>
      </c>
      <c r="E28">
        <v>21.4</v>
      </c>
      <c r="F28" t="s">
        <v>31</v>
      </c>
      <c r="G28" t="s">
        <v>274</v>
      </c>
      <c r="H28">
        <v>10</v>
      </c>
      <c r="I28" t="s">
        <v>81</v>
      </c>
      <c r="J28" t="s">
        <v>18</v>
      </c>
      <c r="K28" t="s">
        <v>32</v>
      </c>
      <c r="L28" t="s">
        <v>33</v>
      </c>
      <c r="M28" t="s">
        <v>326</v>
      </c>
      <c r="N28">
        <v>3400</v>
      </c>
      <c r="O28" s="18">
        <v>24495038</v>
      </c>
    </row>
    <row r="29" spans="1:16">
      <c r="A29" s="18">
        <v>8</v>
      </c>
      <c r="B29" s="6">
        <v>1</v>
      </c>
      <c r="C29">
        <v>3.75510204081632</v>
      </c>
      <c r="D29" t="s">
        <v>14</v>
      </c>
      <c r="E29">
        <v>20</v>
      </c>
      <c r="F29" s="21" t="s">
        <v>15</v>
      </c>
      <c r="G29" t="s">
        <v>274</v>
      </c>
      <c r="H29">
        <v>56.8</v>
      </c>
      <c r="I29" t="s">
        <v>35</v>
      </c>
      <c r="J29" t="s">
        <v>18</v>
      </c>
      <c r="K29" t="s">
        <v>19</v>
      </c>
      <c r="L29" t="s">
        <v>20</v>
      </c>
      <c r="M29" t="s">
        <v>326</v>
      </c>
      <c r="N29">
        <v>5000</v>
      </c>
      <c r="O29" s="18">
        <v>24766522</v>
      </c>
      <c r="P29" s="6" t="s">
        <v>36</v>
      </c>
    </row>
    <row r="30" spans="1:16">
      <c r="A30" s="18">
        <v>8</v>
      </c>
      <c r="B30" s="6">
        <v>6</v>
      </c>
      <c r="C30">
        <v>6.54</v>
      </c>
      <c r="D30" t="s">
        <v>14</v>
      </c>
      <c r="E30">
        <v>20</v>
      </c>
      <c r="F30" s="21" t="s">
        <v>15</v>
      </c>
      <c r="G30" t="s">
        <v>274</v>
      </c>
      <c r="H30">
        <v>56.8</v>
      </c>
      <c r="I30" t="s">
        <v>35</v>
      </c>
      <c r="J30" t="s">
        <v>18</v>
      </c>
      <c r="K30" t="s">
        <v>19</v>
      </c>
      <c r="L30" t="s">
        <v>20</v>
      </c>
      <c r="M30" t="s">
        <v>326</v>
      </c>
      <c r="N30">
        <v>5000</v>
      </c>
      <c r="O30" s="18">
        <v>24766522</v>
      </c>
    </row>
    <row r="31" spans="1:16">
      <c r="A31" s="18">
        <v>8</v>
      </c>
      <c r="B31" s="6">
        <v>24</v>
      </c>
      <c r="C31">
        <v>0.512820512820515</v>
      </c>
      <c r="D31" t="s">
        <v>14</v>
      </c>
      <c r="E31">
        <v>20</v>
      </c>
      <c r="F31" s="21" t="s">
        <v>15</v>
      </c>
      <c r="G31" t="s">
        <v>274</v>
      </c>
      <c r="H31">
        <v>56.8</v>
      </c>
      <c r="I31" t="s">
        <v>35</v>
      </c>
      <c r="J31" t="s">
        <v>18</v>
      </c>
      <c r="K31" t="s">
        <v>19</v>
      </c>
      <c r="L31" t="s">
        <v>20</v>
      </c>
      <c r="M31" t="s">
        <v>326</v>
      </c>
      <c r="N31">
        <v>5000</v>
      </c>
      <c r="O31" s="18">
        <v>24766522</v>
      </c>
    </row>
    <row r="32" spans="1:16">
      <c r="A32" s="18">
        <v>9</v>
      </c>
      <c r="B32" s="6">
        <v>1</v>
      </c>
      <c r="C32">
        <v>3.4285714285714199</v>
      </c>
      <c r="D32" t="s">
        <v>14</v>
      </c>
      <c r="E32">
        <v>20</v>
      </c>
      <c r="F32" s="21" t="s">
        <v>15</v>
      </c>
      <c r="G32" t="s">
        <v>274</v>
      </c>
      <c r="H32">
        <v>92</v>
      </c>
      <c r="I32" t="s">
        <v>35</v>
      </c>
      <c r="J32" t="s">
        <v>18</v>
      </c>
      <c r="K32" t="s">
        <v>37</v>
      </c>
      <c r="L32" t="s">
        <v>20</v>
      </c>
      <c r="M32" t="s">
        <v>326</v>
      </c>
      <c r="N32">
        <v>5000</v>
      </c>
      <c r="O32" s="18">
        <v>24766522</v>
      </c>
      <c r="P32" s="6" t="s">
        <v>38</v>
      </c>
    </row>
    <row r="33" spans="1:16">
      <c r="A33" s="18">
        <v>9</v>
      </c>
      <c r="B33" s="6">
        <v>6</v>
      </c>
      <c r="C33">
        <v>2.2051282051282</v>
      </c>
      <c r="D33" t="s">
        <v>14</v>
      </c>
      <c r="E33">
        <v>20</v>
      </c>
      <c r="F33" s="21" t="s">
        <v>15</v>
      </c>
      <c r="G33" t="s">
        <v>274</v>
      </c>
      <c r="H33">
        <v>92</v>
      </c>
      <c r="I33" t="s">
        <v>35</v>
      </c>
      <c r="J33" t="s">
        <v>18</v>
      </c>
      <c r="K33" t="s">
        <v>37</v>
      </c>
      <c r="L33" t="s">
        <v>20</v>
      </c>
      <c r="M33" t="s">
        <v>326</v>
      </c>
      <c r="N33">
        <v>5000</v>
      </c>
      <c r="O33" s="18">
        <v>24766522</v>
      </c>
    </row>
    <row r="34" spans="1:16">
      <c r="A34" s="18">
        <v>9</v>
      </c>
      <c r="B34" s="6">
        <v>24</v>
      </c>
      <c r="C34">
        <v>0.25641025641026</v>
      </c>
      <c r="D34" t="s">
        <v>14</v>
      </c>
      <c r="E34">
        <v>20</v>
      </c>
      <c r="F34" s="21" t="s">
        <v>15</v>
      </c>
      <c r="G34" t="s">
        <v>274</v>
      </c>
      <c r="H34">
        <v>92</v>
      </c>
      <c r="I34" t="s">
        <v>35</v>
      </c>
      <c r="J34" t="s">
        <v>18</v>
      </c>
      <c r="K34" t="s">
        <v>37</v>
      </c>
      <c r="L34" t="s">
        <v>20</v>
      </c>
      <c r="M34" t="s">
        <v>326</v>
      </c>
      <c r="N34">
        <v>5000</v>
      </c>
      <c r="O34" s="18">
        <v>24766522</v>
      </c>
    </row>
    <row r="35" spans="1:16">
      <c r="A35" s="18">
        <v>10</v>
      </c>
      <c r="B35" s="6">
        <v>1</v>
      </c>
      <c r="C35">
        <v>2.3265306122448899</v>
      </c>
      <c r="D35" t="s">
        <v>14</v>
      </c>
      <c r="E35">
        <v>20</v>
      </c>
      <c r="F35" s="21" t="s">
        <v>15</v>
      </c>
      <c r="G35" t="s">
        <v>274</v>
      </c>
      <c r="H35">
        <v>49.6</v>
      </c>
      <c r="I35" t="s">
        <v>35</v>
      </c>
      <c r="J35" t="s">
        <v>18</v>
      </c>
      <c r="K35" t="s">
        <v>39</v>
      </c>
      <c r="L35" t="s">
        <v>20</v>
      </c>
      <c r="M35" t="s">
        <v>326</v>
      </c>
      <c r="N35">
        <v>5000</v>
      </c>
      <c r="O35" s="18">
        <v>24766522</v>
      </c>
      <c r="P35" s="6" t="s">
        <v>40</v>
      </c>
    </row>
    <row r="36" spans="1:16">
      <c r="A36" s="18">
        <v>10</v>
      </c>
      <c r="B36" s="6">
        <v>6</v>
      </c>
      <c r="C36">
        <v>2</v>
      </c>
      <c r="D36" t="s">
        <v>14</v>
      </c>
      <c r="E36">
        <v>20</v>
      </c>
      <c r="F36" s="21" t="s">
        <v>15</v>
      </c>
      <c r="G36" t="s">
        <v>274</v>
      </c>
      <c r="H36">
        <v>49.6</v>
      </c>
      <c r="I36" t="s">
        <v>35</v>
      </c>
      <c r="J36" t="s">
        <v>18</v>
      </c>
      <c r="K36" t="s">
        <v>39</v>
      </c>
      <c r="L36" t="s">
        <v>20</v>
      </c>
      <c r="M36" t="s">
        <v>326</v>
      </c>
      <c r="N36">
        <v>5000</v>
      </c>
      <c r="O36" s="18">
        <v>24766522</v>
      </c>
    </row>
    <row r="37" spans="1:16">
      <c r="A37" s="18">
        <v>10</v>
      </c>
      <c r="B37" s="6">
        <v>24</v>
      </c>
      <c r="C37">
        <v>0.46153846153846301</v>
      </c>
      <c r="D37" t="s">
        <v>14</v>
      </c>
      <c r="E37">
        <v>20</v>
      </c>
      <c r="F37" s="21" t="s">
        <v>15</v>
      </c>
      <c r="G37" t="s">
        <v>274</v>
      </c>
      <c r="H37">
        <v>49.6</v>
      </c>
      <c r="I37" t="s">
        <v>35</v>
      </c>
      <c r="J37" t="s">
        <v>18</v>
      </c>
      <c r="K37" t="s">
        <v>39</v>
      </c>
      <c r="L37" t="s">
        <v>20</v>
      </c>
      <c r="M37" t="s">
        <v>326</v>
      </c>
      <c r="N37">
        <v>5000</v>
      </c>
      <c r="O37" s="18">
        <v>24766522</v>
      </c>
    </row>
    <row r="38" spans="1:16">
      <c r="A38" s="18">
        <v>11</v>
      </c>
      <c r="B38" s="6">
        <v>1</v>
      </c>
      <c r="C38">
        <v>11.449275362318801</v>
      </c>
      <c r="D38" t="s">
        <v>14</v>
      </c>
      <c r="E38" t="s">
        <v>326</v>
      </c>
      <c r="F38" t="s">
        <v>31</v>
      </c>
      <c r="G38" t="s">
        <v>274</v>
      </c>
      <c r="H38">
        <v>5.5</v>
      </c>
      <c r="I38" t="s">
        <v>17</v>
      </c>
      <c r="J38" t="s">
        <v>18</v>
      </c>
      <c r="K38" t="s">
        <v>19</v>
      </c>
      <c r="L38" t="s">
        <v>20</v>
      </c>
      <c r="M38" t="s">
        <v>326</v>
      </c>
      <c r="N38">
        <v>1000</v>
      </c>
      <c r="O38" s="18">
        <v>24123783</v>
      </c>
      <c r="P38" s="6" t="s">
        <v>41</v>
      </c>
    </row>
    <row r="39" spans="1:16">
      <c r="A39" s="18">
        <v>11</v>
      </c>
      <c r="B39" s="6">
        <v>12</v>
      </c>
      <c r="C39">
        <v>9.13043478260869</v>
      </c>
      <c r="D39" t="s">
        <v>14</v>
      </c>
      <c r="E39" t="s">
        <v>326</v>
      </c>
      <c r="F39" t="s">
        <v>31</v>
      </c>
      <c r="G39" t="s">
        <v>274</v>
      </c>
      <c r="H39">
        <v>5.5</v>
      </c>
      <c r="I39" t="s">
        <v>17</v>
      </c>
      <c r="J39" t="s">
        <v>18</v>
      </c>
      <c r="K39" t="s">
        <v>19</v>
      </c>
      <c r="L39" t="s">
        <v>20</v>
      </c>
      <c r="M39" t="s">
        <v>326</v>
      </c>
      <c r="N39">
        <v>1000</v>
      </c>
      <c r="O39" s="18">
        <v>24123783</v>
      </c>
    </row>
    <row r="40" spans="1:16">
      <c r="A40" s="18">
        <v>11</v>
      </c>
      <c r="B40" s="6">
        <v>24</v>
      </c>
      <c r="C40">
        <v>9.2028985507246297</v>
      </c>
      <c r="D40" t="s">
        <v>14</v>
      </c>
      <c r="E40" t="s">
        <v>326</v>
      </c>
      <c r="F40" t="s">
        <v>31</v>
      </c>
      <c r="G40" t="s">
        <v>274</v>
      </c>
      <c r="H40">
        <v>5.5</v>
      </c>
      <c r="I40" t="s">
        <v>17</v>
      </c>
      <c r="J40" t="s">
        <v>18</v>
      </c>
      <c r="K40" t="s">
        <v>19</v>
      </c>
      <c r="L40" t="s">
        <v>20</v>
      </c>
      <c r="M40" t="s">
        <v>326</v>
      </c>
      <c r="N40">
        <v>1000</v>
      </c>
      <c r="O40" s="18">
        <v>24123783</v>
      </c>
    </row>
    <row r="41" spans="1:16">
      <c r="A41" s="18">
        <v>11</v>
      </c>
      <c r="B41" s="6">
        <v>48</v>
      </c>
      <c r="C41">
        <v>9.2028985507246297</v>
      </c>
      <c r="D41" t="s">
        <v>14</v>
      </c>
      <c r="E41" t="s">
        <v>326</v>
      </c>
      <c r="F41" t="s">
        <v>31</v>
      </c>
      <c r="G41" t="s">
        <v>274</v>
      </c>
      <c r="H41">
        <v>5.5</v>
      </c>
      <c r="I41" t="s">
        <v>17</v>
      </c>
      <c r="J41" t="s">
        <v>18</v>
      </c>
      <c r="K41" t="s">
        <v>19</v>
      </c>
      <c r="L41" t="s">
        <v>20</v>
      </c>
      <c r="M41" t="s">
        <v>326</v>
      </c>
      <c r="N41">
        <v>1000</v>
      </c>
      <c r="O41" s="18">
        <v>24123783</v>
      </c>
    </row>
    <row r="42" spans="1:16">
      <c r="A42" s="18">
        <v>12</v>
      </c>
      <c r="B42" s="6">
        <v>1</v>
      </c>
      <c r="C42">
        <v>2.5517241379310298</v>
      </c>
      <c r="D42" t="s">
        <v>14</v>
      </c>
      <c r="E42">
        <v>22.5</v>
      </c>
      <c r="F42" s="21" t="s">
        <v>42</v>
      </c>
      <c r="G42" t="s">
        <v>274</v>
      </c>
      <c r="H42">
        <v>55</v>
      </c>
      <c r="I42" t="s">
        <v>29</v>
      </c>
      <c r="J42" t="s">
        <v>18</v>
      </c>
      <c r="K42" t="s">
        <v>39</v>
      </c>
      <c r="L42" t="s">
        <v>43</v>
      </c>
      <c r="M42" t="s">
        <v>57</v>
      </c>
      <c r="N42">
        <v>5000</v>
      </c>
      <c r="O42" s="18">
        <v>22690722</v>
      </c>
      <c r="P42" s="6" t="s">
        <v>44</v>
      </c>
    </row>
    <row r="43" spans="1:16">
      <c r="A43" s="18">
        <v>12</v>
      </c>
      <c r="B43" s="6">
        <v>4</v>
      </c>
      <c r="C43">
        <v>5.0344827586206797</v>
      </c>
      <c r="D43" t="s">
        <v>14</v>
      </c>
      <c r="E43">
        <v>22.5</v>
      </c>
      <c r="F43" s="21" t="s">
        <v>42</v>
      </c>
      <c r="G43" t="s">
        <v>274</v>
      </c>
      <c r="H43">
        <v>55</v>
      </c>
      <c r="I43" t="s">
        <v>29</v>
      </c>
      <c r="J43" t="s">
        <v>18</v>
      </c>
      <c r="K43" t="s">
        <v>39</v>
      </c>
      <c r="L43" t="s">
        <v>43</v>
      </c>
      <c r="M43" t="s">
        <v>57</v>
      </c>
      <c r="N43">
        <v>5000</v>
      </c>
      <c r="O43" s="18">
        <v>22690722</v>
      </c>
    </row>
    <row r="44" spans="1:16">
      <c r="A44" s="18">
        <v>12</v>
      </c>
      <c r="B44" s="6">
        <v>24</v>
      </c>
      <c r="C44">
        <v>8.2758620689655107</v>
      </c>
      <c r="D44" t="s">
        <v>14</v>
      </c>
      <c r="E44">
        <v>22.5</v>
      </c>
      <c r="F44" s="21" t="s">
        <v>42</v>
      </c>
      <c r="G44" t="s">
        <v>274</v>
      </c>
      <c r="H44">
        <v>55</v>
      </c>
      <c r="I44" t="s">
        <v>29</v>
      </c>
      <c r="J44" t="s">
        <v>18</v>
      </c>
      <c r="K44" t="s">
        <v>39</v>
      </c>
      <c r="L44" t="s">
        <v>43</v>
      </c>
      <c r="M44" t="s">
        <v>57</v>
      </c>
      <c r="N44">
        <v>5000</v>
      </c>
      <c r="O44" s="18">
        <v>22690722</v>
      </c>
    </row>
    <row r="45" spans="1:16">
      <c r="A45" s="18">
        <v>13</v>
      </c>
      <c r="B45" s="6">
        <v>1</v>
      </c>
      <c r="C45">
        <v>7.4999999999999902</v>
      </c>
      <c r="D45" t="s">
        <v>14</v>
      </c>
      <c r="E45">
        <v>22.5</v>
      </c>
      <c r="F45" s="21" t="s">
        <v>42</v>
      </c>
      <c r="G45" t="s">
        <v>274</v>
      </c>
      <c r="H45">
        <v>30</v>
      </c>
      <c r="I45" t="s">
        <v>29</v>
      </c>
      <c r="J45" t="s">
        <v>18</v>
      </c>
      <c r="K45" t="s">
        <v>39</v>
      </c>
      <c r="L45" t="s">
        <v>43</v>
      </c>
      <c r="M45" t="s">
        <v>57</v>
      </c>
      <c r="N45">
        <v>5000</v>
      </c>
      <c r="O45" s="18">
        <v>22690722</v>
      </c>
      <c r="P45" s="6" t="s">
        <v>45</v>
      </c>
    </row>
    <row r="46" spans="1:16">
      <c r="A46" s="18">
        <v>13</v>
      </c>
      <c r="B46" s="6">
        <v>4</v>
      </c>
      <c r="C46">
        <v>8.5</v>
      </c>
      <c r="D46" t="s">
        <v>14</v>
      </c>
      <c r="E46">
        <v>22.5</v>
      </c>
      <c r="F46" s="21" t="s">
        <v>42</v>
      </c>
      <c r="G46" t="s">
        <v>274</v>
      </c>
      <c r="H46">
        <v>30</v>
      </c>
      <c r="I46" t="s">
        <v>29</v>
      </c>
      <c r="J46" t="s">
        <v>18</v>
      </c>
      <c r="K46" t="s">
        <v>39</v>
      </c>
      <c r="L46" t="s">
        <v>43</v>
      </c>
      <c r="M46" t="s">
        <v>57</v>
      </c>
      <c r="N46">
        <v>5000</v>
      </c>
      <c r="O46" s="18">
        <v>22690722</v>
      </c>
    </row>
    <row r="47" spans="1:16">
      <c r="A47" s="18">
        <v>13</v>
      </c>
      <c r="B47" s="6">
        <v>24</v>
      </c>
      <c r="C47">
        <v>8.7857142857142794</v>
      </c>
      <c r="D47" t="s">
        <v>14</v>
      </c>
      <c r="E47">
        <v>22.5</v>
      </c>
      <c r="F47" s="21" t="s">
        <v>42</v>
      </c>
      <c r="G47" t="s">
        <v>274</v>
      </c>
      <c r="H47">
        <v>30</v>
      </c>
      <c r="I47" t="s">
        <v>29</v>
      </c>
      <c r="J47" t="s">
        <v>18</v>
      </c>
      <c r="K47" t="s">
        <v>39</v>
      </c>
      <c r="L47" t="s">
        <v>43</v>
      </c>
      <c r="M47" t="s">
        <v>57</v>
      </c>
      <c r="N47">
        <v>5000</v>
      </c>
      <c r="O47" s="18">
        <v>22690722</v>
      </c>
    </row>
    <row r="48" spans="1:16">
      <c r="A48" s="18">
        <v>14</v>
      </c>
      <c r="B48" s="6">
        <v>1</v>
      </c>
      <c r="C48">
        <v>1.7931034482758601</v>
      </c>
      <c r="D48" t="s">
        <v>14</v>
      </c>
      <c r="E48">
        <v>22.5</v>
      </c>
      <c r="F48" s="21" t="s">
        <v>42</v>
      </c>
      <c r="G48" t="s">
        <v>274</v>
      </c>
      <c r="H48">
        <v>55</v>
      </c>
      <c r="I48" t="s">
        <v>29</v>
      </c>
      <c r="J48" t="s">
        <v>18</v>
      </c>
      <c r="K48" t="s">
        <v>39</v>
      </c>
      <c r="L48" t="s">
        <v>43</v>
      </c>
      <c r="M48" t="s">
        <v>57</v>
      </c>
      <c r="N48">
        <v>5000</v>
      </c>
      <c r="O48" s="18">
        <v>22690722</v>
      </c>
      <c r="P48" s="6" t="s">
        <v>46</v>
      </c>
    </row>
    <row r="49" spans="1:16">
      <c r="A49" s="18">
        <v>14</v>
      </c>
      <c r="B49" s="6">
        <v>4</v>
      </c>
      <c r="C49">
        <v>1.1034482758620601</v>
      </c>
      <c r="D49" t="s">
        <v>14</v>
      </c>
      <c r="E49">
        <v>22.5</v>
      </c>
      <c r="F49" s="21" t="s">
        <v>42</v>
      </c>
      <c r="G49" t="s">
        <v>274</v>
      </c>
      <c r="H49">
        <v>55</v>
      </c>
      <c r="I49" t="s">
        <v>29</v>
      </c>
      <c r="J49" t="s">
        <v>18</v>
      </c>
      <c r="K49" t="s">
        <v>39</v>
      </c>
      <c r="L49" t="s">
        <v>43</v>
      </c>
      <c r="M49" t="s">
        <v>57</v>
      </c>
      <c r="N49">
        <v>5000</v>
      </c>
      <c r="O49" s="18">
        <v>22690722</v>
      </c>
    </row>
    <row r="50" spans="1:16">
      <c r="A50" s="18">
        <v>14</v>
      </c>
      <c r="B50" s="6">
        <v>24</v>
      </c>
      <c r="C50">
        <v>1.1034482758620601</v>
      </c>
      <c r="D50" t="s">
        <v>14</v>
      </c>
      <c r="E50">
        <v>22.5</v>
      </c>
      <c r="F50" s="21" t="s">
        <v>42</v>
      </c>
      <c r="G50" t="s">
        <v>274</v>
      </c>
      <c r="H50">
        <v>55</v>
      </c>
      <c r="I50" t="s">
        <v>29</v>
      </c>
      <c r="J50" t="s">
        <v>18</v>
      </c>
      <c r="K50" t="s">
        <v>39</v>
      </c>
      <c r="L50" t="s">
        <v>43</v>
      </c>
      <c r="M50" t="s">
        <v>57</v>
      </c>
      <c r="N50">
        <v>5000</v>
      </c>
      <c r="O50" s="18">
        <v>22690722</v>
      </c>
    </row>
    <row r="51" spans="1:16">
      <c r="A51" s="18">
        <v>15</v>
      </c>
      <c r="B51" s="6">
        <v>1</v>
      </c>
      <c r="C51">
        <v>6.6428571428571397</v>
      </c>
      <c r="D51" t="s">
        <v>14</v>
      </c>
      <c r="E51">
        <v>22.5</v>
      </c>
      <c r="F51" s="21" t="s">
        <v>42</v>
      </c>
      <c r="G51" t="s">
        <v>274</v>
      </c>
      <c r="H51">
        <v>30</v>
      </c>
      <c r="I51" t="s">
        <v>29</v>
      </c>
      <c r="J51" t="s">
        <v>18</v>
      </c>
      <c r="K51" t="s">
        <v>39</v>
      </c>
      <c r="L51" t="s">
        <v>43</v>
      </c>
      <c r="M51" t="s">
        <v>57</v>
      </c>
      <c r="N51">
        <v>5000</v>
      </c>
      <c r="O51" s="18">
        <v>22690722</v>
      </c>
      <c r="P51" s="6" t="s">
        <v>47</v>
      </c>
    </row>
    <row r="52" spans="1:16">
      <c r="A52" s="18">
        <v>15</v>
      </c>
      <c r="B52" s="6">
        <v>4</v>
      </c>
      <c r="C52">
        <v>7.0714285714285703</v>
      </c>
      <c r="D52" t="s">
        <v>14</v>
      </c>
      <c r="E52">
        <v>22.5</v>
      </c>
      <c r="F52" s="21" t="s">
        <v>42</v>
      </c>
      <c r="G52" t="s">
        <v>274</v>
      </c>
      <c r="H52">
        <v>30</v>
      </c>
      <c r="I52" t="s">
        <v>29</v>
      </c>
      <c r="J52" t="s">
        <v>18</v>
      </c>
      <c r="K52" t="s">
        <v>39</v>
      </c>
      <c r="L52" t="s">
        <v>43</v>
      </c>
      <c r="M52" t="s">
        <v>57</v>
      </c>
      <c r="N52">
        <v>5000</v>
      </c>
      <c r="O52" s="18">
        <v>22690722</v>
      </c>
    </row>
    <row r="53" spans="1:16">
      <c r="A53" s="18">
        <v>15</v>
      </c>
      <c r="B53" s="6">
        <v>24</v>
      </c>
      <c r="C53">
        <v>3.7857142857142798</v>
      </c>
      <c r="D53" t="s">
        <v>14</v>
      </c>
      <c r="E53">
        <v>22.5</v>
      </c>
      <c r="F53" s="21" t="s">
        <v>42</v>
      </c>
      <c r="G53" t="s">
        <v>274</v>
      </c>
      <c r="H53">
        <v>30</v>
      </c>
      <c r="I53" t="s">
        <v>29</v>
      </c>
      <c r="J53" t="s">
        <v>18</v>
      </c>
      <c r="K53" t="s">
        <v>39</v>
      </c>
      <c r="L53" t="s">
        <v>43</v>
      </c>
      <c r="M53" t="s">
        <v>57</v>
      </c>
      <c r="N53">
        <v>5000</v>
      </c>
      <c r="O53" s="18">
        <v>22690722</v>
      </c>
    </row>
    <row r="54" spans="1:16">
      <c r="A54" s="18">
        <v>16</v>
      </c>
      <c r="B54" s="6">
        <v>4</v>
      </c>
      <c r="C54">
        <v>0.74074074074074092</v>
      </c>
      <c r="D54" t="s">
        <v>14</v>
      </c>
      <c r="E54" t="s">
        <v>326</v>
      </c>
      <c r="F54" s="6" t="s">
        <v>48</v>
      </c>
      <c r="G54" t="s">
        <v>274</v>
      </c>
      <c r="H54">
        <v>42.5</v>
      </c>
      <c r="I54" t="s">
        <v>17</v>
      </c>
      <c r="J54" t="s">
        <v>18</v>
      </c>
      <c r="K54" t="s">
        <v>19</v>
      </c>
      <c r="L54" t="s">
        <v>20</v>
      </c>
      <c r="M54" t="s">
        <v>326</v>
      </c>
      <c r="N54">
        <v>5000</v>
      </c>
      <c r="O54" s="18">
        <v>21711861</v>
      </c>
      <c r="P54" s="6" t="s">
        <v>49</v>
      </c>
    </row>
    <row r="55" spans="1:16">
      <c r="A55" s="18">
        <v>16</v>
      </c>
      <c r="B55" s="6">
        <v>8</v>
      </c>
      <c r="C55">
        <v>0.46296296296296185</v>
      </c>
      <c r="D55" t="s">
        <v>14</v>
      </c>
      <c r="E55" t="s">
        <v>326</v>
      </c>
      <c r="F55" s="6" t="s">
        <v>48</v>
      </c>
      <c r="G55" t="s">
        <v>274</v>
      </c>
      <c r="H55">
        <v>42.5</v>
      </c>
      <c r="I55" t="s">
        <v>17</v>
      </c>
      <c r="J55" t="s">
        <v>18</v>
      </c>
      <c r="K55" t="s">
        <v>19</v>
      </c>
      <c r="L55" t="s">
        <v>20</v>
      </c>
      <c r="M55" t="s">
        <v>326</v>
      </c>
      <c r="N55">
        <v>5000</v>
      </c>
      <c r="O55" s="18">
        <v>21711861</v>
      </c>
    </row>
    <row r="56" spans="1:16">
      <c r="A56" s="18">
        <v>16</v>
      </c>
      <c r="B56" s="6">
        <v>24</v>
      </c>
      <c r="C56">
        <v>0.23809523809523808</v>
      </c>
      <c r="D56" t="s">
        <v>14</v>
      </c>
      <c r="E56" t="s">
        <v>326</v>
      </c>
      <c r="F56" s="6" t="s">
        <v>48</v>
      </c>
      <c r="G56" t="s">
        <v>274</v>
      </c>
      <c r="H56">
        <v>42.5</v>
      </c>
      <c r="I56" t="s">
        <v>17</v>
      </c>
      <c r="J56" t="s">
        <v>18</v>
      </c>
      <c r="K56" t="s">
        <v>19</v>
      </c>
      <c r="L56" t="s">
        <v>20</v>
      </c>
      <c r="M56" t="s">
        <v>326</v>
      </c>
      <c r="N56">
        <v>5000</v>
      </c>
      <c r="O56" s="18">
        <v>21711861</v>
      </c>
    </row>
    <row r="57" spans="1:16">
      <c r="A57" s="18">
        <v>16</v>
      </c>
      <c r="B57" s="6">
        <v>48</v>
      </c>
      <c r="C57">
        <v>0.38359788359788383</v>
      </c>
      <c r="D57" t="s">
        <v>14</v>
      </c>
      <c r="E57" t="s">
        <v>326</v>
      </c>
      <c r="F57" s="6" t="s">
        <v>48</v>
      </c>
      <c r="G57" t="s">
        <v>274</v>
      </c>
      <c r="H57">
        <v>42.5</v>
      </c>
      <c r="I57" t="s">
        <v>17</v>
      </c>
      <c r="J57" t="s">
        <v>18</v>
      </c>
      <c r="K57" t="s">
        <v>19</v>
      </c>
      <c r="L57" t="s">
        <v>20</v>
      </c>
      <c r="M57" t="s">
        <v>326</v>
      </c>
      <c r="N57">
        <v>5000</v>
      </c>
      <c r="O57" s="18">
        <v>21711861</v>
      </c>
    </row>
    <row r="58" spans="1:16">
      <c r="A58" s="18">
        <v>17</v>
      </c>
      <c r="B58" s="6">
        <v>0.5</v>
      </c>
      <c r="C58">
        <v>2.2599999999999998</v>
      </c>
      <c r="D58" t="s">
        <v>14</v>
      </c>
      <c r="E58">
        <v>21</v>
      </c>
      <c r="F58" t="s">
        <v>31</v>
      </c>
      <c r="G58" t="s">
        <v>274</v>
      </c>
      <c r="H58">
        <v>50</v>
      </c>
      <c r="I58" t="s">
        <v>17</v>
      </c>
      <c r="J58" t="s">
        <v>18</v>
      </c>
      <c r="K58" t="s">
        <v>19</v>
      </c>
      <c r="L58" t="s">
        <v>20</v>
      </c>
      <c r="M58" t="s">
        <v>59</v>
      </c>
      <c r="N58">
        <v>5000</v>
      </c>
      <c r="O58" s="18">
        <v>21093587</v>
      </c>
      <c r="P58" s="6" t="s">
        <v>50</v>
      </c>
    </row>
    <row r="59" spans="1:16">
      <c r="A59" s="18">
        <v>17</v>
      </c>
      <c r="B59" s="6">
        <v>2</v>
      </c>
      <c r="C59">
        <v>0.93</v>
      </c>
      <c r="D59" t="s">
        <v>14</v>
      </c>
      <c r="E59">
        <v>21</v>
      </c>
      <c r="F59" t="s">
        <v>31</v>
      </c>
      <c r="G59" t="s">
        <v>274</v>
      </c>
      <c r="H59">
        <v>50</v>
      </c>
      <c r="I59" t="s">
        <v>17</v>
      </c>
      <c r="J59" t="s">
        <v>18</v>
      </c>
      <c r="K59" t="s">
        <v>19</v>
      </c>
      <c r="L59" t="s">
        <v>20</v>
      </c>
      <c r="M59" t="s">
        <v>59</v>
      </c>
      <c r="N59">
        <v>5000</v>
      </c>
      <c r="O59" s="18">
        <v>21093587</v>
      </c>
    </row>
    <row r="60" spans="1:16">
      <c r="A60" s="18">
        <v>18</v>
      </c>
      <c r="B60" s="6">
        <v>1</v>
      </c>
      <c r="C60">
        <v>9.2997198879551792</v>
      </c>
      <c r="D60" t="s">
        <v>14</v>
      </c>
      <c r="E60">
        <v>20</v>
      </c>
      <c r="F60" s="21" t="s">
        <v>15</v>
      </c>
      <c r="G60" t="s">
        <v>274</v>
      </c>
      <c r="H60">
        <v>7.2</v>
      </c>
      <c r="I60" t="s">
        <v>17</v>
      </c>
      <c r="J60" t="s">
        <v>18</v>
      </c>
      <c r="K60" t="s">
        <v>30</v>
      </c>
      <c r="L60" t="s">
        <v>52</v>
      </c>
      <c r="M60" t="s">
        <v>59</v>
      </c>
      <c r="N60" t="s">
        <v>53</v>
      </c>
      <c r="O60" s="18">
        <v>25671498</v>
      </c>
      <c r="P60" s="6" t="s">
        <v>54</v>
      </c>
    </row>
    <row r="61" spans="1:16">
      <c r="A61" s="18">
        <v>18</v>
      </c>
      <c r="B61" s="6">
        <v>24</v>
      </c>
      <c r="C61">
        <v>9.9719887955182092</v>
      </c>
      <c r="D61" t="s">
        <v>14</v>
      </c>
      <c r="E61">
        <v>20</v>
      </c>
      <c r="F61" s="21" t="s">
        <v>15</v>
      </c>
      <c r="G61" t="s">
        <v>274</v>
      </c>
      <c r="H61">
        <v>7.2</v>
      </c>
      <c r="I61" t="s">
        <v>17</v>
      </c>
      <c r="J61" t="s">
        <v>18</v>
      </c>
      <c r="K61" t="s">
        <v>30</v>
      </c>
      <c r="L61" t="s">
        <v>52</v>
      </c>
      <c r="M61" t="s">
        <v>59</v>
      </c>
      <c r="N61" t="s">
        <v>55</v>
      </c>
      <c r="O61" s="18">
        <v>25671498</v>
      </c>
    </row>
    <row r="62" spans="1:16">
      <c r="A62" s="18">
        <v>18</v>
      </c>
      <c r="B62" s="6">
        <v>72</v>
      </c>
      <c r="C62">
        <v>4.5938375350139999</v>
      </c>
      <c r="D62" t="s">
        <v>14</v>
      </c>
      <c r="E62">
        <v>20</v>
      </c>
      <c r="F62" s="21" t="s">
        <v>15</v>
      </c>
      <c r="G62" t="s">
        <v>274</v>
      </c>
      <c r="H62">
        <v>7.2</v>
      </c>
      <c r="I62" t="s">
        <v>17</v>
      </c>
      <c r="J62" t="s">
        <v>18</v>
      </c>
      <c r="K62" t="s">
        <v>30</v>
      </c>
      <c r="L62" t="s">
        <v>52</v>
      </c>
      <c r="M62" t="s">
        <v>59</v>
      </c>
      <c r="N62" t="s">
        <v>55</v>
      </c>
      <c r="O62" s="18">
        <v>25671498</v>
      </c>
    </row>
    <row r="63" spans="1:16">
      <c r="A63" s="18">
        <v>19</v>
      </c>
      <c r="B63" s="6">
        <v>8.3333332999999996E-2</v>
      </c>
      <c r="C63">
        <v>12.1982758620689</v>
      </c>
      <c r="D63" t="s">
        <v>14</v>
      </c>
      <c r="E63">
        <v>26.1</v>
      </c>
      <c r="F63" s="21" t="s">
        <v>42</v>
      </c>
      <c r="G63" t="s">
        <v>274</v>
      </c>
      <c r="H63">
        <v>5</v>
      </c>
      <c r="I63" s="5" t="s">
        <v>328</v>
      </c>
      <c r="J63" t="s">
        <v>18</v>
      </c>
      <c r="K63" t="s">
        <v>56</v>
      </c>
      <c r="L63" t="s">
        <v>20</v>
      </c>
      <c r="M63" t="s">
        <v>57</v>
      </c>
      <c r="N63">
        <v>0</v>
      </c>
      <c r="O63" s="18">
        <v>17962085</v>
      </c>
      <c r="P63" s="6" t="s">
        <v>58</v>
      </c>
    </row>
    <row r="64" spans="1:16">
      <c r="A64" s="18">
        <v>19</v>
      </c>
      <c r="B64" s="6">
        <v>1</v>
      </c>
      <c r="C64">
        <v>10.7758620689655</v>
      </c>
      <c r="D64" t="s">
        <v>14</v>
      </c>
      <c r="E64">
        <v>26.1</v>
      </c>
      <c r="F64" s="21" t="s">
        <v>42</v>
      </c>
      <c r="G64" t="s">
        <v>274</v>
      </c>
      <c r="H64">
        <v>5</v>
      </c>
      <c r="I64" s="5" t="s">
        <v>328</v>
      </c>
      <c r="J64" t="s">
        <v>18</v>
      </c>
      <c r="K64" t="s">
        <v>56</v>
      </c>
      <c r="L64" t="s">
        <v>20</v>
      </c>
      <c r="M64" t="s">
        <v>57</v>
      </c>
      <c r="N64">
        <v>0</v>
      </c>
      <c r="O64" s="18">
        <v>17962085</v>
      </c>
    </row>
    <row r="65" spans="1:16">
      <c r="A65" s="18">
        <v>19</v>
      </c>
      <c r="B65" s="6">
        <v>24</v>
      </c>
      <c r="C65">
        <v>23.7068965517241</v>
      </c>
      <c r="D65" t="s">
        <v>14</v>
      </c>
      <c r="E65">
        <v>26.1</v>
      </c>
      <c r="F65" s="21" t="s">
        <v>42</v>
      </c>
      <c r="G65" t="s">
        <v>274</v>
      </c>
      <c r="H65">
        <v>5</v>
      </c>
      <c r="I65" s="5" t="s">
        <v>328</v>
      </c>
      <c r="J65" t="s">
        <v>18</v>
      </c>
      <c r="K65" t="s">
        <v>56</v>
      </c>
      <c r="L65" t="s">
        <v>20</v>
      </c>
      <c r="M65" t="s">
        <v>57</v>
      </c>
      <c r="N65">
        <v>0</v>
      </c>
      <c r="O65" s="18">
        <v>17962085</v>
      </c>
    </row>
    <row r="66" spans="1:16">
      <c r="A66" s="18">
        <v>19</v>
      </c>
      <c r="B66" s="6">
        <v>96</v>
      </c>
      <c r="C66">
        <v>11.939655172413699</v>
      </c>
      <c r="D66" t="s">
        <v>14</v>
      </c>
      <c r="E66">
        <v>26.1</v>
      </c>
      <c r="F66" s="21" t="s">
        <v>42</v>
      </c>
      <c r="G66" t="s">
        <v>274</v>
      </c>
      <c r="H66">
        <v>5</v>
      </c>
      <c r="I66" s="5" t="s">
        <v>328</v>
      </c>
      <c r="J66" t="s">
        <v>18</v>
      </c>
      <c r="K66" t="s">
        <v>56</v>
      </c>
      <c r="L66" t="s">
        <v>20</v>
      </c>
      <c r="M66" t="s">
        <v>57</v>
      </c>
      <c r="N66">
        <v>0</v>
      </c>
      <c r="O66" s="18">
        <v>17962085</v>
      </c>
    </row>
    <row r="67" spans="1:16">
      <c r="A67" s="18">
        <v>20</v>
      </c>
      <c r="B67" s="6">
        <v>8.3333332999999996E-2</v>
      </c>
      <c r="C67">
        <v>5.2016129032258096</v>
      </c>
      <c r="D67" t="s">
        <v>14</v>
      </c>
      <c r="E67">
        <v>26.1</v>
      </c>
      <c r="F67" s="21" t="s">
        <v>42</v>
      </c>
      <c r="G67" t="s">
        <v>274</v>
      </c>
      <c r="H67">
        <v>5</v>
      </c>
      <c r="I67" s="5" t="s">
        <v>328</v>
      </c>
      <c r="J67" t="s">
        <v>18</v>
      </c>
      <c r="K67" t="s">
        <v>56</v>
      </c>
      <c r="L67" t="s">
        <v>20</v>
      </c>
      <c r="M67" t="s">
        <v>59</v>
      </c>
      <c r="N67">
        <v>0</v>
      </c>
      <c r="O67" s="18">
        <v>17962085</v>
      </c>
      <c r="P67" s="6" t="s">
        <v>60</v>
      </c>
    </row>
    <row r="68" spans="1:16">
      <c r="A68" s="18">
        <v>20</v>
      </c>
      <c r="B68" s="6">
        <v>1</v>
      </c>
      <c r="C68">
        <v>6.8951612903225801</v>
      </c>
      <c r="D68" t="s">
        <v>14</v>
      </c>
      <c r="E68">
        <v>26.1</v>
      </c>
      <c r="F68" s="21" t="s">
        <v>42</v>
      </c>
      <c r="G68" t="s">
        <v>274</v>
      </c>
      <c r="H68">
        <v>5</v>
      </c>
      <c r="I68" s="5" t="s">
        <v>328</v>
      </c>
      <c r="J68" t="s">
        <v>18</v>
      </c>
      <c r="K68" t="s">
        <v>56</v>
      </c>
      <c r="L68" t="s">
        <v>20</v>
      </c>
      <c r="M68" t="s">
        <v>59</v>
      </c>
      <c r="N68">
        <v>0</v>
      </c>
      <c r="O68" s="18">
        <v>17962085</v>
      </c>
    </row>
    <row r="69" spans="1:16">
      <c r="A69" s="18">
        <v>20</v>
      </c>
      <c r="B69" s="6">
        <v>24</v>
      </c>
      <c r="C69">
        <v>9.9193548387096797</v>
      </c>
      <c r="D69" t="s">
        <v>14</v>
      </c>
      <c r="E69">
        <v>26.1</v>
      </c>
      <c r="F69" s="21" t="s">
        <v>42</v>
      </c>
      <c r="G69" t="s">
        <v>274</v>
      </c>
      <c r="H69">
        <v>5</v>
      </c>
      <c r="I69" s="5" t="s">
        <v>328</v>
      </c>
      <c r="J69" t="s">
        <v>18</v>
      </c>
      <c r="K69" t="s">
        <v>56</v>
      </c>
      <c r="L69" t="s">
        <v>20</v>
      </c>
      <c r="M69" t="s">
        <v>59</v>
      </c>
      <c r="N69">
        <v>0</v>
      </c>
      <c r="O69" s="18">
        <v>17962085</v>
      </c>
    </row>
    <row r="70" spans="1:16">
      <c r="A70" s="18">
        <v>20</v>
      </c>
      <c r="B70" s="6">
        <v>96</v>
      </c>
      <c r="C70">
        <v>4.4758064516129004</v>
      </c>
      <c r="D70" t="s">
        <v>14</v>
      </c>
      <c r="E70">
        <v>26.1</v>
      </c>
      <c r="F70" s="21" t="s">
        <v>42</v>
      </c>
      <c r="G70" t="s">
        <v>274</v>
      </c>
      <c r="H70">
        <v>5</v>
      </c>
      <c r="I70" s="5" t="s">
        <v>328</v>
      </c>
      <c r="J70" t="s">
        <v>18</v>
      </c>
      <c r="K70" t="s">
        <v>56</v>
      </c>
      <c r="L70" t="s">
        <v>20</v>
      </c>
      <c r="M70" t="s">
        <v>59</v>
      </c>
      <c r="N70">
        <v>0</v>
      </c>
      <c r="O70" s="18">
        <v>17962085</v>
      </c>
    </row>
    <row r="71" spans="1:16">
      <c r="A71" s="18">
        <v>21</v>
      </c>
      <c r="B71" s="6">
        <v>8.3333332999999996E-2</v>
      </c>
      <c r="C71">
        <v>4.8648648648648596</v>
      </c>
      <c r="D71" t="s">
        <v>14</v>
      </c>
      <c r="E71">
        <v>26.1</v>
      </c>
      <c r="F71" s="21" t="s">
        <v>42</v>
      </c>
      <c r="G71" t="s">
        <v>274</v>
      </c>
      <c r="H71">
        <v>5</v>
      </c>
      <c r="I71" s="5" t="s">
        <v>328</v>
      </c>
      <c r="J71" t="s">
        <v>18</v>
      </c>
      <c r="K71" t="s">
        <v>56</v>
      </c>
      <c r="L71" t="s">
        <v>20</v>
      </c>
      <c r="M71" t="s">
        <v>196</v>
      </c>
      <c r="N71">
        <v>0</v>
      </c>
      <c r="O71" s="18">
        <v>17962085</v>
      </c>
      <c r="P71" s="6" t="s">
        <v>61</v>
      </c>
    </row>
    <row r="72" spans="1:16">
      <c r="A72" s="18">
        <v>21</v>
      </c>
      <c r="B72" s="6">
        <v>1</v>
      </c>
      <c r="C72">
        <v>5.8108108108107999</v>
      </c>
      <c r="D72" t="s">
        <v>14</v>
      </c>
      <c r="E72">
        <v>26.1</v>
      </c>
      <c r="F72" s="21" t="s">
        <v>42</v>
      </c>
      <c r="G72" t="s">
        <v>274</v>
      </c>
      <c r="H72">
        <v>5</v>
      </c>
      <c r="I72" s="5" t="s">
        <v>328</v>
      </c>
      <c r="J72" t="s">
        <v>18</v>
      </c>
      <c r="K72" t="s">
        <v>56</v>
      </c>
      <c r="L72" t="s">
        <v>20</v>
      </c>
      <c r="M72" t="s">
        <v>196</v>
      </c>
      <c r="N72">
        <v>0</v>
      </c>
      <c r="O72" s="18">
        <v>17962085</v>
      </c>
    </row>
    <row r="73" spans="1:16">
      <c r="A73" s="18">
        <v>21</v>
      </c>
      <c r="B73" s="6">
        <v>24</v>
      </c>
      <c r="C73">
        <v>9.1891891891891895</v>
      </c>
      <c r="D73" t="s">
        <v>14</v>
      </c>
      <c r="E73">
        <v>26.1</v>
      </c>
      <c r="F73" s="21" t="s">
        <v>42</v>
      </c>
      <c r="G73" t="s">
        <v>274</v>
      </c>
      <c r="H73">
        <v>5</v>
      </c>
      <c r="I73" s="5" t="s">
        <v>328</v>
      </c>
      <c r="J73" t="s">
        <v>18</v>
      </c>
      <c r="K73" t="s">
        <v>56</v>
      </c>
      <c r="L73" t="s">
        <v>20</v>
      </c>
      <c r="M73" t="s">
        <v>196</v>
      </c>
      <c r="N73">
        <v>0</v>
      </c>
      <c r="O73" s="18">
        <v>17962085</v>
      </c>
    </row>
    <row r="74" spans="1:16">
      <c r="A74" s="18">
        <v>21</v>
      </c>
      <c r="B74" s="6">
        <v>96</v>
      </c>
      <c r="C74">
        <v>3.91891891891891</v>
      </c>
      <c r="D74" t="s">
        <v>14</v>
      </c>
      <c r="E74">
        <v>26.1</v>
      </c>
      <c r="F74" s="21" t="s">
        <v>42</v>
      </c>
      <c r="G74" t="s">
        <v>274</v>
      </c>
      <c r="H74">
        <v>5</v>
      </c>
      <c r="I74" s="5" t="s">
        <v>328</v>
      </c>
      <c r="J74" t="s">
        <v>18</v>
      </c>
      <c r="K74" t="s">
        <v>56</v>
      </c>
      <c r="L74" t="s">
        <v>20</v>
      </c>
      <c r="M74" t="s">
        <v>196</v>
      </c>
      <c r="N74">
        <v>0</v>
      </c>
      <c r="O74" s="18">
        <v>17962085</v>
      </c>
    </row>
    <row r="75" spans="1:16">
      <c r="A75" s="18">
        <v>22</v>
      </c>
      <c r="B75" s="6">
        <v>1</v>
      </c>
      <c r="C75">
        <v>2.78481012658228</v>
      </c>
      <c r="D75" t="s">
        <v>14</v>
      </c>
      <c r="E75" t="s">
        <v>326</v>
      </c>
      <c r="F75" t="s">
        <v>31</v>
      </c>
      <c r="G75" t="s">
        <v>274</v>
      </c>
      <c r="H75">
        <v>24.4</v>
      </c>
      <c r="I75" t="s">
        <v>29</v>
      </c>
      <c r="J75" t="s">
        <v>18</v>
      </c>
      <c r="K75" t="s">
        <v>19</v>
      </c>
      <c r="L75" t="s">
        <v>63</v>
      </c>
      <c r="M75" t="s">
        <v>59</v>
      </c>
      <c r="N75">
        <v>3000</v>
      </c>
      <c r="O75" s="18">
        <v>23343632</v>
      </c>
      <c r="P75" s="6" t="s">
        <v>64</v>
      </c>
    </row>
    <row r="76" spans="1:16">
      <c r="A76" s="18">
        <v>22</v>
      </c>
      <c r="B76" s="6">
        <v>2</v>
      </c>
      <c r="C76">
        <v>3.9240506329113898</v>
      </c>
      <c r="D76" t="s">
        <v>14</v>
      </c>
      <c r="E76" t="s">
        <v>326</v>
      </c>
      <c r="F76" t="s">
        <v>31</v>
      </c>
      <c r="G76" t="s">
        <v>274</v>
      </c>
      <c r="H76">
        <v>24.4</v>
      </c>
      <c r="I76" t="s">
        <v>29</v>
      </c>
      <c r="J76" t="s">
        <v>18</v>
      </c>
      <c r="K76" t="s">
        <v>19</v>
      </c>
      <c r="L76" t="s">
        <v>63</v>
      </c>
      <c r="M76" t="s">
        <v>59</v>
      </c>
      <c r="N76">
        <v>3000</v>
      </c>
      <c r="O76" s="18">
        <v>23343632</v>
      </c>
    </row>
    <row r="77" spans="1:16">
      <c r="A77" s="18">
        <v>22</v>
      </c>
      <c r="B77" s="6">
        <v>4</v>
      </c>
      <c r="C77">
        <v>5.56962025316456</v>
      </c>
      <c r="D77" t="s">
        <v>14</v>
      </c>
      <c r="E77" t="s">
        <v>326</v>
      </c>
      <c r="F77" t="s">
        <v>31</v>
      </c>
      <c r="G77" t="s">
        <v>274</v>
      </c>
      <c r="H77">
        <v>24.4</v>
      </c>
      <c r="I77" t="s">
        <v>29</v>
      </c>
      <c r="J77" t="s">
        <v>18</v>
      </c>
      <c r="K77" t="s">
        <v>19</v>
      </c>
      <c r="L77" t="s">
        <v>63</v>
      </c>
      <c r="M77" t="s">
        <v>59</v>
      </c>
      <c r="N77">
        <v>3000</v>
      </c>
      <c r="O77" s="18">
        <v>23343632</v>
      </c>
    </row>
    <row r="78" spans="1:16">
      <c r="A78" s="18">
        <v>22</v>
      </c>
      <c r="B78" s="6">
        <v>24</v>
      </c>
      <c r="C78">
        <v>4.6835443037974702</v>
      </c>
      <c r="D78" t="s">
        <v>14</v>
      </c>
      <c r="E78" t="s">
        <v>326</v>
      </c>
      <c r="F78" t="s">
        <v>31</v>
      </c>
      <c r="G78" t="s">
        <v>274</v>
      </c>
      <c r="H78">
        <v>24.4</v>
      </c>
      <c r="I78" t="s">
        <v>29</v>
      </c>
      <c r="J78" t="s">
        <v>18</v>
      </c>
      <c r="K78" t="s">
        <v>19</v>
      </c>
      <c r="L78" t="s">
        <v>63</v>
      </c>
      <c r="M78" t="s">
        <v>59</v>
      </c>
      <c r="N78">
        <v>3000</v>
      </c>
      <c r="O78" s="18">
        <v>23343632</v>
      </c>
    </row>
    <row r="79" spans="1:16">
      <c r="A79" s="18">
        <v>22</v>
      </c>
      <c r="B79" s="6">
        <v>48</v>
      </c>
      <c r="C79">
        <v>3.2911392405063302</v>
      </c>
      <c r="D79" t="s">
        <v>14</v>
      </c>
      <c r="E79" t="s">
        <v>326</v>
      </c>
      <c r="F79" t="s">
        <v>31</v>
      </c>
      <c r="G79" t="s">
        <v>274</v>
      </c>
      <c r="H79">
        <v>24.4</v>
      </c>
      <c r="I79" t="s">
        <v>29</v>
      </c>
      <c r="J79" t="s">
        <v>18</v>
      </c>
      <c r="K79" t="s">
        <v>19</v>
      </c>
      <c r="L79" t="s">
        <v>63</v>
      </c>
      <c r="M79" t="s">
        <v>59</v>
      </c>
      <c r="N79">
        <v>3000</v>
      </c>
      <c r="O79" s="18">
        <v>23343632</v>
      </c>
    </row>
    <row r="80" spans="1:16">
      <c r="A80" s="18">
        <v>23</v>
      </c>
      <c r="B80" s="6">
        <v>2</v>
      </c>
      <c r="C80">
        <v>6.24</v>
      </c>
      <c r="D80" t="s">
        <v>14</v>
      </c>
      <c r="E80">
        <v>21</v>
      </c>
      <c r="F80" t="s">
        <v>31</v>
      </c>
      <c r="G80" t="s">
        <v>274</v>
      </c>
      <c r="H80">
        <v>120</v>
      </c>
      <c r="I80" t="s">
        <v>29</v>
      </c>
      <c r="J80" t="s">
        <v>18</v>
      </c>
      <c r="K80" t="s">
        <v>19</v>
      </c>
      <c r="L80" t="s">
        <v>43</v>
      </c>
      <c r="M80" t="s">
        <v>326</v>
      </c>
      <c r="N80">
        <v>2500</v>
      </c>
      <c r="O80" s="18">
        <v>21608124</v>
      </c>
      <c r="P80" s="18" t="s">
        <v>66</v>
      </c>
    </row>
    <row r="81" spans="1:16">
      <c r="A81" s="18">
        <v>23</v>
      </c>
      <c r="B81" s="6">
        <v>5</v>
      </c>
      <c r="C81">
        <v>6.05</v>
      </c>
      <c r="D81" t="s">
        <v>14</v>
      </c>
      <c r="E81">
        <v>21</v>
      </c>
      <c r="F81" t="s">
        <v>31</v>
      </c>
      <c r="G81" t="s">
        <v>274</v>
      </c>
      <c r="H81">
        <v>120</v>
      </c>
      <c r="I81" t="s">
        <v>29</v>
      </c>
      <c r="J81" t="s">
        <v>18</v>
      </c>
      <c r="K81" t="s">
        <v>19</v>
      </c>
      <c r="L81" t="s">
        <v>43</v>
      </c>
      <c r="M81" t="s">
        <v>326</v>
      </c>
      <c r="N81">
        <v>2500</v>
      </c>
      <c r="O81" s="18">
        <v>21608124</v>
      </c>
    </row>
    <row r="82" spans="1:16">
      <c r="A82" s="18">
        <v>23</v>
      </c>
      <c r="B82" s="6">
        <v>24</v>
      </c>
      <c r="C82">
        <v>4.13</v>
      </c>
      <c r="D82" t="s">
        <v>14</v>
      </c>
      <c r="E82">
        <v>21</v>
      </c>
      <c r="F82" t="s">
        <v>31</v>
      </c>
      <c r="G82" t="s">
        <v>274</v>
      </c>
      <c r="H82">
        <v>120</v>
      </c>
      <c r="I82" t="s">
        <v>29</v>
      </c>
      <c r="J82" t="s">
        <v>18</v>
      </c>
      <c r="K82" t="s">
        <v>19</v>
      </c>
      <c r="L82" t="s">
        <v>43</v>
      </c>
      <c r="M82" t="s">
        <v>326</v>
      </c>
      <c r="N82">
        <v>2500</v>
      </c>
      <c r="O82" s="18">
        <v>21608124</v>
      </c>
    </row>
    <row r="83" spans="1:16">
      <c r="A83" s="18">
        <v>24</v>
      </c>
      <c r="B83" s="6">
        <v>0.5</v>
      </c>
      <c r="C83">
        <v>11.07</v>
      </c>
      <c r="D83" t="s">
        <v>14</v>
      </c>
      <c r="E83">
        <v>23</v>
      </c>
      <c r="F83" s="6" t="s">
        <v>67</v>
      </c>
      <c r="G83" t="s">
        <v>274</v>
      </c>
      <c r="H83">
        <v>10</v>
      </c>
      <c r="I83" t="s">
        <v>167</v>
      </c>
      <c r="J83" t="s">
        <v>18</v>
      </c>
      <c r="K83" t="s">
        <v>19</v>
      </c>
      <c r="L83" t="s">
        <v>68</v>
      </c>
      <c r="M83" t="s">
        <v>326</v>
      </c>
      <c r="N83">
        <v>0</v>
      </c>
      <c r="O83" s="18">
        <v>33212346</v>
      </c>
      <c r="P83" s="6" t="s">
        <v>69</v>
      </c>
    </row>
    <row r="84" spans="1:16">
      <c r="A84" s="18">
        <v>24</v>
      </c>
      <c r="B84" s="6">
        <v>1</v>
      </c>
      <c r="C84">
        <v>7.55</v>
      </c>
      <c r="D84" t="s">
        <v>14</v>
      </c>
      <c r="E84">
        <v>23</v>
      </c>
      <c r="F84" s="6" t="s">
        <v>67</v>
      </c>
      <c r="G84" t="s">
        <v>274</v>
      </c>
      <c r="H84">
        <v>10</v>
      </c>
      <c r="I84" t="s">
        <v>167</v>
      </c>
      <c r="J84" t="s">
        <v>18</v>
      </c>
      <c r="K84" t="s">
        <v>19</v>
      </c>
      <c r="L84" t="s">
        <v>68</v>
      </c>
      <c r="M84" t="s">
        <v>326</v>
      </c>
      <c r="N84">
        <v>0</v>
      </c>
      <c r="O84" s="18">
        <v>33212346</v>
      </c>
    </row>
    <row r="85" spans="1:16">
      <c r="A85" s="18">
        <v>24</v>
      </c>
      <c r="B85" s="6">
        <v>3</v>
      </c>
      <c r="C85">
        <v>5.48</v>
      </c>
      <c r="D85" t="s">
        <v>14</v>
      </c>
      <c r="E85">
        <v>23</v>
      </c>
      <c r="F85" s="6" t="s">
        <v>67</v>
      </c>
      <c r="G85" t="s">
        <v>274</v>
      </c>
      <c r="H85">
        <v>10</v>
      </c>
      <c r="I85" t="s">
        <v>167</v>
      </c>
      <c r="J85" t="s">
        <v>18</v>
      </c>
      <c r="K85" t="s">
        <v>19</v>
      </c>
      <c r="L85" t="s">
        <v>68</v>
      </c>
      <c r="M85" t="s">
        <v>326</v>
      </c>
      <c r="N85">
        <v>0</v>
      </c>
      <c r="O85" s="18">
        <v>33212346</v>
      </c>
    </row>
    <row r="86" spans="1:16">
      <c r="A86" s="18">
        <v>25</v>
      </c>
      <c r="B86" s="6">
        <v>24</v>
      </c>
      <c r="C86">
        <v>4.2898550724637596</v>
      </c>
      <c r="D86" t="s">
        <v>14</v>
      </c>
      <c r="E86">
        <v>20</v>
      </c>
      <c r="F86" t="s">
        <v>70</v>
      </c>
      <c r="G86" t="s">
        <v>274</v>
      </c>
      <c r="H86">
        <v>16</v>
      </c>
      <c r="I86" t="s">
        <v>17</v>
      </c>
      <c r="J86" t="s">
        <v>18</v>
      </c>
      <c r="K86" t="s">
        <v>19</v>
      </c>
      <c r="L86" t="s">
        <v>71</v>
      </c>
      <c r="M86" t="s">
        <v>196</v>
      </c>
      <c r="N86">
        <v>0</v>
      </c>
      <c r="O86" s="18">
        <v>24550205</v>
      </c>
      <c r="P86" s="6" t="s">
        <v>72</v>
      </c>
    </row>
    <row r="87" spans="1:16">
      <c r="A87" s="18">
        <v>25</v>
      </c>
      <c r="B87" s="6">
        <v>168</v>
      </c>
      <c r="C87">
        <v>0.59420289855072606</v>
      </c>
      <c r="D87" t="s">
        <v>14</v>
      </c>
      <c r="E87">
        <v>20</v>
      </c>
      <c r="F87" t="s">
        <v>70</v>
      </c>
      <c r="G87" t="s">
        <v>274</v>
      </c>
      <c r="H87">
        <v>16</v>
      </c>
      <c r="I87" t="s">
        <v>17</v>
      </c>
      <c r="J87" t="s">
        <v>18</v>
      </c>
      <c r="K87" t="s">
        <v>19</v>
      </c>
      <c r="L87" t="s">
        <v>71</v>
      </c>
      <c r="M87" t="s">
        <v>196</v>
      </c>
      <c r="N87">
        <v>0</v>
      </c>
      <c r="O87" s="18">
        <v>24550205</v>
      </c>
    </row>
    <row r="88" spans="1:16">
      <c r="A88" s="18">
        <v>25</v>
      </c>
      <c r="B88" s="6">
        <v>672</v>
      </c>
      <c r="C88">
        <v>0.565217391304348</v>
      </c>
      <c r="D88" t="s">
        <v>14</v>
      </c>
      <c r="E88">
        <v>20</v>
      </c>
      <c r="F88" t="s">
        <v>70</v>
      </c>
      <c r="G88" t="s">
        <v>274</v>
      </c>
      <c r="H88">
        <v>16</v>
      </c>
      <c r="I88" t="s">
        <v>17</v>
      </c>
      <c r="J88" t="s">
        <v>18</v>
      </c>
      <c r="K88" t="s">
        <v>19</v>
      </c>
      <c r="L88" t="s">
        <v>71</v>
      </c>
      <c r="M88" t="s">
        <v>196</v>
      </c>
      <c r="N88">
        <v>0</v>
      </c>
      <c r="O88" s="18">
        <v>24550205</v>
      </c>
    </row>
    <row r="89" spans="1:16">
      <c r="A89" s="18">
        <v>26</v>
      </c>
      <c r="B89" s="6">
        <v>24</v>
      </c>
      <c r="C89">
        <v>1.8260869565217299</v>
      </c>
      <c r="D89" t="s">
        <v>14</v>
      </c>
      <c r="E89">
        <v>20</v>
      </c>
      <c r="F89" t="s">
        <v>70</v>
      </c>
      <c r="G89" t="s">
        <v>274</v>
      </c>
      <c r="H89">
        <v>16</v>
      </c>
      <c r="I89" t="s">
        <v>17</v>
      </c>
      <c r="J89" t="s">
        <v>18</v>
      </c>
      <c r="K89" t="s">
        <v>19</v>
      </c>
      <c r="L89" t="s">
        <v>71</v>
      </c>
      <c r="M89" t="s">
        <v>196</v>
      </c>
      <c r="N89">
        <v>2000</v>
      </c>
      <c r="O89" s="18">
        <v>24550205</v>
      </c>
      <c r="P89" s="6" t="s">
        <v>73</v>
      </c>
    </row>
    <row r="90" spans="1:16">
      <c r="A90" s="18">
        <v>26</v>
      </c>
      <c r="B90" s="6">
        <v>168</v>
      </c>
      <c r="C90">
        <v>0.59420289855072606</v>
      </c>
      <c r="D90" t="s">
        <v>14</v>
      </c>
      <c r="E90">
        <v>20</v>
      </c>
      <c r="F90" t="s">
        <v>70</v>
      </c>
      <c r="G90" t="s">
        <v>274</v>
      </c>
      <c r="H90">
        <v>16</v>
      </c>
      <c r="I90" t="s">
        <v>17</v>
      </c>
      <c r="J90" t="s">
        <v>18</v>
      </c>
      <c r="K90" t="s">
        <v>19</v>
      </c>
      <c r="L90" t="s">
        <v>71</v>
      </c>
      <c r="M90" t="s">
        <v>196</v>
      </c>
      <c r="N90">
        <v>2000</v>
      </c>
      <c r="O90" s="18">
        <v>24550205</v>
      </c>
    </row>
    <row r="91" spans="1:16">
      <c r="A91" s="18">
        <v>26</v>
      </c>
      <c r="B91" s="6">
        <v>672</v>
      </c>
      <c r="C91">
        <v>0.59420289855072606</v>
      </c>
      <c r="D91" t="s">
        <v>14</v>
      </c>
      <c r="E91">
        <v>20</v>
      </c>
      <c r="F91" t="s">
        <v>70</v>
      </c>
      <c r="G91" t="s">
        <v>274</v>
      </c>
      <c r="H91">
        <v>16</v>
      </c>
      <c r="I91" t="s">
        <v>17</v>
      </c>
      <c r="J91" t="s">
        <v>18</v>
      </c>
      <c r="K91" t="s">
        <v>19</v>
      </c>
      <c r="L91" t="s">
        <v>71</v>
      </c>
      <c r="M91" t="s">
        <v>196</v>
      </c>
      <c r="N91">
        <v>2000</v>
      </c>
      <c r="O91" s="18">
        <v>24550205</v>
      </c>
    </row>
    <row r="92" spans="1:16">
      <c r="A92" s="18">
        <v>27</v>
      </c>
      <c r="B92" s="6">
        <v>24</v>
      </c>
      <c r="C92">
        <f>19.3/0.525</f>
        <v>36.761904761904759</v>
      </c>
      <c r="D92" t="s">
        <v>14</v>
      </c>
      <c r="E92">
        <v>27.5</v>
      </c>
      <c r="F92" s="16" t="s">
        <v>74</v>
      </c>
      <c r="G92" t="s">
        <v>274</v>
      </c>
      <c r="H92">
        <v>15</v>
      </c>
      <c r="I92" t="s">
        <v>17</v>
      </c>
      <c r="J92" t="s">
        <v>18</v>
      </c>
      <c r="K92" t="s">
        <v>19</v>
      </c>
      <c r="L92" t="s">
        <v>71</v>
      </c>
      <c r="M92" t="s">
        <v>378</v>
      </c>
      <c r="N92">
        <v>0</v>
      </c>
      <c r="O92" s="18">
        <v>18722754</v>
      </c>
      <c r="P92" s="6" t="s">
        <v>75</v>
      </c>
    </row>
    <row r="93" spans="1:16">
      <c r="A93" s="18">
        <v>28</v>
      </c>
      <c r="B93" s="6">
        <v>24</v>
      </c>
      <c r="C93">
        <f>1.4/0.525</f>
        <v>2.6666666666666665</v>
      </c>
      <c r="D93" t="s">
        <v>14</v>
      </c>
      <c r="E93">
        <v>27.5</v>
      </c>
      <c r="F93" s="16" t="s">
        <v>74</v>
      </c>
      <c r="G93" t="s">
        <v>274</v>
      </c>
      <c r="H93">
        <v>50</v>
      </c>
      <c r="I93" t="s">
        <v>17</v>
      </c>
      <c r="J93" t="s">
        <v>18</v>
      </c>
      <c r="K93" t="s">
        <v>19</v>
      </c>
      <c r="L93" t="s">
        <v>71</v>
      </c>
      <c r="M93" t="s">
        <v>378</v>
      </c>
      <c r="N93">
        <v>0</v>
      </c>
      <c r="O93" s="18">
        <v>18722754</v>
      </c>
      <c r="P93" s="6" t="s">
        <v>76</v>
      </c>
    </row>
    <row r="94" spans="1:16">
      <c r="A94" s="18">
        <v>29</v>
      </c>
      <c r="B94" s="6">
        <v>24</v>
      </c>
      <c r="C94">
        <f>0.5/0.525</f>
        <v>0.95238095238095233</v>
      </c>
      <c r="D94" t="s">
        <v>14</v>
      </c>
      <c r="E94">
        <v>27.5</v>
      </c>
      <c r="F94" s="16" t="s">
        <v>74</v>
      </c>
      <c r="G94" t="s">
        <v>274</v>
      </c>
      <c r="H94">
        <v>100</v>
      </c>
      <c r="I94" t="s">
        <v>17</v>
      </c>
      <c r="J94" t="s">
        <v>18</v>
      </c>
      <c r="K94" t="s">
        <v>19</v>
      </c>
      <c r="L94" t="s">
        <v>71</v>
      </c>
      <c r="M94" t="s">
        <v>378</v>
      </c>
      <c r="N94">
        <v>0</v>
      </c>
      <c r="O94" s="18">
        <v>18722754</v>
      </c>
      <c r="P94" s="6" t="s">
        <v>23</v>
      </c>
    </row>
    <row r="95" spans="1:16">
      <c r="A95" s="18">
        <v>30</v>
      </c>
      <c r="B95" s="6">
        <v>24</v>
      </c>
      <c r="C95">
        <f>2.2/0.525</f>
        <v>4.1904761904761907</v>
      </c>
      <c r="D95" t="s">
        <v>14</v>
      </c>
      <c r="E95">
        <v>27.5</v>
      </c>
      <c r="F95" s="16" t="s">
        <v>74</v>
      </c>
      <c r="G95" t="s">
        <v>274</v>
      </c>
      <c r="H95">
        <v>200</v>
      </c>
      <c r="I95" t="s">
        <v>17</v>
      </c>
      <c r="J95" t="s">
        <v>18</v>
      </c>
      <c r="K95" t="s">
        <v>19</v>
      </c>
      <c r="L95" t="s">
        <v>71</v>
      </c>
      <c r="M95" t="s">
        <v>378</v>
      </c>
      <c r="N95">
        <v>0</v>
      </c>
      <c r="O95" s="18">
        <v>18722754</v>
      </c>
      <c r="P95" s="6" t="s">
        <v>77</v>
      </c>
    </row>
    <row r="96" spans="1:16">
      <c r="A96" s="18">
        <v>31</v>
      </c>
      <c r="B96" s="6">
        <v>48</v>
      </c>
      <c r="C96">
        <v>4.99</v>
      </c>
      <c r="D96" t="s">
        <v>14</v>
      </c>
      <c r="E96">
        <v>22.5</v>
      </c>
      <c r="F96" t="s">
        <v>31</v>
      </c>
      <c r="G96" t="s">
        <v>274</v>
      </c>
      <c r="H96">
        <v>20</v>
      </c>
      <c r="I96" s="6" t="s">
        <v>92</v>
      </c>
      <c r="J96" t="s">
        <v>18</v>
      </c>
      <c r="K96" t="s">
        <v>19</v>
      </c>
      <c r="L96" t="s">
        <v>71</v>
      </c>
      <c r="M96" t="s">
        <v>196</v>
      </c>
      <c r="N96">
        <v>5000</v>
      </c>
      <c r="O96" s="18">
        <v>19131103</v>
      </c>
      <c r="P96" s="6" t="s">
        <v>79</v>
      </c>
    </row>
    <row r="97" spans="1:16">
      <c r="A97" s="18">
        <v>32</v>
      </c>
      <c r="B97" s="6">
        <v>48</v>
      </c>
      <c r="C97">
        <v>1.87</v>
      </c>
      <c r="D97" t="s">
        <v>14</v>
      </c>
      <c r="E97">
        <v>22.5</v>
      </c>
      <c r="F97" t="s">
        <v>31</v>
      </c>
      <c r="G97" t="s">
        <v>274</v>
      </c>
      <c r="H97">
        <v>80</v>
      </c>
      <c r="I97" s="6" t="s">
        <v>92</v>
      </c>
      <c r="J97" t="s">
        <v>18</v>
      </c>
      <c r="K97" t="s">
        <v>19</v>
      </c>
      <c r="L97" t="s">
        <v>71</v>
      </c>
      <c r="M97" t="s">
        <v>196</v>
      </c>
      <c r="N97">
        <v>5000</v>
      </c>
      <c r="O97" s="18">
        <v>19131103</v>
      </c>
      <c r="P97" s="6" t="s">
        <v>80</v>
      </c>
    </row>
    <row r="98" spans="1:16">
      <c r="A98" s="18">
        <v>33</v>
      </c>
      <c r="B98" s="6">
        <v>1</v>
      </c>
      <c r="C98">
        <v>5.9016393442622901</v>
      </c>
      <c r="D98" t="s">
        <v>14</v>
      </c>
      <c r="E98" t="s">
        <v>326</v>
      </c>
      <c r="F98" s="21" t="s">
        <v>15</v>
      </c>
      <c r="G98" t="s">
        <v>274</v>
      </c>
      <c r="H98">
        <v>9.4</v>
      </c>
      <c r="I98" t="s">
        <v>81</v>
      </c>
      <c r="J98" t="s">
        <v>18</v>
      </c>
      <c r="K98" t="s">
        <v>19</v>
      </c>
      <c r="L98" t="s">
        <v>20</v>
      </c>
      <c r="M98" t="s">
        <v>196</v>
      </c>
      <c r="N98">
        <v>5000</v>
      </c>
      <c r="O98" s="18">
        <v>24272951</v>
      </c>
      <c r="P98" s="6" t="s">
        <v>83</v>
      </c>
    </row>
    <row r="99" spans="1:16">
      <c r="A99" s="18">
        <v>33</v>
      </c>
      <c r="B99" s="6">
        <v>24</v>
      </c>
      <c r="C99">
        <v>4.5901639344262204</v>
      </c>
      <c r="D99" t="s">
        <v>14</v>
      </c>
      <c r="E99" t="s">
        <v>326</v>
      </c>
      <c r="F99" s="21" t="s">
        <v>15</v>
      </c>
      <c r="G99" t="s">
        <v>274</v>
      </c>
      <c r="H99">
        <v>9.4</v>
      </c>
      <c r="I99" t="s">
        <v>81</v>
      </c>
      <c r="J99" t="s">
        <v>18</v>
      </c>
      <c r="K99" t="s">
        <v>19</v>
      </c>
      <c r="L99" t="s">
        <v>20</v>
      </c>
      <c r="M99" t="s">
        <v>196</v>
      </c>
      <c r="N99">
        <v>5000</v>
      </c>
      <c r="O99" s="18">
        <v>24272951</v>
      </c>
      <c r="P99" s="6"/>
    </row>
    <row r="100" spans="1:16">
      <c r="A100" s="18">
        <v>33</v>
      </c>
      <c r="B100" s="6">
        <v>48</v>
      </c>
      <c r="C100">
        <v>5.2459016393442601</v>
      </c>
      <c r="D100" t="s">
        <v>14</v>
      </c>
      <c r="E100" t="s">
        <v>326</v>
      </c>
      <c r="F100" s="21" t="s">
        <v>15</v>
      </c>
      <c r="G100" t="s">
        <v>274</v>
      </c>
      <c r="H100">
        <v>9.4</v>
      </c>
      <c r="I100" t="s">
        <v>81</v>
      </c>
      <c r="J100" t="s">
        <v>18</v>
      </c>
      <c r="K100" t="s">
        <v>19</v>
      </c>
      <c r="L100" t="s">
        <v>20</v>
      </c>
      <c r="M100" t="s">
        <v>196</v>
      </c>
      <c r="N100">
        <v>5000</v>
      </c>
      <c r="O100" s="18">
        <v>24272951</v>
      </c>
      <c r="P100" s="6"/>
    </row>
    <row r="101" spans="1:16">
      <c r="A101" s="18">
        <v>34</v>
      </c>
      <c r="B101" s="6">
        <v>0.5</v>
      </c>
      <c r="C101">
        <v>3.02</v>
      </c>
      <c r="D101" t="s">
        <v>14</v>
      </c>
      <c r="E101">
        <v>22.5</v>
      </c>
      <c r="F101" t="s">
        <v>31</v>
      </c>
      <c r="G101" t="s">
        <v>274</v>
      </c>
      <c r="H101">
        <v>21.5</v>
      </c>
      <c r="I101" t="s">
        <v>167</v>
      </c>
      <c r="J101" t="s">
        <v>18</v>
      </c>
      <c r="K101" t="s">
        <v>19</v>
      </c>
      <c r="L101" t="s">
        <v>33</v>
      </c>
      <c r="M101" t="s">
        <v>326</v>
      </c>
      <c r="N101">
        <v>0</v>
      </c>
      <c r="O101" s="18">
        <v>21513349</v>
      </c>
      <c r="P101" s="6" t="s">
        <v>85</v>
      </c>
    </row>
    <row r="102" spans="1:16">
      <c r="A102" s="18">
        <v>34</v>
      </c>
      <c r="B102" s="6">
        <v>1</v>
      </c>
      <c r="C102">
        <v>2.42</v>
      </c>
      <c r="D102" t="s">
        <v>14</v>
      </c>
      <c r="E102">
        <v>22.5</v>
      </c>
      <c r="F102" t="s">
        <v>31</v>
      </c>
      <c r="G102" t="s">
        <v>274</v>
      </c>
      <c r="H102">
        <v>21.5</v>
      </c>
      <c r="I102" t="s">
        <v>167</v>
      </c>
      <c r="J102" t="s">
        <v>18</v>
      </c>
      <c r="K102" t="s">
        <v>19</v>
      </c>
      <c r="L102" t="s">
        <v>33</v>
      </c>
      <c r="M102" t="s">
        <v>326</v>
      </c>
      <c r="N102">
        <v>0</v>
      </c>
      <c r="O102" s="18">
        <v>21513349</v>
      </c>
    </row>
    <row r="103" spans="1:16">
      <c r="A103" s="18">
        <v>34</v>
      </c>
      <c r="B103" s="6">
        <v>3</v>
      </c>
      <c r="C103">
        <v>2.96</v>
      </c>
      <c r="D103" t="s">
        <v>14</v>
      </c>
      <c r="E103">
        <v>22.5</v>
      </c>
      <c r="F103" t="s">
        <v>31</v>
      </c>
      <c r="G103" t="s">
        <v>274</v>
      </c>
      <c r="H103">
        <v>21.5</v>
      </c>
      <c r="I103" t="s">
        <v>167</v>
      </c>
      <c r="J103" t="s">
        <v>18</v>
      </c>
      <c r="K103" t="s">
        <v>19</v>
      </c>
      <c r="L103" t="s">
        <v>33</v>
      </c>
      <c r="M103" t="s">
        <v>326</v>
      </c>
      <c r="N103">
        <v>0</v>
      </c>
      <c r="O103" s="18">
        <v>21513349</v>
      </c>
    </row>
    <row r="104" spans="1:16">
      <c r="A104" s="18">
        <v>34</v>
      </c>
      <c r="B104" s="6">
        <v>24</v>
      </c>
      <c r="C104">
        <v>1.46</v>
      </c>
      <c r="D104" t="s">
        <v>14</v>
      </c>
      <c r="E104">
        <v>22.5</v>
      </c>
      <c r="F104" t="s">
        <v>31</v>
      </c>
      <c r="G104" t="s">
        <v>274</v>
      </c>
      <c r="H104">
        <v>21.5</v>
      </c>
      <c r="I104" t="s">
        <v>167</v>
      </c>
      <c r="J104" t="s">
        <v>18</v>
      </c>
      <c r="K104" t="s">
        <v>19</v>
      </c>
      <c r="L104" t="s">
        <v>33</v>
      </c>
      <c r="M104" t="s">
        <v>326</v>
      </c>
      <c r="N104">
        <v>0</v>
      </c>
      <c r="O104" s="18">
        <v>21513349</v>
      </c>
    </row>
    <row r="105" spans="1:16">
      <c r="A105" s="18">
        <v>35</v>
      </c>
      <c r="B105" s="6">
        <v>4</v>
      </c>
      <c r="C105">
        <v>1.6822429906542</v>
      </c>
      <c r="D105" t="s">
        <v>14</v>
      </c>
      <c r="E105">
        <v>19</v>
      </c>
      <c r="F105" s="16" t="s">
        <v>86</v>
      </c>
      <c r="G105" t="s">
        <v>274</v>
      </c>
      <c r="H105">
        <v>6.2</v>
      </c>
      <c r="I105" s="16" t="s">
        <v>87</v>
      </c>
      <c r="J105" t="s">
        <v>18</v>
      </c>
      <c r="K105" t="s">
        <v>19</v>
      </c>
      <c r="L105" t="s">
        <v>20</v>
      </c>
      <c r="M105" t="s">
        <v>196</v>
      </c>
      <c r="N105">
        <v>3400</v>
      </c>
      <c r="O105" s="18">
        <v>29677597</v>
      </c>
      <c r="P105" s="24" t="s">
        <v>88</v>
      </c>
    </row>
    <row r="106" spans="1:16">
      <c r="A106" s="18">
        <v>35</v>
      </c>
      <c r="B106" s="6">
        <v>24</v>
      </c>
      <c r="C106">
        <v>3.9626168224298999</v>
      </c>
      <c r="D106" t="s">
        <v>14</v>
      </c>
      <c r="E106">
        <v>19</v>
      </c>
      <c r="F106" s="16" t="s">
        <v>86</v>
      </c>
      <c r="G106" t="s">
        <v>274</v>
      </c>
      <c r="H106">
        <v>6.2</v>
      </c>
      <c r="I106" s="16" t="s">
        <v>87</v>
      </c>
      <c r="J106" t="s">
        <v>18</v>
      </c>
      <c r="K106" t="s">
        <v>19</v>
      </c>
      <c r="L106" t="s">
        <v>20</v>
      </c>
      <c r="M106" t="s">
        <v>196</v>
      </c>
      <c r="N106">
        <v>3400</v>
      </c>
      <c r="O106" s="18">
        <v>29677597</v>
      </c>
    </row>
    <row r="107" spans="1:16">
      <c r="A107" s="18">
        <v>35</v>
      </c>
      <c r="B107" s="6">
        <v>48</v>
      </c>
      <c r="C107">
        <v>7.7757009345794401</v>
      </c>
      <c r="D107" t="s">
        <v>14</v>
      </c>
      <c r="E107">
        <v>19</v>
      </c>
      <c r="F107" s="16" t="s">
        <v>86</v>
      </c>
      <c r="G107" t="s">
        <v>274</v>
      </c>
      <c r="H107">
        <v>6.2</v>
      </c>
      <c r="I107" s="16" t="s">
        <v>87</v>
      </c>
      <c r="J107" t="s">
        <v>18</v>
      </c>
      <c r="K107" t="s">
        <v>19</v>
      </c>
      <c r="L107" t="s">
        <v>20</v>
      </c>
      <c r="M107" t="s">
        <v>196</v>
      </c>
      <c r="N107">
        <v>3400</v>
      </c>
      <c r="O107" s="18">
        <v>29677597</v>
      </c>
    </row>
    <row r="108" spans="1:16">
      <c r="A108" s="18">
        <v>35</v>
      </c>
      <c r="B108" s="6">
        <v>144</v>
      </c>
      <c r="C108">
        <v>5.6448598130841097</v>
      </c>
      <c r="D108" t="s">
        <v>14</v>
      </c>
      <c r="E108">
        <v>19</v>
      </c>
      <c r="F108" s="16" t="s">
        <v>86</v>
      </c>
      <c r="G108" t="s">
        <v>274</v>
      </c>
      <c r="H108">
        <v>6.2</v>
      </c>
      <c r="I108" s="16" t="s">
        <v>87</v>
      </c>
      <c r="J108" t="s">
        <v>18</v>
      </c>
      <c r="K108" t="s">
        <v>19</v>
      </c>
      <c r="L108" t="s">
        <v>20</v>
      </c>
      <c r="M108" t="s">
        <v>196</v>
      </c>
      <c r="N108">
        <v>3400</v>
      </c>
      <c r="O108" s="18">
        <v>29677597</v>
      </c>
    </row>
    <row r="109" spans="1:16">
      <c r="A109" s="18">
        <v>35</v>
      </c>
      <c r="B109" s="6">
        <v>240</v>
      </c>
      <c r="C109">
        <v>1.42056074766355</v>
      </c>
      <c r="D109" t="s">
        <v>14</v>
      </c>
      <c r="E109">
        <v>19</v>
      </c>
      <c r="F109" s="16" t="s">
        <v>86</v>
      </c>
      <c r="G109" t="s">
        <v>274</v>
      </c>
      <c r="H109">
        <v>6.2</v>
      </c>
      <c r="I109" s="16" t="s">
        <v>87</v>
      </c>
      <c r="J109" t="s">
        <v>18</v>
      </c>
      <c r="K109" t="s">
        <v>19</v>
      </c>
      <c r="L109" t="s">
        <v>20</v>
      </c>
      <c r="M109" t="s">
        <v>196</v>
      </c>
      <c r="N109">
        <v>3400</v>
      </c>
      <c r="O109" s="18">
        <v>29677597</v>
      </c>
    </row>
    <row r="110" spans="1:16">
      <c r="A110" s="18">
        <v>35</v>
      </c>
      <c r="B110">
        <f>20*24</f>
        <v>480</v>
      </c>
      <c r="C110">
        <v>0.224299065420556</v>
      </c>
      <c r="D110" t="s">
        <v>14</v>
      </c>
      <c r="E110">
        <v>19</v>
      </c>
      <c r="F110" s="16" t="s">
        <v>86</v>
      </c>
      <c r="G110" t="s">
        <v>274</v>
      </c>
      <c r="H110">
        <v>6.2</v>
      </c>
      <c r="I110" s="16" t="s">
        <v>87</v>
      </c>
      <c r="J110" t="s">
        <v>18</v>
      </c>
      <c r="K110" t="s">
        <v>19</v>
      </c>
      <c r="L110" t="s">
        <v>20</v>
      </c>
      <c r="M110" t="s">
        <v>196</v>
      </c>
      <c r="N110">
        <v>3400</v>
      </c>
      <c r="O110" s="18">
        <v>29677597</v>
      </c>
    </row>
    <row r="111" spans="1:16">
      <c r="A111" s="18">
        <v>36</v>
      </c>
      <c r="B111" s="6">
        <v>4</v>
      </c>
      <c r="C111">
        <v>4.0373831775700904</v>
      </c>
      <c r="D111" t="s">
        <v>14</v>
      </c>
      <c r="E111">
        <v>19</v>
      </c>
      <c r="F111" s="16" t="s">
        <v>86</v>
      </c>
      <c r="G111" t="s">
        <v>274</v>
      </c>
      <c r="H111">
        <v>24.3</v>
      </c>
      <c r="I111" s="16" t="s">
        <v>87</v>
      </c>
      <c r="J111" t="s">
        <v>18</v>
      </c>
      <c r="K111" t="s">
        <v>19</v>
      </c>
      <c r="L111" t="s">
        <v>20</v>
      </c>
      <c r="M111" t="s">
        <v>196</v>
      </c>
      <c r="N111">
        <v>3400</v>
      </c>
      <c r="O111" s="18">
        <v>29677597</v>
      </c>
      <c r="P111" s="24" t="s">
        <v>89</v>
      </c>
    </row>
    <row r="112" spans="1:16">
      <c r="A112" s="18">
        <v>36</v>
      </c>
      <c r="B112" s="6">
        <v>24</v>
      </c>
      <c r="C112">
        <v>7.7009345794392496</v>
      </c>
      <c r="D112" t="s">
        <v>14</v>
      </c>
      <c r="E112">
        <v>19</v>
      </c>
      <c r="F112" s="16" t="s">
        <v>86</v>
      </c>
      <c r="G112" t="s">
        <v>274</v>
      </c>
      <c r="H112">
        <v>24.3</v>
      </c>
      <c r="I112" s="16" t="s">
        <v>87</v>
      </c>
      <c r="J112" t="s">
        <v>18</v>
      </c>
      <c r="K112" t="s">
        <v>19</v>
      </c>
      <c r="L112" t="s">
        <v>20</v>
      </c>
      <c r="M112" t="s">
        <v>196</v>
      </c>
      <c r="N112">
        <v>3400</v>
      </c>
      <c r="O112" s="18">
        <v>29677597</v>
      </c>
    </row>
    <row r="113" spans="1:16">
      <c r="A113" s="18">
        <v>36</v>
      </c>
      <c r="B113" s="6">
        <v>48</v>
      </c>
      <c r="C113">
        <v>5.2336448598130803</v>
      </c>
      <c r="D113" t="s">
        <v>14</v>
      </c>
      <c r="E113">
        <v>19</v>
      </c>
      <c r="F113" s="16" t="s">
        <v>86</v>
      </c>
      <c r="G113" t="s">
        <v>274</v>
      </c>
      <c r="H113">
        <v>24.3</v>
      </c>
      <c r="I113" s="16" t="s">
        <v>87</v>
      </c>
      <c r="J113" t="s">
        <v>18</v>
      </c>
      <c r="K113" t="s">
        <v>19</v>
      </c>
      <c r="L113" t="s">
        <v>20</v>
      </c>
      <c r="M113" t="s">
        <v>196</v>
      </c>
      <c r="N113">
        <v>3400</v>
      </c>
      <c r="O113" s="18">
        <v>29677597</v>
      </c>
    </row>
    <row r="114" spans="1:16">
      <c r="A114" s="18">
        <v>36</v>
      </c>
      <c r="B114" s="6">
        <v>144</v>
      </c>
      <c r="C114">
        <v>4.4859813084112101</v>
      </c>
      <c r="D114" t="s">
        <v>14</v>
      </c>
      <c r="E114">
        <v>19</v>
      </c>
      <c r="F114" s="16" t="s">
        <v>86</v>
      </c>
      <c r="G114" t="s">
        <v>274</v>
      </c>
      <c r="H114">
        <v>24.3</v>
      </c>
      <c r="I114" s="16" t="s">
        <v>87</v>
      </c>
      <c r="J114" t="s">
        <v>18</v>
      </c>
      <c r="K114" t="s">
        <v>19</v>
      </c>
      <c r="L114" t="s">
        <v>20</v>
      </c>
      <c r="M114" t="s">
        <v>196</v>
      </c>
      <c r="N114">
        <v>3400</v>
      </c>
      <c r="O114" s="18">
        <v>29677597</v>
      </c>
    </row>
    <row r="115" spans="1:16">
      <c r="A115" s="18">
        <v>36</v>
      </c>
      <c r="B115" s="6">
        <v>240</v>
      </c>
      <c r="C115">
        <v>2.6168224299065401</v>
      </c>
      <c r="D115" t="s">
        <v>14</v>
      </c>
      <c r="E115">
        <v>19</v>
      </c>
      <c r="F115" s="16" t="s">
        <v>86</v>
      </c>
      <c r="G115" t="s">
        <v>274</v>
      </c>
      <c r="H115">
        <v>24.3</v>
      </c>
      <c r="I115" s="16" t="s">
        <v>87</v>
      </c>
      <c r="J115" t="s">
        <v>18</v>
      </c>
      <c r="K115" t="s">
        <v>19</v>
      </c>
      <c r="L115" t="s">
        <v>20</v>
      </c>
      <c r="M115" t="s">
        <v>196</v>
      </c>
      <c r="N115">
        <v>3400</v>
      </c>
      <c r="O115" s="18">
        <v>29677597</v>
      </c>
    </row>
    <row r="116" spans="1:16">
      <c r="A116" s="18">
        <v>36</v>
      </c>
      <c r="B116" s="6">
        <v>480</v>
      </c>
      <c r="C116">
        <v>0.52336448598130603</v>
      </c>
      <c r="D116" t="s">
        <v>14</v>
      </c>
      <c r="E116">
        <v>19</v>
      </c>
      <c r="F116" s="16" t="s">
        <v>86</v>
      </c>
      <c r="G116" t="s">
        <v>274</v>
      </c>
      <c r="H116">
        <v>24.3</v>
      </c>
      <c r="I116" s="16" t="s">
        <v>87</v>
      </c>
      <c r="J116" t="s">
        <v>18</v>
      </c>
      <c r="K116" t="s">
        <v>19</v>
      </c>
      <c r="L116" t="s">
        <v>20</v>
      </c>
      <c r="M116" t="s">
        <v>196</v>
      </c>
      <c r="N116">
        <v>3400</v>
      </c>
      <c r="O116" s="18">
        <v>29677597</v>
      </c>
    </row>
    <row r="117" spans="1:16">
      <c r="A117" s="18">
        <v>37</v>
      </c>
      <c r="B117" s="6">
        <v>4</v>
      </c>
      <c r="C117">
        <v>2.9158878504672798</v>
      </c>
      <c r="D117" t="s">
        <v>14</v>
      </c>
      <c r="E117">
        <v>19</v>
      </c>
      <c r="F117" s="16" t="s">
        <v>86</v>
      </c>
      <c r="G117" t="s">
        <v>274</v>
      </c>
      <c r="H117">
        <v>42.5</v>
      </c>
      <c r="I117" s="16" t="s">
        <v>87</v>
      </c>
      <c r="J117" t="s">
        <v>18</v>
      </c>
      <c r="K117" t="s">
        <v>19</v>
      </c>
      <c r="L117" t="s">
        <v>20</v>
      </c>
      <c r="M117" t="s">
        <v>196</v>
      </c>
      <c r="N117">
        <v>3400</v>
      </c>
      <c r="O117" s="18">
        <v>29677597</v>
      </c>
      <c r="P117" s="24" t="s">
        <v>90</v>
      </c>
    </row>
    <row r="118" spans="1:16">
      <c r="A118" s="18">
        <v>37</v>
      </c>
      <c r="B118" s="6">
        <v>24</v>
      </c>
      <c r="C118">
        <v>7.1775700934579403</v>
      </c>
      <c r="D118" t="s">
        <v>14</v>
      </c>
      <c r="E118">
        <v>19</v>
      </c>
      <c r="F118" s="16" t="s">
        <v>86</v>
      </c>
      <c r="G118" t="s">
        <v>274</v>
      </c>
      <c r="H118">
        <v>42.5</v>
      </c>
      <c r="I118" s="16" t="s">
        <v>87</v>
      </c>
      <c r="J118" t="s">
        <v>18</v>
      </c>
      <c r="K118" t="s">
        <v>19</v>
      </c>
      <c r="L118" t="s">
        <v>20</v>
      </c>
      <c r="M118" t="s">
        <v>196</v>
      </c>
      <c r="N118">
        <v>3400</v>
      </c>
      <c r="O118" s="18">
        <v>29677597</v>
      </c>
    </row>
    <row r="119" spans="1:16">
      <c r="A119" s="18">
        <v>37</v>
      </c>
      <c r="B119" s="6">
        <v>48</v>
      </c>
      <c r="C119">
        <v>5.2710280373831697</v>
      </c>
      <c r="D119" t="s">
        <v>14</v>
      </c>
      <c r="E119">
        <v>19</v>
      </c>
      <c r="F119" s="16" t="s">
        <v>86</v>
      </c>
      <c r="G119" t="s">
        <v>274</v>
      </c>
      <c r="H119">
        <v>42.5</v>
      </c>
      <c r="I119" s="16" t="s">
        <v>87</v>
      </c>
      <c r="J119" t="s">
        <v>18</v>
      </c>
      <c r="K119" t="s">
        <v>19</v>
      </c>
      <c r="L119" t="s">
        <v>20</v>
      </c>
      <c r="M119" t="s">
        <v>196</v>
      </c>
      <c r="N119">
        <v>3400</v>
      </c>
      <c r="O119" s="18">
        <v>29677597</v>
      </c>
    </row>
    <row r="120" spans="1:16">
      <c r="A120" s="18">
        <v>37</v>
      </c>
      <c r="B120" s="6">
        <v>144</v>
      </c>
      <c r="C120">
        <v>4.4112149532710196</v>
      </c>
      <c r="D120" t="s">
        <v>14</v>
      </c>
      <c r="E120">
        <v>19</v>
      </c>
      <c r="F120" s="16" t="s">
        <v>86</v>
      </c>
      <c r="G120" t="s">
        <v>274</v>
      </c>
      <c r="H120">
        <v>42.5</v>
      </c>
      <c r="I120" s="16" t="s">
        <v>87</v>
      </c>
      <c r="J120" t="s">
        <v>18</v>
      </c>
      <c r="K120" t="s">
        <v>19</v>
      </c>
      <c r="L120" t="s">
        <v>20</v>
      </c>
      <c r="M120" t="s">
        <v>196</v>
      </c>
      <c r="N120">
        <v>3400</v>
      </c>
      <c r="O120" s="18">
        <v>29677597</v>
      </c>
    </row>
    <row r="121" spans="1:16">
      <c r="A121" s="18">
        <v>37</v>
      </c>
      <c r="B121" s="6">
        <v>240</v>
      </c>
      <c r="C121">
        <v>2.2056074766355098</v>
      </c>
      <c r="D121" t="s">
        <v>14</v>
      </c>
      <c r="E121">
        <v>19</v>
      </c>
      <c r="F121" s="16" t="s">
        <v>86</v>
      </c>
      <c r="G121" t="s">
        <v>274</v>
      </c>
      <c r="H121">
        <v>42.5</v>
      </c>
      <c r="I121" s="16" t="s">
        <v>87</v>
      </c>
      <c r="J121" t="s">
        <v>18</v>
      </c>
      <c r="K121" t="s">
        <v>19</v>
      </c>
      <c r="L121" t="s">
        <v>20</v>
      </c>
      <c r="M121" t="s">
        <v>196</v>
      </c>
      <c r="N121">
        <v>3400</v>
      </c>
      <c r="O121" s="18">
        <v>29677597</v>
      </c>
    </row>
    <row r="122" spans="1:16">
      <c r="A122" s="18">
        <v>37</v>
      </c>
      <c r="B122" s="6">
        <v>480</v>
      </c>
      <c r="C122">
        <v>3.0654205607476599</v>
      </c>
      <c r="D122" t="s">
        <v>14</v>
      </c>
      <c r="E122">
        <v>19</v>
      </c>
      <c r="F122" s="16" t="s">
        <v>86</v>
      </c>
      <c r="G122" t="s">
        <v>274</v>
      </c>
      <c r="H122">
        <v>42.5</v>
      </c>
      <c r="I122" s="16" t="s">
        <v>87</v>
      </c>
      <c r="J122" t="s">
        <v>18</v>
      </c>
      <c r="K122" t="s">
        <v>19</v>
      </c>
      <c r="L122" t="s">
        <v>20</v>
      </c>
      <c r="M122" t="s">
        <v>196</v>
      </c>
      <c r="N122">
        <v>3400</v>
      </c>
      <c r="O122" s="18">
        <v>29677597</v>
      </c>
    </row>
    <row r="123" spans="1:16">
      <c r="A123" s="18">
        <v>37</v>
      </c>
      <c r="B123" s="6">
        <v>720</v>
      </c>
      <c r="C123">
        <v>2.1682242990654101</v>
      </c>
      <c r="D123" t="s">
        <v>14</v>
      </c>
      <c r="E123">
        <v>19</v>
      </c>
      <c r="F123" s="16" t="s">
        <v>86</v>
      </c>
      <c r="G123" t="s">
        <v>274</v>
      </c>
      <c r="H123">
        <v>42.5</v>
      </c>
      <c r="I123" s="16" t="s">
        <v>87</v>
      </c>
      <c r="J123" t="s">
        <v>18</v>
      </c>
      <c r="K123" t="s">
        <v>19</v>
      </c>
      <c r="L123" t="s">
        <v>20</v>
      </c>
      <c r="M123" t="s">
        <v>196</v>
      </c>
      <c r="N123">
        <v>3400</v>
      </c>
      <c r="O123" s="18">
        <v>29677597</v>
      </c>
    </row>
    <row r="124" spans="1:16">
      <c r="A124" s="18">
        <v>37</v>
      </c>
      <c r="B124" s="6">
        <v>2160</v>
      </c>
      <c r="C124">
        <v>0.48598130841121101</v>
      </c>
      <c r="D124" t="s">
        <v>14</v>
      </c>
      <c r="E124">
        <v>19</v>
      </c>
      <c r="F124" s="16" t="s">
        <v>86</v>
      </c>
      <c r="G124" t="s">
        <v>274</v>
      </c>
      <c r="H124">
        <v>42.5</v>
      </c>
      <c r="I124" s="16" t="s">
        <v>87</v>
      </c>
      <c r="J124" t="s">
        <v>18</v>
      </c>
      <c r="K124" t="s">
        <v>19</v>
      </c>
      <c r="L124" t="s">
        <v>20</v>
      </c>
      <c r="M124" t="s">
        <v>196</v>
      </c>
      <c r="N124">
        <v>3400</v>
      </c>
      <c r="O124" s="18">
        <v>29677597</v>
      </c>
    </row>
    <row r="125" spans="1:16">
      <c r="A125" s="18">
        <v>38</v>
      </c>
      <c r="B125" s="6">
        <v>4</v>
      </c>
      <c r="C125">
        <v>0.67289719626167799</v>
      </c>
      <c r="D125" t="s">
        <v>14</v>
      </c>
      <c r="E125">
        <v>19</v>
      </c>
      <c r="F125" s="16" t="s">
        <v>86</v>
      </c>
      <c r="G125" t="s">
        <v>274</v>
      </c>
      <c r="H125">
        <v>61.2</v>
      </c>
      <c r="I125" s="16" t="s">
        <v>87</v>
      </c>
      <c r="J125" t="s">
        <v>18</v>
      </c>
      <c r="K125" t="s">
        <v>19</v>
      </c>
      <c r="L125" t="s">
        <v>20</v>
      </c>
      <c r="M125" t="s">
        <v>196</v>
      </c>
      <c r="N125">
        <v>3400</v>
      </c>
      <c r="O125" s="18">
        <v>29677597</v>
      </c>
      <c r="P125" s="24" t="s">
        <v>91</v>
      </c>
    </row>
    <row r="126" spans="1:16">
      <c r="A126" s="18">
        <v>38</v>
      </c>
      <c r="B126" s="6">
        <v>24</v>
      </c>
      <c r="C126">
        <v>0.59813084112149195</v>
      </c>
      <c r="D126" t="s">
        <v>14</v>
      </c>
      <c r="E126">
        <v>19</v>
      </c>
      <c r="F126" s="16" t="s">
        <v>86</v>
      </c>
      <c r="G126" t="s">
        <v>274</v>
      </c>
      <c r="H126">
        <v>61.2</v>
      </c>
      <c r="I126" s="16" t="s">
        <v>87</v>
      </c>
      <c r="J126" t="s">
        <v>18</v>
      </c>
      <c r="K126" t="s">
        <v>19</v>
      </c>
      <c r="L126" t="s">
        <v>20</v>
      </c>
      <c r="M126" t="s">
        <v>196</v>
      </c>
      <c r="N126">
        <v>3400</v>
      </c>
      <c r="O126" s="18">
        <v>29677597</v>
      </c>
    </row>
    <row r="127" spans="1:16">
      <c r="A127" s="18">
        <v>38</v>
      </c>
      <c r="B127" s="6">
        <v>48</v>
      </c>
      <c r="C127">
        <v>0.52336448598130603</v>
      </c>
      <c r="D127" t="s">
        <v>14</v>
      </c>
      <c r="E127">
        <v>19</v>
      </c>
      <c r="F127" s="16" t="s">
        <v>86</v>
      </c>
      <c r="G127" t="s">
        <v>274</v>
      </c>
      <c r="H127">
        <v>61.2</v>
      </c>
      <c r="I127" s="16" t="s">
        <v>87</v>
      </c>
      <c r="J127" t="s">
        <v>18</v>
      </c>
      <c r="K127" t="s">
        <v>19</v>
      </c>
      <c r="L127" t="s">
        <v>20</v>
      </c>
      <c r="M127" t="s">
        <v>196</v>
      </c>
      <c r="N127">
        <v>3400</v>
      </c>
      <c r="O127" s="18">
        <v>29677597</v>
      </c>
    </row>
    <row r="128" spans="1:16">
      <c r="A128" s="18">
        <v>38</v>
      </c>
      <c r="B128" s="6">
        <v>144</v>
      </c>
      <c r="C128">
        <v>0.14953271028036899</v>
      </c>
      <c r="D128" t="s">
        <v>14</v>
      </c>
      <c r="E128">
        <v>19</v>
      </c>
      <c r="F128" s="16" t="s">
        <v>86</v>
      </c>
      <c r="G128" t="s">
        <v>274</v>
      </c>
      <c r="H128">
        <v>61.2</v>
      </c>
      <c r="I128" s="16" t="s">
        <v>87</v>
      </c>
      <c r="J128" t="s">
        <v>18</v>
      </c>
      <c r="K128" t="s">
        <v>19</v>
      </c>
      <c r="L128" t="s">
        <v>20</v>
      </c>
      <c r="M128" t="s">
        <v>196</v>
      </c>
      <c r="N128">
        <v>3400</v>
      </c>
      <c r="O128" s="18">
        <v>29677597</v>
      </c>
    </row>
    <row r="129" spans="1:16">
      <c r="A129" s="18">
        <v>39</v>
      </c>
      <c r="B129" s="6">
        <v>1</v>
      </c>
      <c r="C129">
        <v>9.58</v>
      </c>
      <c r="D129" t="s">
        <v>14</v>
      </c>
      <c r="E129">
        <v>19.100000000000001</v>
      </c>
      <c r="F129" s="21" t="s">
        <v>15</v>
      </c>
      <c r="G129" t="s">
        <v>274</v>
      </c>
      <c r="H129">
        <v>44.1</v>
      </c>
      <c r="I129" t="s">
        <v>92</v>
      </c>
      <c r="J129" t="s">
        <v>18</v>
      </c>
      <c r="K129" t="s">
        <v>19</v>
      </c>
      <c r="L129" t="s">
        <v>93</v>
      </c>
      <c r="M129" t="s">
        <v>326</v>
      </c>
      <c r="N129">
        <v>5000</v>
      </c>
      <c r="O129" s="18">
        <v>24990295</v>
      </c>
      <c r="P129" s="6" t="s">
        <v>94</v>
      </c>
    </row>
    <row r="130" spans="1:16">
      <c r="A130" s="18">
        <v>39</v>
      </c>
      <c r="B130" s="6">
        <v>4</v>
      </c>
      <c r="C130">
        <v>9.73</v>
      </c>
      <c r="D130" t="s">
        <v>14</v>
      </c>
      <c r="E130">
        <v>19.100000000000001</v>
      </c>
      <c r="F130" s="21" t="s">
        <v>15</v>
      </c>
      <c r="G130" t="s">
        <v>274</v>
      </c>
      <c r="H130">
        <v>44.1</v>
      </c>
      <c r="I130" t="s">
        <v>92</v>
      </c>
      <c r="J130" t="s">
        <v>18</v>
      </c>
      <c r="K130" t="s">
        <v>19</v>
      </c>
      <c r="L130" t="s">
        <v>93</v>
      </c>
      <c r="M130" t="s">
        <v>326</v>
      </c>
      <c r="N130">
        <v>5000</v>
      </c>
      <c r="O130" s="18">
        <v>24990295</v>
      </c>
    </row>
    <row r="131" spans="1:16">
      <c r="A131" s="18">
        <v>39</v>
      </c>
      <c r="B131" s="6">
        <v>24</v>
      </c>
      <c r="C131">
        <v>11.79</v>
      </c>
      <c r="D131" t="s">
        <v>14</v>
      </c>
      <c r="E131">
        <v>19.100000000000001</v>
      </c>
      <c r="F131" s="21" t="s">
        <v>15</v>
      </c>
      <c r="G131" t="s">
        <v>274</v>
      </c>
      <c r="H131">
        <v>44.1</v>
      </c>
      <c r="I131" t="s">
        <v>92</v>
      </c>
      <c r="J131" t="s">
        <v>18</v>
      </c>
      <c r="K131" t="s">
        <v>19</v>
      </c>
      <c r="L131" t="s">
        <v>93</v>
      </c>
      <c r="M131" t="s">
        <v>326</v>
      </c>
      <c r="N131">
        <v>5000</v>
      </c>
      <c r="O131" s="18">
        <v>24990295</v>
      </c>
    </row>
    <row r="132" spans="1:16">
      <c r="A132" s="18">
        <v>39</v>
      </c>
      <c r="B132" s="6">
        <v>48</v>
      </c>
      <c r="C132">
        <v>8.3800000000000008</v>
      </c>
      <c r="D132" t="s">
        <v>14</v>
      </c>
      <c r="E132">
        <v>19.100000000000001</v>
      </c>
      <c r="F132" s="21" t="s">
        <v>15</v>
      </c>
      <c r="G132" t="s">
        <v>274</v>
      </c>
      <c r="H132">
        <v>44.1</v>
      </c>
      <c r="I132" t="s">
        <v>92</v>
      </c>
      <c r="J132" t="s">
        <v>18</v>
      </c>
      <c r="K132" t="s">
        <v>19</v>
      </c>
      <c r="L132" t="s">
        <v>93</v>
      </c>
      <c r="M132" t="s">
        <v>326</v>
      </c>
      <c r="N132">
        <v>5000</v>
      </c>
      <c r="O132" s="18">
        <v>24990295</v>
      </c>
    </row>
    <row r="133" spans="1:16">
      <c r="A133" s="18">
        <v>40</v>
      </c>
      <c r="B133" s="6">
        <v>24</v>
      </c>
      <c r="C133">
        <v>7.27</v>
      </c>
      <c r="D133" t="s">
        <v>14</v>
      </c>
      <c r="E133">
        <v>19.100000000000001</v>
      </c>
      <c r="F133" s="21" t="s">
        <v>15</v>
      </c>
      <c r="G133" t="s">
        <v>274</v>
      </c>
      <c r="H133">
        <v>44.1</v>
      </c>
      <c r="I133" t="s">
        <v>92</v>
      </c>
      <c r="J133" t="s">
        <v>18</v>
      </c>
      <c r="K133" t="s">
        <v>19</v>
      </c>
      <c r="L133" t="s">
        <v>20</v>
      </c>
      <c r="M133" t="s">
        <v>326</v>
      </c>
      <c r="N133">
        <v>5000</v>
      </c>
      <c r="O133" s="18">
        <v>24990295</v>
      </c>
      <c r="P133" s="14" t="s">
        <v>286</v>
      </c>
    </row>
    <row r="134" spans="1:16">
      <c r="A134" s="18">
        <v>41</v>
      </c>
      <c r="B134" s="6">
        <v>1</v>
      </c>
      <c r="C134">
        <v>3.8235294117646998</v>
      </c>
      <c r="D134" t="s">
        <v>14</v>
      </c>
      <c r="E134">
        <v>18</v>
      </c>
      <c r="F134" s="21" t="s">
        <v>15</v>
      </c>
      <c r="G134" t="s">
        <v>274</v>
      </c>
      <c r="H134">
        <v>5</v>
      </c>
      <c r="I134" t="s">
        <v>95</v>
      </c>
      <c r="J134" t="s">
        <v>18</v>
      </c>
      <c r="K134" t="s">
        <v>19</v>
      </c>
      <c r="L134" t="s">
        <v>96</v>
      </c>
      <c r="M134" t="s">
        <v>326</v>
      </c>
      <c r="N134">
        <v>5000</v>
      </c>
      <c r="O134" s="18">
        <v>26865221</v>
      </c>
      <c r="P134" t="s">
        <v>97</v>
      </c>
    </row>
    <row r="135" spans="1:16">
      <c r="A135" s="18">
        <v>41</v>
      </c>
      <c r="B135" s="6">
        <v>4</v>
      </c>
      <c r="C135">
        <v>1.9117647058823399</v>
      </c>
      <c r="D135" t="s">
        <v>14</v>
      </c>
      <c r="E135">
        <v>18</v>
      </c>
      <c r="F135" s="21" t="s">
        <v>15</v>
      </c>
      <c r="G135" t="s">
        <v>274</v>
      </c>
      <c r="H135">
        <v>5</v>
      </c>
      <c r="I135" t="s">
        <v>95</v>
      </c>
      <c r="J135" t="s">
        <v>18</v>
      </c>
      <c r="K135" t="s">
        <v>19</v>
      </c>
      <c r="L135" t="s">
        <v>96</v>
      </c>
      <c r="M135" t="s">
        <v>326</v>
      </c>
      <c r="N135">
        <v>5000</v>
      </c>
      <c r="O135" s="18">
        <v>26865221</v>
      </c>
    </row>
    <row r="136" spans="1:16">
      <c r="A136" s="18">
        <v>41</v>
      </c>
      <c r="B136" s="6">
        <v>24</v>
      </c>
      <c r="C136">
        <v>0.58823529411763698</v>
      </c>
      <c r="D136" t="s">
        <v>14</v>
      </c>
      <c r="E136">
        <v>18</v>
      </c>
      <c r="F136" s="21" t="s">
        <v>15</v>
      </c>
      <c r="G136" t="s">
        <v>274</v>
      </c>
      <c r="H136">
        <v>5</v>
      </c>
      <c r="I136" t="s">
        <v>95</v>
      </c>
      <c r="J136" t="s">
        <v>18</v>
      </c>
      <c r="K136" t="s">
        <v>19</v>
      </c>
      <c r="L136" t="s">
        <v>96</v>
      </c>
      <c r="M136" t="s">
        <v>326</v>
      </c>
      <c r="N136">
        <v>5000</v>
      </c>
      <c r="O136" s="18">
        <v>26865221</v>
      </c>
    </row>
    <row r="137" spans="1:16">
      <c r="A137" s="18">
        <v>42</v>
      </c>
      <c r="B137" s="6">
        <v>1</v>
      </c>
      <c r="C137">
        <v>5</v>
      </c>
      <c r="D137" t="s">
        <v>14</v>
      </c>
      <c r="E137">
        <v>18</v>
      </c>
      <c r="F137" s="21" t="s">
        <v>15</v>
      </c>
      <c r="G137" t="s">
        <v>274</v>
      </c>
      <c r="H137">
        <v>18</v>
      </c>
      <c r="I137" t="s">
        <v>95</v>
      </c>
      <c r="J137" t="s">
        <v>18</v>
      </c>
      <c r="K137" t="s">
        <v>19</v>
      </c>
      <c r="L137" t="s">
        <v>96</v>
      </c>
      <c r="M137" t="s">
        <v>326</v>
      </c>
      <c r="N137">
        <v>5000</v>
      </c>
      <c r="O137" s="18">
        <v>26865221</v>
      </c>
      <c r="P137" s="25" t="s">
        <v>98</v>
      </c>
    </row>
    <row r="138" spans="1:16">
      <c r="A138" s="18">
        <v>42</v>
      </c>
      <c r="B138" s="6">
        <v>4</v>
      </c>
      <c r="C138">
        <v>2.1428571428571401</v>
      </c>
      <c r="D138" t="s">
        <v>14</v>
      </c>
      <c r="E138">
        <v>18</v>
      </c>
      <c r="F138" s="21" t="s">
        <v>15</v>
      </c>
      <c r="G138" t="s">
        <v>274</v>
      </c>
      <c r="H138">
        <v>18</v>
      </c>
      <c r="I138" t="s">
        <v>95</v>
      </c>
      <c r="J138" t="s">
        <v>18</v>
      </c>
      <c r="K138" t="s">
        <v>19</v>
      </c>
      <c r="L138" t="s">
        <v>96</v>
      </c>
      <c r="M138" t="s">
        <v>326</v>
      </c>
      <c r="N138">
        <v>5000</v>
      </c>
      <c r="O138" s="18">
        <v>26865221</v>
      </c>
    </row>
    <row r="139" spans="1:16">
      <c r="A139" s="18">
        <v>42</v>
      </c>
      <c r="B139" s="6">
        <v>24</v>
      </c>
      <c r="C139">
        <v>0.85714285714284699</v>
      </c>
      <c r="D139" t="s">
        <v>14</v>
      </c>
      <c r="E139">
        <v>18</v>
      </c>
      <c r="F139" s="21" t="s">
        <v>15</v>
      </c>
      <c r="G139" t="s">
        <v>274</v>
      </c>
      <c r="H139">
        <v>18</v>
      </c>
      <c r="I139" t="s">
        <v>95</v>
      </c>
      <c r="J139" t="s">
        <v>18</v>
      </c>
      <c r="K139" t="s">
        <v>19</v>
      </c>
      <c r="L139" t="s">
        <v>96</v>
      </c>
      <c r="M139" t="s">
        <v>326</v>
      </c>
      <c r="N139">
        <v>5000</v>
      </c>
      <c r="O139" s="18">
        <v>26865221</v>
      </c>
    </row>
    <row r="140" spans="1:16">
      <c r="A140" s="18">
        <v>43</v>
      </c>
      <c r="B140" s="6">
        <v>24</v>
      </c>
      <c r="C140">
        <v>0.22857142857142856</v>
      </c>
      <c r="D140" t="s">
        <v>14</v>
      </c>
      <c r="E140">
        <v>20</v>
      </c>
      <c r="F140" t="s">
        <v>31</v>
      </c>
      <c r="G140" t="s">
        <v>274</v>
      </c>
      <c r="H140">
        <v>46</v>
      </c>
      <c r="I140" t="s">
        <v>17</v>
      </c>
      <c r="J140" t="s">
        <v>18</v>
      </c>
      <c r="K140" t="s">
        <v>19</v>
      </c>
      <c r="L140" t="s">
        <v>20</v>
      </c>
      <c r="M140" t="s">
        <v>326</v>
      </c>
      <c r="N140" t="s">
        <v>221</v>
      </c>
      <c r="O140" s="18">
        <v>31501470</v>
      </c>
      <c r="P140" t="s">
        <v>314</v>
      </c>
    </row>
    <row r="141" spans="1:16">
      <c r="A141" s="18">
        <v>43</v>
      </c>
      <c r="B141" s="6">
        <v>168</v>
      </c>
      <c r="C141">
        <v>0.43809523809523809</v>
      </c>
      <c r="D141" t="s">
        <v>14</v>
      </c>
      <c r="E141">
        <v>20</v>
      </c>
      <c r="F141" t="s">
        <v>31</v>
      </c>
      <c r="G141" t="s">
        <v>274</v>
      </c>
      <c r="H141">
        <v>46</v>
      </c>
      <c r="I141" t="s">
        <v>17</v>
      </c>
      <c r="J141" t="s">
        <v>18</v>
      </c>
      <c r="K141" t="s">
        <v>19</v>
      </c>
      <c r="L141" t="s">
        <v>20</v>
      </c>
      <c r="M141" t="s">
        <v>326</v>
      </c>
      <c r="N141" t="s">
        <v>221</v>
      </c>
      <c r="O141" s="18">
        <v>31501470</v>
      </c>
    </row>
    <row r="142" spans="1:16">
      <c r="A142" s="18">
        <v>43</v>
      </c>
      <c r="B142" s="6">
        <v>336</v>
      </c>
      <c r="C142">
        <v>0.22857142857142856</v>
      </c>
      <c r="D142" t="s">
        <v>14</v>
      </c>
      <c r="E142">
        <v>20</v>
      </c>
      <c r="F142" t="s">
        <v>31</v>
      </c>
      <c r="G142" t="s">
        <v>274</v>
      </c>
      <c r="H142">
        <v>46</v>
      </c>
      <c r="I142" t="s">
        <v>17</v>
      </c>
      <c r="J142" t="s">
        <v>18</v>
      </c>
      <c r="K142" t="s">
        <v>19</v>
      </c>
      <c r="L142" t="s">
        <v>20</v>
      </c>
      <c r="M142" t="s">
        <v>326</v>
      </c>
      <c r="N142" t="s">
        <v>221</v>
      </c>
      <c r="O142" s="18">
        <v>31501470</v>
      </c>
    </row>
    <row r="143" spans="1:16">
      <c r="A143" s="18">
        <v>44</v>
      </c>
      <c r="B143" s="6">
        <v>6</v>
      </c>
      <c r="C143">
        <v>3.9215686274509798</v>
      </c>
      <c r="D143" t="s">
        <v>14</v>
      </c>
      <c r="E143">
        <v>18</v>
      </c>
      <c r="F143" s="21" t="s">
        <v>15</v>
      </c>
      <c r="G143" t="s">
        <v>274</v>
      </c>
      <c r="H143">
        <v>10</v>
      </c>
      <c r="I143" t="s">
        <v>17</v>
      </c>
      <c r="J143" t="s">
        <v>18</v>
      </c>
      <c r="K143" t="s">
        <v>99</v>
      </c>
      <c r="L143" t="s">
        <v>68</v>
      </c>
      <c r="M143" t="s">
        <v>326</v>
      </c>
      <c r="N143" t="s">
        <v>53</v>
      </c>
      <c r="O143" s="18">
        <v>25933697</v>
      </c>
      <c r="P143" s="6" t="s">
        <v>100</v>
      </c>
    </row>
    <row r="144" spans="1:16">
      <c r="A144" s="18">
        <v>44</v>
      </c>
      <c r="B144" s="6">
        <v>24</v>
      </c>
      <c r="C144">
        <v>4.4117647058823497</v>
      </c>
      <c r="D144" t="s">
        <v>14</v>
      </c>
      <c r="E144">
        <v>18</v>
      </c>
      <c r="F144" s="21" t="s">
        <v>15</v>
      </c>
      <c r="G144" t="s">
        <v>274</v>
      </c>
      <c r="H144">
        <v>10</v>
      </c>
      <c r="I144" t="s">
        <v>17</v>
      </c>
      <c r="J144" t="s">
        <v>18</v>
      </c>
      <c r="K144" t="s">
        <v>99</v>
      </c>
      <c r="L144" t="s">
        <v>68</v>
      </c>
      <c r="M144" t="s">
        <v>326</v>
      </c>
      <c r="N144" t="s">
        <v>53</v>
      </c>
      <c r="O144" s="18">
        <v>25933697</v>
      </c>
      <c r="P144" s="6"/>
    </row>
    <row r="145" spans="1:16">
      <c r="A145" s="18">
        <v>44</v>
      </c>
      <c r="B145" s="6">
        <f>7*24</f>
        <v>168</v>
      </c>
      <c r="C145">
        <v>1.9607843137254899</v>
      </c>
      <c r="D145" t="s">
        <v>14</v>
      </c>
      <c r="E145">
        <v>18</v>
      </c>
      <c r="F145" s="21" t="s">
        <v>15</v>
      </c>
      <c r="G145" t="s">
        <v>274</v>
      </c>
      <c r="H145">
        <v>10</v>
      </c>
      <c r="I145" t="s">
        <v>17</v>
      </c>
      <c r="J145" t="s">
        <v>18</v>
      </c>
      <c r="K145" t="s">
        <v>99</v>
      </c>
      <c r="L145" t="s">
        <v>68</v>
      </c>
      <c r="M145" t="s">
        <v>326</v>
      </c>
      <c r="N145" t="s">
        <v>53</v>
      </c>
      <c r="O145" s="18">
        <v>25933697</v>
      </c>
      <c r="P145" s="6"/>
    </row>
    <row r="146" spans="1:16">
      <c r="A146" s="18">
        <v>45</v>
      </c>
      <c r="B146" s="6">
        <v>24</v>
      </c>
      <c r="C146" s="6">
        <v>1.04065040650406</v>
      </c>
      <c r="D146" t="s">
        <v>14</v>
      </c>
      <c r="E146">
        <v>18</v>
      </c>
      <c r="F146" s="21" t="s">
        <v>15</v>
      </c>
      <c r="G146" t="s">
        <v>274</v>
      </c>
      <c r="H146">
        <v>14</v>
      </c>
      <c r="I146" s="5" t="s">
        <v>328</v>
      </c>
      <c r="J146" t="s">
        <v>18</v>
      </c>
      <c r="K146" t="s">
        <v>99</v>
      </c>
      <c r="L146" t="s">
        <v>20</v>
      </c>
      <c r="M146" t="s">
        <v>326</v>
      </c>
      <c r="N146" t="s">
        <v>53</v>
      </c>
      <c r="O146" s="18">
        <v>20210487</v>
      </c>
      <c r="P146" s="6" t="s">
        <v>101</v>
      </c>
    </row>
    <row r="147" spans="1:16">
      <c r="A147" s="18">
        <v>45</v>
      </c>
      <c r="B147" s="6">
        <v>168</v>
      </c>
      <c r="C147" s="6">
        <v>0.6504065040650453</v>
      </c>
      <c r="D147" t="s">
        <v>14</v>
      </c>
      <c r="E147">
        <v>18</v>
      </c>
      <c r="F147" s="21" t="s">
        <v>15</v>
      </c>
      <c r="G147" t="s">
        <v>274</v>
      </c>
      <c r="H147">
        <v>14</v>
      </c>
      <c r="I147" s="5" t="s">
        <v>328</v>
      </c>
      <c r="J147" t="s">
        <v>18</v>
      </c>
      <c r="K147" t="s">
        <v>99</v>
      </c>
      <c r="L147" t="s">
        <v>20</v>
      </c>
      <c r="M147" t="s">
        <v>326</v>
      </c>
      <c r="N147" t="s">
        <v>53</v>
      </c>
      <c r="O147" s="18">
        <v>20210487</v>
      </c>
    </row>
    <row r="148" spans="1:16">
      <c r="A148" s="18">
        <v>45</v>
      </c>
      <c r="B148" s="6">
        <v>672</v>
      </c>
      <c r="C148" s="6">
        <v>0.2601626016259973</v>
      </c>
      <c r="D148" t="s">
        <v>14</v>
      </c>
      <c r="E148">
        <v>18</v>
      </c>
      <c r="F148" s="21" t="s">
        <v>15</v>
      </c>
      <c r="G148" t="s">
        <v>274</v>
      </c>
      <c r="H148">
        <v>14</v>
      </c>
      <c r="I148" s="5" t="s">
        <v>328</v>
      </c>
      <c r="J148" t="s">
        <v>18</v>
      </c>
      <c r="K148" t="s">
        <v>99</v>
      </c>
      <c r="L148" t="s">
        <v>20</v>
      </c>
      <c r="M148" t="s">
        <v>326</v>
      </c>
      <c r="N148" t="s">
        <v>53</v>
      </c>
      <c r="O148" s="18">
        <v>20210487</v>
      </c>
    </row>
    <row r="149" spans="1:16">
      <c r="A149" s="18">
        <v>46</v>
      </c>
      <c r="B149" s="6">
        <v>1</v>
      </c>
      <c r="C149" s="6">
        <v>1.591836735</v>
      </c>
      <c r="D149" t="s">
        <v>14</v>
      </c>
      <c r="E149">
        <v>20</v>
      </c>
      <c r="F149" s="21" t="s">
        <v>15</v>
      </c>
      <c r="G149" t="s">
        <v>274</v>
      </c>
      <c r="H149">
        <v>9.1</v>
      </c>
      <c r="I149" t="s">
        <v>35</v>
      </c>
      <c r="J149" t="s">
        <v>18</v>
      </c>
      <c r="K149" t="s">
        <v>99</v>
      </c>
      <c r="L149" t="s">
        <v>20</v>
      </c>
      <c r="M149" t="s">
        <v>326</v>
      </c>
      <c r="N149">
        <v>5000</v>
      </c>
      <c r="O149" s="18">
        <v>24766522</v>
      </c>
      <c r="P149" s="6" t="s">
        <v>102</v>
      </c>
    </row>
    <row r="150" spans="1:16">
      <c r="A150" s="18">
        <v>46</v>
      </c>
      <c r="B150" s="6">
        <v>6</v>
      </c>
      <c r="C150" s="6">
        <v>0.256410256</v>
      </c>
      <c r="D150" t="s">
        <v>14</v>
      </c>
      <c r="E150">
        <v>20</v>
      </c>
      <c r="F150" s="21" t="s">
        <v>15</v>
      </c>
      <c r="G150" t="s">
        <v>274</v>
      </c>
      <c r="H150">
        <v>9.1</v>
      </c>
      <c r="I150" t="s">
        <v>35</v>
      </c>
      <c r="J150" t="s">
        <v>18</v>
      </c>
      <c r="K150" t="s">
        <v>99</v>
      </c>
      <c r="L150" t="s">
        <v>20</v>
      </c>
      <c r="M150" t="s">
        <v>326</v>
      </c>
      <c r="N150">
        <v>5000</v>
      </c>
      <c r="O150" s="18">
        <v>24766522</v>
      </c>
    </row>
    <row r="151" spans="1:16">
      <c r="A151" s="18">
        <v>46</v>
      </c>
      <c r="B151" s="6">
        <v>24</v>
      </c>
      <c r="C151">
        <v>0.15384615400000001</v>
      </c>
      <c r="D151" t="s">
        <v>14</v>
      </c>
      <c r="E151">
        <v>20</v>
      </c>
      <c r="F151" s="21" t="s">
        <v>15</v>
      </c>
      <c r="G151" t="s">
        <v>274</v>
      </c>
      <c r="H151">
        <v>9.1</v>
      </c>
      <c r="I151" t="s">
        <v>35</v>
      </c>
      <c r="J151" t="s">
        <v>18</v>
      </c>
      <c r="K151" t="s">
        <v>99</v>
      </c>
      <c r="L151" t="s">
        <v>20</v>
      </c>
      <c r="M151" t="s">
        <v>326</v>
      </c>
      <c r="N151">
        <v>5000</v>
      </c>
      <c r="O151" s="18">
        <v>24766522</v>
      </c>
    </row>
    <row r="152" spans="1:16">
      <c r="A152" s="18">
        <v>47</v>
      </c>
      <c r="B152" s="6">
        <v>0.5</v>
      </c>
      <c r="C152">
        <v>1.0752688172042899</v>
      </c>
      <c r="D152" t="s">
        <v>14</v>
      </c>
      <c r="E152">
        <v>21.4</v>
      </c>
      <c r="F152" t="s">
        <v>31</v>
      </c>
      <c r="G152" t="s">
        <v>274</v>
      </c>
      <c r="H152">
        <v>10</v>
      </c>
      <c r="I152" t="s">
        <v>17</v>
      </c>
      <c r="J152" t="s">
        <v>18</v>
      </c>
      <c r="K152" t="s">
        <v>99</v>
      </c>
      <c r="L152" t="s">
        <v>20</v>
      </c>
      <c r="M152" t="s">
        <v>196</v>
      </c>
      <c r="N152">
        <v>5000</v>
      </c>
      <c r="O152" s="18">
        <v>21093587</v>
      </c>
      <c r="P152" s="6" t="s">
        <v>103</v>
      </c>
    </row>
    <row r="153" spans="1:16">
      <c r="A153" s="18">
        <v>47</v>
      </c>
      <c r="B153" s="6">
        <v>2</v>
      </c>
      <c r="C153">
        <v>1.93548387096773</v>
      </c>
      <c r="D153" t="s">
        <v>14</v>
      </c>
      <c r="E153">
        <v>21.4</v>
      </c>
      <c r="F153" t="s">
        <v>31</v>
      </c>
      <c r="G153" t="s">
        <v>274</v>
      </c>
      <c r="H153">
        <v>10</v>
      </c>
      <c r="I153" t="s">
        <v>17</v>
      </c>
      <c r="J153" t="s">
        <v>18</v>
      </c>
      <c r="K153" t="s">
        <v>99</v>
      </c>
      <c r="L153" t="s">
        <v>20</v>
      </c>
      <c r="M153" t="s">
        <v>196</v>
      </c>
      <c r="N153">
        <v>5000</v>
      </c>
      <c r="O153" s="18">
        <v>21093587</v>
      </c>
    </row>
    <row r="154" spans="1:16">
      <c r="A154" s="18">
        <v>47</v>
      </c>
      <c r="B154" s="6">
        <v>6</v>
      </c>
      <c r="C154" s="6">
        <v>1.3978494619999999</v>
      </c>
      <c r="D154" t="s">
        <v>14</v>
      </c>
      <c r="E154">
        <v>21.4</v>
      </c>
      <c r="F154" t="s">
        <v>31</v>
      </c>
      <c r="G154" t="s">
        <v>274</v>
      </c>
      <c r="H154">
        <v>10</v>
      </c>
      <c r="I154" t="s">
        <v>17</v>
      </c>
      <c r="J154" t="s">
        <v>18</v>
      </c>
      <c r="K154" t="s">
        <v>99</v>
      </c>
      <c r="L154" t="s">
        <v>20</v>
      </c>
      <c r="M154" t="s">
        <v>196</v>
      </c>
      <c r="N154">
        <v>5000</v>
      </c>
      <c r="O154" s="18">
        <v>21093587</v>
      </c>
    </row>
    <row r="155" spans="1:16">
      <c r="A155" s="18">
        <v>47</v>
      </c>
      <c r="B155" s="6">
        <v>24</v>
      </c>
      <c r="C155" s="6">
        <v>3.1182795699999999</v>
      </c>
      <c r="D155" t="s">
        <v>14</v>
      </c>
      <c r="E155">
        <v>21.4</v>
      </c>
      <c r="F155" t="s">
        <v>31</v>
      </c>
      <c r="G155" t="s">
        <v>274</v>
      </c>
      <c r="H155">
        <v>10</v>
      </c>
      <c r="I155" t="s">
        <v>17</v>
      </c>
      <c r="J155" t="s">
        <v>18</v>
      </c>
      <c r="K155" t="s">
        <v>99</v>
      </c>
      <c r="L155" t="s">
        <v>20</v>
      </c>
      <c r="M155" t="s">
        <v>196</v>
      </c>
      <c r="N155">
        <v>5000</v>
      </c>
      <c r="O155" s="18">
        <v>21093587</v>
      </c>
    </row>
    <row r="156" spans="1:16">
      <c r="A156" s="18">
        <v>47</v>
      </c>
      <c r="B156" s="6">
        <v>72</v>
      </c>
      <c r="C156">
        <v>1.61290322580644</v>
      </c>
      <c r="D156" t="s">
        <v>14</v>
      </c>
      <c r="E156">
        <v>21.4</v>
      </c>
      <c r="F156" t="s">
        <v>31</v>
      </c>
      <c r="G156" t="s">
        <v>274</v>
      </c>
      <c r="H156">
        <v>10</v>
      </c>
      <c r="I156" t="s">
        <v>17</v>
      </c>
      <c r="J156" t="s">
        <v>18</v>
      </c>
      <c r="K156" t="s">
        <v>99</v>
      </c>
      <c r="L156" t="s">
        <v>20</v>
      </c>
      <c r="M156" t="s">
        <v>196</v>
      </c>
      <c r="N156">
        <v>5000</v>
      </c>
      <c r="O156" s="18">
        <v>21093587</v>
      </c>
    </row>
    <row r="157" spans="1:16">
      <c r="A157" s="18">
        <v>48</v>
      </c>
      <c r="B157" s="6">
        <v>1</v>
      </c>
      <c r="C157">
        <v>0.56022408963584802</v>
      </c>
      <c r="D157" t="s">
        <v>14</v>
      </c>
      <c r="E157">
        <v>20</v>
      </c>
      <c r="F157" s="21" t="s">
        <v>15</v>
      </c>
      <c r="G157" t="s">
        <v>274</v>
      </c>
      <c r="H157">
        <v>15</v>
      </c>
      <c r="I157" t="s">
        <v>17</v>
      </c>
      <c r="J157" t="s">
        <v>18</v>
      </c>
      <c r="K157" t="s">
        <v>99</v>
      </c>
      <c r="L157" t="s">
        <v>20</v>
      </c>
      <c r="M157" t="s">
        <v>196</v>
      </c>
      <c r="N157">
        <v>2000</v>
      </c>
      <c r="O157" s="18">
        <v>25671498</v>
      </c>
      <c r="P157" s="6" t="s">
        <v>104</v>
      </c>
    </row>
    <row r="158" spans="1:16">
      <c r="A158" s="18">
        <v>48</v>
      </c>
      <c r="B158" s="6">
        <v>24</v>
      </c>
      <c r="C158">
        <v>0.56022408963584802</v>
      </c>
      <c r="D158" t="s">
        <v>14</v>
      </c>
      <c r="E158">
        <v>20</v>
      </c>
      <c r="F158" s="21" t="s">
        <v>15</v>
      </c>
      <c r="G158" t="s">
        <v>274</v>
      </c>
      <c r="H158">
        <v>15</v>
      </c>
      <c r="I158" t="s">
        <v>17</v>
      </c>
      <c r="J158" t="s">
        <v>18</v>
      </c>
      <c r="K158" t="s">
        <v>99</v>
      </c>
      <c r="L158" t="s">
        <v>20</v>
      </c>
      <c r="M158" t="s">
        <v>196</v>
      </c>
      <c r="N158">
        <v>2000</v>
      </c>
      <c r="O158" s="18">
        <v>25671498</v>
      </c>
    </row>
    <row r="159" spans="1:16">
      <c r="A159" s="18">
        <v>48</v>
      </c>
      <c r="B159" s="6">
        <v>72</v>
      </c>
      <c r="C159">
        <v>0.15</v>
      </c>
      <c r="D159" t="s">
        <v>14</v>
      </c>
      <c r="E159">
        <v>20</v>
      </c>
      <c r="F159" s="21" t="s">
        <v>15</v>
      </c>
      <c r="G159" t="s">
        <v>274</v>
      </c>
      <c r="H159">
        <v>15</v>
      </c>
      <c r="I159" t="s">
        <v>17</v>
      </c>
      <c r="J159" t="s">
        <v>18</v>
      </c>
      <c r="K159" t="s">
        <v>99</v>
      </c>
      <c r="L159" t="s">
        <v>20</v>
      </c>
      <c r="M159" t="s">
        <v>196</v>
      </c>
      <c r="N159">
        <v>2000</v>
      </c>
      <c r="O159" s="18">
        <v>25671498</v>
      </c>
    </row>
    <row r="160" spans="1:16">
      <c r="A160" s="18">
        <v>49</v>
      </c>
      <c r="B160" s="6">
        <v>1</v>
      </c>
      <c r="C160">
        <v>0.112044817927163</v>
      </c>
      <c r="D160" t="s">
        <v>14</v>
      </c>
      <c r="E160">
        <v>20</v>
      </c>
      <c r="F160" s="21" t="s">
        <v>15</v>
      </c>
      <c r="G160" t="s">
        <v>274</v>
      </c>
      <c r="H160">
        <v>15</v>
      </c>
      <c r="I160" t="s">
        <v>17</v>
      </c>
      <c r="J160" t="s">
        <v>18</v>
      </c>
      <c r="K160" t="s">
        <v>99</v>
      </c>
      <c r="L160" t="s">
        <v>52</v>
      </c>
      <c r="M160" t="s">
        <v>59</v>
      </c>
      <c r="N160">
        <v>2000</v>
      </c>
      <c r="O160" s="18">
        <v>25671498</v>
      </c>
      <c r="P160" s="6" t="s">
        <v>105</v>
      </c>
    </row>
    <row r="161" spans="1:16">
      <c r="A161" s="18">
        <v>49</v>
      </c>
      <c r="B161" s="6">
        <v>24</v>
      </c>
      <c r="C161">
        <v>0.112044817927163</v>
      </c>
      <c r="D161" t="s">
        <v>14</v>
      </c>
      <c r="E161">
        <v>20</v>
      </c>
      <c r="F161" s="21" t="s">
        <v>15</v>
      </c>
      <c r="G161" t="s">
        <v>274</v>
      </c>
      <c r="H161">
        <v>15</v>
      </c>
      <c r="I161" t="s">
        <v>17</v>
      </c>
      <c r="J161" t="s">
        <v>18</v>
      </c>
      <c r="K161" t="s">
        <v>99</v>
      </c>
      <c r="L161" t="s">
        <v>52</v>
      </c>
      <c r="M161" t="s">
        <v>59</v>
      </c>
      <c r="N161">
        <v>2000</v>
      </c>
      <c r="O161" s="18">
        <v>25671498</v>
      </c>
    </row>
    <row r="162" spans="1:16">
      <c r="A162" s="18">
        <v>49</v>
      </c>
      <c r="B162" s="6">
        <v>72</v>
      </c>
      <c r="C162" s="6">
        <v>0.09</v>
      </c>
      <c r="D162" t="s">
        <v>14</v>
      </c>
      <c r="E162">
        <v>20</v>
      </c>
      <c r="F162" s="21" t="s">
        <v>15</v>
      </c>
      <c r="G162" t="s">
        <v>274</v>
      </c>
      <c r="H162">
        <v>15</v>
      </c>
      <c r="I162" t="s">
        <v>17</v>
      </c>
      <c r="J162" t="s">
        <v>18</v>
      </c>
      <c r="K162" t="s">
        <v>99</v>
      </c>
      <c r="L162" t="s">
        <v>52</v>
      </c>
      <c r="M162" t="s">
        <v>59</v>
      </c>
      <c r="N162">
        <v>2000</v>
      </c>
      <c r="O162" s="18">
        <v>25671498</v>
      </c>
    </row>
    <row r="163" spans="1:16">
      <c r="A163" s="18">
        <v>50</v>
      </c>
      <c r="B163" s="6">
        <v>1</v>
      </c>
      <c r="C163">
        <v>0.112044817927163</v>
      </c>
      <c r="D163" t="s">
        <v>14</v>
      </c>
      <c r="E163">
        <v>20</v>
      </c>
      <c r="F163" s="21" t="s">
        <v>15</v>
      </c>
      <c r="G163" t="s">
        <v>274</v>
      </c>
      <c r="H163">
        <v>15</v>
      </c>
      <c r="I163" t="s">
        <v>17</v>
      </c>
      <c r="J163" t="s">
        <v>18</v>
      </c>
      <c r="K163" t="s">
        <v>99</v>
      </c>
      <c r="L163" t="s">
        <v>52</v>
      </c>
      <c r="M163" t="s">
        <v>59</v>
      </c>
      <c r="N163">
        <v>2000</v>
      </c>
      <c r="O163" s="18">
        <v>25671498</v>
      </c>
      <c r="P163" s="6" t="s">
        <v>106</v>
      </c>
    </row>
    <row r="164" spans="1:16">
      <c r="A164" s="18">
        <v>50</v>
      </c>
      <c r="B164" s="6">
        <v>24</v>
      </c>
      <c r="C164">
        <v>0.112044817927163</v>
      </c>
      <c r="D164" t="s">
        <v>14</v>
      </c>
      <c r="E164">
        <v>20</v>
      </c>
      <c r="F164" s="21" t="s">
        <v>15</v>
      </c>
      <c r="G164" t="s">
        <v>274</v>
      </c>
      <c r="H164">
        <v>15</v>
      </c>
      <c r="I164" t="s">
        <v>17</v>
      </c>
      <c r="J164" t="s">
        <v>18</v>
      </c>
      <c r="K164" t="s">
        <v>99</v>
      </c>
      <c r="L164" t="s">
        <v>52</v>
      </c>
      <c r="M164" t="s">
        <v>59</v>
      </c>
      <c r="N164">
        <v>2000</v>
      </c>
      <c r="O164" s="18">
        <v>25671498</v>
      </c>
    </row>
    <row r="165" spans="1:16">
      <c r="A165" s="18">
        <v>50</v>
      </c>
      <c r="B165" s="6">
        <v>72</v>
      </c>
      <c r="C165">
        <v>0.13400000000000001</v>
      </c>
      <c r="D165" t="s">
        <v>14</v>
      </c>
      <c r="E165">
        <v>20</v>
      </c>
      <c r="F165" s="21" t="s">
        <v>15</v>
      </c>
      <c r="G165" t="s">
        <v>274</v>
      </c>
      <c r="H165">
        <v>15</v>
      </c>
      <c r="I165" t="s">
        <v>17</v>
      </c>
      <c r="J165" t="s">
        <v>18</v>
      </c>
      <c r="K165" t="s">
        <v>99</v>
      </c>
      <c r="L165" t="s">
        <v>52</v>
      </c>
      <c r="M165" t="s">
        <v>59</v>
      </c>
      <c r="N165">
        <v>2000</v>
      </c>
      <c r="O165" s="18">
        <v>25671498</v>
      </c>
    </row>
    <row r="166" spans="1:16">
      <c r="A166" s="18">
        <v>51</v>
      </c>
      <c r="B166" s="6">
        <v>72</v>
      </c>
      <c r="C166">
        <v>4.9361702127659699</v>
      </c>
      <c r="D166" t="s">
        <v>14</v>
      </c>
      <c r="E166">
        <v>32</v>
      </c>
      <c r="F166" s="8" t="s">
        <v>74</v>
      </c>
      <c r="G166" t="s">
        <v>274</v>
      </c>
      <c r="H166">
        <v>11</v>
      </c>
      <c r="I166" t="s">
        <v>17</v>
      </c>
      <c r="J166" t="s">
        <v>18</v>
      </c>
      <c r="K166" t="s">
        <v>99</v>
      </c>
      <c r="L166" t="s">
        <v>20</v>
      </c>
      <c r="M166" t="s">
        <v>196</v>
      </c>
      <c r="N166">
        <v>5000</v>
      </c>
      <c r="O166" s="18">
        <v>23050635</v>
      </c>
      <c r="P166" s="6" t="s">
        <v>107</v>
      </c>
    </row>
    <row r="167" spans="1:16">
      <c r="A167" s="18">
        <v>52</v>
      </c>
      <c r="B167" s="6">
        <v>72</v>
      </c>
      <c r="C167">
        <v>4.5957446808510696</v>
      </c>
      <c r="D167" t="s">
        <v>14</v>
      </c>
      <c r="E167">
        <v>32</v>
      </c>
      <c r="F167" s="8" t="s">
        <v>74</v>
      </c>
      <c r="G167" t="s">
        <v>274</v>
      </c>
      <c r="H167">
        <v>17.2</v>
      </c>
      <c r="I167" t="s">
        <v>17</v>
      </c>
      <c r="J167" t="s">
        <v>18</v>
      </c>
      <c r="K167" t="s">
        <v>99</v>
      </c>
      <c r="L167" t="s">
        <v>20</v>
      </c>
      <c r="M167" t="s">
        <v>196</v>
      </c>
      <c r="N167">
        <v>5000</v>
      </c>
      <c r="O167" s="18">
        <v>23050635</v>
      </c>
      <c r="P167" t="s">
        <v>287</v>
      </c>
    </row>
    <row r="168" spans="1:16">
      <c r="A168" s="18">
        <v>53</v>
      </c>
      <c r="B168" s="6">
        <v>24</v>
      </c>
      <c r="C168">
        <v>18.195266272189301</v>
      </c>
      <c r="D168" t="s">
        <v>14</v>
      </c>
      <c r="E168">
        <v>20</v>
      </c>
      <c r="F168" s="21" t="s">
        <v>15</v>
      </c>
      <c r="G168" t="s">
        <v>274</v>
      </c>
      <c r="H168">
        <v>24.7</v>
      </c>
      <c r="I168" t="s">
        <v>17</v>
      </c>
      <c r="J168" t="s">
        <v>18</v>
      </c>
      <c r="K168" t="s">
        <v>99</v>
      </c>
      <c r="L168" t="s">
        <v>20</v>
      </c>
      <c r="M168" t="s">
        <v>326</v>
      </c>
      <c r="N168">
        <v>2000</v>
      </c>
      <c r="O168" s="18">
        <v>32780938</v>
      </c>
      <c r="P168" s="6" t="s">
        <v>108</v>
      </c>
    </row>
    <row r="169" spans="1:16">
      <c r="A169" s="18">
        <v>54</v>
      </c>
      <c r="B169" s="6">
        <v>24</v>
      </c>
      <c r="C169">
        <v>18.9053254437869</v>
      </c>
      <c r="D169" t="s">
        <v>14</v>
      </c>
      <c r="E169">
        <v>20</v>
      </c>
      <c r="F169" s="21" t="s">
        <v>15</v>
      </c>
      <c r="G169" t="s">
        <v>274</v>
      </c>
      <c r="H169">
        <v>105</v>
      </c>
      <c r="I169" t="s">
        <v>17</v>
      </c>
      <c r="J169" t="s">
        <v>18</v>
      </c>
      <c r="K169" t="s">
        <v>99</v>
      </c>
      <c r="L169" t="s">
        <v>20</v>
      </c>
      <c r="M169" t="s">
        <v>326</v>
      </c>
      <c r="N169">
        <v>2000</v>
      </c>
      <c r="O169" s="18">
        <v>32780938</v>
      </c>
      <c r="P169" s="6" t="s">
        <v>109</v>
      </c>
    </row>
    <row r="170" spans="1:16">
      <c r="A170" s="18">
        <v>55</v>
      </c>
      <c r="B170" s="6">
        <v>1</v>
      </c>
      <c r="C170">
        <v>10.769230769230701</v>
      </c>
      <c r="D170" t="s">
        <v>14</v>
      </c>
      <c r="E170">
        <v>20</v>
      </c>
      <c r="F170" t="s">
        <v>31</v>
      </c>
      <c r="G170" t="s">
        <v>274</v>
      </c>
      <c r="H170">
        <v>11</v>
      </c>
      <c r="I170" t="s">
        <v>17</v>
      </c>
      <c r="J170" t="s">
        <v>18</v>
      </c>
      <c r="K170" t="s">
        <v>99</v>
      </c>
      <c r="L170" t="s">
        <v>110</v>
      </c>
      <c r="M170" t="s">
        <v>196</v>
      </c>
      <c r="N170" t="s">
        <v>53</v>
      </c>
      <c r="O170" s="18">
        <v>26333115</v>
      </c>
      <c r="P170" s="25" t="s">
        <v>111</v>
      </c>
    </row>
    <row r="171" spans="1:16">
      <c r="A171" s="18">
        <v>55</v>
      </c>
      <c r="B171" s="6">
        <v>12</v>
      </c>
      <c r="C171">
        <v>9.4017094017094003</v>
      </c>
      <c r="D171" t="s">
        <v>14</v>
      </c>
      <c r="E171">
        <v>20</v>
      </c>
      <c r="F171" t="s">
        <v>31</v>
      </c>
      <c r="G171" t="s">
        <v>274</v>
      </c>
      <c r="H171">
        <v>11</v>
      </c>
      <c r="I171" t="s">
        <v>17</v>
      </c>
      <c r="J171" t="s">
        <v>18</v>
      </c>
      <c r="K171" t="s">
        <v>99</v>
      </c>
      <c r="L171" t="s">
        <v>110</v>
      </c>
      <c r="M171" t="s">
        <v>196</v>
      </c>
      <c r="N171" t="s">
        <v>53</v>
      </c>
      <c r="O171" s="18">
        <v>26333115</v>
      </c>
    </row>
    <row r="172" spans="1:16">
      <c r="A172" s="18">
        <v>55</v>
      </c>
      <c r="B172" s="6">
        <v>24</v>
      </c>
      <c r="C172">
        <v>7.0085470085470103</v>
      </c>
      <c r="D172" t="s">
        <v>14</v>
      </c>
      <c r="E172">
        <v>20</v>
      </c>
      <c r="F172" t="s">
        <v>31</v>
      </c>
      <c r="G172" t="s">
        <v>274</v>
      </c>
      <c r="H172">
        <v>11</v>
      </c>
      <c r="I172" t="s">
        <v>17</v>
      </c>
      <c r="J172" t="s">
        <v>18</v>
      </c>
      <c r="K172" t="s">
        <v>99</v>
      </c>
      <c r="L172" t="s">
        <v>110</v>
      </c>
      <c r="M172" t="s">
        <v>196</v>
      </c>
      <c r="N172" t="s">
        <v>53</v>
      </c>
      <c r="O172" s="18">
        <v>26333115</v>
      </c>
    </row>
    <row r="173" spans="1:16">
      <c r="A173" s="18">
        <v>56</v>
      </c>
      <c r="B173" s="6">
        <v>24</v>
      </c>
      <c r="C173">
        <v>13.618421052631501</v>
      </c>
      <c r="D173" t="s">
        <v>14</v>
      </c>
      <c r="E173">
        <v>20</v>
      </c>
      <c r="F173" s="21" t="s">
        <v>15</v>
      </c>
      <c r="G173" t="s">
        <v>274</v>
      </c>
      <c r="H173">
        <v>9</v>
      </c>
      <c r="I173" t="s">
        <v>87</v>
      </c>
      <c r="J173" t="s">
        <v>18</v>
      </c>
      <c r="K173" t="s">
        <v>99</v>
      </c>
      <c r="L173" t="s">
        <v>112</v>
      </c>
      <c r="M173" t="s">
        <v>378</v>
      </c>
      <c r="N173">
        <v>0</v>
      </c>
      <c r="O173" s="18">
        <v>29235846</v>
      </c>
      <c r="P173" s="6" t="s">
        <v>113</v>
      </c>
    </row>
    <row r="174" spans="1:16">
      <c r="A174" s="18">
        <v>56</v>
      </c>
      <c r="B174" s="6">
        <v>168</v>
      </c>
      <c r="C174">
        <v>0.32894736842105099</v>
      </c>
      <c r="D174" t="s">
        <v>14</v>
      </c>
      <c r="E174">
        <v>20</v>
      </c>
      <c r="F174" s="21" t="s">
        <v>15</v>
      </c>
      <c r="G174" t="s">
        <v>274</v>
      </c>
      <c r="H174">
        <v>9</v>
      </c>
      <c r="I174" t="s">
        <v>87</v>
      </c>
      <c r="J174" t="s">
        <v>18</v>
      </c>
      <c r="K174" t="s">
        <v>99</v>
      </c>
      <c r="L174" t="s">
        <v>112</v>
      </c>
      <c r="M174" t="s">
        <v>378</v>
      </c>
      <c r="N174">
        <v>0</v>
      </c>
      <c r="O174" s="18">
        <v>29235846</v>
      </c>
    </row>
    <row r="175" spans="1:16">
      <c r="A175" s="18">
        <v>57</v>
      </c>
      <c r="B175" s="6">
        <v>5</v>
      </c>
      <c r="C175">
        <v>7.0279720279720204</v>
      </c>
      <c r="D175" t="s">
        <v>14</v>
      </c>
      <c r="E175">
        <v>18</v>
      </c>
      <c r="F175" t="s">
        <v>31</v>
      </c>
      <c r="G175" t="s">
        <v>274</v>
      </c>
      <c r="H175">
        <v>10</v>
      </c>
      <c r="I175" t="s">
        <v>29</v>
      </c>
      <c r="J175" t="s">
        <v>18</v>
      </c>
      <c r="K175" t="s">
        <v>99</v>
      </c>
      <c r="L175" s="32" t="s">
        <v>20</v>
      </c>
      <c r="M175" s="32" t="s">
        <v>57</v>
      </c>
      <c r="N175">
        <v>5000</v>
      </c>
      <c r="O175" s="18">
        <v>22916075</v>
      </c>
      <c r="P175" s="6" t="s">
        <v>114</v>
      </c>
    </row>
    <row r="176" spans="1:16">
      <c r="A176" s="18">
        <v>57</v>
      </c>
      <c r="B176" s="6">
        <v>48</v>
      </c>
      <c r="C176">
        <v>3.7111111111111099</v>
      </c>
      <c r="D176" t="s">
        <v>14</v>
      </c>
      <c r="E176">
        <v>18</v>
      </c>
      <c r="F176" t="s">
        <v>31</v>
      </c>
      <c r="G176" t="s">
        <v>274</v>
      </c>
      <c r="H176">
        <v>10</v>
      </c>
      <c r="I176" t="s">
        <v>29</v>
      </c>
      <c r="J176" t="s">
        <v>18</v>
      </c>
      <c r="K176" t="s">
        <v>99</v>
      </c>
      <c r="L176" s="32" t="s">
        <v>20</v>
      </c>
      <c r="M176" s="32" t="s">
        <v>57</v>
      </c>
      <c r="N176">
        <v>5000</v>
      </c>
      <c r="O176" s="18">
        <v>22916075</v>
      </c>
    </row>
    <row r="177" spans="1:16">
      <c r="A177" s="18">
        <v>58</v>
      </c>
      <c r="B177" s="6">
        <v>5</v>
      </c>
      <c r="C177">
        <v>5.55944055944056</v>
      </c>
      <c r="D177" t="s">
        <v>14</v>
      </c>
      <c r="E177">
        <v>18</v>
      </c>
      <c r="F177" t="s">
        <v>31</v>
      </c>
      <c r="G177" t="s">
        <v>274</v>
      </c>
      <c r="H177">
        <v>10</v>
      </c>
      <c r="I177" t="s">
        <v>29</v>
      </c>
      <c r="J177" t="s">
        <v>18</v>
      </c>
      <c r="K177" t="s">
        <v>99</v>
      </c>
      <c r="L177" t="s">
        <v>160</v>
      </c>
      <c r="M177" s="32" t="s">
        <v>57</v>
      </c>
      <c r="N177">
        <v>5000</v>
      </c>
      <c r="O177" s="18">
        <v>22916075</v>
      </c>
      <c r="P177" s="6" t="s">
        <v>116</v>
      </c>
    </row>
    <row r="178" spans="1:16">
      <c r="A178" s="18">
        <v>58</v>
      </c>
      <c r="B178" s="6">
        <v>48</v>
      </c>
      <c r="C178">
        <v>4.0666666666666602</v>
      </c>
      <c r="D178" t="s">
        <v>14</v>
      </c>
      <c r="E178">
        <v>18</v>
      </c>
      <c r="F178" t="s">
        <v>31</v>
      </c>
      <c r="G178" t="s">
        <v>274</v>
      </c>
      <c r="H178">
        <v>10</v>
      </c>
      <c r="I178" t="s">
        <v>29</v>
      </c>
      <c r="J178" t="s">
        <v>18</v>
      </c>
      <c r="K178" t="s">
        <v>99</v>
      </c>
      <c r="L178" t="s">
        <v>160</v>
      </c>
      <c r="M178" s="32" t="s">
        <v>57</v>
      </c>
      <c r="N178">
        <v>5000</v>
      </c>
      <c r="O178" s="18">
        <v>22916075</v>
      </c>
    </row>
    <row r="179" spans="1:16">
      <c r="A179" s="18">
        <v>59</v>
      </c>
      <c r="B179" s="6">
        <v>24</v>
      </c>
      <c r="C179">
        <v>3.4453781512605</v>
      </c>
      <c r="D179" t="s">
        <v>14</v>
      </c>
      <c r="E179">
        <v>20</v>
      </c>
      <c r="F179" t="s">
        <v>70</v>
      </c>
      <c r="G179" t="s">
        <v>274</v>
      </c>
      <c r="H179">
        <v>7.5</v>
      </c>
      <c r="I179" t="s">
        <v>17</v>
      </c>
      <c r="J179" t="s">
        <v>18</v>
      </c>
      <c r="K179" t="s">
        <v>99</v>
      </c>
      <c r="L179" s="32" t="s">
        <v>20</v>
      </c>
      <c r="M179" s="32" t="s">
        <v>196</v>
      </c>
      <c r="N179">
        <v>2000</v>
      </c>
      <c r="O179" s="18">
        <v>24673744</v>
      </c>
      <c r="P179" s="6" t="s">
        <v>117</v>
      </c>
    </row>
    <row r="180" spans="1:16">
      <c r="A180" s="18">
        <v>60</v>
      </c>
      <c r="B180" s="6">
        <v>48</v>
      </c>
      <c r="C180">
        <v>4.0219780219780201</v>
      </c>
      <c r="D180" t="s">
        <v>14</v>
      </c>
      <c r="E180">
        <v>18</v>
      </c>
      <c r="F180" t="s">
        <v>31</v>
      </c>
      <c r="G180" t="s">
        <v>274</v>
      </c>
      <c r="H180">
        <v>2</v>
      </c>
      <c r="I180" t="s">
        <v>81</v>
      </c>
      <c r="J180" t="s">
        <v>18</v>
      </c>
      <c r="K180" t="s">
        <v>99</v>
      </c>
      <c r="L180" s="32" t="s">
        <v>20</v>
      </c>
      <c r="M180" s="32" t="s">
        <v>326</v>
      </c>
      <c r="N180">
        <v>5000</v>
      </c>
      <c r="O180" s="18">
        <v>27698939</v>
      </c>
      <c r="P180" s="21" t="s">
        <v>321</v>
      </c>
    </row>
    <row r="181" spans="1:16">
      <c r="A181" s="18">
        <v>61</v>
      </c>
      <c r="B181" s="6">
        <v>48</v>
      </c>
      <c r="C181">
        <v>3.84615384615384</v>
      </c>
      <c r="D181" t="s">
        <v>14</v>
      </c>
      <c r="E181">
        <v>18</v>
      </c>
      <c r="F181" t="s">
        <v>31</v>
      </c>
      <c r="G181" t="s">
        <v>274</v>
      </c>
      <c r="H181">
        <v>10</v>
      </c>
      <c r="I181" t="s">
        <v>81</v>
      </c>
      <c r="J181" t="s">
        <v>18</v>
      </c>
      <c r="K181" t="s">
        <v>99</v>
      </c>
      <c r="L181" s="32" t="s">
        <v>20</v>
      </c>
      <c r="M181" s="32" t="s">
        <v>326</v>
      </c>
      <c r="N181">
        <v>5000</v>
      </c>
      <c r="O181" s="18">
        <v>27698939</v>
      </c>
      <c r="P181" t="s">
        <v>120</v>
      </c>
    </row>
    <row r="182" spans="1:16">
      <c r="A182" s="18">
        <v>62</v>
      </c>
      <c r="B182" s="6">
        <v>48</v>
      </c>
      <c r="C182">
        <v>3.9780219780219701</v>
      </c>
      <c r="D182" t="s">
        <v>14</v>
      </c>
      <c r="E182">
        <v>18</v>
      </c>
      <c r="F182" t="s">
        <v>31</v>
      </c>
      <c r="G182" t="s">
        <v>274</v>
      </c>
      <c r="H182">
        <v>13</v>
      </c>
      <c r="I182" t="s">
        <v>81</v>
      </c>
      <c r="J182" t="s">
        <v>18</v>
      </c>
      <c r="K182" t="s">
        <v>99</v>
      </c>
      <c r="L182" s="32" t="s">
        <v>20</v>
      </c>
      <c r="M182" s="32" t="s">
        <v>326</v>
      </c>
      <c r="N182">
        <v>5000</v>
      </c>
      <c r="O182" s="18">
        <v>27698939</v>
      </c>
    </row>
    <row r="183" spans="1:16">
      <c r="A183" s="18">
        <v>63</v>
      </c>
      <c r="B183" s="6">
        <v>48</v>
      </c>
      <c r="C183">
        <v>3.6703296703296702</v>
      </c>
      <c r="D183" t="s">
        <v>14</v>
      </c>
      <c r="E183">
        <v>18</v>
      </c>
      <c r="F183" t="s">
        <v>31</v>
      </c>
      <c r="G183" t="s">
        <v>274</v>
      </c>
      <c r="H183">
        <v>13</v>
      </c>
      <c r="I183" t="s">
        <v>81</v>
      </c>
      <c r="J183" t="s">
        <v>18</v>
      </c>
      <c r="K183" t="s">
        <v>99</v>
      </c>
      <c r="L183" s="32" t="s">
        <v>20</v>
      </c>
      <c r="M183" s="32" t="s">
        <v>326</v>
      </c>
      <c r="N183">
        <v>5000</v>
      </c>
      <c r="O183" s="18">
        <v>27698939</v>
      </c>
    </row>
    <row r="184" spans="1:16">
      <c r="A184" s="18">
        <v>64</v>
      </c>
      <c r="B184" s="6">
        <v>48</v>
      </c>
      <c r="C184">
        <v>2.8791208791208698</v>
      </c>
      <c r="D184" t="s">
        <v>14</v>
      </c>
      <c r="E184">
        <v>18</v>
      </c>
      <c r="F184" t="s">
        <v>31</v>
      </c>
      <c r="G184" t="s">
        <v>274</v>
      </c>
      <c r="H184">
        <v>18</v>
      </c>
      <c r="I184" t="s">
        <v>81</v>
      </c>
      <c r="J184" t="s">
        <v>18</v>
      </c>
      <c r="K184" t="s">
        <v>99</v>
      </c>
      <c r="L184" s="32" t="s">
        <v>20</v>
      </c>
      <c r="M184" s="32" t="s">
        <v>326</v>
      </c>
      <c r="N184">
        <v>5000</v>
      </c>
      <c r="O184" s="18">
        <v>27698939</v>
      </c>
      <c r="P184" s="6" t="s">
        <v>122</v>
      </c>
    </row>
    <row r="185" spans="1:16">
      <c r="A185" s="18">
        <v>65</v>
      </c>
      <c r="B185" s="6">
        <v>0.16666666699999999</v>
      </c>
      <c r="C185">
        <v>0.66666666666666696</v>
      </c>
      <c r="D185" t="s">
        <v>14</v>
      </c>
      <c r="E185">
        <v>22.5</v>
      </c>
      <c r="F185" s="21" t="s">
        <v>15</v>
      </c>
      <c r="G185" t="s">
        <v>274</v>
      </c>
      <c r="H185">
        <v>10</v>
      </c>
      <c r="I185" t="s">
        <v>81</v>
      </c>
      <c r="J185" t="s">
        <v>18</v>
      </c>
      <c r="K185" t="s">
        <v>99</v>
      </c>
      <c r="L185" s="32" t="s">
        <v>123</v>
      </c>
      <c r="M185" s="32" t="s">
        <v>326</v>
      </c>
      <c r="N185">
        <v>0</v>
      </c>
      <c r="O185" s="18">
        <v>24758188</v>
      </c>
      <c r="P185" s="6" t="s">
        <v>124</v>
      </c>
    </row>
    <row r="186" spans="1:16">
      <c r="A186" s="18">
        <v>65</v>
      </c>
      <c r="B186" s="6">
        <v>0.33333333300000001</v>
      </c>
      <c r="C186">
        <v>0.73684210526315697</v>
      </c>
      <c r="D186" t="s">
        <v>14</v>
      </c>
      <c r="E186">
        <v>22.5</v>
      </c>
      <c r="F186" s="21" t="s">
        <v>15</v>
      </c>
      <c r="G186" t="s">
        <v>274</v>
      </c>
      <c r="H186">
        <v>10</v>
      </c>
      <c r="I186" t="s">
        <v>81</v>
      </c>
      <c r="J186" t="s">
        <v>18</v>
      </c>
      <c r="K186" t="s">
        <v>99</v>
      </c>
      <c r="L186" s="32" t="s">
        <v>123</v>
      </c>
      <c r="M186" s="32" t="s">
        <v>326</v>
      </c>
      <c r="N186">
        <v>0</v>
      </c>
      <c r="O186" s="18">
        <v>24758188</v>
      </c>
    </row>
    <row r="187" spans="1:16">
      <c r="A187" s="18">
        <v>65</v>
      </c>
      <c r="B187" s="6">
        <v>0.5</v>
      </c>
      <c r="C187">
        <v>1.1929824561403499</v>
      </c>
      <c r="D187" t="s">
        <v>14</v>
      </c>
      <c r="E187">
        <v>22.5</v>
      </c>
      <c r="F187" s="21" t="s">
        <v>15</v>
      </c>
      <c r="G187" t="s">
        <v>274</v>
      </c>
      <c r="H187">
        <v>10</v>
      </c>
      <c r="I187" t="s">
        <v>81</v>
      </c>
      <c r="J187" t="s">
        <v>18</v>
      </c>
      <c r="K187" t="s">
        <v>99</v>
      </c>
      <c r="L187" s="32" t="s">
        <v>123</v>
      </c>
      <c r="M187" s="32" t="s">
        <v>326</v>
      </c>
      <c r="N187">
        <v>0</v>
      </c>
      <c r="O187" s="18">
        <v>24758188</v>
      </c>
    </row>
    <row r="188" spans="1:16">
      <c r="A188" s="18">
        <v>65</v>
      </c>
      <c r="B188" s="6">
        <v>1</v>
      </c>
      <c r="C188">
        <v>0.80701754385964897</v>
      </c>
      <c r="D188" t="s">
        <v>14</v>
      </c>
      <c r="E188">
        <v>22.5</v>
      </c>
      <c r="F188" s="21" t="s">
        <v>15</v>
      </c>
      <c r="G188" t="s">
        <v>274</v>
      </c>
      <c r="H188">
        <v>10</v>
      </c>
      <c r="I188" t="s">
        <v>81</v>
      </c>
      <c r="J188" t="s">
        <v>18</v>
      </c>
      <c r="K188" t="s">
        <v>99</v>
      </c>
      <c r="L188" s="32" t="s">
        <v>123</v>
      </c>
      <c r="M188" s="32" t="s">
        <v>326</v>
      </c>
      <c r="N188">
        <v>0</v>
      </c>
      <c r="O188" s="18">
        <v>24758188</v>
      </c>
    </row>
    <row r="189" spans="1:16">
      <c r="A189" s="18">
        <v>66</v>
      </c>
      <c r="B189" s="6">
        <v>3</v>
      </c>
      <c r="C189">
        <v>7.7777777777777697</v>
      </c>
      <c r="D189" t="s">
        <v>14</v>
      </c>
      <c r="E189">
        <v>18</v>
      </c>
      <c r="F189" t="s">
        <v>31</v>
      </c>
      <c r="G189" t="s">
        <v>274</v>
      </c>
      <c r="H189">
        <v>32</v>
      </c>
      <c r="I189" t="s">
        <v>81</v>
      </c>
      <c r="J189" t="s">
        <v>125</v>
      </c>
      <c r="K189" t="s">
        <v>19</v>
      </c>
      <c r="L189" s="32" t="s">
        <v>126</v>
      </c>
      <c r="M189" s="32" t="s">
        <v>326</v>
      </c>
      <c r="N189">
        <v>5000</v>
      </c>
      <c r="O189" s="18">
        <v>25477170</v>
      </c>
      <c r="P189" s="24" t="s">
        <v>373</v>
      </c>
    </row>
    <row r="190" spans="1:16">
      <c r="A190" s="18">
        <v>66</v>
      </c>
      <c r="B190" s="6">
        <v>48</v>
      </c>
      <c r="C190">
        <v>6.0439560439560402</v>
      </c>
      <c r="D190" t="s">
        <v>14</v>
      </c>
      <c r="E190">
        <v>18</v>
      </c>
      <c r="F190" t="s">
        <v>31</v>
      </c>
      <c r="G190" t="s">
        <v>274</v>
      </c>
      <c r="H190">
        <v>32</v>
      </c>
      <c r="I190" t="s">
        <v>81</v>
      </c>
      <c r="J190" t="s">
        <v>125</v>
      </c>
      <c r="K190" t="s">
        <v>19</v>
      </c>
      <c r="L190" s="32" t="s">
        <v>126</v>
      </c>
      <c r="M190" s="32" t="s">
        <v>326</v>
      </c>
      <c r="N190">
        <v>5000</v>
      </c>
      <c r="O190" s="18">
        <v>25477170</v>
      </c>
    </row>
    <row r="191" spans="1:16">
      <c r="A191" s="18">
        <v>67</v>
      </c>
      <c r="B191" s="6">
        <v>3</v>
      </c>
      <c r="C191">
        <v>5.8024691358024603</v>
      </c>
      <c r="D191" t="s">
        <v>14</v>
      </c>
      <c r="E191">
        <v>18</v>
      </c>
      <c r="F191" t="s">
        <v>31</v>
      </c>
      <c r="G191" t="s">
        <v>274</v>
      </c>
      <c r="H191">
        <v>27</v>
      </c>
      <c r="I191" t="s">
        <v>81</v>
      </c>
      <c r="J191" t="s">
        <v>125</v>
      </c>
      <c r="K191" t="s">
        <v>19</v>
      </c>
      <c r="L191" s="32" t="s">
        <v>20</v>
      </c>
      <c r="M191" s="32" t="s">
        <v>326</v>
      </c>
      <c r="N191">
        <v>5000</v>
      </c>
      <c r="O191" s="18">
        <v>25477170</v>
      </c>
      <c r="P191" s="24" t="s">
        <v>348</v>
      </c>
    </row>
    <row r="192" spans="1:16">
      <c r="A192" s="18">
        <v>67</v>
      </c>
      <c r="B192" s="6">
        <v>48</v>
      </c>
      <c r="C192">
        <v>2.96703296703296</v>
      </c>
      <c r="D192" t="s">
        <v>14</v>
      </c>
      <c r="E192">
        <v>18</v>
      </c>
      <c r="F192" t="s">
        <v>31</v>
      </c>
      <c r="G192" t="s">
        <v>274</v>
      </c>
      <c r="H192">
        <v>27</v>
      </c>
      <c r="I192" t="s">
        <v>81</v>
      </c>
      <c r="J192" t="s">
        <v>125</v>
      </c>
      <c r="K192" t="s">
        <v>19</v>
      </c>
      <c r="L192" s="32" t="s">
        <v>20</v>
      </c>
      <c r="M192" s="32" t="s">
        <v>326</v>
      </c>
      <c r="N192">
        <v>5000</v>
      </c>
      <c r="O192" s="18">
        <v>25477170</v>
      </c>
    </row>
    <row r="193" spans="1:16">
      <c r="A193" s="18">
        <v>68</v>
      </c>
      <c r="B193" s="6">
        <v>3</v>
      </c>
      <c r="C193">
        <v>6.8571428571428497</v>
      </c>
      <c r="D193" t="s">
        <v>14</v>
      </c>
      <c r="E193">
        <v>18</v>
      </c>
      <c r="F193" s="21" t="s">
        <v>15</v>
      </c>
      <c r="G193" t="s">
        <v>274</v>
      </c>
      <c r="H193">
        <v>37</v>
      </c>
      <c r="I193" t="s">
        <v>81</v>
      </c>
      <c r="J193" t="s">
        <v>125</v>
      </c>
      <c r="K193" t="s">
        <v>19</v>
      </c>
      <c r="L193" t="s">
        <v>159</v>
      </c>
      <c r="M193" s="32" t="s">
        <v>196</v>
      </c>
      <c r="N193">
        <v>5000</v>
      </c>
      <c r="O193" s="18">
        <v>23374706</v>
      </c>
      <c r="P193" s="24" t="s">
        <v>349</v>
      </c>
    </row>
    <row r="194" spans="1:16">
      <c r="A194" s="18">
        <v>68</v>
      </c>
      <c r="B194" s="6">
        <v>48</v>
      </c>
      <c r="C194">
        <v>5.9154929577464799</v>
      </c>
      <c r="D194" t="s">
        <v>14</v>
      </c>
      <c r="E194">
        <v>18</v>
      </c>
      <c r="F194" s="21" t="s">
        <v>15</v>
      </c>
      <c r="G194" t="s">
        <v>274</v>
      </c>
      <c r="H194">
        <v>37</v>
      </c>
      <c r="I194" t="s">
        <v>81</v>
      </c>
      <c r="J194" t="s">
        <v>125</v>
      </c>
      <c r="K194" t="s">
        <v>19</v>
      </c>
      <c r="L194" t="s">
        <v>159</v>
      </c>
      <c r="M194" s="32" t="s">
        <v>196</v>
      </c>
      <c r="N194">
        <v>5000</v>
      </c>
      <c r="O194" s="18">
        <v>23374706</v>
      </c>
    </row>
    <row r="195" spans="1:16">
      <c r="A195" s="18">
        <v>69</v>
      </c>
      <c r="B195" s="6">
        <v>48</v>
      </c>
      <c r="C195">
        <v>4.2957746478873204</v>
      </c>
      <c r="D195" t="s">
        <v>14</v>
      </c>
      <c r="E195">
        <v>18</v>
      </c>
      <c r="F195" s="21" t="s">
        <v>15</v>
      </c>
      <c r="G195" t="s">
        <v>274</v>
      </c>
      <c r="H195">
        <v>26.2</v>
      </c>
      <c r="I195" t="s">
        <v>81</v>
      </c>
      <c r="J195" t="s">
        <v>125</v>
      </c>
      <c r="K195" t="s">
        <v>19</v>
      </c>
      <c r="L195" s="32" t="s">
        <v>20</v>
      </c>
      <c r="M195" s="32" t="s">
        <v>59</v>
      </c>
      <c r="N195">
        <v>5000</v>
      </c>
      <c r="O195" s="18">
        <v>23374706</v>
      </c>
      <c r="P195" s="24"/>
    </row>
    <row r="196" spans="1:16">
      <c r="A196" s="18">
        <v>70</v>
      </c>
      <c r="B196" s="6">
        <v>3</v>
      </c>
      <c r="C196">
        <v>3.6764705882352899</v>
      </c>
      <c r="D196" t="s">
        <v>14</v>
      </c>
      <c r="E196">
        <v>18</v>
      </c>
      <c r="F196" s="21" t="s">
        <v>15</v>
      </c>
      <c r="G196" t="s">
        <v>274</v>
      </c>
      <c r="H196">
        <v>27</v>
      </c>
      <c r="I196" t="s">
        <v>81</v>
      </c>
      <c r="J196" t="s">
        <v>125</v>
      </c>
      <c r="K196" t="s">
        <v>19</v>
      </c>
      <c r="L196" t="s">
        <v>159</v>
      </c>
      <c r="M196" s="32" t="s">
        <v>196</v>
      </c>
      <c r="N196">
        <v>5000</v>
      </c>
      <c r="O196" s="18">
        <v>22386918</v>
      </c>
      <c r="P196" s="16" t="s">
        <v>351</v>
      </c>
    </row>
    <row r="197" spans="1:16">
      <c r="A197" s="18">
        <v>70</v>
      </c>
      <c r="B197" s="6">
        <v>24</v>
      </c>
      <c r="C197">
        <v>3.9673913043478199</v>
      </c>
      <c r="D197" t="s">
        <v>14</v>
      </c>
      <c r="E197">
        <v>18</v>
      </c>
      <c r="F197" s="21" t="s">
        <v>15</v>
      </c>
      <c r="G197" t="s">
        <v>274</v>
      </c>
      <c r="H197">
        <v>27</v>
      </c>
      <c r="I197" t="s">
        <v>81</v>
      </c>
      <c r="J197" t="s">
        <v>125</v>
      </c>
      <c r="K197" t="s">
        <v>19</v>
      </c>
      <c r="L197" t="s">
        <v>159</v>
      </c>
      <c r="M197" s="32" t="s">
        <v>196</v>
      </c>
      <c r="N197">
        <v>5000</v>
      </c>
      <c r="O197" s="18">
        <v>22386918</v>
      </c>
    </row>
    <row r="198" spans="1:16">
      <c r="A198" s="18">
        <v>71</v>
      </c>
      <c r="B198" s="6">
        <v>3</v>
      </c>
      <c r="C198">
        <v>3.45588235294117</v>
      </c>
      <c r="D198" t="s">
        <v>14</v>
      </c>
      <c r="E198">
        <v>18</v>
      </c>
      <c r="F198" s="21" t="s">
        <v>15</v>
      </c>
      <c r="G198" t="s">
        <v>274</v>
      </c>
      <c r="H198">
        <v>22</v>
      </c>
      <c r="I198" t="s">
        <v>81</v>
      </c>
      <c r="J198" t="s">
        <v>125</v>
      </c>
      <c r="K198" t="s">
        <v>19</v>
      </c>
      <c r="L198" s="32" t="s">
        <v>20</v>
      </c>
      <c r="M198" s="32" t="s">
        <v>196</v>
      </c>
      <c r="N198">
        <v>5000</v>
      </c>
      <c r="O198" s="18">
        <v>22386918</v>
      </c>
      <c r="P198" s="16" t="s">
        <v>352</v>
      </c>
    </row>
    <row r="199" spans="1:16">
      <c r="A199" s="18">
        <v>71</v>
      </c>
      <c r="B199" s="6">
        <v>24</v>
      </c>
      <c r="C199">
        <v>4.13043478260869</v>
      </c>
      <c r="D199" t="s">
        <v>14</v>
      </c>
      <c r="E199">
        <v>18</v>
      </c>
      <c r="F199" s="21" t="s">
        <v>15</v>
      </c>
      <c r="G199" t="s">
        <v>274</v>
      </c>
      <c r="H199">
        <v>22</v>
      </c>
      <c r="I199" t="s">
        <v>81</v>
      </c>
      <c r="J199" t="s">
        <v>125</v>
      </c>
      <c r="K199" t="s">
        <v>19</v>
      </c>
      <c r="L199" s="32" t="s">
        <v>20</v>
      </c>
      <c r="M199" s="32" t="s">
        <v>196</v>
      </c>
      <c r="N199">
        <v>5000</v>
      </c>
      <c r="O199" s="18">
        <v>22386918</v>
      </c>
    </row>
    <row r="200" spans="1:16">
      <c r="A200" s="18">
        <v>72</v>
      </c>
      <c r="B200" s="6">
        <v>3</v>
      </c>
      <c r="C200">
        <v>3.4146341463414598</v>
      </c>
      <c r="D200" t="s">
        <v>14</v>
      </c>
      <c r="E200">
        <v>18</v>
      </c>
      <c r="F200" s="21" t="s">
        <v>15</v>
      </c>
      <c r="G200" t="s">
        <v>274</v>
      </c>
      <c r="H200">
        <v>27</v>
      </c>
      <c r="I200" t="s">
        <v>81</v>
      </c>
      <c r="J200" t="s">
        <v>125</v>
      </c>
      <c r="K200" t="s">
        <v>19</v>
      </c>
      <c r="L200" t="s">
        <v>159</v>
      </c>
      <c r="M200" s="32" t="s">
        <v>196</v>
      </c>
      <c r="N200">
        <v>5000</v>
      </c>
      <c r="O200" s="18">
        <v>22339280</v>
      </c>
    </row>
    <row r="201" spans="1:16">
      <c r="A201" s="18">
        <v>72</v>
      </c>
      <c r="B201" s="6">
        <v>48</v>
      </c>
      <c r="C201">
        <v>3.8834951456310698</v>
      </c>
      <c r="D201" t="s">
        <v>14</v>
      </c>
      <c r="E201">
        <v>18</v>
      </c>
      <c r="F201" s="21" t="s">
        <v>15</v>
      </c>
      <c r="G201" t="s">
        <v>274</v>
      </c>
      <c r="H201">
        <v>27</v>
      </c>
      <c r="I201" t="s">
        <v>81</v>
      </c>
      <c r="J201" t="s">
        <v>125</v>
      </c>
      <c r="K201" t="s">
        <v>19</v>
      </c>
      <c r="L201" t="s">
        <v>159</v>
      </c>
      <c r="M201" s="32" t="s">
        <v>196</v>
      </c>
      <c r="N201">
        <v>5000</v>
      </c>
      <c r="O201" s="18">
        <v>22339280</v>
      </c>
    </row>
    <row r="202" spans="1:16">
      <c r="A202" s="18">
        <v>73</v>
      </c>
      <c r="B202" s="6">
        <v>3</v>
      </c>
      <c r="C202">
        <v>2.3170731707317</v>
      </c>
      <c r="D202" t="s">
        <v>14</v>
      </c>
      <c r="E202">
        <v>18</v>
      </c>
      <c r="F202" s="21" t="s">
        <v>15</v>
      </c>
      <c r="G202" t="s">
        <v>274</v>
      </c>
      <c r="H202">
        <v>22</v>
      </c>
      <c r="I202" t="s">
        <v>81</v>
      </c>
      <c r="J202" t="s">
        <v>125</v>
      </c>
      <c r="K202" t="s">
        <v>19</v>
      </c>
      <c r="L202" s="32" t="s">
        <v>20</v>
      </c>
      <c r="M202" s="32" t="s">
        <v>196</v>
      </c>
      <c r="N202">
        <v>5000</v>
      </c>
      <c r="O202" s="18">
        <v>22339280</v>
      </c>
      <c r="P202" s="6" t="s">
        <v>354</v>
      </c>
    </row>
    <row r="203" spans="1:16">
      <c r="A203" s="18">
        <v>73</v>
      </c>
      <c r="B203" s="6">
        <v>48</v>
      </c>
      <c r="C203">
        <v>4.1747572815533998</v>
      </c>
      <c r="D203" t="s">
        <v>14</v>
      </c>
      <c r="E203">
        <v>18</v>
      </c>
      <c r="F203" s="21" t="s">
        <v>15</v>
      </c>
      <c r="G203" t="s">
        <v>274</v>
      </c>
      <c r="H203">
        <v>22</v>
      </c>
      <c r="I203" t="s">
        <v>81</v>
      </c>
      <c r="J203" t="s">
        <v>125</v>
      </c>
      <c r="K203" t="s">
        <v>19</v>
      </c>
      <c r="L203" s="32" t="s">
        <v>20</v>
      </c>
      <c r="M203" s="32" t="s">
        <v>196</v>
      </c>
      <c r="N203">
        <v>5000</v>
      </c>
      <c r="O203" s="18">
        <v>22339280</v>
      </c>
    </row>
    <row r="204" spans="1:16">
      <c r="A204" s="33">
        <v>74</v>
      </c>
      <c r="B204" s="6">
        <v>3.3000000000000002E-2</v>
      </c>
      <c r="C204">
        <v>2.2857142857142665</v>
      </c>
      <c r="D204" t="s">
        <v>14</v>
      </c>
      <c r="E204">
        <v>30</v>
      </c>
      <c r="F204" s="16" t="s">
        <v>86</v>
      </c>
      <c r="G204" t="s">
        <v>274</v>
      </c>
      <c r="H204">
        <v>308</v>
      </c>
      <c r="I204" t="s">
        <v>81</v>
      </c>
      <c r="J204" t="s">
        <v>125</v>
      </c>
      <c r="K204" t="s">
        <v>130</v>
      </c>
      <c r="L204" s="32" t="s">
        <v>20</v>
      </c>
      <c r="M204" s="32" t="s">
        <v>59</v>
      </c>
      <c r="N204">
        <v>0</v>
      </c>
      <c r="O204" s="18">
        <v>25356071</v>
      </c>
      <c r="P204" t="s">
        <v>131</v>
      </c>
    </row>
    <row r="205" spans="1:16">
      <c r="A205" s="33">
        <v>74</v>
      </c>
      <c r="B205" s="6">
        <v>0.5</v>
      </c>
      <c r="C205">
        <v>2.2857142857142665</v>
      </c>
      <c r="D205" t="s">
        <v>14</v>
      </c>
      <c r="E205">
        <v>30</v>
      </c>
      <c r="F205" s="16" t="s">
        <v>86</v>
      </c>
      <c r="G205" t="s">
        <v>274</v>
      </c>
      <c r="H205">
        <v>308</v>
      </c>
      <c r="I205" t="s">
        <v>81</v>
      </c>
      <c r="J205" t="s">
        <v>125</v>
      </c>
      <c r="K205" t="s">
        <v>130</v>
      </c>
      <c r="L205" s="32" t="s">
        <v>20</v>
      </c>
      <c r="M205" s="32" t="s">
        <v>59</v>
      </c>
      <c r="N205">
        <v>0</v>
      </c>
      <c r="O205" s="18">
        <v>25356071</v>
      </c>
    </row>
    <row r="206" spans="1:16">
      <c r="A206" s="33">
        <v>74</v>
      </c>
      <c r="B206" s="6">
        <v>1</v>
      </c>
      <c r="C206">
        <v>3.0476190476190288</v>
      </c>
      <c r="D206" t="s">
        <v>14</v>
      </c>
      <c r="E206">
        <v>30</v>
      </c>
      <c r="F206" s="16" t="s">
        <v>86</v>
      </c>
      <c r="G206" t="s">
        <v>274</v>
      </c>
      <c r="H206">
        <v>308</v>
      </c>
      <c r="I206" t="s">
        <v>81</v>
      </c>
      <c r="J206" t="s">
        <v>125</v>
      </c>
      <c r="K206" t="s">
        <v>130</v>
      </c>
      <c r="L206" s="32" t="s">
        <v>20</v>
      </c>
      <c r="M206" s="32" t="s">
        <v>59</v>
      </c>
      <c r="N206">
        <v>0</v>
      </c>
      <c r="O206" s="18">
        <v>25356071</v>
      </c>
    </row>
    <row r="207" spans="1:16">
      <c r="A207" s="33">
        <v>74</v>
      </c>
      <c r="B207" s="6">
        <v>3</v>
      </c>
      <c r="C207">
        <v>2.2857142857142665</v>
      </c>
      <c r="D207" t="s">
        <v>14</v>
      </c>
      <c r="E207">
        <v>30</v>
      </c>
      <c r="F207" s="16" t="s">
        <v>86</v>
      </c>
      <c r="G207" t="s">
        <v>274</v>
      </c>
      <c r="H207">
        <v>308</v>
      </c>
      <c r="I207" t="s">
        <v>81</v>
      </c>
      <c r="J207" t="s">
        <v>125</v>
      </c>
      <c r="K207" t="s">
        <v>130</v>
      </c>
      <c r="L207" s="32" t="s">
        <v>20</v>
      </c>
      <c r="M207" s="32" t="s">
        <v>59</v>
      </c>
      <c r="N207">
        <v>0</v>
      </c>
      <c r="O207" s="18">
        <v>25356071</v>
      </c>
    </row>
    <row r="208" spans="1:16">
      <c r="A208" s="33">
        <v>74</v>
      </c>
      <c r="B208" s="6">
        <v>6</v>
      </c>
      <c r="C208">
        <v>0.76190476190475243</v>
      </c>
      <c r="D208" t="s">
        <v>14</v>
      </c>
      <c r="E208">
        <v>30</v>
      </c>
      <c r="F208" s="16" t="s">
        <v>86</v>
      </c>
      <c r="G208" t="s">
        <v>274</v>
      </c>
      <c r="H208">
        <v>308</v>
      </c>
      <c r="I208" t="s">
        <v>81</v>
      </c>
      <c r="J208" t="s">
        <v>125</v>
      </c>
      <c r="K208" t="s">
        <v>130</v>
      </c>
      <c r="L208" s="32" t="s">
        <v>20</v>
      </c>
      <c r="M208" s="32" t="s">
        <v>59</v>
      </c>
      <c r="N208">
        <v>0</v>
      </c>
      <c r="O208" s="18">
        <v>25356071</v>
      </c>
    </row>
    <row r="209" spans="1:16" ht="16.2">
      <c r="A209" s="18">
        <v>75</v>
      </c>
      <c r="B209" s="6">
        <v>44</v>
      </c>
      <c r="C209">
        <v>1.9285714285714199</v>
      </c>
      <c r="D209" t="s">
        <v>14</v>
      </c>
      <c r="E209">
        <v>18.399999999999999</v>
      </c>
      <c r="F209" s="21" t="s">
        <v>15</v>
      </c>
      <c r="G209" t="s">
        <v>274</v>
      </c>
      <c r="H209">
        <v>63</v>
      </c>
      <c r="I209" t="s">
        <v>81</v>
      </c>
      <c r="J209" t="s">
        <v>125</v>
      </c>
      <c r="K209" t="s">
        <v>19</v>
      </c>
      <c r="L209" s="32" t="s">
        <v>135</v>
      </c>
      <c r="M209" s="32" t="s">
        <v>326</v>
      </c>
      <c r="N209">
        <v>5000</v>
      </c>
      <c r="O209" s="18">
        <v>27109431</v>
      </c>
      <c r="P209" s="6" t="s">
        <v>355</v>
      </c>
    </row>
    <row r="210" spans="1:16" ht="16.2">
      <c r="A210" s="18">
        <v>76</v>
      </c>
      <c r="B210" s="6">
        <v>44</v>
      </c>
      <c r="C210">
        <v>2.9999999999999898</v>
      </c>
      <c r="D210" t="s">
        <v>14</v>
      </c>
      <c r="E210">
        <v>18.399999999999999</v>
      </c>
      <c r="F210" s="21" t="s">
        <v>15</v>
      </c>
      <c r="G210" t="s">
        <v>274</v>
      </c>
      <c r="H210">
        <v>72</v>
      </c>
      <c r="I210" t="s">
        <v>81</v>
      </c>
      <c r="J210" t="s">
        <v>125</v>
      </c>
      <c r="K210" t="s">
        <v>19</v>
      </c>
      <c r="L210" s="32" t="s">
        <v>135</v>
      </c>
      <c r="M210" s="32" t="s">
        <v>326</v>
      </c>
      <c r="N210">
        <v>5000</v>
      </c>
      <c r="O210" s="18">
        <v>27109431</v>
      </c>
      <c r="P210" s="6" t="s">
        <v>356</v>
      </c>
    </row>
    <row r="211" spans="1:16">
      <c r="A211" s="18">
        <v>77</v>
      </c>
      <c r="B211" s="6">
        <v>48</v>
      </c>
      <c r="C211">
        <v>1.5686274509803899</v>
      </c>
      <c r="D211" t="s">
        <v>14</v>
      </c>
      <c r="E211">
        <v>20</v>
      </c>
      <c r="F211" s="21" t="s">
        <v>15</v>
      </c>
      <c r="G211" t="s">
        <v>274</v>
      </c>
      <c r="H211">
        <v>55</v>
      </c>
      <c r="I211" t="s">
        <v>136</v>
      </c>
      <c r="J211" t="s">
        <v>125</v>
      </c>
      <c r="K211" t="s">
        <v>19</v>
      </c>
      <c r="L211" s="32" t="s">
        <v>20</v>
      </c>
      <c r="M211" s="32" t="s">
        <v>326</v>
      </c>
      <c r="N211">
        <v>5000</v>
      </c>
      <c r="O211" s="18">
        <v>26188609</v>
      </c>
      <c r="P211" s="24" t="s">
        <v>357</v>
      </c>
    </row>
    <row r="212" spans="1:16">
      <c r="A212" s="18">
        <v>78</v>
      </c>
      <c r="B212" s="6">
        <v>1</v>
      </c>
      <c r="C212">
        <v>3.4375</v>
      </c>
      <c r="D212" t="s">
        <v>14</v>
      </c>
      <c r="E212">
        <v>22</v>
      </c>
      <c r="F212" s="21" t="s">
        <v>15</v>
      </c>
      <c r="G212" t="s">
        <v>274</v>
      </c>
      <c r="H212">
        <v>20</v>
      </c>
      <c r="I212" t="s">
        <v>137</v>
      </c>
      <c r="J212" t="s">
        <v>125</v>
      </c>
      <c r="K212" t="s">
        <v>130</v>
      </c>
      <c r="L212" s="32" t="s">
        <v>20</v>
      </c>
      <c r="M212" s="32" t="s">
        <v>326</v>
      </c>
      <c r="N212">
        <v>10000</v>
      </c>
      <c r="O212" s="18">
        <v>21162527</v>
      </c>
      <c r="P212" s="6" t="s">
        <v>358</v>
      </c>
    </row>
    <row r="213" spans="1:16">
      <c r="A213" s="18">
        <v>78</v>
      </c>
      <c r="B213" s="6">
        <v>6</v>
      </c>
      <c r="C213">
        <v>1.875</v>
      </c>
      <c r="D213" t="s">
        <v>14</v>
      </c>
      <c r="E213">
        <v>22</v>
      </c>
      <c r="F213" s="21" t="s">
        <v>15</v>
      </c>
      <c r="G213" t="s">
        <v>274</v>
      </c>
      <c r="H213">
        <v>20</v>
      </c>
      <c r="I213" t="s">
        <v>137</v>
      </c>
      <c r="J213" t="s">
        <v>125</v>
      </c>
      <c r="K213" t="s">
        <v>130</v>
      </c>
      <c r="L213" s="32" t="s">
        <v>20</v>
      </c>
      <c r="M213" s="32" t="s">
        <v>326</v>
      </c>
      <c r="N213">
        <v>10000</v>
      </c>
      <c r="O213" s="18">
        <v>21162527</v>
      </c>
    </row>
    <row r="214" spans="1:16">
      <c r="A214" s="18">
        <v>78</v>
      </c>
      <c r="B214" s="6">
        <v>24</v>
      </c>
      <c r="C214">
        <v>0.156250000000001</v>
      </c>
      <c r="D214" t="s">
        <v>14</v>
      </c>
      <c r="E214">
        <v>22</v>
      </c>
      <c r="F214" s="21" t="s">
        <v>15</v>
      </c>
      <c r="G214" t="s">
        <v>274</v>
      </c>
      <c r="H214">
        <v>20</v>
      </c>
      <c r="I214" t="s">
        <v>137</v>
      </c>
      <c r="J214" t="s">
        <v>125</v>
      </c>
      <c r="K214" t="s">
        <v>130</v>
      </c>
      <c r="L214" s="32" t="s">
        <v>20</v>
      </c>
      <c r="M214" s="32" t="s">
        <v>326</v>
      </c>
      <c r="N214">
        <v>10000</v>
      </c>
      <c r="O214" s="18">
        <v>21162527</v>
      </c>
    </row>
    <row r="215" spans="1:16">
      <c r="A215" s="18">
        <v>78</v>
      </c>
      <c r="B215" s="6">
        <v>72</v>
      </c>
      <c r="C215">
        <v>1.1999999999999999E-3</v>
      </c>
      <c r="D215" t="s">
        <v>14</v>
      </c>
      <c r="E215">
        <v>22</v>
      </c>
      <c r="F215" s="21" t="s">
        <v>15</v>
      </c>
      <c r="G215" t="s">
        <v>274</v>
      </c>
      <c r="H215">
        <v>20</v>
      </c>
      <c r="I215" t="s">
        <v>137</v>
      </c>
      <c r="J215" t="s">
        <v>125</v>
      </c>
      <c r="K215" t="s">
        <v>130</v>
      </c>
      <c r="L215" s="32" t="s">
        <v>20</v>
      </c>
      <c r="M215" s="32" t="s">
        <v>326</v>
      </c>
      <c r="N215">
        <v>10000</v>
      </c>
      <c r="O215" s="18">
        <v>21162527</v>
      </c>
    </row>
    <row r="216" spans="1:16">
      <c r="A216" s="18">
        <v>79</v>
      </c>
      <c r="B216" s="6">
        <v>3.3333333E-2</v>
      </c>
      <c r="C216">
        <v>1.955034213098727</v>
      </c>
      <c r="D216" t="s">
        <v>14</v>
      </c>
      <c r="E216" t="s">
        <v>326</v>
      </c>
      <c r="F216" t="s">
        <v>70</v>
      </c>
      <c r="G216" t="s">
        <v>274</v>
      </c>
      <c r="H216">
        <v>243</v>
      </c>
      <c r="I216" t="s">
        <v>137</v>
      </c>
      <c r="J216" t="s">
        <v>125</v>
      </c>
      <c r="K216" t="s">
        <v>19</v>
      </c>
      <c r="L216" s="32" t="s">
        <v>20</v>
      </c>
      <c r="M216" s="32" t="s">
        <v>326</v>
      </c>
      <c r="N216">
        <v>0</v>
      </c>
      <c r="O216" s="18">
        <v>22830500</v>
      </c>
      <c r="P216" s="6" t="s">
        <v>138</v>
      </c>
    </row>
    <row r="217" spans="1:16">
      <c r="A217" s="18">
        <v>79</v>
      </c>
      <c r="B217" s="6">
        <v>8.3333332999999996E-2</v>
      </c>
      <c r="C217">
        <v>1.221896383186706</v>
      </c>
      <c r="D217" t="s">
        <v>14</v>
      </c>
      <c r="E217" t="s">
        <v>326</v>
      </c>
      <c r="F217" t="s">
        <v>70</v>
      </c>
      <c r="G217" t="s">
        <v>274</v>
      </c>
      <c r="H217">
        <v>243</v>
      </c>
      <c r="I217" t="s">
        <v>137</v>
      </c>
      <c r="J217" t="s">
        <v>125</v>
      </c>
      <c r="K217" t="s">
        <v>19</v>
      </c>
      <c r="L217" s="32" t="s">
        <v>20</v>
      </c>
      <c r="M217" s="32" t="s">
        <v>326</v>
      </c>
      <c r="N217">
        <v>0</v>
      </c>
      <c r="O217" s="18">
        <v>22830500</v>
      </c>
    </row>
    <row r="218" spans="1:16">
      <c r="A218" s="18">
        <v>79</v>
      </c>
      <c r="B218" s="6">
        <v>0.16666666699999999</v>
      </c>
      <c r="C218">
        <v>0.7331378299120227</v>
      </c>
      <c r="D218" t="s">
        <v>14</v>
      </c>
      <c r="E218" t="s">
        <v>326</v>
      </c>
      <c r="F218" t="s">
        <v>70</v>
      </c>
      <c r="G218" t="s">
        <v>274</v>
      </c>
      <c r="H218">
        <v>243</v>
      </c>
      <c r="I218" t="s">
        <v>137</v>
      </c>
      <c r="J218" t="s">
        <v>125</v>
      </c>
      <c r="K218" t="s">
        <v>19</v>
      </c>
      <c r="L218" s="32" t="s">
        <v>20</v>
      </c>
      <c r="M218" s="32" t="s">
        <v>326</v>
      </c>
      <c r="N218">
        <v>0</v>
      </c>
      <c r="O218" s="18">
        <v>22830500</v>
      </c>
    </row>
    <row r="219" spans="1:16">
      <c r="A219" s="18">
        <v>79</v>
      </c>
      <c r="B219" s="6">
        <v>0.5</v>
      </c>
      <c r="C219">
        <v>1.221896383186706</v>
      </c>
      <c r="D219" t="s">
        <v>14</v>
      </c>
      <c r="E219" t="s">
        <v>326</v>
      </c>
      <c r="F219" t="s">
        <v>70</v>
      </c>
      <c r="G219" t="s">
        <v>274</v>
      </c>
      <c r="H219">
        <v>243</v>
      </c>
      <c r="I219" t="s">
        <v>137</v>
      </c>
      <c r="J219" t="s">
        <v>125</v>
      </c>
      <c r="K219" t="s">
        <v>19</v>
      </c>
      <c r="L219" s="32" t="s">
        <v>20</v>
      </c>
      <c r="M219" s="32" t="s">
        <v>326</v>
      </c>
      <c r="N219">
        <v>0</v>
      </c>
      <c r="O219" s="18">
        <v>22830500</v>
      </c>
    </row>
    <row r="220" spans="1:16">
      <c r="A220" s="18">
        <v>79</v>
      </c>
      <c r="B220" s="6">
        <v>3</v>
      </c>
      <c r="C220">
        <v>0.48875855327468176</v>
      </c>
      <c r="D220" t="s">
        <v>14</v>
      </c>
      <c r="E220" t="s">
        <v>326</v>
      </c>
      <c r="F220" t="s">
        <v>70</v>
      </c>
      <c r="G220" t="s">
        <v>274</v>
      </c>
      <c r="H220">
        <v>243</v>
      </c>
      <c r="I220" t="s">
        <v>137</v>
      </c>
      <c r="J220" t="s">
        <v>125</v>
      </c>
      <c r="K220" t="s">
        <v>19</v>
      </c>
      <c r="L220" s="32" t="s">
        <v>20</v>
      </c>
      <c r="M220" s="32" t="s">
        <v>326</v>
      </c>
      <c r="N220">
        <v>0</v>
      </c>
      <c r="O220" s="18">
        <v>22830500</v>
      </c>
    </row>
    <row r="221" spans="1:16">
      <c r="A221" s="18">
        <v>80</v>
      </c>
      <c r="B221" s="6">
        <v>3.3333333E-2</v>
      </c>
      <c r="C221">
        <f>0.888888888888887/(0.525*35/28)</f>
        <v>1.3544973544973515</v>
      </c>
      <c r="D221" t="s">
        <v>14</v>
      </c>
      <c r="E221" t="s">
        <v>326</v>
      </c>
      <c r="F221" t="s">
        <v>70</v>
      </c>
      <c r="G221" t="s">
        <v>274</v>
      </c>
      <c r="H221">
        <v>914</v>
      </c>
      <c r="I221" t="s">
        <v>137</v>
      </c>
      <c r="J221" t="s">
        <v>125</v>
      </c>
      <c r="K221" t="s">
        <v>19</v>
      </c>
      <c r="L221" s="32" t="s">
        <v>20</v>
      </c>
      <c r="M221" s="32" t="s">
        <v>326</v>
      </c>
      <c r="N221">
        <v>0</v>
      </c>
      <c r="O221" s="18">
        <v>22830500</v>
      </c>
      <c r="P221" s="6" t="s">
        <v>139</v>
      </c>
    </row>
    <row r="222" spans="1:16">
      <c r="A222" s="18">
        <v>80</v>
      </c>
      <c r="B222" s="6">
        <v>8.3333332999999996E-2</v>
      </c>
      <c r="C222">
        <f>0.666666666666664/(0.525*35/28)</f>
        <v>1.0158730158730118</v>
      </c>
      <c r="D222" t="s">
        <v>14</v>
      </c>
      <c r="E222" t="s">
        <v>326</v>
      </c>
      <c r="F222" t="s">
        <v>70</v>
      </c>
      <c r="G222" t="s">
        <v>274</v>
      </c>
      <c r="H222">
        <v>914</v>
      </c>
      <c r="I222" t="s">
        <v>137</v>
      </c>
      <c r="J222" t="s">
        <v>125</v>
      </c>
      <c r="K222" t="s">
        <v>19</v>
      </c>
      <c r="L222" s="32" t="s">
        <v>20</v>
      </c>
      <c r="M222" s="32" t="s">
        <v>326</v>
      </c>
      <c r="N222">
        <v>0</v>
      </c>
      <c r="O222" s="18">
        <v>22830500</v>
      </c>
    </row>
    <row r="223" spans="1:16">
      <c r="A223" s="18">
        <v>80</v>
      </c>
      <c r="B223" s="6">
        <v>0.16666666699999999</v>
      </c>
      <c r="C223">
        <f>0.444444444444445/(0.525*35/28)</f>
        <v>0.6772486772486781</v>
      </c>
      <c r="D223" t="s">
        <v>14</v>
      </c>
      <c r="E223" t="s">
        <v>326</v>
      </c>
      <c r="F223" t="s">
        <v>70</v>
      </c>
      <c r="G223" t="s">
        <v>274</v>
      </c>
      <c r="H223">
        <v>914</v>
      </c>
      <c r="I223" t="s">
        <v>137</v>
      </c>
      <c r="J223" t="s">
        <v>125</v>
      </c>
      <c r="K223" t="s">
        <v>19</v>
      </c>
      <c r="L223" s="32" t="s">
        <v>20</v>
      </c>
      <c r="M223" s="32" t="s">
        <v>326</v>
      </c>
      <c r="N223">
        <v>0</v>
      </c>
      <c r="O223" s="18">
        <v>22830500</v>
      </c>
    </row>
    <row r="224" spans="1:16">
      <c r="A224" s="18">
        <v>80</v>
      </c>
      <c r="B224" s="6">
        <v>0.5</v>
      </c>
      <c r="C224">
        <f>0.111111111111108/(0.525*35/28)</f>
        <v>0.16931216931216456</v>
      </c>
      <c r="D224" t="s">
        <v>14</v>
      </c>
      <c r="E224" t="s">
        <v>326</v>
      </c>
      <c r="F224" t="s">
        <v>70</v>
      </c>
      <c r="G224" t="s">
        <v>274</v>
      </c>
      <c r="H224">
        <v>914</v>
      </c>
      <c r="I224" t="s">
        <v>137</v>
      </c>
      <c r="J224" t="s">
        <v>125</v>
      </c>
      <c r="K224" t="s">
        <v>19</v>
      </c>
      <c r="L224" s="32" t="s">
        <v>20</v>
      </c>
      <c r="M224" s="32" t="s">
        <v>326</v>
      </c>
      <c r="N224">
        <v>0</v>
      </c>
      <c r="O224" s="18">
        <v>22830500</v>
      </c>
    </row>
    <row r="225" spans="1:16">
      <c r="A225" s="18">
        <v>81</v>
      </c>
      <c r="B225" s="6">
        <v>1</v>
      </c>
      <c r="C225">
        <v>0.69</v>
      </c>
      <c r="D225" t="s">
        <v>14</v>
      </c>
      <c r="E225">
        <v>20</v>
      </c>
      <c r="F225" s="16" t="s">
        <v>86</v>
      </c>
      <c r="G225" t="s">
        <v>274</v>
      </c>
      <c r="H225">
        <v>800</v>
      </c>
      <c r="I225" t="s">
        <v>140</v>
      </c>
      <c r="J225" t="s">
        <v>125</v>
      </c>
      <c r="K225" t="s">
        <v>19</v>
      </c>
      <c r="L225" s="32" t="s">
        <v>20</v>
      </c>
      <c r="M225" s="32" t="s">
        <v>59</v>
      </c>
      <c r="N225">
        <v>0</v>
      </c>
      <c r="O225" s="39" t="s">
        <v>141</v>
      </c>
      <c r="P225" s="6" t="s">
        <v>142</v>
      </c>
    </row>
    <row r="226" spans="1:16">
      <c r="A226" s="18">
        <v>81</v>
      </c>
      <c r="B226" s="6">
        <v>3</v>
      </c>
      <c r="C226">
        <v>0.7</v>
      </c>
      <c r="D226" t="s">
        <v>14</v>
      </c>
      <c r="E226">
        <v>20</v>
      </c>
      <c r="F226" s="16" t="s">
        <v>86</v>
      </c>
      <c r="G226" t="s">
        <v>274</v>
      </c>
      <c r="H226">
        <v>800</v>
      </c>
      <c r="I226" t="s">
        <v>140</v>
      </c>
      <c r="J226" t="s">
        <v>125</v>
      </c>
      <c r="K226" t="s">
        <v>19</v>
      </c>
      <c r="L226" s="32" t="s">
        <v>20</v>
      </c>
      <c r="M226" s="32" t="s">
        <v>59</v>
      </c>
      <c r="N226">
        <v>0</v>
      </c>
      <c r="O226" s="39" t="s">
        <v>141</v>
      </c>
    </row>
    <row r="227" spans="1:16">
      <c r="A227" s="18">
        <v>81</v>
      </c>
      <c r="B227" s="6">
        <v>6</v>
      </c>
      <c r="C227">
        <v>0.56000000000000005</v>
      </c>
      <c r="D227" t="s">
        <v>14</v>
      </c>
      <c r="E227">
        <v>20</v>
      </c>
      <c r="F227" s="16" t="s">
        <v>86</v>
      </c>
      <c r="G227" t="s">
        <v>274</v>
      </c>
      <c r="H227">
        <v>800</v>
      </c>
      <c r="I227" t="s">
        <v>140</v>
      </c>
      <c r="J227" t="s">
        <v>125</v>
      </c>
      <c r="K227" t="s">
        <v>19</v>
      </c>
      <c r="L227" s="32" t="s">
        <v>20</v>
      </c>
      <c r="M227" s="32" t="s">
        <v>59</v>
      </c>
      <c r="N227">
        <v>0</v>
      </c>
      <c r="O227" s="39" t="s">
        <v>141</v>
      </c>
    </row>
    <row r="228" spans="1:16">
      <c r="A228" s="18">
        <v>81</v>
      </c>
      <c r="B228" s="6">
        <v>12</v>
      </c>
      <c r="C228">
        <v>0.34</v>
      </c>
      <c r="D228" t="s">
        <v>14</v>
      </c>
      <c r="E228">
        <v>20</v>
      </c>
      <c r="F228" s="16" t="s">
        <v>86</v>
      </c>
      <c r="G228" t="s">
        <v>274</v>
      </c>
      <c r="H228">
        <v>800</v>
      </c>
      <c r="I228" t="s">
        <v>140</v>
      </c>
      <c r="J228" t="s">
        <v>125</v>
      </c>
      <c r="K228" t="s">
        <v>19</v>
      </c>
      <c r="L228" s="32" t="s">
        <v>20</v>
      </c>
      <c r="M228" s="32" t="s">
        <v>59</v>
      </c>
      <c r="N228">
        <v>0</v>
      </c>
      <c r="O228" s="39" t="s">
        <v>141</v>
      </c>
    </row>
    <row r="229" spans="1:16">
      <c r="A229" s="18">
        <v>81</v>
      </c>
      <c r="B229" s="6">
        <v>24</v>
      </c>
      <c r="C229">
        <v>0.18</v>
      </c>
      <c r="D229" t="s">
        <v>14</v>
      </c>
      <c r="E229">
        <v>20</v>
      </c>
      <c r="F229" s="16" t="s">
        <v>86</v>
      </c>
      <c r="G229" t="s">
        <v>274</v>
      </c>
      <c r="H229">
        <v>800</v>
      </c>
      <c r="I229" t="s">
        <v>140</v>
      </c>
      <c r="J229" t="s">
        <v>125</v>
      </c>
      <c r="K229" t="s">
        <v>19</v>
      </c>
      <c r="L229" s="32" t="s">
        <v>20</v>
      </c>
      <c r="M229" s="32" t="s">
        <v>59</v>
      </c>
      <c r="N229">
        <v>0</v>
      </c>
      <c r="O229" s="39" t="s">
        <v>141</v>
      </c>
    </row>
    <row r="230" spans="1:16">
      <c r="A230" s="18">
        <v>81</v>
      </c>
      <c r="B230" s="6">
        <v>48</v>
      </c>
      <c r="C230">
        <v>0.19</v>
      </c>
      <c r="D230" t="s">
        <v>14</v>
      </c>
      <c r="E230">
        <v>20</v>
      </c>
      <c r="F230" s="16" t="s">
        <v>86</v>
      </c>
      <c r="G230" t="s">
        <v>274</v>
      </c>
      <c r="H230">
        <v>800</v>
      </c>
      <c r="I230" t="s">
        <v>140</v>
      </c>
      <c r="J230" t="s">
        <v>125</v>
      </c>
      <c r="K230" t="s">
        <v>19</v>
      </c>
      <c r="L230" s="32" t="s">
        <v>20</v>
      </c>
      <c r="M230" s="32" t="s">
        <v>59</v>
      </c>
      <c r="N230">
        <v>0</v>
      </c>
      <c r="O230" s="39" t="s">
        <v>141</v>
      </c>
    </row>
    <row r="231" spans="1:16">
      <c r="A231" s="18">
        <v>82</v>
      </c>
      <c r="B231" s="6">
        <v>24</v>
      </c>
      <c r="C231">
        <v>8.8524590163934391</v>
      </c>
      <c r="D231" t="s">
        <v>14</v>
      </c>
      <c r="E231">
        <v>20</v>
      </c>
      <c r="F231" t="s">
        <v>31</v>
      </c>
      <c r="G231" t="s">
        <v>274</v>
      </c>
      <c r="H231">
        <v>220</v>
      </c>
      <c r="I231" t="s">
        <v>81</v>
      </c>
      <c r="J231" t="s">
        <v>125</v>
      </c>
      <c r="K231" t="s">
        <v>19</v>
      </c>
      <c r="L231" s="6" t="s">
        <v>144</v>
      </c>
      <c r="M231" s="6" t="s">
        <v>196</v>
      </c>
      <c r="N231">
        <v>5000</v>
      </c>
      <c r="O231" s="18">
        <v>27490486</v>
      </c>
      <c r="P231" s="6" t="s">
        <v>145</v>
      </c>
    </row>
    <row r="232" spans="1:16">
      <c r="A232" s="18">
        <v>83</v>
      </c>
      <c r="B232" s="6">
        <v>24</v>
      </c>
      <c r="C232">
        <v>5.3278688524590097</v>
      </c>
      <c r="D232" t="s">
        <v>14</v>
      </c>
      <c r="E232">
        <v>20</v>
      </c>
      <c r="F232" t="s">
        <v>31</v>
      </c>
      <c r="G232" t="s">
        <v>274</v>
      </c>
      <c r="H232">
        <v>220</v>
      </c>
      <c r="I232" t="s">
        <v>81</v>
      </c>
      <c r="J232" t="s">
        <v>125</v>
      </c>
      <c r="K232" t="s">
        <v>19</v>
      </c>
      <c r="L232" s="32" t="s">
        <v>20</v>
      </c>
      <c r="M232" s="6" t="s">
        <v>196</v>
      </c>
      <c r="N232">
        <v>5000</v>
      </c>
      <c r="O232" s="18">
        <v>27490486</v>
      </c>
      <c r="P232" s="6" t="s">
        <v>146</v>
      </c>
    </row>
    <row r="233" spans="1:16">
      <c r="A233" s="18">
        <v>84</v>
      </c>
      <c r="B233" s="6">
        <v>72</v>
      </c>
      <c r="C233">
        <v>2.6582278481012498</v>
      </c>
      <c r="D233" t="s">
        <v>14</v>
      </c>
      <c r="E233">
        <v>19.100000000000001</v>
      </c>
      <c r="F233" s="21" t="s">
        <v>15</v>
      </c>
      <c r="G233" t="s">
        <v>274</v>
      </c>
      <c r="H233">
        <v>68</v>
      </c>
      <c r="I233" t="s">
        <v>81</v>
      </c>
      <c r="J233" t="s">
        <v>125</v>
      </c>
      <c r="K233" t="s">
        <v>19</v>
      </c>
      <c r="L233" s="32" t="s">
        <v>20</v>
      </c>
      <c r="M233" s="32" t="s">
        <v>59</v>
      </c>
      <c r="N233">
        <v>5000</v>
      </c>
      <c r="O233" s="18">
        <v>27254470</v>
      </c>
      <c r="P233" s="6" t="s">
        <v>147</v>
      </c>
    </row>
    <row r="234" spans="1:16">
      <c r="A234" s="18">
        <v>84</v>
      </c>
      <c r="B234" s="6">
        <v>240</v>
      </c>
      <c r="C234">
        <v>2.46835443037974</v>
      </c>
      <c r="D234" t="s">
        <v>14</v>
      </c>
      <c r="E234">
        <v>19.100000000000001</v>
      </c>
      <c r="F234" s="21" t="s">
        <v>15</v>
      </c>
      <c r="G234" t="s">
        <v>274</v>
      </c>
      <c r="H234">
        <v>68</v>
      </c>
      <c r="I234" t="s">
        <v>81</v>
      </c>
      <c r="J234" t="s">
        <v>125</v>
      </c>
      <c r="K234" t="s">
        <v>19</v>
      </c>
      <c r="L234" s="32" t="s">
        <v>20</v>
      </c>
      <c r="M234" s="32" t="s">
        <v>59</v>
      </c>
      <c r="N234">
        <v>5000</v>
      </c>
      <c r="O234" s="18">
        <v>27254470</v>
      </c>
    </row>
    <row r="235" spans="1:16">
      <c r="A235" s="18">
        <v>84</v>
      </c>
      <c r="B235" s="6">
        <v>408</v>
      </c>
      <c r="C235">
        <v>3.0379746835443</v>
      </c>
      <c r="D235" t="s">
        <v>14</v>
      </c>
      <c r="E235">
        <v>19.100000000000001</v>
      </c>
      <c r="F235" s="21" t="s">
        <v>15</v>
      </c>
      <c r="G235" t="s">
        <v>274</v>
      </c>
      <c r="H235">
        <v>68</v>
      </c>
      <c r="I235" t="s">
        <v>81</v>
      </c>
      <c r="J235" t="s">
        <v>125</v>
      </c>
      <c r="K235" t="s">
        <v>19</v>
      </c>
      <c r="L235" s="32" t="s">
        <v>20</v>
      </c>
      <c r="M235" s="32" t="s">
        <v>59</v>
      </c>
      <c r="N235">
        <v>5000</v>
      </c>
      <c r="O235" s="18">
        <v>27254470</v>
      </c>
    </row>
    <row r="236" spans="1:16">
      <c r="A236" s="18">
        <v>85</v>
      </c>
      <c r="B236" s="6">
        <v>0.25</v>
      </c>
      <c r="C236">
        <v>5.21</v>
      </c>
      <c r="D236" t="s">
        <v>14</v>
      </c>
      <c r="E236">
        <v>20</v>
      </c>
      <c r="F236" t="s">
        <v>31</v>
      </c>
      <c r="G236" t="s">
        <v>274</v>
      </c>
      <c r="H236">
        <v>25</v>
      </c>
      <c r="I236" t="s">
        <v>167</v>
      </c>
      <c r="J236" t="s">
        <v>125</v>
      </c>
      <c r="K236" t="s">
        <v>19</v>
      </c>
      <c r="L236" t="s">
        <v>68</v>
      </c>
      <c r="M236" s="32" t="s">
        <v>326</v>
      </c>
      <c r="N236" t="s">
        <v>53</v>
      </c>
      <c r="O236" s="18">
        <v>30133308</v>
      </c>
      <c r="P236" s="6" t="s">
        <v>148</v>
      </c>
    </row>
    <row r="237" spans="1:16">
      <c r="A237" s="18">
        <v>85</v>
      </c>
      <c r="B237" s="6">
        <v>0.5</v>
      </c>
      <c r="C237">
        <v>8.34</v>
      </c>
      <c r="D237" t="s">
        <v>14</v>
      </c>
      <c r="E237">
        <v>20</v>
      </c>
      <c r="F237" t="s">
        <v>31</v>
      </c>
      <c r="G237" t="s">
        <v>274</v>
      </c>
      <c r="H237">
        <v>25</v>
      </c>
      <c r="I237" t="s">
        <v>167</v>
      </c>
      <c r="J237" t="s">
        <v>125</v>
      </c>
      <c r="K237" t="s">
        <v>19</v>
      </c>
      <c r="L237" t="s">
        <v>68</v>
      </c>
      <c r="M237" s="32" t="s">
        <v>326</v>
      </c>
      <c r="N237" t="s">
        <v>53</v>
      </c>
      <c r="O237" s="18">
        <v>30133308</v>
      </c>
    </row>
    <row r="238" spans="1:16">
      <c r="A238" s="18">
        <v>85</v>
      </c>
      <c r="B238" s="6">
        <v>1</v>
      </c>
      <c r="C238">
        <v>11.41</v>
      </c>
      <c r="D238" t="s">
        <v>14</v>
      </c>
      <c r="E238">
        <v>20</v>
      </c>
      <c r="F238" t="s">
        <v>31</v>
      </c>
      <c r="G238" t="s">
        <v>274</v>
      </c>
      <c r="H238">
        <v>25</v>
      </c>
      <c r="I238" t="s">
        <v>167</v>
      </c>
      <c r="J238" t="s">
        <v>125</v>
      </c>
      <c r="K238" t="s">
        <v>19</v>
      </c>
      <c r="L238" t="s">
        <v>68</v>
      </c>
      <c r="M238" s="32" t="s">
        <v>326</v>
      </c>
      <c r="N238" t="s">
        <v>53</v>
      </c>
      <c r="O238" s="18">
        <v>30133308</v>
      </c>
    </row>
    <row r="239" spans="1:16">
      <c r="A239" s="18">
        <v>85</v>
      </c>
      <c r="B239" s="6">
        <v>2</v>
      </c>
      <c r="C239">
        <v>9.76</v>
      </c>
      <c r="D239" t="s">
        <v>14</v>
      </c>
      <c r="E239">
        <v>20</v>
      </c>
      <c r="F239" t="s">
        <v>31</v>
      </c>
      <c r="G239" t="s">
        <v>274</v>
      </c>
      <c r="H239">
        <v>25</v>
      </c>
      <c r="I239" t="s">
        <v>167</v>
      </c>
      <c r="J239" t="s">
        <v>125</v>
      </c>
      <c r="K239" t="s">
        <v>19</v>
      </c>
      <c r="L239" t="s">
        <v>68</v>
      </c>
      <c r="M239" s="32" t="s">
        <v>326</v>
      </c>
      <c r="N239" t="s">
        <v>53</v>
      </c>
      <c r="O239" s="18">
        <v>30133308</v>
      </c>
    </row>
    <row r="240" spans="1:16">
      <c r="A240" s="18">
        <v>85</v>
      </c>
      <c r="B240" s="6">
        <v>4</v>
      </c>
      <c r="C240">
        <v>7.51</v>
      </c>
      <c r="D240" t="s">
        <v>14</v>
      </c>
      <c r="E240">
        <v>20</v>
      </c>
      <c r="F240" t="s">
        <v>31</v>
      </c>
      <c r="G240" t="s">
        <v>274</v>
      </c>
      <c r="H240">
        <v>25</v>
      </c>
      <c r="I240" t="s">
        <v>167</v>
      </c>
      <c r="J240" t="s">
        <v>125</v>
      </c>
      <c r="K240" t="s">
        <v>19</v>
      </c>
      <c r="L240" t="s">
        <v>68</v>
      </c>
      <c r="M240" s="32" t="s">
        <v>326</v>
      </c>
      <c r="N240" t="s">
        <v>53</v>
      </c>
      <c r="O240" s="18">
        <v>30133308</v>
      </c>
    </row>
    <row r="241" spans="1:16">
      <c r="A241" s="18">
        <v>85</v>
      </c>
      <c r="B241" s="6">
        <v>6</v>
      </c>
      <c r="C241">
        <v>5.86</v>
      </c>
      <c r="D241" t="s">
        <v>14</v>
      </c>
      <c r="E241">
        <v>20</v>
      </c>
      <c r="F241" t="s">
        <v>31</v>
      </c>
      <c r="G241" t="s">
        <v>274</v>
      </c>
      <c r="H241">
        <v>25</v>
      </c>
      <c r="I241" t="s">
        <v>167</v>
      </c>
      <c r="J241" t="s">
        <v>125</v>
      </c>
      <c r="K241" t="s">
        <v>19</v>
      </c>
      <c r="L241" t="s">
        <v>68</v>
      </c>
      <c r="M241" s="32" t="s">
        <v>326</v>
      </c>
      <c r="N241" t="s">
        <v>53</v>
      </c>
      <c r="O241" s="18">
        <v>30133308</v>
      </c>
    </row>
    <row r="242" spans="1:16">
      <c r="A242" s="18">
        <v>85</v>
      </c>
      <c r="B242" s="6">
        <v>24</v>
      </c>
      <c r="C242">
        <v>3.03</v>
      </c>
      <c r="D242" t="s">
        <v>14</v>
      </c>
      <c r="E242">
        <v>20</v>
      </c>
      <c r="F242" t="s">
        <v>31</v>
      </c>
      <c r="G242" t="s">
        <v>274</v>
      </c>
      <c r="H242">
        <v>25</v>
      </c>
      <c r="I242" t="s">
        <v>167</v>
      </c>
      <c r="J242" t="s">
        <v>125</v>
      </c>
      <c r="K242" t="s">
        <v>19</v>
      </c>
      <c r="L242" t="s">
        <v>68</v>
      </c>
      <c r="M242" s="32" t="s">
        <v>326</v>
      </c>
      <c r="N242" t="s">
        <v>53</v>
      </c>
      <c r="O242" s="18">
        <v>30133308</v>
      </c>
    </row>
    <row r="243" spans="1:16">
      <c r="A243" s="18">
        <v>85</v>
      </c>
      <c r="B243" s="6">
        <v>48</v>
      </c>
      <c r="C243">
        <v>2.35</v>
      </c>
      <c r="D243" t="s">
        <v>14</v>
      </c>
      <c r="E243">
        <v>20</v>
      </c>
      <c r="F243" t="s">
        <v>31</v>
      </c>
      <c r="G243" t="s">
        <v>274</v>
      </c>
      <c r="H243">
        <v>25</v>
      </c>
      <c r="I243" t="s">
        <v>167</v>
      </c>
      <c r="J243" t="s">
        <v>125</v>
      </c>
      <c r="K243" t="s">
        <v>130</v>
      </c>
      <c r="L243" t="s">
        <v>68</v>
      </c>
      <c r="M243" s="32" t="s">
        <v>326</v>
      </c>
      <c r="N243" t="s">
        <v>53</v>
      </c>
      <c r="O243" s="18">
        <v>30133308</v>
      </c>
      <c r="P243" s="6"/>
    </row>
    <row r="244" spans="1:16">
      <c r="A244" s="18">
        <v>86</v>
      </c>
      <c r="B244" s="6">
        <v>4</v>
      </c>
      <c r="C244">
        <v>1.0566037735849001</v>
      </c>
      <c r="D244" t="s">
        <v>14</v>
      </c>
      <c r="E244" t="s">
        <v>326</v>
      </c>
      <c r="F244" s="21" t="s">
        <v>15</v>
      </c>
      <c r="G244" t="s">
        <v>274</v>
      </c>
      <c r="H244">
        <v>75</v>
      </c>
      <c r="I244" t="s">
        <v>137</v>
      </c>
      <c r="J244" t="s">
        <v>125</v>
      </c>
      <c r="K244" t="s">
        <v>130</v>
      </c>
      <c r="L244" t="s">
        <v>221</v>
      </c>
      <c r="M244" s="32" t="s">
        <v>326</v>
      </c>
      <c r="N244">
        <v>0</v>
      </c>
      <c r="O244" s="39" t="s">
        <v>150</v>
      </c>
      <c r="P244" t="s">
        <v>289</v>
      </c>
    </row>
    <row r="245" spans="1:16">
      <c r="A245" s="18">
        <v>86</v>
      </c>
      <c r="B245" s="6">
        <v>72</v>
      </c>
      <c r="C245">
        <v>0.30188679245282601</v>
      </c>
      <c r="D245" t="s">
        <v>14</v>
      </c>
      <c r="E245" t="s">
        <v>326</v>
      </c>
      <c r="F245" s="21" t="s">
        <v>15</v>
      </c>
      <c r="G245" t="s">
        <v>274</v>
      </c>
      <c r="H245">
        <v>75</v>
      </c>
      <c r="I245" t="s">
        <v>137</v>
      </c>
      <c r="J245" t="s">
        <v>125</v>
      </c>
      <c r="K245" t="s">
        <v>130</v>
      </c>
      <c r="L245" t="s">
        <v>221</v>
      </c>
      <c r="M245" s="32" t="s">
        <v>326</v>
      </c>
      <c r="N245">
        <v>0</v>
      </c>
      <c r="O245" s="39" t="s">
        <v>150</v>
      </c>
    </row>
    <row r="246" spans="1:16">
      <c r="A246" s="18">
        <v>87</v>
      </c>
      <c r="B246" s="6">
        <v>48</v>
      </c>
      <c r="C246">
        <v>1.7903225806451599</v>
      </c>
      <c r="D246" t="s">
        <v>14</v>
      </c>
      <c r="E246" t="s">
        <v>326</v>
      </c>
      <c r="F246" s="21" t="s">
        <v>15</v>
      </c>
      <c r="G246" t="s">
        <v>274</v>
      </c>
      <c r="H246">
        <v>50</v>
      </c>
      <c r="I246" t="s">
        <v>137</v>
      </c>
      <c r="J246" t="s">
        <v>125</v>
      </c>
      <c r="K246" t="s">
        <v>19</v>
      </c>
      <c r="L246" t="s">
        <v>20</v>
      </c>
      <c r="M246" s="32" t="s">
        <v>326</v>
      </c>
      <c r="N246" t="s">
        <v>53</v>
      </c>
      <c r="O246" s="18">
        <v>22378564</v>
      </c>
      <c r="P246" s="6" t="s">
        <v>151</v>
      </c>
    </row>
    <row r="247" spans="1:16">
      <c r="A247">
        <v>88</v>
      </c>
      <c r="B247">
        <v>22</v>
      </c>
      <c r="C247">
        <v>7.8688524590163897</v>
      </c>
      <c r="D247" t="s">
        <v>14</v>
      </c>
      <c r="E247">
        <v>22.5</v>
      </c>
      <c r="F247" t="s">
        <v>31</v>
      </c>
      <c r="G247" t="s">
        <v>274</v>
      </c>
      <c r="H247">
        <v>129.1</v>
      </c>
      <c r="I247" t="s">
        <v>29</v>
      </c>
      <c r="J247" t="s">
        <v>152</v>
      </c>
      <c r="K247" t="s">
        <v>19</v>
      </c>
      <c r="L247" t="s">
        <v>126</v>
      </c>
      <c r="M247" s="32" t="s">
        <v>59</v>
      </c>
      <c r="N247">
        <v>5000</v>
      </c>
      <c r="O247" s="18">
        <v>25353068</v>
      </c>
      <c r="P247" s="6" t="s">
        <v>153</v>
      </c>
    </row>
    <row r="248" spans="1:16">
      <c r="A248">
        <v>89</v>
      </c>
      <c r="B248">
        <v>22</v>
      </c>
      <c r="C248">
        <v>4.2622950819672099</v>
      </c>
      <c r="D248" t="s">
        <v>14</v>
      </c>
      <c r="E248">
        <v>22.5</v>
      </c>
      <c r="F248" t="s">
        <v>31</v>
      </c>
      <c r="G248" t="s">
        <v>274</v>
      </c>
      <c r="H248">
        <v>125.2</v>
      </c>
      <c r="I248" t="s">
        <v>29</v>
      </c>
      <c r="J248" t="s">
        <v>152</v>
      </c>
      <c r="K248" t="s">
        <v>19</v>
      </c>
      <c r="L248" t="s">
        <v>20</v>
      </c>
      <c r="M248" s="32" t="s">
        <v>59</v>
      </c>
      <c r="N248">
        <v>5000</v>
      </c>
      <c r="O248" s="18">
        <v>25353068</v>
      </c>
      <c r="P248" s="6" t="s">
        <v>154</v>
      </c>
    </row>
    <row r="249" spans="1:16">
      <c r="A249">
        <v>90</v>
      </c>
      <c r="B249">
        <v>48</v>
      </c>
      <c r="C249">
        <v>5.7714285714285696</v>
      </c>
      <c r="D249" t="s">
        <v>14</v>
      </c>
      <c r="E249">
        <v>17</v>
      </c>
      <c r="F249" s="21" t="s">
        <v>15</v>
      </c>
      <c r="G249" t="s">
        <v>274</v>
      </c>
      <c r="H249">
        <v>175.3</v>
      </c>
      <c r="I249" t="s">
        <v>29</v>
      </c>
      <c r="J249" t="s">
        <v>152</v>
      </c>
      <c r="K249" t="s">
        <v>19</v>
      </c>
      <c r="L249" t="s">
        <v>159</v>
      </c>
      <c r="M249" s="32" t="s">
        <v>196</v>
      </c>
      <c r="N249">
        <v>5000</v>
      </c>
      <c r="O249" s="18">
        <v>24937108</v>
      </c>
      <c r="P249" t="s">
        <v>156</v>
      </c>
    </row>
    <row r="250" spans="1:16">
      <c r="A250">
        <v>91</v>
      </c>
      <c r="B250">
        <v>48</v>
      </c>
      <c r="C250">
        <v>6.8571428571428497</v>
      </c>
      <c r="D250" t="s">
        <v>14</v>
      </c>
      <c r="E250">
        <v>17</v>
      </c>
      <c r="F250" s="21" t="s">
        <v>15</v>
      </c>
      <c r="G250" t="s">
        <v>274</v>
      </c>
      <c r="H250">
        <v>80</v>
      </c>
      <c r="I250" t="s">
        <v>29</v>
      </c>
      <c r="J250" t="s">
        <v>152</v>
      </c>
      <c r="K250" t="s">
        <v>19</v>
      </c>
      <c r="L250" t="s">
        <v>20</v>
      </c>
      <c r="M250" s="32" t="s">
        <v>326</v>
      </c>
      <c r="N250">
        <v>5000</v>
      </c>
      <c r="O250" s="18">
        <v>24937108</v>
      </c>
      <c r="P250" t="s">
        <v>157</v>
      </c>
    </row>
    <row r="251" spans="1:16">
      <c r="A251">
        <v>92</v>
      </c>
      <c r="B251">
        <v>24</v>
      </c>
      <c r="C251">
        <v>7.8208955223880601</v>
      </c>
      <c r="D251" t="s">
        <v>14</v>
      </c>
      <c r="E251" t="s">
        <v>326</v>
      </c>
      <c r="F251" t="s">
        <v>158</v>
      </c>
      <c r="G251" t="s">
        <v>274</v>
      </c>
      <c r="H251">
        <v>194.4</v>
      </c>
      <c r="I251" t="s">
        <v>29</v>
      </c>
      <c r="J251" t="s">
        <v>152</v>
      </c>
      <c r="K251" t="s">
        <v>19</v>
      </c>
      <c r="L251" t="s">
        <v>159</v>
      </c>
      <c r="M251" s="32" t="s">
        <v>196</v>
      </c>
      <c r="N251">
        <v>5000</v>
      </c>
      <c r="O251" s="18">
        <v>24875656</v>
      </c>
      <c r="P251" s="26" t="s">
        <v>359</v>
      </c>
    </row>
    <row r="252" spans="1:16">
      <c r="A252">
        <v>93</v>
      </c>
      <c r="B252">
        <v>24</v>
      </c>
      <c r="C252">
        <v>4.6567164179104399</v>
      </c>
      <c r="D252" t="s">
        <v>14</v>
      </c>
      <c r="E252" t="s">
        <v>326</v>
      </c>
      <c r="F252" t="s">
        <v>158</v>
      </c>
      <c r="G252" t="s">
        <v>274</v>
      </c>
      <c r="H252">
        <v>150</v>
      </c>
      <c r="I252" t="s">
        <v>29</v>
      </c>
      <c r="J252" t="s">
        <v>152</v>
      </c>
      <c r="K252" t="s">
        <v>19</v>
      </c>
      <c r="L252" t="s">
        <v>20</v>
      </c>
      <c r="M252" s="32" t="s">
        <v>326</v>
      </c>
      <c r="N252">
        <v>5000</v>
      </c>
      <c r="O252" s="18">
        <v>24875656</v>
      </c>
      <c r="P252" s="26" t="s">
        <v>360</v>
      </c>
    </row>
    <row r="253" spans="1:16">
      <c r="A253">
        <v>94</v>
      </c>
      <c r="B253">
        <v>5</v>
      </c>
      <c r="C253">
        <v>7.1818181818181799</v>
      </c>
      <c r="D253" t="s">
        <v>14</v>
      </c>
      <c r="E253">
        <v>17</v>
      </c>
      <c r="F253" s="21" t="s">
        <v>15</v>
      </c>
      <c r="G253" t="s">
        <v>274</v>
      </c>
      <c r="H253">
        <v>168</v>
      </c>
      <c r="I253" t="s">
        <v>29</v>
      </c>
      <c r="J253" t="s">
        <v>152</v>
      </c>
      <c r="K253" t="s">
        <v>19</v>
      </c>
      <c r="L253" t="s">
        <v>159</v>
      </c>
      <c r="M253" s="32" t="s">
        <v>196</v>
      </c>
      <c r="N253">
        <v>5000</v>
      </c>
      <c r="O253" s="18">
        <v>24083623</v>
      </c>
      <c r="P253" s="6" t="s">
        <v>361</v>
      </c>
    </row>
    <row r="254" spans="1:16">
      <c r="A254">
        <v>94</v>
      </c>
      <c r="B254">
        <v>48</v>
      </c>
      <c r="C254">
        <v>6.2162162162162096</v>
      </c>
      <c r="D254" t="s">
        <v>14</v>
      </c>
      <c r="E254">
        <v>17</v>
      </c>
      <c r="F254" s="21" t="s">
        <v>15</v>
      </c>
      <c r="G254" t="s">
        <v>274</v>
      </c>
      <c r="H254">
        <v>168</v>
      </c>
      <c r="I254" t="s">
        <v>29</v>
      </c>
      <c r="J254" t="s">
        <v>152</v>
      </c>
      <c r="K254" t="s">
        <v>19</v>
      </c>
      <c r="L254" t="s">
        <v>20</v>
      </c>
      <c r="M254" s="32" t="s">
        <v>196</v>
      </c>
      <c r="N254">
        <v>5000</v>
      </c>
      <c r="O254" s="18">
        <v>24083623</v>
      </c>
    </row>
    <row r="255" spans="1:16">
      <c r="A255">
        <v>95</v>
      </c>
      <c r="B255">
        <v>5</v>
      </c>
      <c r="C255">
        <v>7.7272727272727302</v>
      </c>
      <c r="D255" t="s">
        <v>14</v>
      </c>
      <c r="E255">
        <v>17</v>
      </c>
      <c r="F255" s="21" t="s">
        <v>15</v>
      </c>
      <c r="G255" t="s">
        <v>274</v>
      </c>
      <c r="H255">
        <v>168</v>
      </c>
      <c r="I255" t="s">
        <v>29</v>
      </c>
      <c r="J255" t="s">
        <v>152</v>
      </c>
      <c r="K255" t="s">
        <v>19</v>
      </c>
      <c r="L255" t="s">
        <v>159</v>
      </c>
      <c r="M255" s="32" t="s">
        <v>196</v>
      </c>
      <c r="N255">
        <v>5000</v>
      </c>
      <c r="O255" s="18">
        <v>24083623</v>
      </c>
      <c r="P255" s="6" t="s">
        <v>362</v>
      </c>
    </row>
    <row r="256" spans="1:16">
      <c r="A256">
        <v>95</v>
      </c>
      <c r="B256">
        <v>48</v>
      </c>
      <c r="C256">
        <v>4.8648648648648596</v>
      </c>
      <c r="D256" t="s">
        <v>14</v>
      </c>
      <c r="E256">
        <v>17</v>
      </c>
      <c r="F256" s="21" t="s">
        <v>15</v>
      </c>
      <c r="G256" t="s">
        <v>274</v>
      </c>
      <c r="H256">
        <v>168</v>
      </c>
      <c r="I256" t="s">
        <v>29</v>
      </c>
      <c r="J256" t="s">
        <v>152</v>
      </c>
      <c r="K256" t="s">
        <v>19</v>
      </c>
      <c r="L256" t="s">
        <v>160</v>
      </c>
      <c r="M256" s="32" t="s">
        <v>196</v>
      </c>
      <c r="N256">
        <v>5000</v>
      </c>
      <c r="O256" s="18">
        <v>24083623</v>
      </c>
    </row>
    <row r="257" spans="1:16">
      <c r="A257">
        <v>96</v>
      </c>
      <c r="B257">
        <v>4</v>
      </c>
      <c r="C257" s="6">
        <v>3.48</v>
      </c>
      <c r="D257" t="s">
        <v>14</v>
      </c>
      <c r="E257">
        <v>21.4</v>
      </c>
      <c r="F257" t="s">
        <v>31</v>
      </c>
      <c r="G257" t="s">
        <v>274</v>
      </c>
      <c r="H257">
        <v>7</v>
      </c>
      <c r="I257" s="21" t="s">
        <v>161</v>
      </c>
      <c r="J257" t="s">
        <v>152</v>
      </c>
      <c r="K257" t="s">
        <v>19</v>
      </c>
      <c r="L257" t="s">
        <v>160</v>
      </c>
      <c r="M257" s="32" t="s">
        <v>196</v>
      </c>
      <c r="N257">
        <v>500</v>
      </c>
      <c r="O257" s="18">
        <v>21670497</v>
      </c>
      <c r="P257" s="6" t="s">
        <v>162</v>
      </c>
    </row>
    <row r="258" spans="1:16">
      <c r="A258">
        <v>96</v>
      </c>
      <c r="B258">
        <v>24</v>
      </c>
      <c r="C258" s="6">
        <v>1.3599999999999901</v>
      </c>
      <c r="D258" t="s">
        <v>14</v>
      </c>
      <c r="E258">
        <v>21.4</v>
      </c>
      <c r="F258" t="s">
        <v>31</v>
      </c>
      <c r="G258" t="s">
        <v>274</v>
      </c>
      <c r="H258">
        <v>7</v>
      </c>
      <c r="I258" s="21" t="s">
        <v>161</v>
      </c>
      <c r="J258" t="s">
        <v>152</v>
      </c>
      <c r="K258" t="s">
        <v>19</v>
      </c>
      <c r="L258" t="s">
        <v>160</v>
      </c>
      <c r="M258" s="32" t="s">
        <v>196</v>
      </c>
      <c r="N258">
        <v>500</v>
      </c>
      <c r="O258" s="18">
        <v>21670497</v>
      </c>
    </row>
    <row r="259" spans="1:16">
      <c r="A259">
        <v>96</v>
      </c>
      <c r="B259">
        <v>72</v>
      </c>
      <c r="C259" s="6">
        <v>1.1200000000000001</v>
      </c>
      <c r="D259" t="s">
        <v>14</v>
      </c>
      <c r="E259">
        <v>21.4</v>
      </c>
      <c r="F259" t="s">
        <v>31</v>
      </c>
      <c r="G259" t="s">
        <v>274</v>
      </c>
      <c r="H259">
        <v>7</v>
      </c>
      <c r="I259" s="21" t="s">
        <v>161</v>
      </c>
      <c r="J259" t="s">
        <v>152</v>
      </c>
      <c r="K259" t="s">
        <v>19</v>
      </c>
      <c r="L259" t="s">
        <v>160</v>
      </c>
      <c r="M259" s="32" t="s">
        <v>196</v>
      </c>
      <c r="N259">
        <v>500</v>
      </c>
      <c r="O259" s="18">
        <v>21670497</v>
      </c>
    </row>
    <row r="260" spans="1:16">
      <c r="A260">
        <v>96</v>
      </c>
      <c r="B260">
        <v>96</v>
      </c>
      <c r="C260" s="6">
        <v>1.92</v>
      </c>
      <c r="D260" t="s">
        <v>14</v>
      </c>
      <c r="E260">
        <v>21.4</v>
      </c>
      <c r="F260" t="s">
        <v>31</v>
      </c>
      <c r="G260" t="s">
        <v>274</v>
      </c>
      <c r="H260">
        <v>7</v>
      </c>
      <c r="I260" s="21" t="s">
        <v>161</v>
      </c>
      <c r="J260" t="s">
        <v>152</v>
      </c>
      <c r="K260" t="s">
        <v>19</v>
      </c>
      <c r="L260" t="s">
        <v>160</v>
      </c>
      <c r="M260" s="32" t="s">
        <v>196</v>
      </c>
      <c r="N260">
        <v>500</v>
      </c>
      <c r="O260" s="18">
        <v>21670497</v>
      </c>
    </row>
    <row r="261" spans="1:16">
      <c r="A261">
        <v>96</v>
      </c>
      <c r="B261">
        <v>168</v>
      </c>
      <c r="C261" s="6">
        <v>0.24</v>
      </c>
      <c r="D261" t="s">
        <v>14</v>
      </c>
      <c r="E261">
        <v>21.4</v>
      </c>
      <c r="F261" t="s">
        <v>31</v>
      </c>
      <c r="G261" t="s">
        <v>274</v>
      </c>
      <c r="H261">
        <v>7</v>
      </c>
      <c r="I261" s="21" t="s">
        <v>161</v>
      </c>
      <c r="J261" t="s">
        <v>152</v>
      </c>
      <c r="K261" t="s">
        <v>19</v>
      </c>
      <c r="L261" t="s">
        <v>160</v>
      </c>
      <c r="M261" s="32" t="s">
        <v>196</v>
      </c>
      <c r="N261">
        <v>500</v>
      </c>
      <c r="O261" s="18">
        <v>21670497</v>
      </c>
    </row>
    <row r="262" spans="1:16">
      <c r="A262">
        <v>97</v>
      </c>
      <c r="B262">
        <v>24</v>
      </c>
      <c r="C262" s="6">
        <v>1.5882352941176401</v>
      </c>
      <c r="D262" t="s">
        <v>14</v>
      </c>
      <c r="E262">
        <v>21.4</v>
      </c>
      <c r="F262" t="s">
        <v>31</v>
      </c>
      <c r="G262" t="s">
        <v>274</v>
      </c>
      <c r="H262">
        <v>7</v>
      </c>
      <c r="I262" s="21" t="s">
        <v>161</v>
      </c>
      <c r="J262" t="s">
        <v>152</v>
      </c>
      <c r="K262" t="s">
        <v>19</v>
      </c>
      <c r="L262" t="s">
        <v>20</v>
      </c>
      <c r="M262" s="32" t="s">
        <v>196</v>
      </c>
      <c r="N262">
        <v>500</v>
      </c>
      <c r="O262" s="18">
        <v>21670497</v>
      </c>
      <c r="P262" s="6" t="s">
        <v>363</v>
      </c>
    </row>
    <row r="263" spans="1:16">
      <c r="A263">
        <v>97</v>
      </c>
      <c r="B263">
        <v>96</v>
      </c>
      <c r="C263" s="6">
        <v>0.21568627450980399</v>
      </c>
      <c r="D263" t="s">
        <v>14</v>
      </c>
      <c r="E263">
        <v>21.4</v>
      </c>
      <c r="F263" t="s">
        <v>31</v>
      </c>
      <c r="G263" t="s">
        <v>274</v>
      </c>
      <c r="H263">
        <v>7</v>
      </c>
      <c r="I263" s="21" t="s">
        <v>161</v>
      </c>
      <c r="J263" t="s">
        <v>152</v>
      </c>
      <c r="K263" t="s">
        <v>19</v>
      </c>
      <c r="L263" t="s">
        <v>20</v>
      </c>
      <c r="M263" s="32" t="s">
        <v>196</v>
      </c>
      <c r="N263">
        <v>500</v>
      </c>
      <c r="O263" s="18">
        <v>21670497</v>
      </c>
    </row>
    <row r="264" spans="1:16">
      <c r="A264">
        <v>98</v>
      </c>
      <c r="B264">
        <v>18</v>
      </c>
      <c r="C264">
        <v>5.8558558558558502</v>
      </c>
      <c r="D264" t="s">
        <v>14</v>
      </c>
      <c r="E264">
        <v>18</v>
      </c>
      <c r="F264" t="s">
        <v>31</v>
      </c>
      <c r="G264" t="s">
        <v>274</v>
      </c>
      <c r="H264">
        <v>200</v>
      </c>
      <c r="I264" t="s">
        <v>29</v>
      </c>
      <c r="J264" t="s">
        <v>152</v>
      </c>
      <c r="K264" t="s">
        <v>19</v>
      </c>
      <c r="L264" t="s">
        <v>20</v>
      </c>
      <c r="M264" s="32" t="s">
        <v>196</v>
      </c>
      <c r="N264">
        <v>5000</v>
      </c>
      <c r="O264" s="40">
        <v>25955122</v>
      </c>
      <c r="P264" t="s">
        <v>163</v>
      </c>
    </row>
    <row r="265" spans="1:16">
      <c r="A265">
        <v>99</v>
      </c>
      <c r="B265">
        <v>18</v>
      </c>
      <c r="C265">
        <v>6.4864864864864797</v>
      </c>
      <c r="D265" t="s">
        <v>14</v>
      </c>
      <c r="E265">
        <v>18</v>
      </c>
      <c r="F265" t="s">
        <v>31</v>
      </c>
      <c r="G265" t="s">
        <v>274</v>
      </c>
      <c r="H265">
        <v>200</v>
      </c>
      <c r="I265" t="s">
        <v>29</v>
      </c>
      <c r="J265" t="s">
        <v>152</v>
      </c>
      <c r="K265" t="s">
        <v>19</v>
      </c>
      <c r="L265" t="s">
        <v>160</v>
      </c>
      <c r="M265" s="32" t="s">
        <v>196</v>
      </c>
      <c r="N265">
        <v>5000</v>
      </c>
      <c r="O265" s="40">
        <v>25955122</v>
      </c>
      <c r="P265" t="s">
        <v>165</v>
      </c>
    </row>
    <row r="266" spans="1:16">
      <c r="A266">
        <v>100</v>
      </c>
      <c r="B266">
        <v>0.5</v>
      </c>
      <c r="C266" s="6">
        <v>0.99</v>
      </c>
      <c r="D266" t="s">
        <v>14</v>
      </c>
      <c r="E266" s="21">
        <v>25</v>
      </c>
      <c r="F266" s="6" t="s">
        <v>166</v>
      </c>
      <c r="G266" t="s">
        <v>274</v>
      </c>
      <c r="H266">
        <v>900</v>
      </c>
      <c r="I266" t="s">
        <v>167</v>
      </c>
      <c r="J266" t="s">
        <v>152</v>
      </c>
      <c r="K266" t="s">
        <v>19</v>
      </c>
      <c r="L266" t="s">
        <v>20</v>
      </c>
      <c r="M266" s="32" t="s">
        <v>59</v>
      </c>
      <c r="N266">
        <v>0</v>
      </c>
      <c r="O266" s="18">
        <v>26249579</v>
      </c>
      <c r="P266" t="s">
        <v>168</v>
      </c>
    </row>
    <row r="267" spans="1:16">
      <c r="A267">
        <v>100</v>
      </c>
      <c r="B267">
        <v>1</v>
      </c>
      <c r="C267" s="6">
        <v>0.82</v>
      </c>
      <c r="D267" t="s">
        <v>14</v>
      </c>
      <c r="E267" s="21">
        <v>25</v>
      </c>
      <c r="F267" s="6" t="s">
        <v>166</v>
      </c>
      <c r="G267" t="s">
        <v>274</v>
      </c>
      <c r="H267">
        <v>900</v>
      </c>
      <c r="I267" t="s">
        <v>167</v>
      </c>
      <c r="J267" t="s">
        <v>152</v>
      </c>
      <c r="K267" t="s">
        <v>19</v>
      </c>
      <c r="L267" t="s">
        <v>20</v>
      </c>
      <c r="M267" s="32" t="s">
        <v>59</v>
      </c>
      <c r="N267">
        <v>0</v>
      </c>
      <c r="O267" s="18">
        <v>26249579</v>
      </c>
    </row>
    <row r="268" spans="1:16">
      <c r="A268">
        <v>100</v>
      </c>
      <c r="B268">
        <v>4</v>
      </c>
      <c r="C268" s="6">
        <v>1</v>
      </c>
      <c r="D268" t="s">
        <v>14</v>
      </c>
      <c r="E268" s="21">
        <v>25</v>
      </c>
      <c r="F268" s="6" t="s">
        <v>166</v>
      </c>
      <c r="G268" t="s">
        <v>274</v>
      </c>
      <c r="H268">
        <v>900</v>
      </c>
      <c r="I268" t="s">
        <v>167</v>
      </c>
      <c r="J268" t="s">
        <v>152</v>
      </c>
      <c r="K268" t="s">
        <v>19</v>
      </c>
      <c r="L268" t="s">
        <v>20</v>
      </c>
      <c r="M268" s="32" t="s">
        <v>59</v>
      </c>
      <c r="N268">
        <v>0</v>
      </c>
      <c r="O268" s="18">
        <v>26249579</v>
      </c>
    </row>
    <row r="269" spans="1:16">
      <c r="A269">
        <v>101</v>
      </c>
      <c r="B269">
        <v>48</v>
      </c>
      <c r="C269">
        <v>5.2941176470588198</v>
      </c>
      <c r="D269" t="s">
        <v>14</v>
      </c>
      <c r="E269">
        <v>20</v>
      </c>
      <c r="F269" s="21" t="s">
        <v>15</v>
      </c>
      <c r="G269" t="s">
        <v>274</v>
      </c>
      <c r="H269" s="6">
        <v>190.1</v>
      </c>
      <c r="I269" s="21" t="s">
        <v>169</v>
      </c>
      <c r="J269" t="s">
        <v>152</v>
      </c>
      <c r="K269" t="s">
        <v>19</v>
      </c>
      <c r="L269" t="s">
        <v>159</v>
      </c>
      <c r="M269" s="32" t="s">
        <v>196</v>
      </c>
      <c r="N269">
        <v>5000</v>
      </c>
      <c r="O269" s="18">
        <v>27980987</v>
      </c>
      <c r="P269" t="s">
        <v>170</v>
      </c>
    </row>
    <row r="270" spans="1:16">
      <c r="A270">
        <v>102</v>
      </c>
      <c r="B270">
        <v>48</v>
      </c>
      <c r="C270">
        <v>5.0980392156862697</v>
      </c>
      <c r="D270" t="s">
        <v>14</v>
      </c>
      <c r="E270">
        <v>20</v>
      </c>
      <c r="F270" s="21" t="s">
        <v>15</v>
      </c>
      <c r="G270" t="s">
        <v>274</v>
      </c>
      <c r="H270" s="6">
        <v>190.1</v>
      </c>
      <c r="I270" s="21" t="s">
        <v>169</v>
      </c>
      <c r="J270" t="s">
        <v>152</v>
      </c>
      <c r="K270" t="s">
        <v>19</v>
      </c>
      <c r="L270" t="s">
        <v>159</v>
      </c>
      <c r="M270" s="32" t="s">
        <v>196</v>
      </c>
      <c r="N270">
        <v>5000</v>
      </c>
      <c r="O270" s="18">
        <v>27980987</v>
      </c>
      <c r="P270" t="s">
        <v>171</v>
      </c>
    </row>
    <row r="271" spans="1:16">
      <c r="A271">
        <v>103</v>
      </c>
      <c r="B271">
        <v>504</v>
      </c>
      <c r="C271" s="6">
        <v>1.16129032</v>
      </c>
      <c r="D271" t="s">
        <v>14</v>
      </c>
      <c r="E271">
        <v>20</v>
      </c>
      <c r="F271" s="21" t="s">
        <v>15</v>
      </c>
      <c r="G271" t="s">
        <v>274</v>
      </c>
      <c r="H271" s="6">
        <v>150</v>
      </c>
      <c r="I271" s="21" t="s">
        <v>169</v>
      </c>
      <c r="J271" t="s">
        <v>152</v>
      </c>
      <c r="K271" t="s">
        <v>19</v>
      </c>
      <c r="L271" t="s">
        <v>20</v>
      </c>
      <c r="M271" s="32" t="s">
        <v>381</v>
      </c>
      <c r="N271">
        <v>5000</v>
      </c>
      <c r="O271" s="18">
        <v>26213260</v>
      </c>
      <c r="P271" t="s">
        <v>172</v>
      </c>
    </row>
    <row r="272" spans="1:16">
      <c r="A272">
        <v>104</v>
      </c>
      <c r="B272">
        <v>0.5</v>
      </c>
      <c r="C272">
        <v>2.2932330827067702</v>
      </c>
      <c r="D272" t="s">
        <v>14</v>
      </c>
      <c r="E272">
        <v>19</v>
      </c>
      <c r="F272" s="21" t="s">
        <v>42</v>
      </c>
      <c r="G272" t="s">
        <v>274</v>
      </c>
      <c r="H272">
        <v>87.31</v>
      </c>
      <c r="I272" t="s">
        <v>81</v>
      </c>
      <c r="J272" t="s">
        <v>152</v>
      </c>
      <c r="K272" t="s">
        <v>19</v>
      </c>
      <c r="L272" s="21" t="s">
        <v>173</v>
      </c>
      <c r="M272" s="21" t="s">
        <v>196</v>
      </c>
      <c r="N272">
        <v>5000</v>
      </c>
      <c r="O272" s="18">
        <v>31556987</v>
      </c>
      <c r="P272" t="s">
        <v>174</v>
      </c>
    </row>
    <row r="273" spans="1:16">
      <c r="A273">
        <v>104</v>
      </c>
      <c r="B273">
        <v>2.5</v>
      </c>
      <c r="C273">
        <v>2.9699248120300799</v>
      </c>
      <c r="D273" t="s">
        <v>14</v>
      </c>
      <c r="E273">
        <v>19</v>
      </c>
      <c r="F273" s="21" t="s">
        <v>42</v>
      </c>
      <c r="G273" t="s">
        <v>274</v>
      </c>
      <c r="H273">
        <v>87.31</v>
      </c>
      <c r="I273" t="s">
        <v>81</v>
      </c>
      <c r="J273" t="s">
        <v>152</v>
      </c>
      <c r="K273" t="s">
        <v>19</v>
      </c>
      <c r="L273" s="21" t="s">
        <v>173</v>
      </c>
      <c r="M273" s="21" t="s">
        <v>196</v>
      </c>
      <c r="N273">
        <v>5000</v>
      </c>
      <c r="O273" s="18">
        <v>31556987</v>
      </c>
    </row>
    <row r="274" spans="1:16">
      <c r="A274">
        <v>104</v>
      </c>
      <c r="B274">
        <v>17</v>
      </c>
      <c r="C274">
        <v>1.6165413533834601</v>
      </c>
      <c r="D274" t="s">
        <v>14</v>
      </c>
      <c r="E274">
        <v>19</v>
      </c>
      <c r="F274" s="21" t="s">
        <v>42</v>
      </c>
      <c r="G274" t="s">
        <v>274</v>
      </c>
      <c r="H274">
        <v>87.31</v>
      </c>
      <c r="I274" t="s">
        <v>81</v>
      </c>
      <c r="J274" t="s">
        <v>152</v>
      </c>
      <c r="K274" t="s">
        <v>19</v>
      </c>
      <c r="L274" s="21" t="s">
        <v>173</v>
      </c>
      <c r="M274" s="21" t="s">
        <v>196</v>
      </c>
      <c r="N274">
        <v>5000</v>
      </c>
      <c r="O274" s="18">
        <v>31556987</v>
      </c>
    </row>
    <row r="275" spans="1:16">
      <c r="A275">
        <v>104</v>
      </c>
      <c r="B275">
        <v>25</v>
      </c>
      <c r="C275">
        <v>1.8421052631579</v>
      </c>
      <c r="D275" t="s">
        <v>14</v>
      </c>
      <c r="E275">
        <v>19</v>
      </c>
      <c r="F275" s="21" t="s">
        <v>42</v>
      </c>
      <c r="G275" t="s">
        <v>274</v>
      </c>
      <c r="H275">
        <v>87.31</v>
      </c>
      <c r="I275" t="s">
        <v>81</v>
      </c>
      <c r="J275" t="s">
        <v>152</v>
      </c>
      <c r="K275" t="s">
        <v>19</v>
      </c>
      <c r="L275" s="21" t="s">
        <v>173</v>
      </c>
      <c r="M275" s="21" t="s">
        <v>196</v>
      </c>
      <c r="N275">
        <v>5000</v>
      </c>
      <c r="O275" s="18">
        <v>31556987</v>
      </c>
    </row>
    <row r="276" spans="1:16">
      <c r="A276">
        <v>105</v>
      </c>
      <c r="B276">
        <v>24</v>
      </c>
      <c r="C276">
        <v>0.62</v>
      </c>
      <c r="D276" t="s">
        <v>14</v>
      </c>
      <c r="E276">
        <v>34</v>
      </c>
      <c r="F276" t="s">
        <v>70</v>
      </c>
      <c r="G276" t="s">
        <v>274</v>
      </c>
      <c r="H276">
        <v>20</v>
      </c>
      <c r="I276" t="s">
        <v>137</v>
      </c>
      <c r="J276" t="s">
        <v>152</v>
      </c>
      <c r="K276" t="s">
        <v>19</v>
      </c>
      <c r="L276" t="s">
        <v>20</v>
      </c>
      <c r="M276" s="21" t="s">
        <v>326</v>
      </c>
      <c r="N276">
        <v>0</v>
      </c>
      <c r="O276" s="18">
        <v>19936708</v>
      </c>
      <c r="P276" t="s">
        <v>291</v>
      </c>
    </row>
    <row r="277" spans="1:16">
      <c r="A277">
        <v>105</v>
      </c>
      <c r="B277">
        <v>72</v>
      </c>
      <c r="C277">
        <v>0.28000000000000003</v>
      </c>
      <c r="D277" t="s">
        <v>14</v>
      </c>
      <c r="E277">
        <v>34</v>
      </c>
      <c r="F277" t="s">
        <v>70</v>
      </c>
      <c r="G277" t="s">
        <v>274</v>
      </c>
      <c r="H277">
        <v>20</v>
      </c>
      <c r="I277" t="s">
        <v>137</v>
      </c>
      <c r="J277" t="s">
        <v>152</v>
      </c>
      <c r="K277" t="s">
        <v>19</v>
      </c>
      <c r="L277" t="s">
        <v>20</v>
      </c>
      <c r="M277" s="21" t="s">
        <v>326</v>
      </c>
      <c r="N277">
        <v>0</v>
      </c>
      <c r="O277" s="18">
        <v>19936708</v>
      </c>
    </row>
    <row r="278" spans="1:16">
      <c r="A278">
        <v>105</v>
      </c>
      <c r="B278">
        <v>168</v>
      </c>
      <c r="C278">
        <v>0.24</v>
      </c>
      <c r="D278" t="s">
        <v>14</v>
      </c>
      <c r="E278">
        <v>34</v>
      </c>
      <c r="F278" t="s">
        <v>70</v>
      </c>
      <c r="G278" t="s">
        <v>274</v>
      </c>
      <c r="H278">
        <v>20</v>
      </c>
      <c r="I278" t="s">
        <v>137</v>
      </c>
      <c r="J278" t="s">
        <v>152</v>
      </c>
      <c r="K278" t="s">
        <v>19</v>
      </c>
      <c r="L278" t="s">
        <v>20</v>
      </c>
      <c r="M278" s="21" t="s">
        <v>326</v>
      </c>
      <c r="N278">
        <v>0</v>
      </c>
      <c r="O278" s="18">
        <v>19936708</v>
      </c>
    </row>
    <row r="279" spans="1:16">
      <c r="A279">
        <v>105</v>
      </c>
      <c r="B279">
        <v>360</v>
      </c>
      <c r="C279">
        <v>0.19</v>
      </c>
      <c r="D279" t="s">
        <v>14</v>
      </c>
      <c r="E279">
        <v>34</v>
      </c>
      <c r="F279" t="s">
        <v>70</v>
      </c>
      <c r="G279" t="s">
        <v>274</v>
      </c>
      <c r="H279">
        <v>20</v>
      </c>
      <c r="I279" t="s">
        <v>137</v>
      </c>
      <c r="J279" t="s">
        <v>152</v>
      </c>
      <c r="K279" t="s">
        <v>19</v>
      </c>
      <c r="L279" t="s">
        <v>20</v>
      </c>
      <c r="M279" s="21" t="s">
        <v>326</v>
      </c>
      <c r="N279">
        <v>0</v>
      </c>
      <c r="O279" s="18">
        <v>19936708</v>
      </c>
    </row>
    <row r="280" spans="1:16">
      <c r="A280">
        <v>105</v>
      </c>
      <c r="B280">
        <v>720</v>
      </c>
      <c r="C280">
        <v>0.11</v>
      </c>
      <c r="D280" t="s">
        <v>14</v>
      </c>
      <c r="E280">
        <v>34</v>
      </c>
      <c r="F280" t="s">
        <v>70</v>
      </c>
      <c r="G280" t="s">
        <v>274</v>
      </c>
      <c r="H280">
        <v>20</v>
      </c>
      <c r="I280" t="s">
        <v>137</v>
      </c>
      <c r="J280" t="s">
        <v>152</v>
      </c>
      <c r="K280" t="s">
        <v>19</v>
      </c>
      <c r="L280" t="s">
        <v>20</v>
      </c>
      <c r="M280" s="21" t="s">
        <v>326</v>
      </c>
      <c r="N280">
        <v>0</v>
      </c>
      <c r="O280" s="18">
        <v>19936708</v>
      </c>
    </row>
    <row r="281" spans="1:16">
      <c r="A281">
        <v>106</v>
      </c>
      <c r="B281">
        <v>24</v>
      </c>
      <c r="C281">
        <v>0.3</v>
      </c>
      <c r="D281" t="s">
        <v>14</v>
      </c>
      <c r="E281">
        <v>34</v>
      </c>
      <c r="F281" t="s">
        <v>70</v>
      </c>
      <c r="G281" t="s">
        <v>274</v>
      </c>
      <c r="H281">
        <v>20</v>
      </c>
      <c r="I281" t="s">
        <v>137</v>
      </c>
      <c r="J281" t="s">
        <v>152</v>
      </c>
      <c r="K281" t="s">
        <v>19</v>
      </c>
      <c r="L281" t="s">
        <v>20</v>
      </c>
      <c r="M281" s="21" t="s">
        <v>326</v>
      </c>
      <c r="N281">
        <v>0</v>
      </c>
      <c r="O281" s="18">
        <v>19936708</v>
      </c>
      <c r="P281" t="s">
        <v>292</v>
      </c>
    </row>
    <row r="282" spans="1:16">
      <c r="A282">
        <v>106</v>
      </c>
      <c r="B282">
        <v>72</v>
      </c>
      <c r="C282">
        <v>0.13</v>
      </c>
      <c r="D282" t="s">
        <v>14</v>
      </c>
      <c r="E282">
        <v>34</v>
      </c>
      <c r="F282" t="s">
        <v>70</v>
      </c>
      <c r="G282" t="s">
        <v>274</v>
      </c>
      <c r="H282">
        <v>20</v>
      </c>
      <c r="I282" t="s">
        <v>137</v>
      </c>
      <c r="J282" t="s">
        <v>152</v>
      </c>
      <c r="K282" t="s">
        <v>19</v>
      </c>
      <c r="L282" t="s">
        <v>20</v>
      </c>
      <c r="M282" s="21" t="s">
        <v>326</v>
      </c>
      <c r="N282">
        <v>0</v>
      </c>
      <c r="O282" s="18">
        <v>19936708</v>
      </c>
    </row>
    <row r="283" spans="1:16">
      <c r="A283">
        <v>106</v>
      </c>
      <c r="B283">
        <v>168</v>
      </c>
      <c r="C283">
        <v>0.04</v>
      </c>
      <c r="D283" t="s">
        <v>14</v>
      </c>
      <c r="E283">
        <v>34</v>
      </c>
      <c r="F283" t="s">
        <v>70</v>
      </c>
      <c r="G283" t="s">
        <v>274</v>
      </c>
      <c r="H283">
        <v>20</v>
      </c>
      <c r="I283" t="s">
        <v>137</v>
      </c>
      <c r="J283" t="s">
        <v>152</v>
      </c>
      <c r="K283" t="s">
        <v>19</v>
      </c>
      <c r="L283" t="s">
        <v>20</v>
      </c>
      <c r="M283" s="21" t="s">
        <v>326</v>
      </c>
      <c r="N283">
        <v>0</v>
      </c>
      <c r="O283" s="18">
        <v>19936708</v>
      </c>
    </row>
    <row r="284" spans="1:16">
      <c r="A284">
        <v>106</v>
      </c>
      <c r="B284">
        <v>360</v>
      </c>
      <c r="C284">
        <v>0.03</v>
      </c>
      <c r="D284" t="s">
        <v>14</v>
      </c>
      <c r="E284">
        <v>34</v>
      </c>
      <c r="F284" t="s">
        <v>70</v>
      </c>
      <c r="G284" t="s">
        <v>274</v>
      </c>
      <c r="H284">
        <v>20</v>
      </c>
      <c r="I284" t="s">
        <v>137</v>
      </c>
      <c r="J284" t="s">
        <v>152</v>
      </c>
      <c r="K284" t="s">
        <v>19</v>
      </c>
      <c r="L284" t="s">
        <v>20</v>
      </c>
      <c r="M284" s="21" t="s">
        <v>326</v>
      </c>
      <c r="N284">
        <v>0</v>
      </c>
      <c r="O284" s="18">
        <v>19936708</v>
      </c>
    </row>
    <row r="285" spans="1:16">
      <c r="A285">
        <v>106</v>
      </c>
      <c r="B285">
        <v>720</v>
      </c>
      <c r="C285">
        <v>0.03</v>
      </c>
      <c r="D285" t="s">
        <v>14</v>
      </c>
      <c r="E285">
        <v>34</v>
      </c>
      <c r="F285" t="s">
        <v>70</v>
      </c>
      <c r="G285" t="s">
        <v>274</v>
      </c>
      <c r="H285">
        <v>20</v>
      </c>
      <c r="I285" t="s">
        <v>137</v>
      </c>
      <c r="J285" t="s">
        <v>152</v>
      </c>
      <c r="K285" t="s">
        <v>19</v>
      </c>
      <c r="L285" t="s">
        <v>20</v>
      </c>
      <c r="M285" s="21" t="s">
        <v>326</v>
      </c>
      <c r="N285">
        <v>0</v>
      </c>
      <c r="O285" s="18">
        <v>19936708</v>
      </c>
    </row>
    <row r="286" spans="1:16">
      <c r="A286">
        <v>107</v>
      </c>
      <c r="B286">
        <v>48</v>
      </c>
      <c r="C286">
        <f>AVERAGE(4.08,2.91)</f>
        <v>3.4950000000000001</v>
      </c>
      <c r="D286" t="s">
        <v>14</v>
      </c>
      <c r="E286" t="s">
        <v>326</v>
      </c>
      <c r="F286" t="s">
        <v>158</v>
      </c>
      <c r="G286" t="s">
        <v>274</v>
      </c>
      <c r="H286">
        <v>15</v>
      </c>
      <c r="I286" t="s">
        <v>29</v>
      </c>
      <c r="J286" t="s">
        <v>152</v>
      </c>
      <c r="K286" t="s">
        <v>19</v>
      </c>
      <c r="L286" t="s">
        <v>20</v>
      </c>
      <c r="M286" s="21" t="s">
        <v>326</v>
      </c>
      <c r="N286">
        <v>0</v>
      </c>
      <c r="O286" s="18">
        <v>21546997</v>
      </c>
      <c r="P286" t="s">
        <v>177</v>
      </c>
    </row>
    <row r="287" spans="1:16">
      <c r="A287">
        <v>108</v>
      </c>
      <c r="B287">
        <f>14*24</f>
        <v>336</v>
      </c>
      <c r="C287">
        <v>0.74460000000000004</v>
      </c>
      <c r="D287" t="s">
        <v>14</v>
      </c>
      <c r="E287">
        <v>21</v>
      </c>
      <c r="F287" t="s">
        <v>70</v>
      </c>
      <c r="G287" t="s">
        <v>274</v>
      </c>
      <c r="H287" s="27">
        <v>109.38</v>
      </c>
      <c r="I287" s="27" t="s">
        <v>178</v>
      </c>
      <c r="J287" t="s">
        <v>152</v>
      </c>
      <c r="K287" t="s">
        <v>19</v>
      </c>
      <c r="L287" t="s">
        <v>20</v>
      </c>
      <c r="M287" s="21" t="s">
        <v>381</v>
      </c>
      <c r="N287">
        <v>0</v>
      </c>
      <c r="O287" s="18">
        <v>23593469</v>
      </c>
      <c r="P287" s="27" t="s">
        <v>179</v>
      </c>
    </row>
    <row r="288" spans="1:16">
      <c r="A288">
        <v>109</v>
      </c>
      <c r="B288">
        <v>48</v>
      </c>
      <c r="C288">
        <v>2.6893939393939399</v>
      </c>
      <c r="D288" t="s">
        <v>14</v>
      </c>
      <c r="E288">
        <v>20</v>
      </c>
      <c r="F288" s="21" t="s">
        <v>15</v>
      </c>
      <c r="G288" t="s">
        <v>274</v>
      </c>
      <c r="H288">
        <v>13.5</v>
      </c>
      <c r="I288" t="s">
        <v>81</v>
      </c>
      <c r="J288" t="s">
        <v>152</v>
      </c>
      <c r="K288" t="s">
        <v>19</v>
      </c>
      <c r="L288" t="s">
        <v>20</v>
      </c>
      <c r="M288" t="s">
        <v>326</v>
      </c>
      <c r="N288">
        <v>500</v>
      </c>
      <c r="O288" s="18">
        <v>34029471</v>
      </c>
      <c r="P288" t="s">
        <v>180</v>
      </c>
    </row>
    <row r="289" spans="1:16">
      <c r="A289">
        <v>110</v>
      </c>
      <c r="B289">
        <v>5</v>
      </c>
      <c r="C289">
        <v>3.0681818181818099</v>
      </c>
      <c r="D289" t="s">
        <v>14</v>
      </c>
      <c r="E289" s="21">
        <v>21.4</v>
      </c>
      <c r="F289" t="s">
        <v>31</v>
      </c>
      <c r="G289" t="s">
        <v>274</v>
      </c>
      <c r="H289">
        <v>6.4</v>
      </c>
      <c r="I289" t="s">
        <v>81</v>
      </c>
      <c r="J289" t="s">
        <v>152</v>
      </c>
      <c r="K289" t="s">
        <v>19</v>
      </c>
      <c r="L289" t="s">
        <v>160</v>
      </c>
      <c r="M289" t="s">
        <v>326</v>
      </c>
      <c r="N289">
        <v>866</v>
      </c>
      <c r="O289" s="18">
        <v>29123332</v>
      </c>
      <c r="P289" t="s">
        <v>182</v>
      </c>
    </row>
    <row r="290" spans="1:16">
      <c r="A290">
        <v>110</v>
      </c>
      <c r="B290">
        <v>24</v>
      </c>
      <c r="C290">
        <v>2.8409090909090802</v>
      </c>
      <c r="D290" t="s">
        <v>14</v>
      </c>
      <c r="E290" s="21">
        <v>21.4</v>
      </c>
      <c r="F290" t="s">
        <v>31</v>
      </c>
      <c r="G290" t="s">
        <v>274</v>
      </c>
      <c r="H290">
        <v>6.4</v>
      </c>
      <c r="I290" t="s">
        <v>81</v>
      </c>
      <c r="J290" t="s">
        <v>152</v>
      </c>
      <c r="K290" t="s">
        <v>19</v>
      </c>
      <c r="L290" t="s">
        <v>160</v>
      </c>
      <c r="M290" t="s">
        <v>326</v>
      </c>
      <c r="N290">
        <v>866</v>
      </c>
      <c r="O290" s="18">
        <v>29123332</v>
      </c>
    </row>
    <row r="291" spans="1:16">
      <c r="A291">
        <v>110</v>
      </c>
      <c r="B291">
        <v>72</v>
      </c>
      <c r="C291">
        <v>1.47727272727272</v>
      </c>
      <c r="D291" t="s">
        <v>14</v>
      </c>
      <c r="E291" s="21">
        <v>21.4</v>
      </c>
      <c r="F291" t="s">
        <v>31</v>
      </c>
      <c r="G291" t="s">
        <v>274</v>
      </c>
      <c r="H291">
        <v>6.4</v>
      </c>
      <c r="I291" t="s">
        <v>81</v>
      </c>
      <c r="J291" t="s">
        <v>152</v>
      </c>
      <c r="K291" t="s">
        <v>19</v>
      </c>
      <c r="L291" t="s">
        <v>160</v>
      </c>
      <c r="M291" t="s">
        <v>326</v>
      </c>
      <c r="N291">
        <v>866</v>
      </c>
      <c r="O291" s="18">
        <v>29123332</v>
      </c>
    </row>
    <row r="292" spans="1:16">
      <c r="A292">
        <v>111</v>
      </c>
      <c r="B292">
        <v>5</v>
      </c>
      <c r="C292">
        <v>2.9761904761904701</v>
      </c>
      <c r="D292" t="s">
        <v>14</v>
      </c>
      <c r="E292" s="21">
        <v>21.4</v>
      </c>
      <c r="F292" t="s">
        <v>31</v>
      </c>
      <c r="G292" t="s">
        <v>274</v>
      </c>
      <c r="H292">
        <v>6.4</v>
      </c>
      <c r="I292" t="s">
        <v>81</v>
      </c>
      <c r="J292" t="s">
        <v>152</v>
      </c>
      <c r="K292" t="s">
        <v>19</v>
      </c>
      <c r="L292" t="s">
        <v>160</v>
      </c>
      <c r="M292" t="s">
        <v>326</v>
      </c>
      <c r="N292">
        <v>866</v>
      </c>
      <c r="O292" s="18">
        <v>29123332</v>
      </c>
      <c r="P292" t="s">
        <v>183</v>
      </c>
    </row>
    <row r="293" spans="1:16">
      <c r="A293">
        <v>111</v>
      </c>
      <c r="B293">
        <v>24</v>
      </c>
      <c r="C293">
        <v>2.7380952380952301</v>
      </c>
      <c r="D293" t="s">
        <v>14</v>
      </c>
      <c r="E293" s="21">
        <v>21.4</v>
      </c>
      <c r="F293" t="s">
        <v>31</v>
      </c>
      <c r="G293" t="s">
        <v>274</v>
      </c>
      <c r="H293">
        <v>6.4</v>
      </c>
      <c r="I293" t="s">
        <v>81</v>
      </c>
      <c r="J293" t="s">
        <v>152</v>
      </c>
      <c r="K293" t="s">
        <v>19</v>
      </c>
      <c r="L293" t="s">
        <v>160</v>
      </c>
      <c r="M293" t="s">
        <v>326</v>
      </c>
      <c r="N293">
        <v>866</v>
      </c>
      <c r="O293" s="18">
        <v>29123332</v>
      </c>
    </row>
    <row r="294" spans="1:16">
      <c r="A294">
        <v>111</v>
      </c>
      <c r="B294">
        <v>72</v>
      </c>
      <c r="C294">
        <v>2.38095238095238</v>
      </c>
      <c r="D294" t="s">
        <v>14</v>
      </c>
      <c r="E294" s="21">
        <v>21.4</v>
      </c>
      <c r="F294" t="s">
        <v>31</v>
      </c>
      <c r="G294" t="s">
        <v>274</v>
      </c>
      <c r="H294">
        <v>6.4</v>
      </c>
      <c r="I294" t="s">
        <v>81</v>
      </c>
      <c r="J294" t="s">
        <v>152</v>
      </c>
      <c r="K294" t="s">
        <v>19</v>
      </c>
      <c r="L294" t="s">
        <v>160</v>
      </c>
      <c r="M294" t="s">
        <v>326</v>
      </c>
      <c r="N294">
        <v>866</v>
      </c>
      <c r="O294" s="18">
        <v>29123332</v>
      </c>
    </row>
    <row r="295" spans="1:16">
      <c r="A295">
        <v>112</v>
      </c>
      <c r="B295">
        <v>72</v>
      </c>
      <c r="C295">
        <v>4.4736842105263097</v>
      </c>
      <c r="D295" t="s">
        <v>14</v>
      </c>
      <c r="E295">
        <v>20</v>
      </c>
      <c r="F295" s="21" t="s">
        <v>15</v>
      </c>
      <c r="G295" t="s">
        <v>274</v>
      </c>
      <c r="H295">
        <v>13.64</v>
      </c>
      <c r="I295" t="s">
        <v>29</v>
      </c>
      <c r="J295" t="s">
        <v>152</v>
      </c>
      <c r="K295" t="s">
        <v>19</v>
      </c>
      <c r="L295" t="s">
        <v>20</v>
      </c>
      <c r="M295" t="s">
        <v>196</v>
      </c>
      <c r="N295">
        <v>500</v>
      </c>
      <c r="O295" s="18">
        <v>31565854</v>
      </c>
      <c r="P295" t="s">
        <v>185</v>
      </c>
    </row>
    <row r="296" spans="1:16">
      <c r="A296">
        <v>113</v>
      </c>
      <c r="B296">
        <v>72</v>
      </c>
      <c r="C296">
        <v>3.4210526315789398</v>
      </c>
      <c r="D296" t="s">
        <v>14</v>
      </c>
      <c r="E296">
        <v>20</v>
      </c>
      <c r="F296" s="21" t="s">
        <v>15</v>
      </c>
      <c r="G296" t="s">
        <v>274</v>
      </c>
      <c r="H296">
        <v>13.64</v>
      </c>
      <c r="I296" t="s">
        <v>29</v>
      </c>
      <c r="J296" t="s">
        <v>152</v>
      </c>
      <c r="K296" t="s">
        <v>19</v>
      </c>
      <c r="L296" t="s">
        <v>20</v>
      </c>
      <c r="M296" t="s">
        <v>196</v>
      </c>
      <c r="N296">
        <v>500</v>
      </c>
      <c r="O296" s="18">
        <v>31565854</v>
      </c>
    </row>
    <row r="297" spans="1:16">
      <c r="A297">
        <v>114</v>
      </c>
      <c r="B297">
        <f>10/60</f>
        <v>0.16666666666666666</v>
      </c>
      <c r="C297">
        <v>11.799999999999899</v>
      </c>
      <c r="D297" t="s">
        <v>14</v>
      </c>
      <c r="E297" t="s">
        <v>326</v>
      </c>
      <c r="F297" t="s">
        <v>48</v>
      </c>
      <c r="G297" t="s">
        <v>274</v>
      </c>
      <c r="H297">
        <v>96</v>
      </c>
      <c r="I297" t="s">
        <v>234</v>
      </c>
      <c r="J297" t="s">
        <v>186</v>
      </c>
      <c r="K297" t="s">
        <v>19</v>
      </c>
      <c r="L297" t="s">
        <v>20</v>
      </c>
      <c r="M297" t="s">
        <v>381</v>
      </c>
      <c r="N297">
        <v>2000</v>
      </c>
      <c r="O297" s="18">
        <v>25862513</v>
      </c>
      <c r="P297" t="s">
        <v>187</v>
      </c>
    </row>
    <row r="298" spans="1:16">
      <c r="A298">
        <v>114</v>
      </c>
      <c r="B298">
        <v>2</v>
      </c>
      <c r="C298">
        <v>10.999999999999901</v>
      </c>
      <c r="D298" t="s">
        <v>14</v>
      </c>
      <c r="E298" t="s">
        <v>326</v>
      </c>
      <c r="F298" t="s">
        <v>48</v>
      </c>
      <c r="G298" t="s">
        <v>274</v>
      </c>
      <c r="H298">
        <v>96</v>
      </c>
      <c r="I298" t="s">
        <v>234</v>
      </c>
      <c r="J298" t="s">
        <v>186</v>
      </c>
      <c r="K298" t="s">
        <v>19</v>
      </c>
      <c r="L298" t="s">
        <v>20</v>
      </c>
      <c r="M298" t="s">
        <v>381</v>
      </c>
      <c r="N298">
        <v>2000</v>
      </c>
      <c r="O298" s="18">
        <v>25862513</v>
      </c>
    </row>
    <row r="299" spans="1:16">
      <c r="A299">
        <v>114</v>
      </c>
      <c r="B299">
        <v>4</v>
      </c>
      <c r="C299">
        <v>11.5999999999999</v>
      </c>
      <c r="D299" t="s">
        <v>14</v>
      </c>
      <c r="E299" t="s">
        <v>326</v>
      </c>
      <c r="F299" t="s">
        <v>48</v>
      </c>
      <c r="G299" t="s">
        <v>274</v>
      </c>
      <c r="H299">
        <v>96</v>
      </c>
      <c r="I299" t="s">
        <v>234</v>
      </c>
      <c r="J299" t="s">
        <v>186</v>
      </c>
      <c r="K299" t="s">
        <v>19</v>
      </c>
      <c r="L299" t="s">
        <v>20</v>
      </c>
      <c r="M299" t="s">
        <v>381</v>
      </c>
      <c r="N299">
        <v>2000</v>
      </c>
      <c r="O299" s="18">
        <v>25862513</v>
      </c>
    </row>
    <row r="300" spans="1:16">
      <c r="A300">
        <v>114</v>
      </c>
      <c r="B300">
        <v>8</v>
      </c>
      <c r="C300">
        <v>12.4</v>
      </c>
      <c r="D300" t="s">
        <v>14</v>
      </c>
      <c r="E300" t="s">
        <v>326</v>
      </c>
      <c r="F300" t="s">
        <v>48</v>
      </c>
      <c r="G300" t="s">
        <v>274</v>
      </c>
      <c r="H300">
        <v>96</v>
      </c>
      <c r="I300" t="s">
        <v>234</v>
      </c>
      <c r="J300" t="s">
        <v>186</v>
      </c>
      <c r="K300" t="s">
        <v>19</v>
      </c>
      <c r="L300" t="s">
        <v>20</v>
      </c>
      <c r="M300" t="s">
        <v>381</v>
      </c>
      <c r="N300">
        <v>2000</v>
      </c>
      <c r="O300" s="18">
        <v>25862513</v>
      </c>
    </row>
    <row r="301" spans="1:16">
      <c r="A301">
        <v>114</v>
      </c>
      <c r="B301">
        <v>18</v>
      </c>
      <c r="C301">
        <v>10.399999999999901</v>
      </c>
      <c r="D301" t="s">
        <v>14</v>
      </c>
      <c r="E301" t="s">
        <v>326</v>
      </c>
      <c r="F301" t="s">
        <v>48</v>
      </c>
      <c r="G301" t="s">
        <v>274</v>
      </c>
      <c r="H301">
        <v>96</v>
      </c>
      <c r="I301" t="s">
        <v>234</v>
      </c>
      <c r="J301" t="s">
        <v>186</v>
      </c>
      <c r="K301" t="s">
        <v>19</v>
      </c>
      <c r="L301" t="s">
        <v>20</v>
      </c>
      <c r="M301" t="s">
        <v>381</v>
      </c>
      <c r="N301">
        <v>2000</v>
      </c>
      <c r="O301" s="18">
        <v>25862513</v>
      </c>
    </row>
    <row r="302" spans="1:16">
      <c r="A302">
        <v>114</v>
      </c>
      <c r="B302">
        <v>24</v>
      </c>
      <c r="C302">
        <v>10.5999999999999</v>
      </c>
      <c r="D302" t="s">
        <v>14</v>
      </c>
      <c r="E302" t="s">
        <v>326</v>
      </c>
      <c r="F302" t="s">
        <v>48</v>
      </c>
      <c r="G302" t="s">
        <v>274</v>
      </c>
      <c r="H302">
        <v>96</v>
      </c>
      <c r="I302" t="s">
        <v>234</v>
      </c>
      <c r="J302" t="s">
        <v>186</v>
      </c>
      <c r="K302" t="s">
        <v>19</v>
      </c>
      <c r="L302" t="s">
        <v>20</v>
      </c>
      <c r="M302" t="s">
        <v>381</v>
      </c>
      <c r="N302">
        <v>2000</v>
      </c>
      <c r="O302" s="18">
        <v>25862513</v>
      </c>
    </row>
    <row r="303" spans="1:16">
      <c r="A303">
        <v>114</v>
      </c>
      <c r="B303">
        <v>48</v>
      </c>
      <c r="C303">
        <v>8.9999999999999805</v>
      </c>
      <c r="D303" t="s">
        <v>14</v>
      </c>
      <c r="E303" t="s">
        <v>326</v>
      </c>
      <c r="F303" t="s">
        <v>48</v>
      </c>
      <c r="G303" t="s">
        <v>274</v>
      </c>
      <c r="H303">
        <v>96</v>
      </c>
      <c r="I303" t="s">
        <v>234</v>
      </c>
      <c r="J303" t="s">
        <v>186</v>
      </c>
      <c r="K303" t="s">
        <v>19</v>
      </c>
      <c r="L303" t="s">
        <v>20</v>
      </c>
      <c r="M303" t="s">
        <v>381</v>
      </c>
      <c r="N303">
        <v>2000</v>
      </c>
      <c r="O303" s="18">
        <v>25862513</v>
      </c>
    </row>
    <row r="304" spans="1:16">
      <c r="A304">
        <v>114</v>
      </c>
      <c r="B304">
        <v>72</v>
      </c>
      <c r="C304">
        <v>7.9999999999999902</v>
      </c>
      <c r="D304" t="s">
        <v>14</v>
      </c>
      <c r="E304" t="s">
        <v>326</v>
      </c>
      <c r="F304" t="s">
        <v>48</v>
      </c>
      <c r="G304" t="s">
        <v>274</v>
      </c>
      <c r="H304">
        <v>96</v>
      </c>
      <c r="I304" t="s">
        <v>234</v>
      </c>
      <c r="J304" t="s">
        <v>186</v>
      </c>
      <c r="K304" t="s">
        <v>19</v>
      </c>
      <c r="L304" t="s">
        <v>20</v>
      </c>
      <c r="M304" t="s">
        <v>381</v>
      </c>
      <c r="N304">
        <v>2000</v>
      </c>
      <c r="O304" s="18">
        <v>25862513</v>
      </c>
    </row>
    <row r="305" spans="1:15">
      <c r="A305">
        <v>114</v>
      </c>
      <c r="B305">
        <v>96</v>
      </c>
      <c r="C305">
        <v>6.2</v>
      </c>
      <c r="D305" t="s">
        <v>14</v>
      </c>
      <c r="E305" t="s">
        <v>326</v>
      </c>
      <c r="F305" t="s">
        <v>48</v>
      </c>
      <c r="G305" t="s">
        <v>274</v>
      </c>
      <c r="H305">
        <v>96</v>
      </c>
      <c r="I305" t="s">
        <v>234</v>
      </c>
      <c r="J305" t="s">
        <v>186</v>
      </c>
      <c r="K305" t="s">
        <v>19</v>
      </c>
      <c r="L305" t="s">
        <v>20</v>
      </c>
      <c r="M305" t="s">
        <v>381</v>
      </c>
      <c r="N305">
        <v>2000</v>
      </c>
      <c r="O305" s="18">
        <v>25862513</v>
      </c>
    </row>
    <row r="306" spans="1:15">
      <c r="A306">
        <v>114</v>
      </c>
      <c r="B306">
        <v>120</v>
      </c>
      <c r="C306">
        <v>3.99999999999998</v>
      </c>
      <c r="D306" t="s">
        <v>14</v>
      </c>
      <c r="E306" t="s">
        <v>326</v>
      </c>
      <c r="F306" t="s">
        <v>48</v>
      </c>
      <c r="G306" t="s">
        <v>274</v>
      </c>
      <c r="H306">
        <v>96</v>
      </c>
      <c r="I306" t="s">
        <v>234</v>
      </c>
      <c r="J306" t="s">
        <v>186</v>
      </c>
      <c r="K306" t="s">
        <v>19</v>
      </c>
      <c r="L306" t="s">
        <v>20</v>
      </c>
      <c r="M306" t="s">
        <v>381</v>
      </c>
      <c r="N306">
        <v>2000</v>
      </c>
      <c r="O306" s="18">
        <v>25862513</v>
      </c>
    </row>
    <row r="307" spans="1:15">
      <c r="A307">
        <v>115</v>
      </c>
      <c r="B307">
        <f>10/60</f>
        <v>0.16666666666666666</v>
      </c>
      <c r="C307">
        <v>11.877551020408101</v>
      </c>
      <c r="D307" t="s">
        <v>14</v>
      </c>
      <c r="E307">
        <v>17</v>
      </c>
      <c r="F307" s="21" t="s">
        <v>15</v>
      </c>
      <c r="G307" t="s">
        <v>274</v>
      </c>
      <c r="H307">
        <v>100</v>
      </c>
      <c r="I307" t="s">
        <v>137</v>
      </c>
      <c r="J307" t="s">
        <v>186</v>
      </c>
      <c r="K307" t="s">
        <v>19</v>
      </c>
      <c r="L307" t="s">
        <v>20</v>
      </c>
      <c r="M307" t="s">
        <v>326</v>
      </c>
      <c r="N307" t="s">
        <v>53</v>
      </c>
      <c r="O307" s="18">
        <v>16984142</v>
      </c>
    </row>
    <row r="308" spans="1:15">
      <c r="A308">
        <v>115</v>
      </c>
      <c r="B308">
        <v>6</v>
      </c>
      <c r="C308">
        <v>7.2244897959183696</v>
      </c>
      <c r="D308" t="s">
        <v>14</v>
      </c>
      <c r="E308">
        <v>17</v>
      </c>
      <c r="F308" s="21" t="s">
        <v>15</v>
      </c>
      <c r="G308" t="s">
        <v>274</v>
      </c>
      <c r="H308">
        <v>100</v>
      </c>
      <c r="I308" t="s">
        <v>137</v>
      </c>
      <c r="J308" t="s">
        <v>186</v>
      </c>
      <c r="K308" t="s">
        <v>19</v>
      </c>
      <c r="L308" t="s">
        <v>20</v>
      </c>
      <c r="M308" t="s">
        <v>326</v>
      </c>
      <c r="N308" t="s">
        <v>53</v>
      </c>
      <c r="O308" s="18">
        <v>16984142</v>
      </c>
    </row>
    <row r="309" spans="1:15">
      <c r="A309">
        <v>115</v>
      </c>
      <c r="B309">
        <v>24</v>
      </c>
      <c r="C309">
        <v>4.0408163265306198</v>
      </c>
      <c r="D309" t="s">
        <v>14</v>
      </c>
      <c r="E309">
        <v>17</v>
      </c>
      <c r="F309" s="21" t="s">
        <v>15</v>
      </c>
      <c r="G309" t="s">
        <v>274</v>
      </c>
      <c r="H309">
        <v>100</v>
      </c>
      <c r="I309" t="s">
        <v>137</v>
      </c>
      <c r="J309" t="s">
        <v>186</v>
      </c>
      <c r="K309" t="s">
        <v>19</v>
      </c>
      <c r="L309" t="s">
        <v>20</v>
      </c>
      <c r="M309" t="s">
        <v>326</v>
      </c>
      <c r="N309" t="s">
        <v>53</v>
      </c>
      <c r="O309" s="18">
        <v>16984142</v>
      </c>
    </row>
    <row r="310" spans="1:15">
      <c r="A310">
        <v>115</v>
      </c>
      <c r="B310">
        <v>72</v>
      </c>
      <c r="C310">
        <v>3.5510204081632701</v>
      </c>
      <c r="D310" t="s">
        <v>14</v>
      </c>
      <c r="E310">
        <v>17</v>
      </c>
      <c r="F310" s="21" t="s">
        <v>15</v>
      </c>
      <c r="G310" t="s">
        <v>274</v>
      </c>
      <c r="H310">
        <v>100</v>
      </c>
      <c r="I310" t="s">
        <v>137</v>
      </c>
      <c r="J310" t="s">
        <v>186</v>
      </c>
      <c r="K310" t="s">
        <v>19</v>
      </c>
      <c r="L310" t="s">
        <v>20</v>
      </c>
      <c r="M310" t="s">
        <v>326</v>
      </c>
      <c r="N310" t="s">
        <v>53</v>
      </c>
      <c r="O310" s="18">
        <v>16984142</v>
      </c>
    </row>
    <row r="311" spans="1:15">
      <c r="A311">
        <v>116</v>
      </c>
      <c r="B311">
        <f>10/60</f>
        <v>0.16666666666666666</v>
      </c>
      <c r="C311">
        <v>11.877551020408101</v>
      </c>
      <c r="D311" t="s">
        <v>14</v>
      </c>
      <c r="E311">
        <v>17</v>
      </c>
      <c r="F311" s="21" t="s">
        <v>15</v>
      </c>
      <c r="G311" t="s">
        <v>274</v>
      </c>
      <c r="H311">
        <v>101</v>
      </c>
      <c r="I311" t="s">
        <v>137</v>
      </c>
      <c r="J311" t="s">
        <v>186</v>
      </c>
      <c r="K311" t="s">
        <v>19</v>
      </c>
      <c r="L311" t="s">
        <v>20</v>
      </c>
      <c r="M311" t="s">
        <v>326</v>
      </c>
      <c r="N311" t="s">
        <v>53</v>
      </c>
      <c r="O311" s="18">
        <v>16984142</v>
      </c>
    </row>
    <row r="312" spans="1:15">
      <c r="A312">
        <v>116</v>
      </c>
      <c r="B312">
        <v>6</v>
      </c>
      <c r="C312">
        <v>7.2244897959183696</v>
      </c>
      <c r="D312" t="s">
        <v>14</v>
      </c>
      <c r="E312">
        <v>17</v>
      </c>
      <c r="F312" s="21" t="s">
        <v>15</v>
      </c>
      <c r="G312" t="s">
        <v>274</v>
      </c>
      <c r="H312">
        <v>102</v>
      </c>
      <c r="I312" t="s">
        <v>137</v>
      </c>
      <c r="J312" t="s">
        <v>186</v>
      </c>
      <c r="K312" t="s">
        <v>19</v>
      </c>
      <c r="L312" t="s">
        <v>20</v>
      </c>
      <c r="M312" t="s">
        <v>326</v>
      </c>
      <c r="N312" t="s">
        <v>53</v>
      </c>
      <c r="O312" s="18">
        <v>16984142</v>
      </c>
    </row>
    <row r="313" spans="1:15">
      <c r="A313">
        <v>116</v>
      </c>
      <c r="B313">
        <v>24</v>
      </c>
      <c r="C313">
        <v>4.0408163265306198</v>
      </c>
      <c r="D313" t="s">
        <v>14</v>
      </c>
      <c r="E313">
        <v>17</v>
      </c>
      <c r="F313" s="21" t="s">
        <v>15</v>
      </c>
      <c r="G313" t="s">
        <v>274</v>
      </c>
      <c r="H313">
        <v>103</v>
      </c>
      <c r="I313" t="s">
        <v>137</v>
      </c>
      <c r="J313" t="s">
        <v>186</v>
      </c>
      <c r="K313" t="s">
        <v>19</v>
      </c>
      <c r="L313" t="s">
        <v>20</v>
      </c>
      <c r="M313" t="s">
        <v>326</v>
      </c>
      <c r="N313" t="s">
        <v>53</v>
      </c>
      <c r="O313" s="18">
        <v>16984142</v>
      </c>
    </row>
    <row r="314" spans="1:15">
      <c r="A314">
        <v>116</v>
      </c>
      <c r="B314">
        <v>48</v>
      </c>
      <c r="C314">
        <v>2.3265306122449001</v>
      </c>
      <c r="D314" t="s">
        <v>14</v>
      </c>
      <c r="E314">
        <v>17</v>
      </c>
      <c r="F314" s="21" t="s">
        <v>15</v>
      </c>
      <c r="G314" t="s">
        <v>274</v>
      </c>
      <c r="H314">
        <v>104</v>
      </c>
      <c r="I314" t="s">
        <v>137</v>
      </c>
      <c r="J314" t="s">
        <v>186</v>
      </c>
      <c r="K314" t="s">
        <v>19</v>
      </c>
      <c r="L314" t="s">
        <v>20</v>
      </c>
      <c r="M314" t="s">
        <v>326</v>
      </c>
      <c r="N314" t="s">
        <v>53</v>
      </c>
      <c r="O314" s="18">
        <v>16984142</v>
      </c>
    </row>
    <row r="315" spans="1:15">
      <c r="A315">
        <v>116</v>
      </c>
      <c r="B315">
        <v>72</v>
      </c>
      <c r="C315">
        <v>0.01</v>
      </c>
      <c r="D315" t="s">
        <v>14</v>
      </c>
      <c r="E315">
        <v>17</v>
      </c>
      <c r="F315" s="21" t="s">
        <v>15</v>
      </c>
      <c r="G315" t="s">
        <v>274</v>
      </c>
      <c r="H315">
        <v>105</v>
      </c>
      <c r="I315" t="s">
        <v>137</v>
      </c>
      <c r="J315" t="s">
        <v>186</v>
      </c>
      <c r="K315" t="s">
        <v>19</v>
      </c>
      <c r="L315" t="s">
        <v>20</v>
      </c>
      <c r="M315" t="s">
        <v>326</v>
      </c>
      <c r="N315" t="s">
        <v>53</v>
      </c>
      <c r="O315" s="18">
        <v>16984142</v>
      </c>
    </row>
    <row r="316" spans="1:15">
      <c r="A316">
        <v>117</v>
      </c>
      <c r="B316">
        <v>1</v>
      </c>
      <c r="C316">
        <v>0.34</v>
      </c>
      <c r="D316" t="s">
        <v>14</v>
      </c>
      <c r="E316">
        <v>27.5</v>
      </c>
      <c r="F316" s="21" t="s">
        <v>15</v>
      </c>
      <c r="G316" t="s">
        <v>274</v>
      </c>
      <c r="H316">
        <v>387</v>
      </c>
      <c r="I316" t="s">
        <v>167</v>
      </c>
      <c r="J316" t="s">
        <v>186</v>
      </c>
      <c r="K316" t="s">
        <v>19</v>
      </c>
      <c r="L316" t="s">
        <v>20</v>
      </c>
      <c r="M316" t="s">
        <v>381</v>
      </c>
      <c r="N316">
        <v>0</v>
      </c>
      <c r="O316" s="18">
        <v>15921775</v>
      </c>
    </row>
    <row r="317" spans="1:15">
      <c r="A317">
        <v>117</v>
      </c>
      <c r="B317">
        <v>6</v>
      </c>
      <c r="C317">
        <v>1.19</v>
      </c>
      <c r="D317" t="s">
        <v>14</v>
      </c>
      <c r="E317">
        <v>27.5</v>
      </c>
      <c r="F317" s="21" t="s">
        <v>15</v>
      </c>
      <c r="G317" t="s">
        <v>274</v>
      </c>
      <c r="H317">
        <v>387</v>
      </c>
      <c r="I317" t="s">
        <v>167</v>
      </c>
      <c r="J317" t="s">
        <v>186</v>
      </c>
      <c r="K317" t="s">
        <v>19</v>
      </c>
      <c r="L317" t="s">
        <v>20</v>
      </c>
      <c r="M317" t="s">
        <v>381</v>
      </c>
      <c r="N317">
        <v>0</v>
      </c>
      <c r="O317" s="18">
        <v>15921775</v>
      </c>
    </row>
    <row r="318" spans="1:15">
      <c r="A318">
        <v>117</v>
      </c>
      <c r="B318">
        <v>24</v>
      </c>
      <c r="C318">
        <v>0.42</v>
      </c>
      <c r="D318" t="s">
        <v>14</v>
      </c>
      <c r="E318">
        <v>27.5</v>
      </c>
      <c r="F318" s="21" t="s">
        <v>15</v>
      </c>
      <c r="G318" t="s">
        <v>274</v>
      </c>
      <c r="H318">
        <v>387</v>
      </c>
      <c r="I318" t="s">
        <v>167</v>
      </c>
      <c r="J318" t="s">
        <v>186</v>
      </c>
      <c r="K318" t="s">
        <v>19</v>
      </c>
      <c r="L318" t="s">
        <v>20</v>
      </c>
      <c r="M318" t="s">
        <v>381</v>
      </c>
      <c r="N318">
        <v>0</v>
      </c>
      <c r="O318" s="18">
        <v>15921775</v>
      </c>
    </row>
    <row r="319" spans="1:15">
      <c r="A319">
        <v>118</v>
      </c>
      <c r="B319">
        <v>2</v>
      </c>
      <c r="C319">
        <v>2.7083333333333299</v>
      </c>
      <c r="D319" t="s">
        <v>14</v>
      </c>
      <c r="E319">
        <v>27.5</v>
      </c>
      <c r="F319" s="21" t="s">
        <v>15</v>
      </c>
      <c r="G319" t="s">
        <v>274</v>
      </c>
      <c r="H319">
        <v>386</v>
      </c>
      <c r="I319" t="s">
        <v>167</v>
      </c>
      <c r="J319" t="s">
        <v>186</v>
      </c>
      <c r="K319" t="s">
        <v>19</v>
      </c>
      <c r="L319" t="s">
        <v>20</v>
      </c>
      <c r="M319" t="s">
        <v>326</v>
      </c>
      <c r="N319">
        <v>0</v>
      </c>
      <c r="O319" s="18">
        <v>25454755</v>
      </c>
    </row>
    <row r="320" spans="1:15">
      <c r="A320">
        <v>118</v>
      </c>
      <c r="B320">
        <v>4</v>
      </c>
      <c r="C320">
        <v>2.2222222222222099</v>
      </c>
      <c r="D320" t="s">
        <v>14</v>
      </c>
      <c r="E320">
        <v>27.5</v>
      </c>
      <c r="F320" s="21" t="s">
        <v>15</v>
      </c>
      <c r="G320" t="s">
        <v>274</v>
      </c>
      <c r="H320">
        <v>386</v>
      </c>
      <c r="I320" t="s">
        <v>167</v>
      </c>
      <c r="J320" t="s">
        <v>186</v>
      </c>
      <c r="K320" t="s">
        <v>19</v>
      </c>
      <c r="L320" t="s">
        <v>20</v>
      </c>
      <c r="M320" t="s">
        <v>326</v>
      </c>
      <c r="N320">
        <v>0</v>
      </c>
      <c r="O320" s="18">
        <v>25454755</v>
      </c>
    </row>
    <row r="321" spans="1:15">
      <c r="A321">
        <v>118</v>
      </c>
      <c r="B321">
        <v>24</v>
      </c>
      <c r="C321">
        <v>1.1111111111111001</v>
      </c>
      <c r="D321" t="s">
        <v>14</v>
      </c>
      <c r="E321">
        <v>27.5</v>
      </c>
      <c r="F321" s="21" t="s">
        <v>15</v>
      </c>
      <c r="G321" t="s">
        <v>274</v>
      </c>
      <c r="H321">
        <v>386</v>
      </c>
      <c r="I321" t="s">
        <v>167</v>
      </c>
      <c r="J321" t="s">
        <v>186</v>
      </c>
      <c r="K321" t="s">
        <v>19</v>
      </c>
      <c r="L321" t="s">
        <v>20</v>
      </c>
      <c r="M321" t="s">
        <v>326</v>
      </c>
      <c r="N321">
        <v>0</v>
      </c>
      <c r="O321" s="18">
        <v>25454755</v>
      </c>
    </row>
    <row r="322" spans="1:15">
      <c r="A322">
        <v>119</v>
      </c>
      <c r="B322">
        <v>6</v>
      </c>
      <c r="C322">
        <v>8.6</v>
      </c>
      <c r="D322" t="s">
        <v>14</v>
      </c>
      <c r="E322">
        <v>20</v>
      </c>
      <c r="F322" s="6" t="s">
        <v>189</v>
      </c>
      <c r="G322" t="s">
        <v>274</v>
      </c>
      <c r="H322">
        <v>120</v>
      </c>
      <c r="I322" t="s">
        <v>29</v>
      </c>
      <c r="J322" t="s">
        <v>186</v>
      </c>
      <c r="K322" t="s">
        <v>19</v>
      </c>
      <c r="L322" t="s">
        <v>20</v>
      </c>
      <c r="M322" t="s">
        <v>326</v>
      </c>
      <c r="N322">
        <v>1200</v>
      </c>
      <c r="O322" s="18">
        <v>23342299</v>
      </c>
    </row>
    <row r="323" spans="1:15">
      <c r="A323">
        <v>119</v>
      </c>
      <c r="B323">
        <v>24</v>
      </c>
      <c r="C323">
        <v>7.4</v>
      </c>
      <c r="D323" t="s">
        <v>14</v>
      </c>
      <c r="E323">
        <v>20</v>
      </c>
      <c r="F323" s="6" t="s">
        <v>189</v>
      </c>
      <c r="G323" t="s">
        <v>274</v>
      </c>
      <c r="H323">
        <v>120</v>
      </c>
      <c r="I323" t="s">
        <v>29</v>
      </c>
      <c r="J323" t="s">
        <v>186</v>
      </c>
      <c r="K323" t="s">
        <v>19</v>
      </c>
      <c r="L323" t="s">
        <v>20</v>
      </c>
      <c r="M323" t="s">
        <v>326</v>
      </c>
      <c r="N323">
        <v>1200</v>
      </c>
      <c r="O323" s="18">
        <v>23342299</v>
      </c>
    </row>
    <row r="324" spans="1:15">
      <c r="A324">
        <v>119</v>
      </c>
      <c r="B324">
        <v>48</v>
      </c>
      <c r="C324">
        <v>6.1</v>
      </c>
      <c r="D324" t="s">
        <v>14</v>
      </c>
      <c r="E324">
        <v>20</v>
      </c>
      <c r="F324" s="6" t="s">
        <v>189</v>
      </c>
      <c r="G324" t="s">
        <v>274</v>
      </c>
      <c r="H324">
        <v>120</v>
      </c>
      <c r="I324" t="s">
        <v>29</v>
      </c>
      <c r="J324" t="s">
        <v>186</v>
      </c>
      <c r="K324" t="s">
        <v>19</v>
      </c>
      <c r="L324" t="s">
        <v>20</v>
      </c>
      <c r="M324" t="s">
        <v>326</v>
      </c>
      <c r="N324">
        <v>1200</v>
      </c>
      <c r="O324" s="18">
        <v>23342299</v>
      </c>
    </row>
    <row r="325" spans="1:15">
      <c r="A325">
        <v>120</v>
      </c>
      <c r="B325">
        <v>0.5</v>
      </c>
      <c r="C325">
        <v>0.91453957068722502</v>
      </c>
      <c r="D325" t="s">
        <v>14</v>
      </c>
      <c r="E325">
        <v>20</v>
      </c>
      <c r="F325" s="21" t="s">
        <v>15</v>
      </c>
      <c r="G325" t="s">
        <v>274</v>
      </c>
      <c r="H325">
        <v>120</v>
      </c>
      <c r="I325" t="s">
        <v>190</v>
      </c>
      <c r="J325" t="s">
        <v>186</v>
      </c>
      <c r="K325" t="s">
        <v>19</v>
      </c>
      <c r="L325" t="s">
        <v>20</v>
      </c>
      <c r="M325" t="s">
        <v>326</v>
      </c>
      <c r="N325">
        <v>2000</v>
      </c>
      <c r="O325" s="18">
        <v>16550475</v>
      </c>
    </row>
    <row r="326" spans="1:15">
      <c r="A326">
        <v>120</v>
      </c>
      <c r="B326">
        <v>1</v>
      </c>
      <c r="C326">
        <v>1.10123891771824</v>
      </c>
      <c r="D326" t="s">
        <v>14</v>
      </c>
      <c r="E326">
        <v>20</v>
      </c>
      <c r="F326" s="21" t="s">
        <v>15</v>
      </c>
      <c r="G326" t="s">
        <v>274</v>
      </c>
      <c r="H326">
        <v>120</v>
      </c>
      <c r="I326" t="s">
        <v>190</v>
      </c>
      <c r="J326" t="s">
        <v>186</v>
      </c>
      <c r="K326" t="s">
        <v>19</v>
      </c>
      <c r="L326" t="s">
        <v>20</v>
      </c>
      <c r="M326" t="s">
        <v>326</v>
      </c>
      <c r="N326">
        <v>2000</v>
      </c>
      <c r="O326" s="18">
        <v>16550475</v>
      </c>
    </row>
    <row r="327" spans="1:15">
      <c r="A327">
        <v>120</v>
      </c>
      <c r="B327">
        <v>2</v>
      </c>
      <c r="C327">
        <v>0.93033720774370399</v>
      </c>
      <c r="D327" t="s">
        <v>14</v>
      </c>
      <c r="E327">
        <v>20</v>
      </c>
      <c r="F327" s="21" t="s">
        <v>15</v>
      </c>
      <c r="G327" t="s">
        <v>274</v>
      </c>
      <c r="H327">
        <v>120</v>
      </c>
      <c r="I327" t="s">
        <v>190</v>
      </c>
      <c r="J327" t="s">
        <v>186</v>
      </c>
      <c r="K327" t="s">
        <v>19</v>
      </c>
      <c r="L327" t="s">
        <v>20</v>
      </c>
      <c r="M327" t="s">
        <v>326</v>
      </c>
      <c r="N327">
        <v>2000</v>
      </c>
      <c r="O327" s="18">
        <v>16550475</v>
      </c>
    </row>
    <row r="328" spans="1:15">
      <c r="A328">
        <v>120</v>
      </c>
      <c r="B328">
        <v>4</v>
      </c>
      <c r="C328">
        <v>0.76833962047372495</v>
      </c>
      <c r="D328" t="s">
        <v>14</v>
      </c>
      <c r="E328">
        <v>20</v>
      </c>
      <c r="F328" s="21" t="s">
        <v>15</v>
      </c>
      <c r="G328" t="s">
        <v>274</v>
      </c>
      <c r="H328">
        <v>120</v>
      </c>
      <c r="I328" t="s">
        <v>190</v>
      </c>
      <c r="J328" t="s">
        <v>186</v>
      </c>
      <c r="K328" t="s">
        <v>19</v>
      </c>
      <c r="L328" t="s">
        <v>20</v>
      </c>
      <c r="M328" t="s">
        <v>326</v>
      </c>
      <c r="N328">
        <v>2000</v>
      </c>
      <c r="O328" s="18">
        <v>16550475</v>
      </c>
    </row>
    <row r="329" spans="1:15">
      <c r="A329">
        <v>120</v>
      </c>
      <c r="B329">
        <v>6</v>
      </c>
      <c r="C329">
        <v>0.78873293376480502</v>
      </c>
      <c r="D329" t="s">
        <v>14</v>
      </c>
      <c r="E329">
        <v>20</v>
      </c>
      <c r="F329" s="21" t="s">
        <v>15</v>
      </c>
      <c r="G329" t="s">
        <v>274</v>
      </c>
      <c r="H329">
        <v>120</v>
      </c>
      <c r="I329" t="s">
        <v>190</v>
      </c>
      <c r="J329" t="s">
        <v>186</v>
      </c>
      <c r="K329" t="s">
        <v>19</v>
      </c>
      <c r="L329" t="s">
        <v>20</v>
      </c>
      <c r="M329" t="s">
        <v>326</v>
      </c>
      <c r="N329">
        <v>2000</v>
      </c>
      <c r="O329" s="18">
        <v>16550475</v>
      </c>
    </row>
    <row r="330" spans="1:15">
      <c r="A330">
        <v>120</v>
      </c>
      <c r="B330">
        <v>12</v>
      </c>
      <c r="C330">
        <v>0.668096432606333</v>
      </c>
      <c r="D330" t="s">
        <v>14</v>
      </c>
      <c r="E330">
        <v>20</v>
      </c>
      <c r="F330" s="21" t="s">
        <v>15</v>
      </c>
      <c r="G330" t="s">
        <v>274</v>
      </c>
      <c r="H330">
        <v>120</v>
      </c>
      <c r="I330" t="s">
        <v>190</v>
      </c>
      <c r="J330" t="s">
        <v>186</v>
      </c>
      <c r="K330" t="s">
        <v>19</v>
      </c>
      <c r="L330" t="s">
        <v>20</v>
      </c>
      <c r="M330" t="s">
        <v>326</v>
      </c>
      <c r="N330">
        <v>2000</v>
      </c>
      <c r="O330" s="18">
        <v>16550475</v>
      </c>
    </row>
    <row r="331" spans="1:15">
      <c r="A331">
        <v>120</v>
      </c>
      <c r="B331">
        <v>24</v>
      </c>
      <c r="C331">
        <v>0.244432529728285</v>
      </c>
      <c r="D331" t="s">
        <v>14</v>
      </c>
      <c r="E331">
        <v>20</v>
      </c>
      <c r="F331" s="21" t="s">
        <v>15</v>
      </c>
      <c r="G331" t="s">
        <v>274</v>
      </c>
      <c r="H331">
        <v>120</v>
      </c>
      <c r="I331" t="s">
        <v>190</v>
      </c>
      <c r="J331" t="s">
        <v>186</v>
      </c>
      <c r="K331" t="s">
        <v>19</v>
      </c>
      <c r="L331" t="s">
        <v>20</v>
      </c>
      <c r="M331" t="s">
        <v>326</v>
      </c>
      <c r="N331">
        <v>2000</v>
      </c>
      <c r="O331" s="18">
        <v>16550475</v>
      </c>
    </row>
    <row r="332" spans="1:15">
      <c r="A332">
        <v>121</v>
      </c>
      <c r="B332">
        <v>2</v>
      </c>
      <c r="C332">
        <v>0.89430894308943198</v>
      </c>
      <c r="D332" t="s">
        <v>14</v>
      </c>
      <c r="E332">
        <v>27.5</v>
      </c>
      <c r="F332" t="s">
        <v>48</v>
      </c>
      <c r="G332" t="s">
        <v>274</v>
      </c>
      <c r="H332">
        <v>200</v>
      </c>
      <c r="I332" s="16" t="s">
        <v>191</v>
      </c>
      <c r="J332" t="s">
        <v>186</v>
      </c>
      <c r="K332" t="s">
        <v>19</v>
      </c>
      <c r="L332" t="s">
        <v>20</v>
      </c>
      <c r="M332" t="s">
        <v>326</v>
      </c>
      <c r="N332">
        <v>2000</v>
      </c>
      <c r="O332" s="18">
        <v>20184929</v>
      </c>
    </row>
    <row r="333" spans="1:15">
      <c r="A333">
        <v>121</v>
      </c>
      <c r="B333">
        <v>4</v>
      </c>
      <c r="C333">
        <v>1.6260162601626</v>
      </c>
      <c r="D333" t="s">
        <v>14</v>
      </c>
      <c r="E333">
        <v>27.5</v>
      </c>
      <c r="F333" t="s">
        <v>48</v>
      </c>
      <c r="G333" t="s">
        <v>274</v>
      </c>
      <c r="H333">
        <v>200</v>
      </c>
      <c r="I333" s="16" t="s">
        <v>191</v>
      </c>
      <c r="J333" t="s">
        <v>186</v>
      </c>
      <c r="K333" t="s">
        <v>19</v>
      </c>
      <c r="L333" t="s">
        <v>20</v>
      </c>
      <c r="M333" t="s">
        <v>326</v>
      </c>
      <c r="N333">
        <v>2000</v>
      </c>
      <c r="O333" s="18">
        <v>20184929</v>
      </c>
    </row>
    <row r="334" spans="1:15">
      <c r="A334">
        <v>121</v>
      </c>
      <c r="B334">
        <v>8</v>
      </c>
      <c r="C334">
        <v>1.2601626016260099</v>
      </c>
      <c r="D334" t="s">
        <v>14</v>
      </c>
      <c r="E334">
        <v>27.5</v>
      </c>
      <c r="F334" t="s">
        <v>48</v>
      </c>
      <c r="G334" t="s">
        <v>274</v>
      </c>
      <c r="H334">
        <v>200</v>
      </c>
      <c r="I334" s="16" t="s">
        <v>191</v>
      </c>
      <c r="J334" t="s">
        <v>186</v>
      </c>
      <c r="K334" t="s">
        <v>19</v>
      </c>
      <c r="L334" t="s">
        <v>20</v>
      </c>
      <c r="M334" t="s">
        <v>326</v>
      </c>
      <c r="N334">
        <v>2000</v>
      </c>
      <c r="O334" s="18">
        <v>20184929</v>
      </c>
    </row>
    <row r="335" spans="1:15">
      <c r="A335">
        <v>121</v>
      </c>
      <c r="B335">
        <v>12</v>
      </c>
      <c r="C335">
        <v>1.09756097560975</v>
      </c>
      <c r="D335" t="s">
        <v>14</v>
      </c>
      <c r="E335">
        <v>27.5</v>
      </c>
      <c r="F335" t="s">
        <v>48</v>
      </c>
      <c r="G335" t="s">
        <v>274</v>
      </c>
      <c r="H335">
        <v>200</v>
      </c>
      <c r="I335" s="16" t="s">
        <v>191</v>
      </c>
      <c r="J335" t="s">
        <v>186</v>
      </c>
      <c r="K335" t="s">
        <v>19</v>
      </c>
      <c r="L335" t="s">
        <v>20</v>
      </c>
      <c r="M335" t="s">
        <v>326</v>
      </c>
      <c r="N335">
        <v>2000</v>
      </c>
      <c r="O335" s="18">
        <v>20184929</v>
      </c>
    </row>
    <row r="336" spans="1:15">
      <c r="A336">
        <v>121</v>
      </c>
      <c r="B336">
        <v>24</v>
      </c>
      <c r="C336">
        <v>0.81300813008130002</v>
      </c>
      <c r="D336" t="s">
        <v>14</v>
      </c>
      <c r="E336">
        <v>27.5</v>
      </c>
      <c r="F336" t="s">
        <v>48</v>
      </c>
      <c r="G336" t="s">
        <v>274</v>
      </c>
      <c r="H336">
        <v>200</v>
      </c>
      <c r="I336" s="16" t="s">
        <v>191</v>
      </c>
      <c r="J336" t="s">
        <v>186</v>
      </c>
      <c r="K336" t="s">
        <v>19</v>
      </c>
      <c r="L336" t="s">
        <v>20</v>
      </c>
      <c r="M336" t="s">
        <v>326</v>
      </c>
      <c r="N336">
        <v>2000</v>
      </c>
      <c r="O336" s="18">
        <v>20184929</v>
      </c>
    </row>
    <row r="337" spans="1:16">
      <c r="A337">
        <v>122</v>
      </c>
      <c r="B337">
        <v>24</v>
      </c>
      <c r="C337">
        <v>3.7090909090909001</v>
      </c>
      <c r="D337" t="s">
        <v>14</v>
      </c>
      <c r="E337">
        <v>27</v>
      </c>
      <c r="F337" t="s">
        <v>192</v>
      </c>
      <c r="G337" t="s">
        <v>274</v>
      </c>
      <c r="H337">
        <v>51</v>
      </c>
      <c r="I337" t="s">
        <v>190</v>
      </c>
      <c r="J337" t="s">
        <v>186</v>
      </c>
      <c r="K337" t="s">
        <v>19</v>
      </c>
      <c r="L337" t="s">
        <v>20</v>
      </c>
      <c r="M337" t="s">
        <v>326</v>
      </c>
      <c r="N337">
        <v>2000</v>
      </c>
      <c r="O337" s="18">
        <v>34337865</v>
      </c>
      <c r="P337" t="s">
        <v>193</v>
      </c>
    </row>
    <row r="338" spans="1:16">
      <c r="A338">
        <v>123</v>
      </c>
      <c r="B338">
        <v>22</v>
      </c>
      <c r="C338">
        <v>1.44144144144144</v>
      </c>
      <c r="D338" t="s">
        <v>14</v>
      </c>
      <c r="E338">
        <v>21.8</v>
      </c>
      <c r="F338" s="21" t="s">
        <v>15</v>
      </c>
      <c r="G338" t="s">
        <v>274</v>
      </c>
      <c r="H338">
        <v>118</v>
      </c>
      <c r="I338" t="s">
        <v>29</v>
      </c>
      <c r="J338" t="s">
        <v>186</v>
      </c>
      <c r="K338" t="s">
        <v>19</v>
      </c>
      <c r="L338" t="s">
        <v>20</v>
      </c>
      <c r="M338" t="s">
        <v>59</v>
      </c>
      <c r="N338">
        <v>2000</v>
      </c>
      <c r="O338" s="18">
        <v>24035550</v>
      </c>
      <c r="P338" t="s">
        <v>201</v>
      </c>
    </row>
    <row r="339" spans="1:16">
      <c r="A339">
        <v>124</v>
      </c>
      <c r="B339">
        <v>22</v>
      </c>
      <c r="C339">
        <v>5.4054054054053999</v>
      </c>
      <c r="D339" t="s">
        <v>14</v>
      </c>
      <c r="E339">
        <v>21.8</v>
      </c>
      <c r="F339" s="21" t="s">
        <v>15</v>
      </c>
      <c r="G339" t="s">
        <v>274</v>
      </c>
      <c r="H339">
        <v>158.19999999999999</v>
      </c>
      <c r="I339" t="s">
        <v>29</v>
      </c>
      <c r="J339" t="s">
        <v>186</v>
      </c>
      <c r="K339" t="s">
        <v>19</v>
      </c>
      <c r="L339" t="s">
        <v>20</v>
      </c>
      <c r="M339" t="s">
        <v>59</v>
      </c>
      <c r="N339">
        <v>2000</v>
      </c>
      <c r="O339" s="18">
        <v>24035550</v>
      </c>
      <c r="P339" t="s">
        <v>202</v>
      </c>
    </row>
    <row r="340" spans="1:16">
      <c r="A340">
        <v>125</v>
      </c>
      <c r="B340">
        <v>1</v>
      </c>
      <c r="C340">
        <v>5.09</v>
      </c>
      <c r="D340" t="s">
        <v>14</v>
      </c>
      <c r="E340">
        <v>19.100000000000001</v>
      </c>
      <c r="F340" s="21" t="s">
        <v>15</v>
      </c>
      <c r="G340" t="s">
        <v>274</v>
      </c>
      <c r="H340">
        <v>92.1</v>
      </c>
      <c r="I340" t="s">
        <v>92</v>
      </c>
      <c r="J340" t="s">
        <v>186</v>
      </c>
      <c r="K340" t="s">
        <v>19</v>
      </c>
      <c r="L340" t="s">
        <v>20</v>
      </c>
      <c r="M340" t="s">
        <v>196</v>
      </c>
      <c r="N340">
        <v>2000</v>
      </c>
      <c r="O340" s="18">
        <v>23226020</v>
      </c>
      <c r="P340" s="6" t="s">
        <v>364</v>
      </c>
    </row>
    <row r="341" spans="1:16">
      <c r="A341">
        <v>125</v>
      </c>
      <c r="B341">
        <v>4</v>
      </c>
      <c r="C341">
        <v>5.45</v>
      </c>
      <c r="D341" t="s">
        <v>14</v>
      </c>
      <c r="E341">
        <v>19.100000000000001</v>
      </c>
      <c r="F341" s="21" t="s">
        <v>15</v>
      </c>
      <c r="G341" t="s">
        <v>274</v>
      </c>
      <c r="H341">
        <v>92.1</v>
      </c>
      <c r="I341" t="s">
        <v>92</v>
      </c>
      <c r="J341" t="s">
        <v>186</v>
      </c>
      <c r="K341" t="s">
        <v>19</v>
      </c>
      <c r="L341" t="s">
        <v>20</v>
      </c>
      <c r="M341" t="s">
        <v>196</v>
      </c>
      <c r="N341">
        <v>2000</v>
      </c>
      <c r="O341" s="18">
        <v>23226020</v>
      </c>
    </row>
    <row r="342" spans="1:16">
      <c r="A342">
        <v>126</v>
      </c>
      <c r="B342">
        <v>1</v>
      </c>
      <c r="C342">
        <v>5.67</v>
      </c>
      <c r="D342" t="s">
        <v>14</v>
      </c>
      <c r="E342">
        <v>19.100000000000001</v>
      </c>
      <c r="F342" s="21" t="s">
        <v>15</v>
      </c>
      <c r="G342" t="s">
        <v>274</v>
      </c>
      <c r="H342">
        <v>99.2</v>
      </c>
      <c r="I342" t="s">
        <v>92</v>
      </c>
      <c r="J342" t="s">
        <v>186</v>
      </c>
      <c r="K342" t="s">
        <v>19</v>
      </c>
      <c r="L342" t="s">
        <v>20</v>
      </c>
      <c r="M342" t="s">
        <v>196</v>
      </c>
      <c r="N342">
        <v>2000</v>
      </c>
      <c r="O342" s="18">
        <v>23226020</v>
      </c>
      <c r="P342" s="6" t="s">
        <v>365</v>
      </c>
    </row>
    <row r="343" spans="1:16">
      <c r="A343">
        <v>126</v>
      </c>
      <c r="B343">
        <v>4</v>
      </c>
      <c r="C343">
        <v>2.96</v>
      </c>
      <c r="D343" t="s">
        <v>14</v>
      </c>
      <c r="E343">
        <v>19.100000000000001</v>
      </c>
      <c r="F343" s="21" t="s">
        <v>15</v>
      </c>
      <c r="G343" t="s">
        <v>274</v>
      </c>
      <c r="H343">
        <v>99.2</v>
      </c>
      <c r="I343" t="s">
        <v>92</v>
      </c>
      <c r="J343" t="s">
        <v>186</v>
      </c>
      <c r="K343" t="s">
        <v>19</v>
      </c>
      <c r="L343" t="s">
        <v>20</v>
      </c>
      <c r="M343" t="s">
        <v>196</v>
      </c>
      <c r="N343">
        <v>2000</v>
      </c>
      <c r="O343" s="18">
        <v>23226020</v>
      </c>
    </row>
    <row r="344" spans="1:16">
      <c r="A344">
        <v>127</v>
      </c>
      <c r="B344">
        <v>1</v>
      </c>
      <c r="C344">
        <v>7.4</v>
      </c>
      <c r="D344" t="s">
        <v>14</v>
      </c>
      <c r="E344">
        <v>19.100000000000001</v>
      </c>
      <c r="F344" s="21" t="s">
        <v>15</v>
      </c>
      <c r="G344" t="s">
        <v>274</v>
      </c>
      <c r="H344">
        <v>110.4</v>
      </c>
      <c r="I344" t="s">
        <v>92</v>
      </c>
      <c r="J344" t="s">
        <v>186</v>
      </c>
      <c r="K344" t="s">
        <v>19</v>
      </c>
      <c r="L344" t="s">
        <v>20</v>
      </c>
      <c r="M344" t="s">
        <v>196</v>
      </c>
      <c r="N344">
        <v>2000</v>
      </c>
      <c r="O344" s="18">
        <v>23226020</v>
      </c>
      <c r="P344" s="6" t="s">
        <v>365</v>
      </c>
    </row>
    <row r="345" spans="1:16">
      <c r="A345">
        <v>127</v>
      </c>
      <c r="B345">
        <v>4</v>
      </c>
      <c r="C345">
        <v>8.0500000000000007</v>
      </c>
      <c r="D345" t="s">
        <v>14</v>
      </c>
      <c r="E345">
        <v>19.100000000000001</v>
      </c>
      <c r="F345" s="21" t="s">
        <v>15</v>
      </c>
      <c r="G345" t="s">
        <v>274</v>
      </c>
      <c r="H345">
        <v>110.4</v>
      </c>
      <c r="I345" t="s">
        <v>92</v>
      </c>
      <c r="J345" t="s">
        <v>186</v>
      </c>
      <c r="K345" t="s">
        <v>19</v>
      </c>
      <c r="L345" t="s">
        <v>20</v>
      </c>
      <c r="M345" t="s">
        <v>196</v>
      </c>
      <c r="N345">
        <v>2000</v>
      </c>
      <c r="O345" s="18">
        <v>23226020</v>
      </c>
    </row>
    <row r="346" spans="1:16">
      <c r="A346">
        <v>128</v>
      </c>
      <c r="B346">
        <v>1</v>
      </c>
      <c r="C346">
        <v>2.63</v>
      </c>
      <c r="D346" t="s">
        <v>14</v>
      </c>
      <c r="E346">
        <v>19.100000000000001</v>
      </c>
      <c r="F346" s="21" t="s">
        <v>15</v>
      </c>
      <c r="G346" t="s">
        <v>274</v>
      </c>
      <c r="H346">
        <v>110.4</v>
      </c>
      <c r="I346" t="s">
        <v>92</v>
      </c>
      <c r="J346" t="s">
        <v>186</v>
      </c>
      <c r="K346" t="s">
        <v>19</v>
      </c>
      <c r="L346" t="s">
        <v>20</v>
      </c>
      <c r="M346" t="s">
        <v>196</v>
      </c>
      <c r="N346">
        <v>0</v>
      </c>
      <c r="O346" s="18">
        <v>23226020</v>
      </c>
      <c r="P346" s="6" t="s">
        <v>366</v>
      </c>
    </row>
    <row r="347" spans="1:16">
      <c r="A347">
        <v>129</v>
      </c>
      <c r="B347">
        <v>1</v>
      </c>
      <c r="C347">
        <v>6.9</v>
      </c>
      <c r="D347" t="s">
        <v>14</v>
      </c>
      <c r="E347" t="s">
        <v>326</v>
      </c>
      <c r="F347" t="s">
        <v>31</v>
      </c>
      <c r="G347" t="s">
        <v>274</v>
      </c>
      <c r="H347">
        <v>100</v>
      </c>
      <c r="I347" t="s">
        <v>29</v>
      </c>
      <c r="J347" t="s">
        <v>186</v>
      </c>
      <c r="K347" t="s">
        <v>19</v>
      </c>
      <c r="L347" t="s">
        <v>20</v>
      </c>
      <c r="M347" t="s">
        <v>59</v>
      </c>
      <c r="N347">
        <v>2000</v>
      </c>
      <c r="O347" s="18">
        <v>26646780</v>
      </c>
      <c r="P347" t="s">
        <v>203</v>
      </c>
    </row>
    <row r="348" spans="1:16">
      <c r="A348">
        <v>129</v>
      </c>
      <c r="B348">
        <v>8</v>
      </c>
      <c r="C348">
        <v>5.8</v>
      </c>
      <c r="D348" t="s">
        <v>14</v>
      </c>
      <c r="E348" t="s">
        <v>326</v>
      </c>
      <c r="F348" t="s">
        <v>31</v>
      </c>
      <c r="G348" t="s">
        <v>274</v>
      </c>
      <c r="H348">
        <v>100</v>
      </c>
      <c r="I348" t="s">
        <v>29</v>
      </c>
      <c r="J348" t="s">
        <v>186</v>
      </c>
      <c r="K348" t="s">
        <v>19</v>
      </c>
      <c r="L348" t="s">
        <v>20</v>
      </c>
      <c r="M348" t="s">
        <v>59</v>
      </c>
      <c r="N348">
        <v>2000</v>
      </c>
      <c r="O348" s="18">
        <v>26646780</v>
      </c>
    </row>
    <row r="349" spans="1:16">
      <c r="A349">
        <v>129</v>
      </c>
      <c r="B349">
        <v>24</v>
      </c>
      <c r="C349">
        <v>4.8</v>
      </c>
      <c r="D349" t="s">
        <v>14</v>
      </c>
      <c r="E349" t="s">
        <v>326</v>
      </c>
      <c r="F349" t="s">
        <v>31</v>
      </c>
      <c r="G349" t="s">
        <v>274</v>
      </c>
      <c r="H349">
        <v>100</v>
      </c>
      <c r="I349" t="s">
        <v>29</v>
      </c>
      <c r="J349" t="s">
        <v>186</v>
      </c>
      <c r="K349" t="s">
        <v>19</v>
      </c>
      <c r="L349" t="s">
        <v>20</v>
      </c>
      <c r="M349" t="s">
        <v>59</v>
      </c>
      <c r="N349">
        <v>2000</v>
      </c>
      <c r="O349" s="18">
        <v>26646780</v>
      </c>
    </row>
    <row r="350" spans="1:16">
      <c r="A350">
        <v>129</v>
      </c>
      <c r="B350">
        <v>48</v>
      </c>
      <c r="C350">
        <v>4.3</v>
      </c>
      <c r="D350" t="s">
        <v>14</v>
      </c>
      <c r="E350" t="s">
        <v>326</v>
      </c>
      <c r="F350" t="s">
        <v>31</v>
      </c>
      <c r="G350" t="s">
        <v>274</v>
      </c>
      <c r="H350">
        <v>100</v>
      </c>
      <c r="I350" t="s">
        <v>29</v>
      </c>
      <c r="J350" t="s">
        <v>186</v>
      </c>
      <c r="K350" t="s">
        <v>19</v>
      </c>
      <c r="L350" t="s">
        <v>20</v>
      </c>
      <c r="M350" t="s">
        <v>59</v>
      </c>
      <c r="N350">
        <v>2000</v>
      </c>
      <c r="O350" s="18">
        <v>26646780</v>
      </c>
    </row>
    <row r="351" spans="1:16">
      <c r="A351">
        <v>130</v>
      </c>
      <c r="B351">
        <v>1</v>
      </c>
      <c r="C351">
        <v>7.9</v>
      </c>
      <c r="D351" t="s">
        <v>14</v>
      </c>
      <c r="E351" t="s">
        <v>326</v>
      </c>
      <c r="F351" t="s">
        <v>31</v>
      </c>
      <c r="G351" t="s">
        <v>274</v>
      </c>
      <c r="H351">
        <v>116</v>
      </c>
      <c r="I351" t="s">
        <v>29</v>
      </c>
      <c r="J351" t="s">
        <v>186</v>
      </c>
      <c r="K351" t="s">
        <v>19</v>
      </c>
      <c r="L351" t="s">
        <v>20</v>
      </c>
      <c r="M351" t="s">
        <v>59</v>
      </c>
      <c r="N351">
        <v>2000</v>
      </c>
      <c r="O351" s="18">
        <v>26646780</v>
      </c>
      <c r="P351" t="s">
        <v>204</v>
      </c>
    </row>
    <row r="352" spans="1:16">
      <c r="A352">
        <v>130</v>
      </c>
      <c r="B352">
        <v>8</v>
      </c>
      <c r="C352">
        <v>6.4</v>
      </c>
      <c r="D352" t="s">
        <v>14</v>
      </c>
      <c r="E352" t="s">
        <v>326</v>
      </c>
      <c r="F352" t="s">
        <v>31</v>
      </c>
      <c r="G352" t="s">
        <v>274</v>
      </c>
      <c r="H352">
        <v>116</v>
      </c>
      <c r="I352" t="s">
        <v>29</v>
      </c>
      <c r="J352" t="s">
        <v>186</v>
      </c>
      <c r="K352" t="s">
        <v>19</v>
      </c>
      <c r="L352" t="s">
        <v>20</v>
      </c>
      <c r="M352" t="s">
        <v>59</v>
      </c>
      <c r="N352">
        <v>2000</v>
      </c>
      <c r="O352" s="18">
        <v>26646780</v>
      </c>
    </row>
    <row r="353" spans="1:16">
      <c r="A353">
        <v>130</v>
      </c>
      <c r="B353">
        <v>24</v>
      </c>
      <c r="C353">
        <v>5.3</v>
      </c>
      <c r="D353" t="s">
        <v>14</v>
      </c>
      <c r="E353" t="s">
        <v>326</v>
      </c>
      <c r="F353" t="s">
        <v>31</v>
      </c>
      <c r="G353" t="s">
        <v>274</v>
      </c>
      <c r="H353">
        <v>116</v>
      </c>
      <c r="I353" t="s">
        <v>29</v>
      </c>
      <c r="J353" t="s">
        <v>186</v>
      </c>
      <c r="K353" t="s">
        <v>19</v>
      </c>
      <c r="L353" t="s">
        <v>20</v>
      </c>
      <c r="M353" t="s">
        <v>59</v>
      </c>
      <c r="N353">
        <v>2000</v>
      </c>
      <c r="O353" s="18">
        <v>26646780</v>
      </c>
    </row>
    <row r="354" spans="1:16">
      <c r="A354">
        <v>130</v>
      </c>
      <c r="B354">
        <v>48</v>
      </c>
      <c r="C354">
        <v>4.9000000000000004</v>
      </c>
      <c r="D354" t="s">
        <v>14</v>
      </c>
      <c r="E354" t="s">
        <v>326</v>
      </c>
      <c r="F354" t="s">
        <v>31</v>
      </c>
      <c r="G354" t="s">
        <v>274</v>
      </c>
      <c r="H354">
        <v>116</v>
      </c>
      <c r="I354" t="s">
        <v>29</v>
      </c>
      <c r="J354" t="s">
        <v>186</v>
      </c>
      <c r="K354" t="s">
        <v>19</v>
      </c>
      <c r="L354" t="s">
        <v>20</v>
      </c>
      <c r="M354" t="s">
        <v>59</v>
      </c>
      <c r="N354">
        <v>2000</v>
      </c>
      <c r="O354" s="18">
        <v>26646780</v>
      </c>
    </row>
    <row r="355" spans="1:16">
      <c r="A355">
        <v>131</v>
      </c>
      <c r="B355">
        <v>1</v>
      </c>
      <c r="C355">
        <v>18.32</v>
      </c>
      <c r="D355" t="s">
        <v>14</v>
      </c>
      <c r="E355" t="s">
        <v>326</v>
      </c>
      <c r="F355" t="s">
        <v>48</v>
      </c>
      <c r="G355" t="s">
        <v>274</v>
      </c>
      <c r="H355">
        <v>100</v>
      </c>
      <c r="I355" t="s">
        <v>92</v>
      </c>
      <c r="J355" t="s">
        <v>186</v>
      </c>
      <c r="K355" t="s">
        <v>19</v>
      </c>
      <c r="L355" t="s">
        <v>20</v>
      </c>
      <c r="M355" t="s">
        <v>196</v>
      </c>
      <c r="N355">
        <v>2000</v>
      </c>
      <c r="O355" s="18">
        <v>19528471</v>
      </c>
      <c r="P355" s="28" t="s">
        <v>367</v>
      </c>
    </row>
    <row r="356" spans="1:16">
      <c r="A356">
        <v>131</v>
      </c>
      <c r="B356">
        <v>4</v>
      </c>
      <c r="C356">
        <v>23.72</v>
      </c>
      <c r="D356" t="s">
        <v>14</v>
      </c>
      <c r="E356" t="s">
        <v>326</v>
      </c>
      <c r="F356" t="s">
        <v>48</v>
      </c>
      <c r="G356" t="s">
        <v>274</v>
      </c>
      <c r="H356">
        <v>100</v>
      </c>
      <c r="I356" t="s">
        <v>92</v>
      </c>
      <c r="J356" t="s">
        <v>186</v>
      </c>
      <c r="K356" t="s">
        <v>19</v>
      </c>
      <c r="L356" t="s">
        <v>20</v>
      </c>
      <c r="M356" t="s">
        <v>196</v>
      </c>
      <c r="N356">
        <v>2000</v>
      </c>
      <c r="O356" s="18">
        <v>19528471</v>
      </c>
    </row>
    <row r="357" spans="1:16">
      <c r="A357">
        <v>131</v>
      </c>
      <c r="B357">
        <v>24</v>
      </c>
      <c r="C357">
        <v>16.52</v>
      </c>
      <c r="D357" t="s">
        <v>14</v>
      </c>
      <c r="E357" t="s">
        <v>326</v>
      </c>
      <c r="F357" t="s">
        <v>48</v>
      </c>
      <c r="G357" t="s">
        <v>274</v>
      </c>
      <c r="H357">
        <v>100</v>
      </c>
      <c r="I357" t="s">
        <v>92</v>
      </c>
      <c r="J357" t="s">
        <v>186</v>
      </c>
      <c r="K357" t="s">
        <v>19</v>
      </c>
      <c r="L357" t="s">
        <v>20</v>
      </c>
      <c r="M357" t="s">
        <v>196</v>
      </c>
      <c r="N357">
        <v>2000</v>
      </c>
      <c r="O357" s="18">
        <v>19528471</v>
      </c>
    </row>
    <row r="358" spans="1:16">
      <c r="A358">
        <v>131</v>
      </c>
      <c r="B358">
        <v>48</v>
      </c>
      <c r="C358">
        <v>12.32</v>
      </c>
      <c r="D358" t="s">
        <v>14</v>
      </c>
      <c r="E358" t="s">
        <v>326</v>
      </c>
      <c r="F358" t="s">
        <v>48</v>
      </c>
      <c r="G358" t="s">
        <v>274</v>
      </c>
      <c r="H358">
        <v>100</v>
      </c>
      <c r="I358" t="s">
        <v>92</v>
      </c>
      <c r="J358" t="s">
        <v>186</v>
      </c>
      <c r="K358" t="s">
        <v>19</v>
      </c>
      <c r="L358" t="s">
        <v>20</v>
      </c>
      <c r="M358" t="s">
        <v>196</v>
      </c>
      <c r="N358">
        <v>2000</v>
      </c>
      <c r="O358" s="18">
        <v>19528471</v>
      </c>
    </row>
    <row r="359" spans="1:16">
      <c r="A359">
        <v>131</v>
      </c>
      <c r="B359">
        <v>72</v>
      </c>
      <c r="C359">
        <v>8.2200000000000006</v>
      </c>
      <c r="D359" t="s">
        <v>14</v>
      </c>
      <c r="E359" t="s">
        <v>326</v>
      </c>
      <c r="F359" t="s">
        <v>48</v>
      </c>
      <c r="G359" t="s">
        <v>274</v>
      </c>
      <c r="H359">
        <v>100</v>
      </c>
      <c r="I359" t="s">
        <v>92</v>
      </c>
      <c r="J359" t="s">
        <v>186</v>
      </c>
      <c r="K359" t="s">
        <v>19</v>
      </c>
      <c r="L359" t="s">
        <v>20</v>
      </c>
      <c r="M359" t="s">
        <v>196</v>
      </c>
      <c r="N359">
        <v>2000</v>
      </c>
      <c r="O359" s="18">
        <v>19528471</v>
      </c>
    </row>
    <row r="360" spans="1:16">
      <c r="A360">
        <v>132</v>
      </c>
      <c r="B360">
        <v>1</v>
      </c>
      <c r="C360">
        <v>14.89</v>
      </c>
      <c r="D360" t="s">
        <v>14</v>
      </c>
      <c r="E360" t="s">
        <v>326</v>
      </c>
      <c r="F360" t="s">
        <v>48</v>
      </c>
      <c r="G360" t="s">
        <v>274</v>
      </c>
      <c r="H360">
        <v>101</v>
      </c>
      <c r="I360" t="s">
        <v>92</v>
      </c>
      <c r="J360" t="s">
        <v>186</v>
      </c>
      <c r="K360" t="s">
        <v>19</v>
      </c>
      <c r="L360" t="s">
        <v>20</v>
      </c>
      <c r="M360" t="s">
        <v>326</v>
      </c>
      <c r="N360">
        <v>2000</v>
      </c>
      <c r="O360" s="18">
        <v>19528471</v>
      </c>
      <c r="P360" s="28" t="s">
        <v>368</v>
      </c>
    </row>
    <row r="361" spans="1:16">
      <c r="A361">
        <v>132</v>
      </c>
      <c r="B361">
        <v>4</v>
      </c>
      <c r="C361">
        <v>28.36</v>
      </c>
      <c r="D361" t="s">
        <v>14</v>
      </c>
      <c r="E361" t="s">
        <v>326</v>
      </c>
      <c r="F361" t="s">
        <v>48</v>
      </c>
      <c r="G361" t="s">
        <v>274</v>
      </c>
      <c r="H361">
        <v>102</v>
      </c>
      <c r="I361" t="s">
        <v>92</v>
      </c>
      <c r="J361" t="s">
        <v>186</v>
      </c>
      <c r="K361" t="s">
        <v>19</v>
      </c>
      <c r="L361" t="s">
        <v>20</v>
      </c>
      <c r="M361" t="s">
        <v>326</v>
      </c>
      <c r="N361">
        <v>2000</v>
      </c>
      <c r="O361" s="18">
        <v>19528471</v>
      </c>
    </row>
    <row r="362" spans="1:16">
      <c r="A362">
        <v>132</v>
      </c>
      <c r="B362">
        <v>24</v>
      </c>
      <c r="C362">
        <v>24.59</v>
      </c>
      <c r="D362" t="s">
        <v>14</v>
      </c>
      <c r="E362" t="s">
        <v>326</v>
      </c>
      <c r="F362" t="s">
        <v>48</v>
      </c>
      <c r="G362" t="s">
        <v>274</v>
      </c>
      <c r="H362">
        <v>103</v>
      </c>
      <c r="I362" t="s">
        <v>92</v>
      </c>
      <c r="J362" t="s">
        <v>186</v>
      </c>
      <c r="K362" t="s">
        <v>19</v>
      </c>
      <c r="L362" t="s">
        <v>20</v>
      </c>
      <c r="M362" t="s">
        <v>326</v>
      </c>
      <c r="N362">
        <v>2000</v>
      </c>
      <c r="O362" s="18">
        <v>19528471</v>
      </c>
    </row>
    <row r="363" spans="1:16">
      <c r="A363">
        <v>132</v>
      </c>
      <c r="B363">
        <v>48</v>
      </c>
      <c r="C363">
        <v>19.989999999999998</v>
      </c>
      <c r="D363" t="s">
        <v>14</v>
      </c>
      <c r="E363" t="s">
        <v>326</v>
      </c>
      <c r="F363" t="s">
        <v>48</v>
      </c>
      <c r="G363" t="s">
        <v>274</v>
      </c>
      <c r="H363">
        <v>104</v>
      </c>
      <c r="I363" t="s">
        <v>92</v>
      </c>
      <c r="J363" t="s">
        <v>186</v>
      </c>
      <c r="K363" t="s">
        <v>19</v>
      </c>
      <c r="L363" t="s">
        <v>20</v>
      </c>
      <c r="M363" t="s">
        <v>326</v>
      </c>
      <c r="N363">
        <v>2000</v>
      </c>
      <c r="O363" s="18">
        <v>19528471</v>
      </c>
    </row>
    <row r="364" spans="1:16">
      <c r="A364">
        <v>132</v>
      </c>
      <c r="B364">
        <v>72</v>
      </c>
      <c r="C364">
        <v>15</v>
      </c>
      <c r="D364" t="s">
        <v>14</v>
      </c>
      <c r="E364" t="s">
        <v>326</v>
      </c>
      <c r="F364" t="s">
        <v>48</v>
      </c>
      <c r="G364" t="s">
        <v>274</v>
      </c>
      <c r="H364">
        <v>105</v>
      </c>
      <c r="I364" t="s">
        <v>92</v>
      </c>
      <c r="J364" t="s">
        <v>186</v>
      </c>
      <c r="K364" t="s">
        <v>19</v>
      </c>
      <c r="L364" t="s">
        <v>20</v>
      </c>
      <c r="M364" t="s">
        <v>326</v>
      </c>
      <c r="N364">
        <v>2000</v>
      </c>
      <c r="O364" s="18">
        <v>19528471</v>
      </c>
    </row>
    <row r="365" spans="1:16">
      <c r="A365">
        <v>133</v>
      </c>
      <c r="B365">
        <v>55</v>
      </c>
      <c r="C365">
        <f>AVERAGE(1.6,2.15)</f>
        <v>1.875</v>
      </c>
      <c r="D365" t="s">
        <v>14</v>
      </c>
      <c r="E365">
        <v>39.700000000000003</v>
      </c>
      <c r="F365" t="s">
        <v>132</v>
      </c>
      <c r="G365" t="s">
        <v>274</v>
      </c>
      <c r="H365">
        <v>145</v>
      </c>
      <c r="I365" t="s">
        <v>29</v>
      </c>
      <c r="J365" t="s">
        <v>186</v>
      </c>
      <c r="K365" t="s">
        <v>19</v>
      </c>
      <c r="L365" t="s">
        <v>20</v>
      </c>
      <c r="M365" t="s">
        <v>381</v>
      </c>
      <c r="N365" t="s">
        <v>205</v>
      </c>
      <c r="O365" s="18">
        <v>21388194</v>
      </c>
      <c r="P365" s="42" t="s">
        <v>383</v>
      </c>
    </row>
    <row r="366" spans="1:16">
      <c r="A366">
        <v>134</v>
      </c>
      <c r="B366">
        <v>12</v>
      </c>
      <c r="C366">
        <v>7.2182741116751199</v>
      </c>
      <c r="D366" t="s">
        <v>14</v>
      </c>
      <c r="E366">
        <v>22.5</v>
      </c>
      <c r="F366" s="21" t="s">
        <v>15</v>
      </c>
      <c r="G366" t="s">
        <v>274</v>
      </c>
      <c r="H366">
        <v>16</v>
      </c>
      <c r="I366" t="s">
        <v>92</v>
      </c>
      <c r="J366" t="s">
        <v>206</v>
      </c>
      <c r="K366" t="s">
        <v>19</v>
      </c>
      <c r="L366" t="s">
        <v>207</v>
      </c>
      <c r="M366" t="s">
        <v>326</v>
      </c>
      <c r="N366">
        <v>5000</v>
      </c>
      <c r="O366" s="18">
        <v>25311750</v>
      </c>
      <c r="P366" t="s">
        <v>208</v>
      </c>
    </row>
    <row r="367" spans="1:16">
      <c r="A367">
        <v>134</v>
      </c>
      <c r="B367">
        <v>24</v>
      </c>
      <c r="C367">
        <v>6.1218274111675104</v>
      </c>
      <c r="D367" t="s">
        <v>14</v>
      </c>
      <c r="E367">
        <v>22.5</v>
      </c>
      <c r="F367" s="21" t="s">
        <v>15</v>
      </c>
      <c r="G367" t="s">
        <v>274</v>
      </c>
      <c r="H367">
        <v>16</v>
      </c>
      <c r="I367" t="s">
        <v>92</v>
      </c>
      <c r="J367" t="s">
        <v>206</v>
      </c>
      <c r="K367" t="s">
        <v>19</v>
      </c>
      <c r="L367" t="s">
        <v>207</v>
      </c>
      <c r="M367" t="s">
        <v>326</v>
      </c>
      <c r="N367">
        <v>5000</v>
      </c>
      <c r="O367" s="18">
        <v>25311750</v>
      </c>
    </row>
    <row r="368" spans="1:16">
      <c r="A368">
        <v>134</v>
      </c>
      <c r="B368">
        <v>48</v>
      </c>
      <c r="C368">
        <v>2.9137055837563399</v>
      </c>
      <c r="D368" t="s">
        <v>14</v>
      </c>
      <c r="E368">
        <v>22.5</v>
      </c>
      <c r="F368" s="21" t="s">
        <v>15</v>
      </c>
      <c r="G368" t="s">
        <v>274</v>
      </c>
      <c r="H368">
        <v>16</v>
      </c>
      <c r="I368" t="s">
        <v>92</v>
      </c>
      <c r="J368" t="s">
        <v>206</v>
      </c>
      <c r="K368" t="s">
        <v>19</v>
      </c>
      <c r="L368" t="s">
        <v>207</v>
      </c>
      <c r="M368" t="s">
        <v>326</v>
      </c>
      <c r="N368">
        <v>5000</v>
      </c>
      <c r="O368" s="18">
        <v>25311750</v>
      </c>
    </row>
    <row r="369" spans="1:16">
      <c r="A369">
        <v>135</v>
      </c>
      <c r="B369">
        <v>48</v>
      </c>
      <c r="C369">
        <v>6.5686274509803901</v>
      </c>
      <c r="D369" t="s">
        <v>14</v>
      </c>
      <c r="E369">
        <v>18</v>
      </c>
      <c r="F369" t="s">
        <v>31</v>
      </c>
      <c r="G369" t="s">
        <v>274</v>
      </c>
      <c r="H369">
        <v>10</v>
      </c>
      <c r="I369" t="s">
        <v>29</v>
      </c>
      <c r="J369" t="s">
        <v>206</v>
      </c>
      <c r="K369" t="s">
        <v>19</v>
      </c>
      <c r="L369" t="s">
        <v>20</v>
      </c>
      <c r="M369" t="s">
        <v>326</v>
      </c>
      <c r="N369">
        <v>5000</v>
      </c>
      <c r="O369" s="18">
        <v>21367450</v>
      </c>
      <c r="P369" s="6" t="s">
        <v>210</v>
      </c>
    </row>
    <row r="370" spans="1:16">
      <c r="A370">
        <v>136</v>
      </c>
      <c r="B370">
        <v>48</v>
      </c>
      <c r="C370">
        <v>4.8039215686274499</v>
      </c>
      <c r="D370" t="s">
        <v>14</v>
      </c>
      <c r="E370">
        <v>18</v>
      </c>
      <c r="F370" t="s">
        <v>31</v>
      </c>
      <c r="G370" t="s">
        <v>274</v>
      </c>
      <c r="H370">
        <v>60</v>
      </c>
      <c r="I370" t="s">
        <v>29</v>
      </c>
      <c r="J370" t="s">
        <v>206</v>
      </c>
      <c r="K370" t="s">
        <v>19</v>
      </c>
      <c r="L370" t="s">
        <v>160</v>
      </c>
      <c r="M370" t="s">
        <v>326</v>
      </c>
      <c r="N370">
        <v>5000</v>
      </c>
      <c r="O370" s="18">
        <v>21367450</v>
      </c>
      <c r="P370" s="6" t="s">
        <v>211</v>
      </c>
    </row>
    <row r="371" spans="1:16">
      <c r="A371">
        <v>137</v>
      </c>
      <c r="B371">
        <v>22</v>
      </c>
      <c r="C371">
        <v>7.4528301886792399</v>
      </c>
      <c r="D371" t="s">
        <v>14</v>
      </c>
      <c r="E371">
        <v>20</v>
      </c>
      <c r="F371" s="21" t="s">
        <v>15</v>
      </c>
      <c r="G371" t="s">
        <v>274</v>
      </c>
      <c r="H371">
        <v>20</v>
      </c>
      <c r="I371" s="35" t="s">
        <v>92</v>
      </c>
      <c r="J371" t="s">
        <v>206</v>
      </c>
      <c r="K371" t="s">
        <v>19</v>
      </c>
      <c r="L371" t="s">
        <v>212</v>
      </c>
      <c r="M371" t="s">
        <v>326</v>
      </c>
      <c r="N371">
        <v>5000</v>
      </c>
      <c r="O371" s="18">
        <v>17332622</v>
      </c>
      <c r="P371" s="6" t="s">
        <v>213</v>
      </c>
    </row>
    <row r="372" spans="1:16">
      <c r="A372">
        <v>137</v>
      </c>
      <c r="B372">
        <v>48</v>
      </c>
      <c r="C372">
        <v>6.39150943396226</v>
      </c>
      <c r="D372" t="s">
        <v>14</v>
      </c>
      <c r="E372">
        <v>20</v>
      </c>
      <c r="F372" s="21" t="s">
        <v>15</v>
      </c>
      <c r="G372" t="s">
        <v>274</v>
      </c>
      <c r="H372">
        <v>20</v>
      </c>
      <c r="I372" s="35" t="s">
        <v>92</v>
      </c>
      <c r="J372" t="s">
        <v>206</v>
      </c>
      <c r="K372" t="s">
        <v>19</v>
      </c>
      <c r="L372" t="s">
        <v>212</v>
      </c>
      <c r="M372" t="s">
        <v>326</v>
      </c>
      <c r="N372">
        <v>5000</v>
      </c>
      <c r="O372" s="18">
        <v>17332622</v>
      </c>
    </row>
    <row r="373" spans="1:16">
      <c r="A373">
        <v>137</v>
      </c>
      <c r="B373">
        <v>72</v>
      </c>
      <c r="C373">
        <v>5.1179245283018799</v>
      </c>
      <c r="D373" t="s">
        <v>14</v>
      </c>
      <c r="E373">
        <v>20</v>
      </c>
      <c r="F373" s="21" t="s">
        <v>15</v>
      </c>
      <c r="G373" t="s">
        <v>274</v>
      </c>
      <c r="H373">
        <v>20</v>
      </c>
      <c r="I373" s="35" t="s">
        <v>92</v>
      </c>
      <c r="J373" t="s">
        <v>206</v>
      </c>
      <c r="K373" t="s">
        <v>19</v>
      </c>
      <c r="L373" t="s">
        <v>212</v>
      </c>
      <c r="M373" t="s">
        <v>326</v>
      </c>
      <c r="N373">
        <v>5000</v>
      </c>
      <c r="O373" s="18">
        <v>17332622</v>
      </c>
    </row>
    <row r="374" spans="1:16">
      <c r="A374">
        <v>137</v>
      </c>
      <c r="B374">
        <v>96</v>
      </c>
      <c r="C374">
        <v>3.9858490566037701</v>
      </c>
      <c r="D374" t="s">
        <v>14</v>
      </c>
      <c r="E374">
        <v>20</v>
      </c>
      <c r="F374" s="21" t="s">
        <v>15</v>
      </c>
      <c r="G374" t="s">
        <v>274</v>
      </c>
      <c r="H374">
        <v>20</v>
      </c>
      <c r="I374" s="35" t="s">
        <v>92</v>
      </c>
      <c r="J374" t="s">
        <v>206</v>
      </c>
      <c r="K374" t="s">
        <v>19</v>
      </c>
      <c r="L374" t="s">
        <v>212</v>
      </c>
      <c r="M374" t="s">
        <v>326</v>
      </c>
      <c r="N374">
        <v>5000</v>
      </c>
      <c r="O374" s="18">
        <v>17332622</v>
      </c>
    </row>
    <row r="375" spans="1:16" ht="15" thickBot="1">
      <c r="A375">
        <v>138</v>
      </c>
      <c r="B375">
        <v>24</v>
      </c>
      <c r="C375">
        <v>14</v>
      </c>
      <c r="D375" t="s">
        <v>14</v>
      </c>
      <c r="E375">
        <v>18.399999999999999</v>
      </c>
      <c r="F375" s="21" t="s">
        <v>15</v>
      </c>
      <c r="G375" t="s">
        <v>274</v>
      </c>
      <c r="H375">
        <v>39.4</v>
      </c>
      <c r="I375" s="35" t="s">
        <v>92</v>
      </c>
      <c r="J375" t="s">
        <v>206</v>
      </c>
      <c r="K375" t="s">
        <v>19</v>
      </c>
      <c r="L375" t="s">
        <v>207</v>
      </c>
      <c r="M375" t="s">
        <v>196</v>
      </c>
      <c r="N375">
        <v>5000</v>
      </c>
      <c r="O375" s="18">
        <v>26238078</v>
      </c>
      <c r="P375" t="s">
        <v>214</v>
      </c>
    </row>
    <row r="376" spans="1:16" ht="15" thickBot="1">
      <c r="A376">
        <v>139</v>
      </c>
      <c r="B376">
        <v>24</v>
      </c>
      <c r="C376">
        <v>11.9</v>
      </c>
      <c r="D376" t="s">
        <v>14</v>
      </c>
      <c r="E376">
        <v>18.399999999999999</v>
      </c>
      <c r="F376" s="21" t="s">
        <v>15</v>
      </c>
      <c r="G376" t="s">
        <v>274</v>
      </c>
      <c r="H376">
        <v>40.299999999999997</v>
      </c>
      <c r="I376" s="35" t="s">
        <v>92</v>
      </c>
      <c r="J376" t="s">
        <v>206</v>
      </c>
      <c r="K376" t="s">
        <v>19</v>
      </c>
      <c r="L376" t="s">
        <v>20</v>
      </c>
      <c r="M376" t="s">
        <v>196</v>
      </c>
      <c r="N376">
        <v>5000</v>
      </c>
      <c r="O376" s="18">
        <v>26238078</v>
      </c>
      <c r="P376" s="17" t="s">
        <v>215</v>
      </c>
    </row>
    <row r="377" spans="1:16" ht="15" thickBot="1">
      <c r="A377">
        <v>140</v>
      </c>
      <c r="B377">
        <v>24</v>
      </c>
      <c r="C377">
        <v>22.9</v>
      </c>
      <c r="D377" t="s">
        <v>14</v>
      </c>
      <c r="E377">
        <v>18.399999999999999</v>
      </c>
      <c r="F377" s="21" t="s">
        <v>15</v>
      </c>
      <c r="G377" t="s">
        <v>274</v>
      </c>
      <c r="H377">
        <v>22.3</v>
      </c>
      <c r="I377" s="35" t="s">
        <v>92</v>
      </c>
      <c r="J377" t="s">
        <v>206</v>
      </c>
      <c r="K377" t="s">
        <v>19</v>
      </c>
      <c r="L377" t="s">
        <v>216</v>
      </c>
      <c r="M377" t="s">
        <v>196</v>
      </c>
      <c r="N377">
        <v>5000</v>
      </c>
      <c r="O377" s="18">
        <v>26238078</v>
      </c>
      <c r="P377" s="17" t="s">
        <v>217</v>
      </c>
    </row>
    <row r="378" spans="1:16" ht="15" thickBot="1">
      <c r="A378">
        <v>141</v>
      </c>
      <c r="B378">
        <v>24</v>
      </c>
      <c r="C378">
        <v>21.7</v>
      </c>
      <c r="D378" t="s">
        <v>14</v>
      </c>
      <c r="E378">
        <v>18.399999999999999</v>
      </c>
      <c r="F378" s="21" t="s">
        <v>15</v>
      </c>
      <c r="G378" t="s">
        <v>274</v>
      </c>
      <c r="H378">
        <v>28.1</v>
      </c>
      <c r="I378" s="35" t="s">
        <v>92</v>
      </c>
      <c r="J378" t="s">
        <v>206</v>
      </c>
      <c r="K378" t="s">
        <v>19</v>
      </c>
      <c r="L378" t="s">
        <v>218</v>
      </c>
      <c r="M378" t="s">
        <v>196</v>
      </c>
      <c r="N378">
        <v>5000</v>
      </c>
      <c r="O378" s="18">
        <v>26238078</v>
      </c>
      <c r="P378" s="17" t="s">
        <v>219</v>
      </c>
    </row>
    <row r="379" spans="1:16">
      <c r="A379">
        <v>142</v>
      </c>
      <c r="B379" s="6">
        <v>1.6666667E-2</v>
      </c>
      <c r="C379">
        <v>12.380952380952399</v>
      </c>
      <c r="D379" t="s">
        <v>14</v>
      </c>
      <c r="E379">
        <v>20</v>
      </c>
      <c r="F379" s="21" t="s">
        <v>15</v>
      </c>
      <c r="G379" t="s">
        <v>274</v>
      </c>
      <c r="H379">
        <v>29</v>
      </c>
      <c r="I379" t="s">
        <v>178</v>
      </c>
      <c r="J379" t="s">
        <v>206</v>
      </c>
      <c r="K379" t="s">
        <v>19</v>
      </c>
      <c r="L379" t="s">
        <v>20</v>
      </c>
      <c r="M379" t="s">
        <v>381</v>
      </c>
      <c r="N379">
        <v>0</v>
      </c>
      <c r="O379" s="18">
        <v>27125435</v>
      </c>
      <c r="P379" s="6" t="s">
        <v>220</v>
      </c>
    </row>
    <row r="380" spans="1:16">
      <c r="A380">
        <v>142</v>
      </c>
      <c r="B380" s="6">
        <v>3.3333333E-2</v>
      </c>
      <c r="C380">
        <v>31.428571428571427</v>
      </c>
      <c r="D380" t="s">
        <v>14</v>
      </c>
      <c r="E380">
        <v>20</v>
      </c>
      <c r="F380" s="21" t="s">
        <v>15</v>
      </c>
      <c r="G380" t="s">
        <v>274</v>
      </c>
      <c r="H380">
        <v>29</v>
      </c>
      <c r="I380" t="s">
        <v>178</v>
      </c>
      <c r="J380" t="s">
        <v>206</v>
      </c>
      <c r="K380" t="s">
        <v>19</v>
      </c>
      <c r="L380" t="s">
        <v>20</v>
      </c>
      <c r="M380" t="s">
        <v>381</v>
      </c>
      <c r="N380">
        <v>0</v>
      </c>
      <c r="O380" s="18">
        <v>27125435</v>
      </c>
    </row>
    <row r="381" spans="1:16">
      <c r="A381">
        <v>142</v>
      </c>
      <c r="B381" s="6">
        <v>0.25</v>
      </c>
      <c r="C381">
        <v>3.333333333333333</v>
      </c>
      <c r="D381" t="s">
        <v>14</v>
      </c>
      <c r="E381">
        <v>20</v>
      </c>
      <c r="F381" s="21" t="s">
        <v>15</v>
      </c>
      <c r="G381" t="s">
        <v>274</v>
      </c>
      <c r="H381">
        <v>29</v>
      </c>
      <c r="I381" t="s">
        <v>178</v>
      </c>
      <c r="J381" t="s">
        <v>206</v>
      </c>
      <c r="K381" t="s">
        <v>19</v>
      </c>
      <c r="L381" t="s">
        <v>20</v>
      </c>
      <c r="M381" t="s">
        <v>381</v>
      </c>
      <c r="N381">
        <v>0</v>
      </c>
      <c r="O381" s="18">
        <v>27125435</v>
      </c>
    </row>
    <row r="382" spans="1:16">
      <c r="A382">
        <v>142</v>
      </c>
      <c r="B382" s="6">
        <v>0.5</v>
      </c>
      <c r="C382">
        <v>5.7142857142857499</v>
      </c>
      <c r="D382" t="s">
        <v>14</v>
      </c>
      <c r="E382">
        <v>20</v>
      </c>
      <c r="F382" s="21" t="s">
        <v>15</v>
      </c>
      <c r="G382" t="s">
        <v>274</v>
      </c>
      <c r="H382">
        <v>29</v>
      </c>
      <c r="I382" t="s">
        <v>178</v>
      </c>
      <c r="J382" t="s">
        <v>206</v>
      </c>
      <c r="K382" t="s">
        <v>19</v>
      </c>
      <c r="L382" t="s">
        <v>20</v>
      </c>
      <c r="M382" t="s">
        <v>381</v>
      </c>
      <c r="N382">
        <v>0</v>
      </c>
      <c r="O382" s="18">
        <v>27125435</v>
      </c>
    </row>
    <row r="383" spans="1:16">
      <c r="A383">
        <v>143</v>
      </c>
      <c r="B383" s="6">
        <v>1.6666667E-2</v>
      </c>
      <c r="C383">
        <v>3.68</v>
      </c>
      <c r="D383" t="s">
        <v>14</v>
      </c>
      <c r="E383" t="s">
        <v>326</v>
      </c>
      <c r="F383" s="21" t="s">
        <v>15</v>
      </c>
      <c r="G383" t="s">
        <v>274</v>
      </c>
      <c r="H383">
        <v>41</v>
      </c>
      <c r="I383" t="s">
        <v>167</v>
      </c>
      <c r="J383" t="s">
        <v>206</v>
      </c>
      <c r="K383" t="s">
        <v>19</v>
      </c>
      <c r="L383" t="s">
        <v>221</v>
      </c>
      <c r="M383" t="s">
        <v>326</v>
      </c>
      <c r="N383">
        <v>0</v>
      </c>
      <c r="O383" s="18" t="s">
        <v>222</v>
      </c>
      <c r="P383" s="6" t="s">
        <v>223</v>
      </c>
    </row>
    <row r="384" spans="1:16">
      <c r="A384">
        <v>143</v>
      </c>
      <c r="B384" s="6">
        <v>4.1666666999999998E-2</v>
      </c>
      <c r="C384">
        <v>2.8</v>
      </c>
      <c r="D384" t="s">
        <v>14</v>
      </c>
      <c r="E384" t="s">
        <v>326</v>
      </c>
      <c r="F384" s="21" t="s">
        <v>15</v>
      </c>
      <c r="G384" t="s">
        <v>274</v>
      </c>
      <c r="H384">
        <v>41</v>
      </c>
      <c r="I384" t="s">
        <v>167</v>
      </c>
      <c r="J384" t="s">
        <v>206</v>
      </c>
      <c r="K384" t="s">
        <v>19</v>
      </c>
      <c r="L384" t="s">
        <v>221</v>
      </c>
      <c r="M384" t="s">
        <v>326</v>
      </c>
      <c r="N384">
        <v>0</v>
      </c>
      <c r="O384" s="18" t="s">
        <v>222</v>
      </c>
    </row>
    <row r="385" spans="1:16">
      <c r="A385">
        <v>143</v>
      </c>
      <c r="B385">
        <f>5/60</f>
        <v>8.3333333333333329E-2</v>
      </c>
      <c r="C385">
        <v>2.5499999999999998</v>
      </c>
      <c r="D385" t="s">
        <v>14</v>
      </c>
      <c r="E385" t="s">
        <v>326</v>
      </c>
      <c r="F385" s="21" t="s">
        <v>15</v>
      </c>
      <c r="G385" t="s">
        <v>274</v>
      </c>
      <c r="H385">
        <v>41</v>
      </c>
      <c r="I385" t="s">
        <v>167</v>
      </c>
      <c r="J385" t="s">
        <v>206</v>
      </c>
      <c r="K385" t="s">
        <v>19</v>
      </c>
      <c r="L385" t="s">
        <v>221</v>
      </c>
      <c r="M385" t="s">
        <v>326</v>
      </c>
      <c r="N385">
        <v>0</v>
      </c>
      <c r="O385" s="18" t="s">
        <v>222</v>
      </c>
    </row>
    <row r="386" spans="1:16">
      <c r="A386">
        <v>143</v>
      </c>
      <c r="B386">
        <v>0.25</v>
      </c>
      <c r="C386">
        <v>1.97</v>
      </c>
      <c r="D386" t="s">
        <v>14</v>
      </c>
      <c r="E386" t="s">
        <v>326</v>
      </c>
      <c r="F386" s="21" t="s">
        <v>15</v>
      </c>
      <c r="G386" t="s">
        <v>274</v>
      </c>
      <c r="H386">
        <v>41</v>
      </c>
      <c r="I386" t="s">
        <v>167</v>
      </c>
      <c r="J386" t="s">
        <v>206</v>
      </c>
      <c r="K386" t="s">
        <v>19</v>
      </c>
      <c r="L386" t="s">
        <v>221</v>
      </c>
      <c r="M386" t="s">
        <v>326</v>
      </c>
      <c r="N386">
        <v>0</v>
      </c>
      <c r="O386" s="18" t="s">
        <v>222</v>
      </c>
    </row>
    <row r="387" spans="1:16">
      <c r="A387">
        <v>143</v>
      </c>
      <c r="B387" s="6">
        <v>0.5</v>
      </c>
      <c r="C387">
        <v>1.93</v>
      </c>
      <c r="D387" t="s">
        <v>14</v>
      </c>
      <c r="E387" t="s">
        <v>326</v>
      </c>
      <c r="F387" s="21" t="s">
        <v>15</v>
      </c>
      <c r="G387" t="s">
        <v>274</v>
      </c>
      <c r="H387">
        <v>41</v>
      </c>
      <c r="I387" t="s">
        <v>167</v>
      </c>
      <c r="J387" t="s">
        <v>206</v>
      </c>
      <c r="K387" t="s">
        <v>19</v>
      </c>
      <c r="L387" t="s">
        <v>221</v>
      </c>
      <c r="M387" t="s">
        <v>326</v>
      </c>
      <c r="N387">
        <v>0</v>
      </c>
      <c r="O387" s="18" t="s">
        <v>222</v>
      </c>
    </row>
    <row r="388" spans="1:16">
      <c r="A388">
        <v>143</v>
      </c>
      <c r="B388" s="6">
        <v>1</v>
      </c>
      <c r="C388">
        <v>1.86</v>
      </c>
      <c r="D388" t="s">
        <v>14</v>
      </c>
      <c r="E388" t="s">
        <v>326</v>
      </c>
      <c r="F388" s="21" t="s">
        <v>15</v>
      </c>
      <c r="G388" t="s">
        <v>274</v>
      </c>
      <c r="H388">
        <v>41</v>
      </c>
      <c r="I388" t="s">
        <v>167</v>
      </c>
      <c r="J388" t="s">
        <v>206</v>
      </c>
      <c r="K388" t="s">
        <v>19</v>
      </c>
      <c r="L388" t="s">
        <v>221</v>
      </c>
      <c r="M388" t="s">
        <v>326</v>
      </c>
      <c r="N388">
        <v>0</v>
      </c>
      <c r="O388" s="18" t="s">
        <v>222</v>
      </c>
    </row>
    <row r="389" spans="1:16">
      <c r="A389">
        <v>143</v>
      </c>
      <c r="B389">
        <v>2</v>
      </c>
      <c r="C389">
        <v>1.76</v>
      </c>
      <c r="D389" t="s">
        <v>14</v>
      </c>
      <c r="E389" t="s">
        <v>326</v>
      </c>
      <c r="F389" s="21" t="s">
        <v>15</v>
      </c>
      <c r="G389" t="s">
        <v>274</v>
      </c>
      <c r="H389">
        <v>41</v>
      </c>
      <c r="I389" t="s">
        <v>167</v>
      </c>
      <c r="J389" t="s">
        <v>206</v>
      </c>
      <c r="K389" t="s">
        <v>19</v>
      </c>
      <c r="L389" t="s">
        <v>221</v>
      </c>
      <c r="M389" t="s">
        <v>326</v>
      </c>
      <c r="N389">
        <v>0</v>
      </c>
      <c r="O389" s="18" t="s">
        <v>222</v>
      </c>
    </row>
    <row r="390" spans="1:16">
      <c r="A390">
        <v>143</v>
      </c>
      <c r="B390">
        <v>4</v>
      </c>
      <c r="C390">
        <v>1.56</v>
      </c>
      <c r="D390" t="s">
        <v>14</v>
      </c>
      <c r="E390" t="s">
        <v>326</v>
      </c>
      <c r="F390" s="21" t="s">
        <v>15</v>
      </c>
      <c r="G390" t="s">
        <v>274</v>
      </c>
      <c r="H390">
        <v>41</v>
      </c>
      <c r="I390" t="s">
        <v>167</v>
      </c>
      <c r="J390" t="s">
        <v>206</v>
      </c>
      <c r="K390" t="s">
        <v>19</v>
      </c>
      <c r="L390" t="s">
        <v>221</v>
      </c>
      <c r="M390" t="s">
        <v>326</v>
      </c>
      <c r="N390">
        <v>0</v>
      </c>
      <c r="O390" s="18" t="s">
        <v>222</v>
      </c>
    </row>
    <row r="391" spans="1:16">
      <c r="A391">
        <v>143</v>
      </c>
      <c r="B391">
        <v>6</v>
      </c>
      <c r="C391">
        <v>0.66</v>
      </c>
      <c r="D391" t="s">
        <v>14</v>
      </c>
      <c r="E391" t="s">
        <v>326</v>
      </c>
      <c r="F391" s="21" t="s">
        <v>15</v>
      </c>
      <c r="G391" t="s">
        <v>274</v>
      </c>
      <c r="H391">
        <v>41</v>
      </c>
      <c r="I391" t="s">
        <v>167</v>
      </c>
      <c r="J391" t="s">
        <v>206</v>
      </c>
      <c r="K391" t="s">
        <v>19</v>
      </c>
      <c r="L391" t="s">
        <v>221</v>
      </c>
      <c r="M391" t="s">
        <v>326</v>
      </c>
      <c r="N391">
        <v>0</v>
      </c>
      <c r="O391" s="18" t="s">
        <v>222</v>
      </c>
    </row>
    <row r="392" spans="1:16">
      <c r="A392">
        <v>143</v>
      </c>
      <c r="B392">
        <v>18</v>
      </c>
      <c r="C392">
        <v>0.17</v>
      </c>
      <c r="D392" t="s">
        <v>14</v>
      </c>
      <c r="E392" t="s">
        <v>326</v>
      </c>
      <c r="F392" s="21" t="s">
        <v>15</v>
      </c>
      <c r="G392" t="s">
        <v>274</v>
      </c>
      <c r="H392">
        <v>41</v>
      </c>
      <c r="I392" t="s">
        <v>167</v>
      </c>
      <c r="J392" t="s">
        <v>206</v>
      </c>
      <c r="K392" t="s">
        <v>19</v>
      </c>
      <c r="L392" t="s">
        <v>221</v>
      </c>
      <c r="M392" t="s">
        <v>326</v>
      </c>
      <c r="N392">
        <v>0</v>
      </c>
      <c r="O392" s="18" t="s">
        <v>222</v>
      </c>
    </row>
    <row r="393" spans="1:16">
      <c r="A393">
        <v>143</v>
      </c>
      <c r="B393">
        <v>24</v>
      </c>
      <c r="C393">
        <v>0.14000000000000001</v>
      </c>
      <c r="D393" t="s">
        <v>14</v>
      </c>
      <c r="E393" t="s">
        <v>326</v>
      </c>
      <c r="F393" s="21" t="s">
        <v>15</v>
      </c>
      <c r="G393" t="s">
        <v>274</v>
      </c>
      <c r="H393">
        <v>41</v>
      </c>
      <c r="I393" t="s">
        <v>167</v>
      </c>
      <c r="J393" t="s">
        <v>206</v>
      </c>
      <c r="K393" t="s">
        <v>19</v>
      </c>
      <c r="L393" t="s">
        <v>221</v>
      </c>
      <c r="M393" t="s">
        <v>326</v>
      </c>
      <c r="N393">
        <v>0</v>
      </c>
      <c r="O393" s="18" t="s">
        <v>222</v>
      </c>
    </row>
    <row r="394" spans="1:16">
      <c r="A394">
        <v>144</v>
      </c>
      <c r="B394">
        <f>80/60</f>
        <v>1.3333333333333333</v>
      </c>
      <c r="C394">
        <v>4.6067415730337098</v>
      </c>
      <c r="D394" t="s">
        <v>14</v>
      </c>
      <c r="E394">
        <v>19</v>
      </c>
      <c r="F394" s="21" t="s">
        <v>15</v>
      </c>
      <c r="G394" t="s">
        <v>274</v>
      </c>
      <c r="H394">
        <v>53.6</v>
      </c>
      <c r="I394" t="s">
        <v>167</v>
      </c>
      <c r="J394" t="s">
        <v>206</v>
      </c>
      <c r="K394" t="s">
        <v>19</v>
      </c>
      <c r="L394" t="s">
        <v>221</v>
      </c>
      <c r="M394" t="s">
        <v>196</v>
      </c>
      <c r="N394">
        <v>0</v>
      </c>
      <c r="O394" s="18">
        <v>29341587</v>
      </c>
      <c r="P394" s="6" t="s">
        <v>225</v>
      </c>
    </row>
    <row r="395" spans="1:16">
      <c r="A395">
        <v>145</v>
      </c>
      <c r="B395">
        <v>24</v>
      </c>
      <c r="C395">
        <v>0.59545454545454501</v>
      </c>
      <c r="D395" t="s">
        <v>14</v>
      </c>
      <c r="E395">
        <v>19</v>
      </c>
      <c r="F395" s="21" t="s">
        <v>15</v>
      </c>
      <c r="G395" t="s">
        <v>274</v>
      </c>
      <c r="H395">
        <v>127</v>
      </c>
      <c r="I395" s="21" t="s">
        <v>169</v>
      </c>
      <c r="J395" t="s">
        <v>206</v>
      </c>
      <c r="K395" t="s">
        <v>19</v>
      </c>
      <c r="L395" t="s">
        <v>221</v>
      </c>
      <c r="M395" t="s">
        <v>196</v>
      </c>
      <c r="N395">
        <v>0</v>
      </c>
      <c r="O395" s="18">
        <v>29341587</v>
      </c>
      <c r="P395" s="6" t="s">
        <v>226</v>
      </c>
    </row>
    <row r="396" spans="1:16">
      <c r="A396">
        <v>145</v>
      </c>
      <c r="B396">
        <v>24</v>
      </c>
      <c r="C396">
        <f>1.3/0.525</f>
        <v>2.4761904761904763</v>
      </c>
      <c r="D396" t="s">
        <v>14</v>
      </c>
      <c r="E396" t="s">
        <v>326</v>
      </c>
      <c r="F396" t="s">
        <v>132</v>
      </c>
      <c r="G396" t="s">
        <v>274</v>
      </c>
      <c r="H396">
        <v>2.5</v>
      </c>
      <c r="I396" s="6" t="s">
        <v>372</v>
      </c>
      <c r="J396" t="s">
        <v>206</v>
      </c>
      <c r="K396" t="s">
        <v>19</v>
      </c>
      <c r="L396" t="s">
        <v>224</v>
      </c>
      <c r="M396" t="s">
        <v>196</v>
      </c>
      <c r="N396" t="s">
        <v>55</v>
      </c>
      <c r="O396" s="18">
        <v>28193901</v>
      </c>
    </row>
    <row r="397" spans="1:16">
      <c r="A397">
        <v>146</v>
      </c>
      <c r="B397">
        <v>2</v>
      </c>
      <c r="C397">
        <v>8.5</v>
      </c>
      <c r="D397" t="s">
        <v>14</v>
      </c>
      <c r="E397">
        <v>22.5</v>
      </c>
      <c r="F397" t="s">
        <v>302</v>
      </c>
      <c r="G397" t="s">
        <v>274</v>
      </c>
      <c r="H397">
        <v>18</v>
      </c>
      <c r="I397" t="s">
        <v>140</v>
      </c>
      <c r="J397" t="s">
        <v>206</v>
      </c>
      <c r="K397" t="s">
        <v>19</v>
      </c>
      <c r="L397" t="s">
        <v>20</v>
      </c>
      <c r="M397" t="s">
        <v>326</v>
      </c>
      <c r="N397" t="s">
        <v>55</v>
      </c>
      <c r="O397" s="18">
        <v>29173814</v>
      </c>
      <c r="P397" t="s">
        <v>227</v>
      </c>
    </row>
    <row r="398" spans="1:16">
      <c r="A398">
        <v>146</v>
      </c>
      <c r="B398">
        <v>4</v>
      </c>
      <c r="C398">
        <v>9.3000000000000007</v>
      </c>
      <c r="D398" t="s">
        <v>14</v>
      </c>
      <c r="E398">
        <v>22.5</v>
      </c>
      <c r="F398" t="s">
        <v>302</v>
      </c>
      <c r="G398" t="s">
        <v>274</v>
      </c>
      <c r="H398">
        <v>18</v>
      </c>
      <c r="I398" t="s">
        <v>140</v>
      </c>
      <c r="J398" t="s">
        <v>206</v>
      </c>
      <c r="K398" t="s">
        <v>19</v>
      </c>
      <c r="L398" t="s">
        <v>20</v>
      </c>
      <c r="M398" t="s">
        <v>326</v>
      </c>
      <c r="N398" t="s">
        <v>55</v>
      </c>
      <c r="O398" s="18">
        <v>29173814</v>
      </c>
    </row>
    <row r="399" spans="1:16">
      <c r="A399">
        <v>146</v>
      </c>
      <c r="B399">
        <v>12</v>
      </c>
      <c r="C399">
        <v>7.5</v>
      </c>
      <c r="D399" t="s">
        <v>14</v>
      </c>
      <c r="E399">
        <v>22.5</v>
      </c>
      <c r="F399" t="s">
        <v>302</v>
      </c>
      <c r="G399" t="s">
        <v>274</v>
      </c>
      <c r="H399">
        <v>18</v>
      </c>
      <c r="I399" t="s">
        <v>140</v>
      </c>
      <c r="J399" t="s">
        <v>206</v>
      </c>
      <c r="K399" t="s">
        <v>19</v>
      </c>
      <c r="L399" t="s">
        <v>20</v>
      </c>
      <c r="M399" t="s">
        <v>326</v>
      </c>
      <c r="N399" t="s">
        <v>55</v>
      </c>
      <c r="O399" s="18">
        <v>29173814</v>
      </c>
    </row>
    <row r="400" spans="1:16">
      <c r="A400">
        <v>146</v>
      </c>
      <c r="B400">
        <v>24</v>
      </c>
      <c r="C400">
        <v>5.8</v>
      </c>
      <c r="D400" t="s">
        <v>14</v>
      </c>
      <c r="E400">
        <v>22.5</v>
      </c>
      <c r="F400" t="s">
        <v>302</v>
      </c>
      <c r="G400" t="s">
        <v>274</v>
      </c>
      <c r="H400">
        <v>18</v>
      </c>
      <c r="I400" t="s">
        <v>140</v>
      </c>
      <c r="J400" t="s">
        <v>206</v>
      </c>
      <c r="K400" t="s">
        <v>19</v>
      </c>
      <c r="L400" t="s">
        <v>20</v>
      </c>
      <c r="M400" t="s">
        <v>326</v>
      </c>
      <c r="N400" t="s">
        <v>55</v>
      </c>
      <c r="O400" s="18">
        <v>29173814</v>
      </c>
    </row>
    <row r="401" spans="1:16">
      <c r="A401">
        <v>146</v>
      </c>
      <c r="B401">
        <v>48</v>
      </c>
      <c r="C401">
        <v>3.2</v>
      </c>
      <c r="D401" t="s">
        <v>14</v>
      </c>
      <c r="E401">
        <v>22.5</v>
      </c>
      <c r="F401" t="s">
        <v>302</v>
      </c>
      <c r="G401" t="s">
        <v>274</v>
      </c>
      <c r="H401">
        <v>18</v>
      </c>
      <c r="I401" t="s">
        <v>140</v>
      </c>
      <c r="J401" t="s">
        <v>206</v>
      </c>
      <c r="K401" t="s">
        <v>19</v>
      </c>
      <c r="L401" t="s">
        <v>20</v>
      </c>
      <c r="M401" t="s">
        <v>326</v>
      </c>
      <c r="N401" t="s">
        <v>55</v>
      </c>
      <c r="O401" s="18">
        <v>29173814</v>
      </c>
    </row>
    <row r="402" spans="1:16">
      <c r="A402">
        <v>147</v>
      </c>
      <c r="B402">
        <v>24</v>
      </c>
      <c r="C402">
        <v>1.8965517241379199</v>
      </c>
      <c r="D402" t="s">
        <v>14</v>
      </c>
      <c r="E402">
        <v>20</v>
      </c>
      <c r="F402" t="s">
        <v>31</v>
      </c>
      <c r="G402" t="s">
        <v>274</v>
      </c>
      <c r="H402">
        <v>15.52</v>
      </c>
      <c r="I402" t="s">
        <v>17</v>
      </c>
      <c r="J402" t="s">
        <v>206</v>
      </c>
      <c r="K402" t="s">
        <v>19</v>
      </c>
      <c r="L402" t="s">
        <v>221</v>
      </c>
      <c r="M402" t="s">
        <v>59</v>
      </c>
      <c r="N402">
        <v>0</v>
      </c>
      <c r="O402" s="18">
        <v>22100983</v>
      </c>
      <c r="P402" t="s">
        <v>228</v>
      </c>
    </row>
    <row r="403" spans="1:16">
      <c r="A403">
        <v>148</v>
      </c>
      <c r="B403">
        <v>24</v>
      </c>
      <c r="C403">
        <v>1.32183908045976</v>
      </c>
      <c r="D403" t="s">
        <v>14</v>
      </c>
      <c r="E403">
        <v>20</v>
      </c>
      <c r="F403" t="s">
        <v>31</v>
      </c>
      <c r="G403" t="s">
        <v>274</v>
      </c>
      <c r="H403">
        <v>29.05</v>
      </c>
      <c r="I403" t="s">
        <v>17</v>
      </c>
      <c r="J403" t="s">
        <v>206</v>
      </c>
      <c r="K403" t="s">
        <v>19</v>
      </c>
      <c r="L403" t="s">
        <v>221</v>
      </c>
      <c r="M403" t="s">
        <v>59</v>
      </c>
      <c r="N403">
        <v>0</v>
      </c>
      <c r="O403" s="18">
        <v>22100983</v>
      </c>
      <c r="P403" t="s">
        <v>229</v>
      </c>
    </row>
    <row r="404" spans="1:16">
      <c r="A404">
        <v>149</v>
      </c>
      <c r="B404">
        <v>24</v>
      </c>
      <c r="C404">
        <v>1.43678160919539</v>
      </c>
      <c r="D404" t="s">
        <v>14</v>
      </c>
      <c r="E404">
        <v>20</v>
      </c>
      <c r="F404" t="s">
        <v>31</v>
      </c>
      <c r="G404" t="s">
        <v>274</v>
      </c>
      <c r="H404">
        <v>70.7</v>
      </c>
      <c r="I404" t="s">
        <v>17</v>
      </c>
      <c r="J404" t="s">
        <v>206</v>
      </c>
      <c r="K404" t="s">
        <v>19</v>
      </c>
      <c r="L404" t="s">
        <v>221</v>
      </c>
      <c r="M404" t="s">
        <v>59</v>
      </c>
      <c r="N404">
        <v>0</v>
      </c>
      <c r="O404" s="18">
        <v>22100983</v>
      </c>
      <c r="P404" t="s">
        <v>230</v>
      </c>
    </row>
    <row r="405" spans="1:16">
      <c r="A405">
        <v>150</v>
      </c>
      <c r="B405">
        <f>1/60</f>
        <v>1.6666666666666666E-2</v>
      </c>
      <c r="C405">
        <v>4.2</v>
      </c>
      <c r="D405" t="s">
        <v>14</v>
      </c>
      <c r="E405" t="s">
        <v>326</v>
      </c>
      <c r="F405" t="s">
        <v>15</v>
      </c>
      <c r="G405" t="s">
        <v>274</v>
      </c>
      <c r="H405">
        <v>80.2</v>
      </c>
      <c r="I405" s="21" t="s">
        <v>92</v>
      </c>
      <c r="J405" t="s">
        <v>206</v>
      </c>
      <c r="K405" t="s">
        <v>19</v>
      </c>
      <c r="L405" t="s">
        <v>221</v>
      </c>
      <c r="M405" t="s">
        <v>196</v>
      </c>
      <c r="N405">
        <v>0</v>
      </c>
      <c r="O405" s="4" t="s">
        <v>333</v>
      </c>
      <c r="P405" t="s">
        <v>231</v>
      </c>
    </row>
    <row r="406" spans="1:16">
      <c r="A406">
        <v>150</v>
      </c>
      <c r="B406">
        <f>5/60</f>
        <v>8.3333333333333329E-2</v>
      </c>
      <c r="C406">
        <v>5.5</v>
      </c>
      <c r="D406" t="s">
        <v>14</v>
      </c>
      <c r="E406" t="s">
        <v>326</v>
      </c>
      <c r="F406" t="s">
        <v>15</v>
      </c>
      <c r="G406" t="s">
        <v>274</v>
      </c>
      <c r="H406">
        <v>80.2</v>
      </c>
      <c r="I406" s="21" t="s">
        <v>92</v>
      </c>
      <c r="J406" t="s">
        <v>206</v>
      </c>
      <c r="K406" t="s">
        <v>19</v>
      </c>
      <c r="L406" t="s">
        <v>221</v>
      </c>
      <c r="M406" t="s">
        <v>196</v>
      </c>
      <c r="N406">
        <v>0</v>
      </c>
      <c r="O406" s="4" t="s">
        <v>333</v>
      </c>
    </row>
    <row r="407" spans="1:16">
      <c r="A407">
        <v>150</v>
      </c>
      <c r="B407">
        <f>15/60</f>
        <v>0.25</v>
      </c>
      <c r="C407">
        <v>3.7</v>
      </c>
      <c r="D407" t="s">
        <v>14</v>
      </c>
      <c r="E407" t="s">
        <v>326</v>
      </c>
      <c r="F407" t="s">
        <v>15</v>
      </c>
      <c r="G407" t="s">
        <v>274</v>
      </c>
      <c r="H407">
        <v>80.2</v>
      </c>
      <c r="I407" s="21" t="s">
        <v>92</v>
      </c>
      <c r="J407" t="s">
        <v>206</v>
      </c>
      <c r="K407" t="s">
        <v>19</v>
      </c>
      <c r="L407" t="s">
        <v>221</v>
      </c>
      <c r="M407" t="s">
        <v>196</v>
      </c>
      <c r="N407">
        <v>0</v>
      </c>
      <c r="O407" s="4" t="s">
        <v>333</v>
      </c>
    </row>
    <row r="408" spans="1:16">
      <c r="A408">
        <v>150</v>
      </c>
      <c r="B408">
        <f>30/60</f>
        <v>0.5</v>
      </c>
      <c r="C408">
        <v>2.2000000000000002</v>
      </c>
      <c r="D408" t="s">
        <v>14</v>
      </c>
      <c r="E408" t="s">
        <v>326</v>
      </c>
      <c r="F408" t="s">
        <v>15</v>
      </c>
      <c r="G408" t="s">
        <v>274</v>
      </c>
      <c r="H408">
        <v>80.2</v>
      </c>
      <c r="I408" s="21" t="s">
        <v>92</v>
      </c>
      <c r="J408" t="s">
        <v>206</v>
      </c>
      <c r="K408" t="s">
        <v>19</v>
      </c>
      <c r="L408" t="s">
        <v>221</v>
      </c>
      <c r="M408" t="s">
        <v>196</v>
      </c>
      <c r="N408">
        <v>0</v>
      </c>
      <c r="O408" s="4" t="s">
        <v>333</v>
      </c>
    </row>
    <row r="409" spans="1:16">
      <c r="A409">
        <v>150</v>
      </c>
      <c r="B409">
        <f>1</f>
        <v>1</v>
      </c>
      <c r="C409">
        <v>1.3</v>
      </c>
      <c r="D409" t="s">
        <v>14</v>
      </c>
      <c r="E409" t="s">
        <v>326</v>
      </c>
      <c r="F409" t="s">
        <v>15</v>
      </c>
      <c r="G409" t="s">
        <v>274</v>
      </c>
      <c r="H409">
        <v>80.2</v>
      </c>
      <c r="I409" s="21" t="s">
        <v>92</v>
      </c>
      <c r="J409" t="s">
        <v>206</v>
      </c>
      <c r="K409" t="s">
        <v>19</v>
      </c>
      <c r="L409" t="s">
        <v>221</v>
      </c>
      <c r="M409" t="s">
        <v>196</v>
      </c>
      <c r="N409">
        <v>0</v>
      </c>
      <c r="O409" s="4" t="s">
        <v>333</v>
      </c>
    </row>
    <row r="410" spans="1:16">
      <c r="A410">
        <v>150</v>
      </c>
      <c r="B410">
        <v>2</v>
      </c>
      <c r="C410">
        <v>1.2</v>
      </c>
      <c r="D410" t="s">
        <v>14</v>
      </c>
      <c r="E410" t="s">
        <v>326</v>
      </c>
      <c r="F410" t="s">
        <v>15</v>
      </c>
      <c r="G410" t="s">
        <v>274</v>
      </c>
      <c r="H410">
        <v>80.2</v>
      </c>
      <c r="I410" s="21" t="s">
        <v>92</v>
      </c>
      <c r="J410" t="s">
        <v>206</v>
      </c>
      <c r="K410" t="s">
        <v>19</v>
      </c>
      <c r="L410" t="s">
        <v>221</v>
      </c>
      <c r="M410" t="s">
        <v>196</v>
      </c>
      <c r="N410">
        <v>0</v>
      </c>
      <c r="O410" s="4" t="s">
        <v>333</v>
      </c>
    </row>
    <row r="411" spans="1:16">
      <c r="A411">
        <v>150</v>
      </c>
      <c r="B411">
        <v>6</v>
      </c>
      <c r="C411">
        <v>0.8</v>
      </c>
      <c r="D411" t="s">
        <v>14</v>
      </c>
      <c r="E411" t="s">
        <v>326</v>
      </c>
      <c r="F411" t="s">
        <v>15</v>
      </c>
      <c r="G411" t="s">
        <v>274</v>
      </c>
      <c r="H411">
        <v>80.2</v>
      </c>
      <c r="I411" s="21" t="s">
        <v>92</v>
      </c>
      <c r="J411" t="s">
        <v>206</v>
      </c>
      <c r="K411" t="s">
        <v>19</v>
      </c>
      <c r="L411" t="s">
        <v>221</v>
      </c>
      <c r="M411" t="s">
        <v>196</v>
      </c>
      <c r="N411">
        <v>0</v>
      </c>
      <c r="O411" s="4" t="s">
        <v>333</v>
      </c>
    </row>
    <row r="412" spans="1:16" ht="15" thickBot="1">
      <c r="A412">
        <v>150</v>
      </c>
      <c r="B412">
        <v>24</v>
      </c>
      <c r="C412">
        <v>0.2</v>
      </c>
      <c r="D412" t="s">
        <v>14</v>
      </c>
      <c r="E412" t="s">
        <v>326</v>
      </c>
      <c r="F412" t="s">
        <v>15</v>
      </c>
      <c r="G412" t="s">
        <v>274</v>
      </c>
      <c r="H412">
        <v>81.2</v>
      </c>
      <c r="I412" s="21" t="s">
        <v>92</v>
      </c>
      <c r="J412" t="s">
        <v>206</v>
      </c>
      <c r="K412" t="s">
        <v>19</v>
      </c>
      <c r="L412" t="s">
        <v>221</v>
      </c>
      <c r="M412" t="s">
        <v>196</v>
      </c>
      <c r="N412">
        <v>0</v>
      </c>
      <c r="O412" s="4" t="s">
        <v>333</v>
      </c>
    </row>
    <row r="413" spans="1:16" ht="15" thickBot="1">
      <c r="A413">
        <v>151</v>
      </c>
      <c r="B413">
        <v>24</v>
      </c>
      <c r="C413">
        <v>18</v>
      </c>
      <c r="D413" t="s">
        <v>14</v>
      </c>
      <c r="E413">
        <v>18.399999999999999</v>
      </c>
      <c r="F413" t="s">
        <v>15</v>
      </c>
      <c r="G413" t="s">
        <v>274</v>
      </c>
      <c r="H413">
        <v>50</v>
      </c>
      <c r="I413" s="35" t="s">
        <v>92</v>
      </c>
      <c r="J413" t="s">
        <v>206</v>
      </c>
      <c r="K413" t="s">
        <v>19</v>
      </c>
      <c r="L413" t="s">
        <v>216</v>
      </c>
      <c r="M413" t="s">
        <v>196</v>
      </c>
      <c r="N413">
        <v>5000</v>
      </c>
      <c r="O413" s="18">
        <v>26238078</v>
      </c>
      <c r="P413" s="17" t="s">
        <v>232</v>
      </c>
    </row>
    <row r="414" spans="1:16" ht="15" thickBot="1">
      <c r="A414">
        <v>152</v>
      </c>
      <c r="B414">
        <v>24</v>
      </c>
      <c r="C414">
        <v>16.5</v>
      </c>
      <c r="D414" t="s">
        <v>14</v>
      </c>
      <c r="E414">
        <v>18.399999999999999</v>
      </c>
      <c r="F414" t="s">
        <v>15</v>
      </c>
      <c r="G414" t="s">
        <v>274</v>
      </c>
      <c r="H414">
        <v>100</v>
      </c>
      <c r="I414" s="35" t="s">
        <v>92</v>
      </c>
      <c r="J414" t="s">
        <v>206</v>
      </c>
      <c r="K414" t="s">
        <v>19</v>
      </c>
      <c r="L414" t="s">
        <v>216</v>
      </c>
      <c r="M414" t="s">
        <v>196</v>
      </c>
      <c r="N414">
        <v>5000</v>
      </c>
      <c r="O414" s="18">
        <v>26238078</v>
      </c>
      <c r="P414" s="17" t="s">
        <v>384</v>
      </c>
    </row>
    <row r="415" spans="1:16">
      <c r="A415">
        <v>153</v>
      </c>
      <c r="B415">
        <f>2/60</f>
        <v>3.3333333333333333E-2</v>
      </c>
      <c r="C415">
        <v>0.54</v>
      </c>
      <c r="D415" t="s">
        <v>14</v>
      </c>
      <c r="E415" t="s">
        <v>326</v>
      </c>
      <c r="F415" t="s">
        <v>132</v>
      </c>
      <c r="G415" t="s">
        <v>274</v>
      </c>
      <c r="H415">
        <v>85</v>
      </c>
      <c r="I415" s="21" t="s">
        <v>238</v>
      </c>
      <c r="J415" t="s">
        <v>206</v>
      </c>
      <c r="K415" t="s">
        <v>19</v>
      </c>
      <c r="L415" t="s">
        <v>315</v>
      </c>
      <c r="M415" t="s">
        <v>196</v>
      </c>
      <c r="N415" t="s">
        <v>55</v>
      </c>
      <c r="O415" s="39" t="s">
        <v>233</v>
      </c>
      <c r="P415" t="s">
        <v>322</v>
      </c>
    </row>
    <row r="416" spans="1:16">
      <c r="A416">
        <v>153</v>
      </c>
      <c r="B416">
        <f>15/60</f>
        <v>0.25</v>
      </c>
      <c r="C416">
        <v>0.52</v>
      </c>
      <c r="D416" t="s">
        <v>14</v>
      </c>
      <c r="E416" t="s">
        <v>326</v>
      </c>
      <c r="F416" t="s">
        <v>132</v>
      </c>
      <c r="G416" t="s">
        <v>274</v>
      </c>
      <c r="H416">
        <v>85</v>
      </c>
      <c r="I416" s="21" t="s">
        <v>238</v>
      </c>
      <c r="J416" t="s">
        <v>206</v>
      </c>
      <c r="K416" t="s">
        <v>19</v>
      </c>
      <c r="L416" t="s">
        <v>315</v>
      </c>
      <c r="M416" t="s">
        <v>196</v>
      </c>
      <c r="N416" t="s">
        <v>55</v>
      </c>
      <c r="O416" s="18" t="s">
        <v>233</v>
      </c>
    </row>
    <row r="417" spans="1:16">
      <c r="A417">
        <v>153</v>
      </c>
      <c r="B417">
        <v>0.5</v>
      </c>
      <c r="C417">
        <v>0.41</v>
      </c>
      <c r="D417" t="s">
        <v>14</v>
      </c>
      <c r="E417" t="s">
        <v>326</v>
      </c>
      <c r="F417" t="s">
        <v>132</v>
      </c>
      <c r="G417" t="s">
        <v>274</v>
      </c>
      <c r="H417">
        <v>85</v>
      </c>
      <c r="I417" s="21" t="s">
        <v>238</v>
      </c>
      <c r="J417" t="s">
        <v>206</v>
      </c>
      <c r="K417" t="s">
        <v>19</v>
      </c>
      <c r="L417" t="s">
        <v>315</v>
      </c>
      <c r="M417" t="s">
        <v>196</v>
      </c>
      <c r="N417" t="s">
        <v>55</v>
      </c>
      <c r="O417" s="18" t="s">
        <v>233</v>
      </c>
    </row>
    <row r="418" spans="1:16">
      <c r="A418">
        <v>153</v>
      </c>
      <c r="B418">
        <v>1</v>
      </c>
      <c r="C418">
        <v>0.3</v>
      </c>
      <c r="D418" t="s">
        <v>14</v>
      </c>
      <c r="E418" t="s">
        <v>326</v>
      </c>
      <c r="F418" t="s">
        <v>132</v>
      </c>
      <c r="G418" t="s">
        <v>274</v>
      </c>
      <c r="H418">
        <v>85</v>
      </c>
      <c r="I418" s="21" t="s">
        <v>238</v>
      </c>
      <c r="J418" t="s">
        <v>206</v>
      </c>
      <c r="K418" t="s">
        <v>19</v>
      </c>
      <c r="L418" t="s">
        <v>315</v>
      </c>
      <c r="M418" t="s">
        <v>196</v>
      </c>
      <c r="N418" t="s">
        <v>55</v>
      </c>
      <c r="O418" s="18" t="s">
        <v>233</v>
      </c>
    </row>
    <row r="419" spans="1:16">
      <c r="A419">
        <v>153</v>
      </c>
      <c r="B419">
        <v>2</v>
      </c>
      <c r="C419">
        <v>0.04</v>
      </c>
      <c r="D419" t="s">
        <v>14</v>
      </c>
      <c r="E419" t="s">
        <v>326</v>
      </c>
      <c r="F419" t="s">
        <v>132</v>
      </c>
      <c r="G419" t="s">
        <v>274</v>
      </c>
      <c r="H419">
        <v>85</v>
      </c>
      <c r="I419" s="21" t="s">
        <v>238</v>
      </c>
      <c r="J419" t="s">
        <v>206</v>
      </c>
      <c r="K419" t="s">
        <v>19</v>
      </c>
      <c r="L419" t="s">
        <v>315</v>
      </c>
      <c r="M419" t="s">
        <v>196</v>
      </c>
      <c r="N419" t="s">
        <v>55</v>
      </c>
      <c r="O419" s="18" t="s">
        <v>233</v>
      </c>
    </row>
    <row r="420" spans="1:16">
      <c r="A420">
        <v>154</v>
      </c>
      <c r="B420">
        <v>3</v>
      </c>
      <c r="C420">
        <v>6.9387755102040796</v>
      </c>
      <c r="D420" t="s">
        <v>14</v>
      </c>
      <c r="E420">
        <v>22.5</v>
      </c>
      <c r="F420" t="s">
        <v>31</v>
      </c>
      <c r="G420" t="s">
        <v>274</v>
      </c>
      <c r="H420">
        <v>6</v>
      </c>
      <c r="I420" t="s">
        <v>234</v>
      </c>
      <c r="J420" t="s">
        <v>206</v>
      </c>
      <c r="K420" t="s">
        <v>19</v>
      </c>
      <c r="L420" t="s">
        <v>20</v>
      </c>
      <c r="M420" t="s">
        <v>326</v>
      </c>
      <c r="N420">
        <v>3400</v>
      </c>
      <c r="O420" s="18">
        <v>26353592</v>
      </c>
      <c r="P420" t="s">
        <v>235</v>
      </c>
    </row>
    <row r="421" spans="1:16">
      <c r="A421">
        <v>155</v>
      </c>
      <c r="B421">
        <v>3</v>
      </c>
      <c r="C421">
        <v>8.9795918367346896</v>
      </c>
      <c r="D421" t="s">
        <v>14</v>
      </c>
      <c r="E421">
        <v>22.5</v>
      </c>
      <c r="F421" t="s">
        <v>31</v>
      </c>
      <c r="G421" t="s">
        <v>274</v>
      </c>
      <c r="H421">
        <v>6</v>
      </c>
      <c r="I421" t="s">
        <v>234</v>
      </c>
      <c r="J421" t="s">
        <v>206</v>
      </c>
      <c r="K421" t="s">
        <v>19</v>
      </c>
      <c r="L421" t="s">
        <v>20</v>
      </c>
      <c r="M421" t="s">
        <v>326</v>
      </c>
      <c r="N421">
        <v>3400</v>
      </c>
      <c r="O421" s="18">
        <v>26353592</v>
      </c>
      <c r="P421" t="s">
        <v>236</v>
      </c>
    </row>
    <row r="422" spans="1:16">
      <c r="A422">
        <v>156</v>
      </c>
      <c r="B422">
        <v>0.5</v>
      </c>
      <c r="C422">
        <v>6.0930232558139501</v>
      </c>
      <c r="D422" t="s">
        <v>14</v>
      </c>
      <c r="E422">
        <v>35</v>
      </c>
      <c r="F422" s="6" t="s">
        <v>166</v>
      </c>
      <c r="G422" t="s">
        <v>274</v>
      </c>
      <c r="H422">
        <v>52</v>
      </c>
      <c r="I422" t="s">
        <v>167</v>
      </c>
      <c r="J422" t="s">
        <v>206</v>
      </c>
      <c r="K422" t="s">
        <v>19</v>
      </c>
      <c r="L422" t="s">
        <v>20</v>
      </c>
      <c r="M422" t="s">
        <v>381</v>
      </c>
      <c r="N422">
        <v>6000</v>
      </c>
      <c r="O422" s="18">
        <v>30706223</v>
      </c>
      <c r="P422" t="s">
        <v>237</v>
      </c>
    </row>
    <row r="423" spans="1:16">
      <c r="A423">
        <v>156</v>
      </c>
      <c r="B423">
        <v>1</v>
      </c>
      <c r="C423">
        <v>2.66279069767441</v>
      </c>
      <c r="D423" t="s">
        <v>14</v>
      </c>
      <c r="E423">
        <v>35</v>
      </c>
      <c r="F423" s="6" t="s">
        <v>166</v>
      </c>
      <c r="G423" t="s">
        <v>274</v>
      </c>
      <c r="H423">
        <v>52</v>
      </c>
      <c r="I423" t="s">
        <v>167</v>
      </c>
      <c r="J423" t="s">
        <v>206</v>
      </c>
      <c r="K423" t="s">
        <v>19</v>
      </c>
      <c r="L423" t="s">
        <v>20</v>
      </c>
      <c r="M423" t="s">
        <v>381</v>
      </c>
      <c r="N423">
        <v>6000</v>
      </c>
      <c r="O423" s="18">
        <v>30706223</v>
      </c>
    </row>
    <row r="424" spans="1:16">
      <c r="A424">
        <v>156</v>
      </c>
      <c r="B424">
        <v>2</v>
      </c>
      <c r="C424">
        <v>2.13953488372093</v>
      </c>
      <c r="D424" t="s">
        <v>14</v>
      </c>
      <c r="E424">
        <v>35</v>
      </c>
      <c r="F424" s="6" t="s">
        <v>166</v>
      </c>
      <c r="G424" t="s">
        <v>274</v>
      </c>
      <c r="H424">
        <v>52</v>
      </c>
      <c r="I424" t="s">
        <v>167</v>
      </c>
      <c r="J424" t="s">
        <v>206</v>
      </c>
      <c r="K424" t="s">
        <v>19</v>
      </c>
      <c r="L424" t="s">
        <v>20</v>
      </c>
      <c r="M424" t="s">
        <v>381</v>
      </c>
      <c r="N424">
        <v>6000</v>
      </c>
      <c r="O424" s="18">
        <v>30706223</v>
      </c>
    </row>
    <row r="425" spans="1:16">
      <c r="A425">
        <v>157</v>
      </c>
      <c r="B425">
        <v>0.5</v>
      </c>
      <c r="C425">
        <v>7.1707317073170698</v>
      </c>
      <c r="D425" t="s">
        <v>14</v>
      </c>
      <c r="E425">
        <v>35</v>
      </c>
      <c r="F425" s="6" t="s">
        <v>166</v>
      </c>
      <c r="G425" t="s">
        <v>274</v>
      </c>
      <c r="H425">
        <v>52</v>
      </c>
      <c r="I425" t="s">
        <v>167</v>
      </c>
      <c r="J425" t="s">
        <v>206</v>
      </c>
      <c r="K425" t="s">
        <v>19</v>
      </c>
      <c r="L425" t="s">
        <v>20</v>
      </c>
      <c r="M425" t="s">
        <v>381</v>
      </c>
      <c r="N425">
        <v>6000</v>
      </c>
      <c r="O425" s="18">
        <v>30706223</v>
      </c>
      <c r="P425" t="s">
        <v>237</v>
      </c>
    </row>
    <row r="426" spans="1:16">
      <c r="A426">
        <v>157</v>
      </c>
      <c r="B426">
        <v>1</v>
      </c>
      <c r="C426">
        <v>6.3902439024390203</v>
      </c>
      <c r="D426" t="s">
        <v>14</v>
      </c>
      <c r="E426">
        <v>35</v>
      </c>
      <c r="F426" s="6" t="s">
        <v>166</v>
      </c>
      <c r="G426" t="s">
        <v>274</v>
      </c>
      <c r="H426">
        <v>52</v>
      </c>
      <c r="I426" t="s">
        <v>167</v>
      </c>
      <c r="J426" t="s">
        <v>206</v>
      </c>
      <c r="K426" t="s">
        <v>19</v>
      </c>
      <c r="L426" t="s">
        <v>20</v>
      </c>
      <c r="M426" t="s">
        <v>381</v>
      </c>
      <c r="N426">
        <v>6000</v>
      </c>
      <c r="O426" s="18">
        <v>30706223</v>
      </c>
    </row>
    <row r="427" spans="1:16">
      <c r="A427">
        <v>157</v>
      </c>
      <c r="B427">
        <v>2</v>
      </c>
      <c r="C427">
        <v>5.2682926829268197</v>
      </c>
      <c r="D427" t="s">
        <v>14</v>
      </c>
      <c r="E427">
        <v>35</v>
      </c>
      <c r="F427" s="6" t="s">
        <v>166</v>
      </c>
      <c r="G427" t="s">
        <v>274</v>
      </c>
      <c r="H427">
        <v>52</v>
      </c>
      <c r="I427" t="s">
        <v>167</v>
      </c>
      <c r="J427" t="s">
        <v>206</v>
      </c>
      <c r="K427" t="s">
        <v>19</v>
      </c>
      <c r="L427" t="s">
        <v>20</v>
      </c>
      <c r="M427" t="s">
        <v>381</v>
      </c>
      <c r="N427">
        <v>6000</v>
      </c>
      <c r="O427" s="18">
        <v>30706223</v>
      </c>
    </row>
    <row r="428" spans="1:16">
      <c r="A428">
        <v>158</v>
      </c>
      <c r="B428">
        <v>0.5</v>
      </c>
      <c r="C428">
        <v>1.78181818181818</v>
      </c>
      <c r="D428" t="s">
        <v>14</v>
      </c>
      <c r="E428">
        <v>23</v>
      </c>
      <c r="F428" t="s">
        <v>31</v>
      </c>
      <c r="G428" t="s">
        <v>274</v>
      </c>
      <c r="H428">
        <v>69.2</v>
      </c>
      <c r="I428" t="s">
        <v>238</v>
      </c>
      <c r="J428" t="s">
        <v>206</v>
      </c>
      <c r="K428" t="s">
        <v>19</v>
      </c>
      <c r="L428" t="s">
        <v>239</v>
      </c>
      <c r="M428" t="s">
        <v>57</v>
      </c>
      <c r="N428" t="s">
        <v>240</v>
      </c>
      <c r="O428" s="18">
        <v>31040674</v>
      </c>
      <c r="P428" t="s">
        <v>305</v>
      </c>
    </row>
    <row r="429" spans="1:16">
      <c r="A429">
        <v>158</v>
      </c>
      <c r="B429">
        <v>1</v>
      </c>
      <c r="C429">
        <v>1.2363636363636299</v>
      </c>
      <c r="D429" t="s">
        <v>14</v>
      </c>
      <c r="E429">
        <v>23</v>
      </c>
      <c r="F429" t="s">
        <v>31</v>
      </c>
      <c r="G429" t="s">
        <v>274</v>
      </c>
      <c r="H429">
        <v>69.2</v>
      </c>
      <c r="I429" t="s">
        <v>238</v>
      </c>
      <c r="J429" t="s">
        <v>206</v>
      </c>
      <c r="K429" t="s">
        <v>19</v>
      </c>
      <c r="L429" t="s">
        <v>239</v>
      </c>
      <c r="M429" t="s">
        <v>57</v>
      </c>
      <c r="N429" t="s">
        <v>240</v>
      </c>
      <c r="O429" s="18">
        <v>31040674</v>
      </c>
    </row>
    <row r="430" spans="1:16">
      <c r="A430">
        <v>158</v>
      </c>
      <c r="B430">
        <v>1.5</v>
      </c>
      <c r="C430">
        <v>0.94545454545454399</v>
      </c>
      <c r="D430" t="s">
        <v>14</v>
      </c>
      <c r="E430">
        <v>23</v>
      </c>
      <c r="F430" t="s">
        <v>31</v>
      </c>
      <c r="G430" t="s">
        <v>274</v>
      </c>
      <c r="H430">
        <v>69.2</v>
      </c>
      <c r="I430" t="s">
        <v>238</v>
      </c>
      <c r="J430" t="s">
        <v>206</v>
      </c>
      <c r="K430" t="s">
        <v>19</v>
      </c>
      <c r="L430" t="s">
        <v>239</v>
      </c>
      <c r="M430" t="s">
        <v>57</v>
      </c>
      <c r="N430" t="s">
        <v>240</v>
      </c>
      <c r="O430" s="18">
        <v>31040674</v>
      </c>
    </row>
    <row r="431" spans="1:16">
      <c r="A431">
        <v>158</v>
      </c>
      <c r="B431">
        <v>2</v>
      </c>
      <c r="C431">
        <v>2.2181818181818098</v>
      </c>
      <c r="D431" t="s">
        <v>14</v>
      </c>
      <c r="E431">
        <v>23</v>
      </c>
      <c r="F431" t="s">
        <v>31</v>
      </c>
      <c r="G431" t="s">
        <v>274</v>
      </c>
      <c r="H431">
        <v>69.2</v>
      </c>
      <c r="I431" t="s">
        <v>238</v>
      </c>
      <c r="J431" t="s">
        <v>206</v>
      </c>
      <c r="K431" t="s">
        <v>19</v>
      </c>
      <c r="L431" t="s">
        <v>239</v>
      </c>
      <c r="M431" t="s">
        <v>57</v>
      </c>
      <c r="N431" t="s">
        <v>240</v>
      </c>
      <c r="O431" s="18">
        <v>31040674</v>
      </c>
    </row>
    <row r="432" spans="1:16">
      <c r="A432">
        <v>159</v>
      </c>
      <c r="B432">
        <v>12</v>
      </c>
      <c r="C432">
        <v>7.2380952380952301</v>
      </c>
      <c r="D432" t="s">
        <v>14</v>
      </c>
      <c r="E432">
        <v>22.5</v>
      </c>
      <c r="F432" t="s">
        <v>302</v>
      </c>
      <c r="G432" t="s">
        <v>274</v>
      </c>
      <c r="H432">
        <v>16</v>
      </c>
      <c r="I432" s="21" t="s">
        <v>92</v>
      </c>
      <c r="J432" t="s">
        <v>206</v>
      </c>
      <c r="K432" t="s">
        <v>19</v>
      </c>
      <c r="L432" t="s">
        <v>207</v>
      </c>
      <c r="M432" t="s">
        <v>326</v>
      </c>
      <c r="N432">
        <v>5000</v>
      </c>
      <c r="O432" s="18">
        <v>25311750</v>
      </c>
      <c r="P432" s="16" t="s">
        <v>309</v>
      </c>
    </row>
    <row r="433" spans="1:16">
      <c r="A433">
        <v>159</v>
      </c>
      <c r="B433">
        <v>24</v>
      </c>
      <c r="C433">
        <v>6.1428571428571397</v>
      </c>
      <c r="D433" t="s">
        <v>14</v>
      </c>
      <c r="E433">
        <v>22.5</v>
      </c>
      <c r="F433" t="s">
        <v>302</v>
      </c>
      <c r="G433" t="s">
        <v>274</v>
      </c>
      <c r="H433">
        <v>16</v>
      </c>
      <c r="I433" s="21" t="s">
        <v>92</v>
      </c>
      <c r="J433" t="s">
        <v>206</v>
      </c>
      <c r="K433" t="s">
        <v>19</v>
      </c>
      <c r="L433" t="s">
        <v>207</v>
      </c>
      <c r="M433" t="s">
        <v>326</v>
      </c>
      <c r="N433">
        <v>5000</v>
      </c>
      <c r="O433" s="18">
        <v>25311750</v>
      </c>
    </row>
    <row r="434" spans="1:16">
      <c r="A434">
        <v>159</v>
      </c>
      <c r="B434">
        <v>48</v>
      </c>
      <c r="C434">
        <v>3</v>
      </c>
      <c r="D434" t="s">
        <v>14</v>
      </c>
      <c r="E434">
        <v>22.5</v>
      </c>
      <c r="F434" t="s">
        <v>302</v>
      </c>
      <c r="G434" t="s">
        <v>274</v>
      </c>
      <c r="H434">
        <v>16</v>
      </c>
      <c r="I434" s="21" t="s">
        <v>92</v>
      </c>
      <c r="J434" t="s">
        <v>206</v>
      </c>
      <c r="K434" t="s">
        <v>19</v>
      </c>
      <c r="L434" t="s">
        <v>207</v>
      </c>
      <c r="M434" t="s">
        <v>326</v>
      </c>
      <c r="N434">
        <v>5000</v>
      </c>
      <c r="O434" s="18">
        <v>25311750</v>
      </c>
    </row>
    <row r="435" spans="1:16">
      <c r="A435">
        <v>160</v>
      </c>
      <c r="B435">
        <v>1</v>
      </c>
      <c r="C435">
        <v>3.2938076416337383</v>
      </c>
      <c r="D435" t="s">
        <v>14</v>
      </c>
      <c r="E435">
        <v>20</v>
      </c>
      <c r="F435" s="21" t="s">
        <v>42</v>
      </c>
      <c r="G435" t="s">
        <v>274</v>
      </c>
      <c r="H435">
        <v>162</v>
      </c>
      <c r="I435" s="6" t="s">
        <v>310</v>
      </c>
      <c r="J435" t="s">
        <v>206</v>
      </c>
      <c r="K435" t="s">
        <v>19</v>
      </c>
      <c r="L435" t="s">
        <v>311</v>
      </c>
      <c r="M435" t="s">
        <v>196</v>
      </c>
      <c r="N435">
        <v>20000</v>
      </c>
      <c r="O435" s="18">
        <v>24065589</v>
      </c>
      <c r="P435" t="s">
        <v>312</v>
      </c>
    </row>
    <row r="436" spans="1:16">
      <c r="A436">
        <v>160</v>
      </c>
      <c r="B436">
        <v>48</v>
      </c>
      <c r="C436">
        <v>4.6113306982871967</v>
      </c>
      <c r="D436" t="s">
        <v>14</v>
      </c>
      <c r="E436">
        <v>20</v>
      </c>
      <c r="F436" s="21" t="s">
        <v>42</v>
      </c>
      <c r="G436" t="s">
        <v>274</v>
      </c>
      <c r="H436">
        <v>162</v>
      </c>
      <c r="I436" s="6" t="s">
        <v>310</v>
      </c>
      <c r="J436" t="s">
        <v>206</v>
      </c>
      <c r="K436" t="s">
        <v>19</v>
      </c>
      <c r="L436" t="s">
        <v>311</v>
      </c>
      <c r="M436" t="s">
        <v>196</v>
      </c>
      <c r="N436">
        <v>20000</v>
      </c>
      <c r="O436" s="18">
        <v>24065589</v>
      </c>
    </row>
    <row r="437" spans="1:16">
      <c r="A437">
        <v>161</v>
      </c>
      <c r="B437">
        <v>1</v>
      </c>
      <c r="C437">
        <v>4.2819499341238254</v>
      </c>
      <c r="D437" t="s">
        <v>14</v>
      </c>
      <c r="E437">
        <v>20</v>
      </c>
      <c r="F437" s="21" t="s">
        <v>42</v>
      </c>
      <c r="G437" t="s">
        <v>274</v>
      </c>
      <c r="H437">
        <v>171</v>
      </c>
      <c r="I437" s="6" t="s">
        <v>310</v>
      </c>
      <c r="J437" t="s">
        <v>206</v>
      </c>
      <c r="K437" t="s">
        <v>19</v>
      </c>
      <c r="L437" t="s">
        <v>311</v>
      </c>
      <c r="M437" t="s">
        <v>196</v>
      </c>
      <c r="N437">
        <v>20000</v>
      </c>
      <c r="O437" s="18">
        <v>24065589</v>
      </c>
      <c r="P437" t="s">
        <v>313</v>
      </c>
    </row>
    <row r="438" spans="1:16">
      <c r="A438">
        <v>161</v>
      </c>
      <c r="B438">
        <v>48</v>
      </c>
      <c r="C438">
        <v>4.6113306982871967</v>
      </c>
      <c r="D438" t="s">
        <v>14</v>
      </c>
      <c r="E438">
        <v>20</v>
      </c>
      <c r="F438" s="21" t="s">
        <v>42</v>
      </c>
      <c r="G438" t="s">
        <v>274</v>
      </c>
      <c r="H438">
        <v>171</v>
      </c>
      <c r="I438" s="6" t="s">
        <v>310</v>
      </c>
      <c r="J438" t="s">
        <v>206</v>
      </c>
      <c r="K438" t="s">
        <v>19</v>
      </c>
      <c r="L438" t="s">
        <v>311</v>
      </c>
      <c r="M438" t="s">
        <v>196</v>
      </c>
      <c r="N438">
        <v>20000</v>
      </c>
      <c r="O438" s="18">
        <v>24065589</v>
      </c>
    </row>
    <row r="439" spans="1:16">
      <c r="A439">
        <v>162</v>
      </c>
      <c r="B439">
        <f>1/60</f>
        <v>1.6666666666666666E-2</v>
      </c>
      <c r="C439">
        <v>7.2</v>
      </c>
      <c r="D439" t="s">
        <v>14</v>
      </c>
      <c r="E439">
        <v>22.5</v>
      </c>
      <c r="F439" t="s">
        <v>31</v>
      </c>
      <c r="G439" t="s">
        <v>274</v>
      </c>
      <c r="H439">
        <v>20.3</v>
      </c>
      <c r="I439" t="s">
        <v>29</v>
      </c>
      <c r="J439" t="s">
        <v>242</v>
      </c>
      <c r="K439" t="s">
        <v>19</v>
      </c>
      <c r="L439" t="s">
        <v>68</v>
      </c>
      <c r="M439" t="s">
        <v>326</v>
      </c>
      <c r="N439">
        <v>1600</v>
      </c>
      <c r="O439" s="18">
        <v>16000291</v>
      </c>
      <c r="P439" t="s">
        <v>244</v>
      </c>
    </row>
    <row r="440" spans="1:16">
      <c r="A440">
        <v>162</v>
      </c>
      <c r="B440">
        <v>1</v>
      </c>
      <c r="C440">
        <v>8.1</v>
      </c>
      <c r="D440" t="s">
        <v>14</v>
      </c>
      <c r="E440">
        <v>22.5</v>
      </c>
      <c r="F440" t="s">
        <v>31</v>
      </c>
      <c r="G440" t="s">
        <v>274</v>
      </c>
      <c r="H440">
        <v>20.3</v>
      </c>
      <c r="I440" t="s">
        <v>29</v>
      </c>
      <c r="J440" t="s">
        <v>242</v>
      </c>
      <c r="K440" t="s">
        <v>19</v>
      </c>
      <c r="L440" t="s">
        <v>68</v>
      </c>
      <c r="M440" t="s">
        <v>326</v>
      </c>
      <c r="N440">
        <v>1600</v>
      </c>
      <c r="O440" s="18">
        <v>16000291</v>
      </c>
    </row>
    <row r="441" spans="1:16">
      <c r="A441">
        <v>162</v>
      </c>
      <c r="B441">
        <v>4</v>
      </c>
      <c r="C441">
        <v>7.9</v>
      </c>
      <c r="D441" t="s">
        <v>14</v>
      </c>
      <c r="E441">
        <v>22.5</v>
      </c>
      <c r="F441" t="s">
        <v>31</v>
      </c>
      <c r="G441" t="s">
        <v>274</v>
      </c>
      <c r="H441">
        <v>20.3</v>
      </c>
      <c r="I441" t="s">
        <v>29</v>
      </c>
      <c r="J441" t="s">
        <v>242</v>
      </c>
      <c r="K441" t="s">
        <v>19</v>
      </c>
      <c r="L441" t="s">
        <v>68</v>
      </c>
      <c r="M441" t="s">
        <v>326</v>
      </c>
      <c r="N441">
        <v>1600</v>
      </c>
      <c r="O441" s="18">
        <v>16000291</v>
      </c>
    </row>
    <row r="442" spans="1:16">
      <c r="A442">
        <v>162</v>
      </c>
      <c r="B442">
        <v>24</v>
      </c>
      <c r="C442">
        <v>8.5</v>
      </c>
      <c r="D442" t="s">
        <v>14</v>
      </c>
      <c r="E442">
        <v>22.5</v>
      </c>
      <c r="F442" t="s">
        <v>31</v>
      </c>
      <c r="G442" t="s">
        <v>274</v>
      </c>
      <c r="H442">
        <v>20.3</v>
      </c>
      <c r="I442" t="s">
        <v>29</v>
      </c>
      <c r="J442" t="s">
        <v>242</v>
      </c>
      <c r="K442" t="s">
        <v>19</v>
      </c>
      <c r="L442" t="s">
        <v>68</v>
      </c>
      <c r="M442" t="s">
        <v>326</v>
      </c>
      <c r="N442">
        <v>1600</v>
      </c>
      <c r="O442" s="18">
        <v>16000291</v>
      </c>
    </row>
    <row r="443" spans="1:16">
      <c r="A443">
        <v>163</v>
      </c>
      <c r="B443">
        <f>1/60</f>
        <v>1.6666666666666666E-2</v>
      </c>
      <c r="C443">
        <v>9</v>
      </c>
      <c r="D443" t="s">
        <v>14</v>
      </c>
      <c r="E443">
        <v>22.5</v>
      </c>
      <c r="F443" t="s">
        <v>31</v>
      </c>
      <c r="G443" t="s">
        <v>274</v>
      </c>
      <c r="H443">
        <v>20.3</v>
      </c>
      <c r="I443" t="s">
        <v>29</v>
      </c>
      <c r="J443" t="s">
        <v>242</v>
      </c>
      <c r="K443" t="s">
        <v>19</v>
      </c>
      <c r="L443" t="s">
        <v>20</v>
      </c>
      <c r="M443" t="s">
        <v>326</v>
      </c>
      <c r="N443">
        <v>1600</v>
      </c>
      <c r="O443" s="18">
        <v>16000291</v>
      </c>
      <c r="P443" t="s">
        <v>245</v>
      </c>
    </row>
    <row r="444" spans="1:16">
      <c r="A444">
        <v>163</v>
      </c>
      <c r="B444">
        <v>1</v>
      </c>
      <c r="C444">
        <v>8.6</v>
      </c>
      <c r="D444" t="s">
        <v>14</v>
      </c>
      <c r="E444">
        <v>22.5</v>
      </c>
      <c r="F444" t="s">
        <v>31</v>
      </c>
      <c r="G444" t="s">
        <v>274</v>
      </c>
      <c r="H444">
        <v>20.3</v>
      </c>
      <c r="I444" t="s">
        <v>29</v>
      </c>
      <c r="J444" t="s">
        <v>242</v>
      </c>
      <c r="K444" t="s">
        <v>19</v>
      </c>
      <c r="L444" t="s">
        <v>20</v>
      </c>
      <c r="M444" t="s">
        <v>326</v>
      </c>
      <c r="N444">
        <v>1600</v>
      </c>
      <c r="O444" s="18">
        <v>16000291</v>
      </c>
    </row>
    <row r="445" spans="1:16">
      <c r="A445">
        <v>163</v>
      </c>
      <c r="B445">
        <v>4</v>
      </c>
      <c r="C445">
        <v>9.5</v>
      </c>
      <c r="D445" t="s">
        <v>14</v>
      </c>
      <c r="E445">
        <v>22.5</v>
      </c>
      <c r="F445" t="s">
        <v>31</v>
      </c>
      <c r="G445" t="s">
        <v>274</v>
      </c>
      <c r="H445">
        <v>20.3</v>
      </c>
      <c r="I445" t="s">
        <v>29</v>
      </c>
      <c r="J445" t="s">
        <v>242</v>
      </c>
      <c r="K445" t="s">
        <v>19</v>
      </c>
      <c r="L445" t="s">
        <v>20</v>
      </c>
      <c r="M445" t="s">
        <v>326</v>
      </c>
      <c r="N445">
        <v>1600</v>
      </c>
      <c r="O445" s="18">
        <v>16000291</v>
      </c>
    </row>
    <row r="446" spans="1:16">
      <c r="A446">
        <v>163</v>
      </c>
      <c r="B446">
        <v>24</v>
      </c>
      <c r="C446">
        <v>10.8</v>
      </c>
      <c r="D446" t="s">
        <v>14</v>
      </c>
      <c r="E446">
        <v>22.5</v>
      </c>
      <c r="F446" t="s">
        <v>31</v>
      </c>
      <c r="G446" t="s">
        <v>274</v>
      </c>
      <c r="H446">
        <v>20.3</v>
      </c>
      <c r="I446" t="s">
        <v>29</v>
      </c>
      <c r="J446" t="s">
        <v>242</v>
      </c>
      <c r="K446" t="s">
        <v>19</v>
      </c>
      <c r="L446" t="s">
        <v>20</v>
      </c>
      <c r="M446" t="s">
        <v>326</v>
      </c>
      <c r="N446">
        <v>1600</v>
      </c>
      <c r="O446" s="18">
        <v>16000291</v>
      </c>
    </row>
    <row r="447" spans="1:16">
      <c r="A447">
        <v>164</v>
      </c>
      <c r="B447">
        <v>48</v>
      </c>
      <c r="C447">
        <v>2.9940119760478998</v>
      </c>
      <c r="D447" t="s">
        <v>14</v>
      </c>
      <c r="E447">
        <v>23.5</v>
      </c>
      <c r="F447" s="21" t="s">
        <v>15</v>
      </c>
      <c r="G447" t="s">
        <v>274</v>
      </c>
      <c r="H447">
        <v>23.3</v>
      </c>
      <c r="I447" s="6" t="s">
        <v>92</v>
      </c>
      <c r="J447" t="s">
        <v>242</v>
      </c>
      <c r="K447" t="s">
        <v>246</v>
      </c>
      <c r="L447" t="s">
        <v>20</v>
      </c>
      <c r="M447" t="s">
        <v>196</v>
      </c>
      <c r="N447" t="s">
        <v>55</v>
      </c>
      <c r="O447" s="18">
        <v>19420561</v>
      </c>
      <c r="P447" t="s">
        <v>247</v>
      </c>
    </row>
    <row r="448" spans="1:16">
      <c r="A448">
        <v>165</v>
      </c>
      <c r="B448">
        <v>48</v>
      </c>
      <c r="C448">
        <v>5.0598802395209601</v>
      </c>
      <c r="D448" t="s">
        <v>14</v>
      </c>
      <c r="E448">
        <v>23.5</v>
      </c>
      <c r="F448" s="21" t="s">
        <v>15</v>
      </c>
      <c r="G448" t="s">
        <v>274</v>
      </c>
      <c r="H448">
        <v>33.299999999999997</v>
      </c>
      <c r="I448" s="6" t="s">
        <v>92</v>
      </c>
      <c r="J448" t="s">
        <v>242</v>
      </c>
      <c r="K448" t="s">
        <v>246</v>
      </c>
      <c r="L448" t="s">
        <v>20</v>
      </c>
      <c r="M448" t="s">
        <v>196</v>
      </c>
      <c r="N448" t="s">
        <v>55</v>
      </c>
      <c r="O448" s="18">
        <v>19420561</v>
      </c>
      <c r="P448" t="s">
        <v>248</v>
      </c>
    </row>
    <row r="449" spans="1:16">
      <c r="A449">
        <v>166</v>
      </c>
      <c r="B449">
        <v>48</v>
      </c>
      <c r="C449">
        <v>4.4311377245508901</v>
      </c>
      <c r="D449" t="s">
        <v>14</v>
      </c>
      <c r="E449">
        <v>23.5</v>
      </c>
      <c r="F449" s="21" t="s">
        <v>15</v>
      </c>
      <c r="G449" t="s">
        <v>274</v>
      </c>
      <c r="H449">
        <v>62</v>
      </c>
      <c r="I449" s="6" t="s">
        <v>92</v>
      </c>
      <c r="J449" t="s">
        <v>242</v>
      </c>
      <c r="K449" t="s">
        <v>246</v>
      </c>
      <c r="L449" t="s">
        <v>20</v>
      </c>
      <c r="M449" t="s">
        <v>196</v>
      </c>
      <c r="N449" t="s">
        <v>55</v>
      </c>
      <c r="O449" s="18">
        <v>19420561</v>
      </c>
      <c r="P449" t="s">
        <v>249</v>
      </c>
    </row>
    <row r="450" spans="1:16">
      <c r="A450">
        <v>167</v>
      </c>
      <c r="B450">
        <v>24</v>
      </c>
      <c r="C450">
        <v>9.1176470588235201</v>
      </c>
      <c r="D450" t="s">
        <v>14</v>
      </c>
      <c r="E450" t="s">
        <v>326</v>
      </c>
      <c r="F450" s="21" t="s">
        <v>15</v>
      </c>
      <c r="G450" t="s">
        <v>274</v>
      </c>
      <c r="H450">
        <v>97</v>
      </c>
      <c r="I450" s="6" t="s">
        <v>92</v>
      </c>
      <c r="J450" t="s">
        <v>242</v>
      </c>
      <c r="K450" t="s">
        <v>250</v>
      </c>
      <c r="L450" t="s">
        <v>20</v>
      </c>
      <c r="M450" t="s">
        <v>326</v>
      </c>
      <c r="N450">
        <v>0</v>
      </c>
      <c r="O450" s="18">
        <v>26860294</v>
      </c>
      <c r="P450" t="s">
        <v>251</v>
      </c>
    </row>
    <row r="451" spans="1:16">
      <c r="A451">
        <v>168</v>
      </c>
      <c r="B451">
        <v>24</v>
      </c>
      <c r="C451">
        <v>0.31</v>
      </c>
      <c r="D451" t="s">
        <v>14</v>
      </c>
      <c r="E451">
        <v>22</v>
      </c>
      <c r="F451" s="21" t="s">
        <v>15</v>
      </c>
      <c r="G451" t="s">
        <v>274</v>
      </c>
      <c r="H451">
        <v>144</v>
      </c>
      <c r="I451" t="s">
        <v>167</v>
      </c>
      <c r="J451" t="s">
        <v>242</v>
      </c>
      <c r="K451" t="s">
        <v>19</v>
      </c>
      <c r="L451" t="s">
        <v>20</v>
      </c>
      <c r="M451" t="s">
        <v>59</v>
      </c>
      <c r="N451">
        <v>0</v>
      </c>
      <c r="O451" s="18">
        <v>32431497</v>
      </c>
      <c r="P451" t="s">
        <v>253</v>
      </c>
    </row>
    <row r="452" spans="1:16">
      <c r="A452" s="13">
        <v>169</v>
      </c>
      <c r="B452">
        <v>24</v>
      </c>
      <c r="C452">
        <v>4.7058823529411704</v>
      </c>
      <c r="D452" t="s">
        <v>14</v>
      </c>
      <c r="E452">
        <v>23.5</v>
      </c>
      <c r="F452" s="6" t="s">
        <v>166</v>
      </c>
      <c r="G452" t="s">
        <v>274</v>
      </c>
      <c r="H452">
        <v>23</v>
      </c>
      <c r="I452" s="6" t="s">
        <v>92</v>
      </c>
      <c r="J452" t="s">
        <v>242</v>
      </c>
      <c r="K452" t="s">
        <v>19</v>
      </c>
      <c r="L452" t="s">
        <v>20</v>
      </c>
      <c r="M452" t="s">
        <v>326</v>
      </c>
      <c r="N452">
        <v>0</v>
      </c>
      <c r="O452" s="18">
        <v>21612822</v>
      </c>
      <c r="P452" t="s">
        <v>254</v>
      </c>
    </row>
    <row r="453" spans="1:16">
      <c r="A453">
        <v>170</v>
      </c>
      <c r="B453">
        <v>6</v>
      </c>
      <c r="C453">
        <v>14.021857923497199</v>
      </c>
      <c r="D453" t="s">
        <v>14</v>
      </c>
      <c r="E453">
        <v>20</v>
      </c>
      <c r="F453" s="21" t="s">
        <v>15</v>
      </c>
      <c r="G453" t="s">
        <v>274</v>
      </c>
      <c r="H453">
        <v>77.2</v>
      </c>
      <c r="I453" t="s">
        <v>234</v>
      </c>
      <c r="J453" t="s">
        <v>242</v>
      </c>
      <c r="K453" t="s">
        <v>250</v>
      </c>
      <c r="L453" t="s">
        <v>20</v>
      </c>
      <c r="M453" t="s">
        <v>196</v>
      </c>
      <c r="N453">
        <v>5000</v>
      </c>
      <c r="O453" s="18">
        <v>21176954</v>
      </c>
      <c r="P453" t="s">
        <v>255</v>
      </c>
    </row>
    <row r="454" spans="1:16">
      <c r="A454">
        <v>171</v>
      </c>
      <c r="B454">
        <v>6</v>
      </c>
      <c r="C454">
        <v>13.3661202185792</v>
      </c>
      <c r="D454" t="s">
        <v>14</v>
      </c>
      <c r="E454">
        <v>20</v>
      </c>
      <c r="F454" s="21" t="s">
        <v>15</v>
      </c>
      <c r="G454" t="s">
        <v>274</v>
      </c>
      <c r="H454">
        <v>77.2</v>
      </c>
      <c r="I454" t="s">
        <v>234</v>
      </c>
      <c r="J454" t="s">
        <v>242</v>
      </c>
      <c r="K454" t="s">
        <v>250</v>
      </c>
      <c r="L454" t="s">
        <v>68</v>
      </c>
      <c r="M454" t="s">
        <v>196</v>
      </c>
      <c r="N454">
        <v>5000</v>
      </c>
      <c r="O454" s="18">
        <v>21176954</v>
      </c>
      <c r="P454" t="s">
        <v>256</v>
      </c>
    </row>
    <row r="455" spans="1:16">
      <c r="A455" s="13">
        <v>172</v>
      </c>
      <c r="B455">
        <v>48</v>
      </c>
      <c r="C455">
        <v>3.43971631205673</v>
      </c>
      <c r="D455" t="s">
        <v>14</v>
      </c>
      <c r="E455" s="6">
        <v>23</v>
      </c>
      <c r="F455" s="21" t="s">
        <v>42</v>
      </c>
      <c r="G455" t="s">
        <v>274</v>
      </c>
      <c r="H455">
        <v>13</v>
      </c>
      <c r="I455" s="6" t="s">
        <v>169</v>
      </c>
      <c r="J455" t="s">
        <v>242</v>
      </c>
      <c r="K455" t="s">
        <v>19</v>
      </c>
      <c r="L455" t="s">
        <v>221</v>
      </c>
      <c r="M455" t="s">
        <v>326</v>
      </c>
      <c r="N455">
        <v>0</v>
      </c>
      <c r="O455" s="18">
        <v>23300273</v>
      </c>
      <c r="P455" t="s">
        <v>257</v>
      </c>
    </row>
    <row r="456" spans="1:16">
      <c r="A456">
        <v>173</v>
      </c>
      <c r="B456">
        <v>3</v>
      </c>
      <c r="C456">
        <v>22.7</v>
      </c>
      <c r="D456" t="s">
        <v>14</v>
      </c>
      <c r="E456">
        <v>20</v>
      </c>
      <c r="F456" s="21" t="s">
        <v>15</v>
      </c>
      <c r="G456" t="s">
        <v>274</v>
      </c>
      <c r="H456">
        <v>104.2</v>
      </c>
      <c r="I456" t="s">
        <v>167</v>
      </c>
      <c r="J456" t="s">
        <v>242</v>
      </c>
      <c r="K456" t="s">
        <v>19</v>
      </c>
      <c r="L456" t="s">
        <v>258</v>
      </c>
      <c r="M456" t="s">
        <v>59</v>
      </c>
      <c r="N456">
        <v>2000</v>
      </c>
      <c r="O456" s="18">
        <v>27791199</v>
      </c>
      <c r="P456" t="s">
        <v>259</v>
      </c>
    </row>
    <row r="457" spans="1:16">
      <c r="A457">
        <v>173</v>
      </c>
      <c r="B457">
        <v>9</v>
      </c>
      <c r="C457">
        <v>6.23</v>
      </c>
      <c r="D457" t="s">
        <v>14</v>
      </c>
      <c r="E457">
        <v>20</v>
      </c>
      <c r="F457" s="21" t="s">
        <v>15</v>
      </c>
      <c r="G457" t="s">
        <v>274</v>
      </c>
      <c r="H457">
        <v>104.2</v>
      </c>
      <c r="I457" t="s">
        <v>167</v>
      </c>
      <c r="J457" t="s">
        <v>242</v>
      </c>
      <c r="K457" t="s">
        <v>19</v>
      </c>
      <c r="L457" t="s">
        <v>258</v>
      </c>
      <c r="M457" t="s">
        <v>59</v>
      </c>
      <c r="N457">
        <v>2000</v>
      </c>
      <c r="O457" s="18">
        <v>27791199</v>
      </c>
    </row>
    <row r="458" spans="1:16">
      <c r="A458">
        <v>174</v>
      </c>
      <c r="B458">
        <v>1</v>
      </c>
      <c r="C458">
        <v>12.826086956521699</v>
      </c>
      <c r="D458" t="s">
        <v>14</v>
      </c>
      <c r="E458">
        <v>27</v>
      </c>
      <c r="F458" s="21" t="s">
        <v>42</v>
      </c>
      <c r="G458" t="s">
        <v>274</v>
      </c>
      <c r="H458">
        <v>22</v>
      </c>
      <c r="I458" t="s">
        <v>29</v>
      </c>
      <c r="J458" t="s">
        <v>242</v>
      </c>
      <c r="K458" t="s">
        <v>19</v>
      </c>
      <c r="L458" t="s">
        <v>20</v>
      </c>
      <c r="M458" t="s">
        <v>381</v>
      </c>
      <c r="N458">
        <v>5000</v>
      </c>
      <c r="O458" s="18">
        <v>27286872</v>
      </c>
      <c r="P458" t="s">
        <v>260</v>
      </c>
    </row>
    <row r="459" spans="1:16">
      <c r="A459">
        <v>174</v>
      </c>
      <c r="B459">
        <v>4</v>
      </c>
      <c r="C459">
        <v>12.391304347826001</v>
      </c>
      <c r="D459" t="s">
        <v>14</v>
      </c>
      <c r="E459">
        <v>27</v>
      </c>
      <c r="F459" s="21" t="s">
        <v>42</v>
      </c>
      <c r="G459" t="s">
        <v>274</v>
      </c>
      <c r="H459">
        <v>22</v>
      </c>
      <c r="I459" t="s">
        <v>29</v>
      </c>
      <c r="J459" t="s">
        <v>242</v>
      </c>
      <c r="K459" t="s">
        <v>19</v>
      </c>
      <c r="L459" t="s">
        <v>20</v>
      </c>
      <c r="M459" t="s">
        <v>381</v>
      </c>
      <c r="N459">
        <v>5000</v>
      </c>
      <c r="O459" s="18">
        <v>27286872</v>
      </c>
    </row>
    <row r="460" spans="1:16">
      <c r="A460">
        <v>174</v>
      </c>
      <c r="B460">
        <v>24</v>
      </c>
      <c r="C460">
        <v>9.3478260869565108</v>
      </c>
      <c r="D460" t="s">
        <v>14</v>
      </c>
      <c r="E460">
        <v>27</v>
      </c>
      <c r="F460" s="21" t="s">
        <v>42</v>
      </c>
      <c r="G460" t="s">
        <v>274</v>
      </c>
      <c r="H460">
        <v>22</v>
      </c>
      <c r="I460" t="s">
        <v>29</v>
      </c>
      <c r="J460" t="s">
        <v>242</v>
      </c>
      <c r="K460" t="s">
        <v>19</v>
      </c>
      <c r="L460" t="s">
        <v>20</v>
      </c>
      <c r="M460" t="s">
        <v>381</v>
      </c>
      <c r="N460">
        <v>5000</v>
      </c>
      <c r="O460" s="18">
        <v>27286872</v>
      </c>
    </row>
    <row r="461" spans="1:16">
      <c r="A461">
        <v>175</v>
      </c>
      <c r="B461">
        <v>4</v>
      </c>
      <c r="C461">
        <v>4.0999999999999996</v>
      </c>
      <c r="D461" t="s">
        <v>14</v>
      </c>
      <c r="E461">
        <v>18</v>
      </c>
      <c r="F461" s="21" t="s">
        <v>15</v>
      </c>
      <c r="G461" t="s">
        <v>274</v>
      </c>
      <c r="H461">
        <v>57.8</v>
      </c>
      <c r="I461" s="6" t="s">
        <v>92</v>
      </c>
      <c r="J461" t="s">
        <v>242</v>
      </c>
      <c r="K461" t="s">
        <v>19</v>
      </c>
      <c r="L461" t="s">
        <v>20</v>
      </c>
      <c r="M461" t="s">
        <v>196</v>
      </c>
      <c r="N461">
        <v>5000</v>
      </c>
      <c r="O461" s="18">
        <v>20195708</v>
      </c>
      <c r="P461" t="s">
        <v>261</v>
      </c>
    </row>
    <row r="462" spans="1:16">
      <c r="A462">
        <v>175</v>
      </c>
      <c r="B462">
        <v>24</v>
      </c>
      <c r="C462">
        <v>2.2999999999999998</v>
      </c>
      <c r="D462" t="s">
        <v>14</v>
      </c>
      <c r="E462">
        <v>18</v>
      </c>
      <c r="F462" s="21" t="s">
        <v>15</v>
      </c>
      <c r="G462" t="s">
        <v>274</v>
      </c>
      <c r="H462">
        <v>57.8</v>
      </c>
      <c r="I462" s="6" t="s">
        <v>92</v>
      </c>
      <c r="J462" t="s">
        <v>242</v>
      </c>
      <c r="K462" t="s">
        <v>19</v>
      </c>
      <c r="L462" t="s">
        <v>20</v>
      </c>
      <c r="M462" t="s">
        <v>196</v>
      </c>
      <c r="N462">
        <v>5000</v>
      </c>
      <c r="O462" s="18">
        <v>20195708</v>
      </c>
    </row>
    <row r="463" spans="1:16">
      <c r="A463">
        <v>175</v>
      </c>
      <c r="B463">
        <v>48</v>
      </c>
      <c r="C463">
        <v>1.9</v>
      </c>
      <c r="D463" t="s">
        <v>14</v>
      </c>
      <c r="E463">
        <v>18</v>
      </c>
      <c r="F463" s="21" t="s">
        <v>15</v>
      </c>
      <c r="G463" t="s">
        <v>274</v>
      </c>
      <c r="H463">
        <v>57.8</v>
      </c>
      <c r="I463" s="6" t="s">
        <v>92</v>
      </c>
      <c r="J463" t="s">
        <v>242</v>
      </c>
      <c r="K463" t="s">
        <v>19</v>
      </c>
      <c r="L463" t="s">
        <v>20</v>
      </c>
      <c r="M463" t="s">
        <v>196</v>
      </c>
      <c r="N463">
        <v>5000</v>
      </c>
      <c r="O463" s="18">
        <v>20195708</v>
      </c>
    </row>
    <row r="464" spans="1:16">
      <c r="A464">
        <v>175</v>
      </c>
      <c r="B464">
        <v>72</v>
      </c>
      <c r="C464">
        <v>1.9</v>
      </c>
      <c r="D464" t="s">
        <v>14</v>
      </c>
      <c r="E464">
        <v>18</v>
      </c>
      <c r="F464" s="21" t="s">
        <v>15</v>
      </c>
      <c r="G464" t="s">
        <v>274</v>
      </c>
      <c r="H464">
        <v>57.8</v>
      </c>
      <c r="I464" s="6" t="s">
        <v>92</v>
      </c>
      <c r="J464" t="s">
        <v>242</v>
      </c>
      <c r="K464" t="s">
        <v>19</v>
      </c>
      <c r="L464" t="s">
        <v>20</v>
      </c>
      <c r="M464" t="s">
        <v>196</v>
      </c>
      <c r="N464">
        <v>5000</v>
      </c>
      <c r="O464" s="18">
        <v>20195708</v>
      </c>
    </row>
    <row r="465" spans="1:16">
      <c r="A465">
        <v>176</v>
      </c>
      <c r="B465">
        <v>4</v>
      </c>
      <c r="C465">
        <v>4.7</v>
      </c>
      <c r="D465" t="s">
        <v>14</v>
      </c>
      <c r="E465">
        <v>18</v>
      </c>
      <c r="F465" s="21" t="s">
        <v>15</v>
      </c>
      <c r="G465" t="s">
        <v>274</v>
      </c>
      <c r="H465">
        <v>61</v>
      </c>
      <c r="I465" s="6" t="s">
        <v>92</v>
      </c>
      <c r="J465" t="s">
        <v>242</v>
      </c>
      <c r="K465" t="s">
        <v>19</v>
      </c>
      <c r="L465" t="s">
        <v>20</v>
      </c>
      <c r="M465" t="s">
        <v>196</v>
      </c>
      <c r="N465">
        <v>5000</v>
      </c>
      <c r="O465" s="18">
        <v>20195708</v>
      </c>
      <c r="P465" t="s">
        <v>262</v>
      </c>
    </row>
    <row r="466" spans="1:16">
      <c r="A466">
        <v>176</v>
      </c>
      <c r="B466">
        <v>24</v>
      </c>
      <c r="C466">
        <v>2.7</v>
      </c>
      <c r="D466" t="s">
        <v>14</v>
      </c>
      <c r="E466">
        <v>18</v>
      </c>
      <c r="F466" s="21" t="s">
        <v>15</v>
      </c>
      <c r="G466" t="s">
        <v>274</v>
      </c>
      <c r="H466">
        <v>61</v>
      </c>
      <c r="I466" s="6" t="s">
        <v>92</v>
      </c>
      <c r="J466" t="s">
        <v>242</v>
      </c>
      <c r="K466" t="s">
        <v>19</v>
      </c>
      <c r="L466" t="s">
        <v>20</v>
      </c>
      <c r="M466" t="s">
        <v>196</v>
      </c>
      <c r="N466">
        <v>5000</v>
      </c>
      <c r="O466" s="18">
        <v>20195708</v>
      </c>
    </row>
    <row r="467" spans="1:16">
      <c r="A467">
        <v>176</v>
      </c>
      <c r="B467">
        <v>48</v>
      </c>
      <c r="C467">
        <v>2.1</v>
      </c>
      <c r="D467" t="s">
        <v>14</v>
      </c>
      <c r="E467">
        <v>18</v>
      </c>
      <c r="F467" s="21" t="s">
        <v>15</v>
      </c>
      <c r="G467" t="s">
        <v>274</v>
      </c>
      <c r="H467">
        <v>61</v>
      </c>
      <c r="I467" s="6" t="s">
        <v>92</v>
      </c>
      <c r="J467" t="s">
        <v>242</v>
      </c>
      <c r="K467" t="s">
        <v>19</v>
      </c>
      <c r="L467" t="s">
        <v>20</v>
      </c>
      <c r="M467" t="s">
        <v>196</v>
      </c>
      <c r="N467">
        <v>5000</v>
      </c>
      <c r="O467" s="18">
        <v>20195708</v>
      </c>
    </row>
    <row r="468" spans="1:16">
      <c r="A468">
        <v>176</v>
      </c>
      <c r="B468">
        <v>72</v>
      </c>
      <c r="C468">
        <v>2</v>
      </c>
      <c r="D468" t="s">
        <v>14</v>
      </c>
      <c r="E468">
        <v>18</v>
      </c>
      <c r="F468" s="21" t="s">
        <v>15</v>
      </c>
      <c r="G468" t="s">
        <v>274</v>
      </c>
      <c r="H468">
        <v>61</v>
      </c>
      <c r="I468" s="6" t="s">
        <v>92</v>
      </c>
      <c r="J468" t="s">
        <v>242</v>
      </c>
      <c r="K468" t="s">
        <v>19</v>
      </c>
      <c r="L468" t="s">
        <v>20</v>
      </c>
      <c r="M468" t="s">
        <v>196</v>
      </c>
      <c r="N468">
        <v>5000</v>
      </c>
      <c r="O468" s="18">
        <v>20195708</v>
      </c>
    </row>
    <row r="469" spans="1:16">
      <c r="A469">
        <v>177</v>
      </c>
      <c r="B469">
        <v>1</v>
      </c>
      <c r="C469">
        <v>0.68027210884353195</v>
      </c>
      <c r="D469" t="s">
        <v>14</v>
      </c>
      <c r="E469" t="s">
        <v>326</v>
      </c>
      <c r="F469" s="6" t="s">
        <v>166</v>
      </c>
      <c r="G469" t="s">
        <v>274</v>
      </c>
      <c r="H469">
        <v>70</v>
      </c>
      <c r="I469" t="s">
        <v>167</v>
      </c>
      <c r="J469" t="s">
        <v>242</v>
      </c>
      <c r="K469" t="s">
        <v>250</v>
      </c>
      <c r="L469" t="s">
        <v>20</v>
      </c>
      <c r="M469" t="s">
        <v>196</v>
      </c>
      <c r="N469" t="s">
        <v>55</v>
      </c>
      <c r="O469" s="18">
        <v>23369008</v>
      </c>
      <c r="P469" t="s">
        <v>263</v>
      </c>
    </row>
    <row r="470" spans="1:16">
      <c r="A470">
        <v>178</v>
      </c>
      <c r="B470">
        <v>1</v>
      </c>
      <c r="C470">
        <v>3.8095238095238</v>
      </c>
      <c r="D470" t="s">
        <v>14</v>
      </c>
      <c r="E470" t="s">
        <v>326</v>
      </c>
      <c r="F470" s="6" t="s">
        <v>166</v>
      </c>
      <c r="G470" t="s">
        <v>274</v>
      </c>
      <c r="H470">
        <v>107</v>
      </c>
      <c r="I470" t="s">
        <v>167</v>
      </c>
      <c r="J470" t="s">
        <v>242</v>
      </c>
      <c r="K470" t="s">
        <v>264</v>
      </c>
      <c r="L470" t="s">
        <v>20</v>
      </c>
      <c r="M470" t="s">
        <v>59</v>
      </c>
      <c r="N470" t="s">
        <v>55</v>
      </c>
      <c r="O470" s="18">
        <v>23369008</v>
      </c>
      <c r="P470" t="s">
        <v>265</v>
      </c>
    </row>
    <row r="471" spans="1:16">
      <c r="A471">
        <v>179</v>
      </c>
      <c r="B471">
        <v>1</v>
      </c>
      <c r="C471">
        <v>0.81632653061224403</v>
      </c>
      <c r="D471" t="s">
        <v>14</v>
      </c>
      <c r="E471" t="s">
        <v>326</v>
      </c>
      <c r="F471" s="6" t="s">
        <v>166</v>
      </c>
      <c r="G471" t="s">
        <v>274</v>
      </c>
      <c r="H471">
        <v>121</v>
      </c>
      <c r="I471" t="s">
        <v>167</v>
      </c>
      <c r="J471" t="s">
        <v>242</v>
      </c>
      <c r="K471" t="s">
        <v>250</v>
      </c>
      <c r="L471" t="s">
        <v>20</v>
      </c>
      <c r="M471" t="s">
        <v>196</v>
      </c>
      <c r="N471" t="s">
        <v>55</v>
      </c>
      <c r="O471" s="18">
        <v>23369008</v>
      </c>
      <c r="P471" t="s">
        <v>266</v>
      </c>
    </row>
    <row r="472" spans="1:16">
      <c r="A472">
        <v>180</v>
      </c>
      <c r="B472">
        <v>1</v>
      </c>
      <c r="C472">
        <v>1.7687074829931899</v>
      </c>
      <c r="D472" t="s">
        <v>14</v>
      </c>
      <c r="E472" t="s">
        <v>326</v>
      </c>
      <c r="F472" s="6" t="s">
        <v>166</v>
      </c>
      <c r="G472" t="s">
        <v>274</v>
      </c>
      <c r="H472">
        <v>140</v>
      </c>
      <c r="I472" t="s">
        <v>167</v>
      </c>
      <c r="J472" t="s">
        <v>242</v>
      </c>
      <c r="K472" t="s">
        <v>264</v>
      </c>
      <c r="L472" t="s">
        <v>20</v>
      </c>
      <c r="M472" t="s">
        <v>59</v>
      </c>
      <c r="N472" t="s">
        <v>55</v>
      </c>
      <c r="O472" s="18">
        <v>23369008</v>
      </c>
      <c r="P472" t="s">
        <v>267</v>
      </c>
    </row>
    <row r="473" spans="1:16">
      <c r="A473">
        <v>181</v>
      </c>
      <c r="B473">
        <v>1</v>
      </c>
      <c r="C473">
        <v>4.8111888111888099</v>
      </c>
      <c r="D473" t="s">
        <v>14</v>
      </c>
      <c r="E473">
        <v>25</v>
      </c>
      <c r="F473" s="21" t="s">
        <v>15</v>
      </c>
      <c r="G473" t="s">
        <v>274</v>
      </c>
      <c r="H473">
        <v>138.52000000000001</v>
      </c>
      <c r="I473" t="s">
        <v>167</v>
      </c>
      <c r="J473" t="s">
        <v>242</v>
      </c>
      <c r="K473" t="s">
        <v>19</v>
      </c>
      <c r="L473" t="s">
        <v>20</v>
      </c>
      <c r="M473" t="s">
        <v>59</v>
      </c>
      <c r="N473">
        <v>0</v>
      </c>
      <c r="O473" s="18">
        <v>30171428</v>
      </c>
      <c r="P473" t="s">
        <v>268</v>
      </c>
    </row>
    <row r="474" spans="1:16">
      <c r="A474">
        <v>181</v>
      </c>
      <c r="B474">
        <v>4</v>
      </c>
      <c r="C474">
        <v>9.6363636363636296</v>
      </c>
      <c r="D474" t="s">
        <v>14</v>
      </c>
      <c r="E474">
        <v>25</v>
      </c>
      <c r="F474" s="21" t="s">
        <v>15</v>
      </c>
      <c r="G474" t="s">
        <v>274</v>
      </c>
      <c r="H474">
        <v>138.52000000000001</v>
      </c>
      <c r="I474" t="s">
        <v>167</v>
      </c>
      <c r="J474" t="s">
        <v>242</v>
      </c>
      <c r="K474" t="s">
        <v>19</v>
      </c>
      <c r="L474" t="s">
        <v>20</v>
      </c>
      <c r="M474" t="s">
        <v>59</v>
      </c>
      <c r="N474">
        <v>0</v>
      </c>
      <c r="O474" s="18">
        <v>30171428</v>
      </c>
    </row>
    <row r="475" spans="1:16">
      <c r="A475">
        <v>181</v>
      </c>
      <c r="B475">
        <v>24</v>
      </c>
      <c r="C475">
        <v>2.4615384615384501</v>
      </c>
      <c r="D475" t="s">
        <v>14</v>
      </c>
      <c r="E475">
        <v>25</v>
      </c>
      <c r="F475" s="21" t="s">
        <v>15</v>
      </c>
      <c r="G475" t="s">
        <v>274</v>
      </c>
      <c r="H475">
        <v>138.52000000000001</v>
      </c>
      <c r="I475" t="s">
        <v>167</v>
      </c>
      <c r="J475" t="s">
        <v>242</v>
      </c>
      <c r="K475" t="s">
        <v>19</v>
      </c>
      <c r="L475" t="s">
        <v>20</v>
      </c>
      <c r="M475" t="s">
        <v>59</v>
      </c>
      <c r="N475">
        <v>0</v>
      </c>
      <c r="O475" s="18">
        <v>30171428</v>
      </c>
    </row>
    <row r="476" spans="1:16">
      <c r="A476">
        <v>182</v>
      </c>
      <c r="B476">
        <v>1</v>
      </c>
      <c r="C476">
        <v>0.95238095238095233</v>
      </c>
      <c r="D476" t="s">
        <v>14</v>
      </c>
      <c r="E476">
        <v>27.5</v>
      </c>
      <c r="F476" s="6" t="s">
        <v>166</v>
      </c>
      <c r="G476" t="s">
        <v>274</v>
      </c>
      <c r="H476">
        <v>140</v>
      </c>
      <c r="I476" t="s">
        <v>167</v>
      </c>
      <c r="J476" t="s">
        <v>242</v>
      </c>
      <c r="K476" t="s">
        <v>19</v>
      </c>
      <c r="L476" t="s">
        <v>20</v>
      </c>
      <c r="M476" t="s">
        <v>59</v>
      </c>
      <c r="N476">
        <v>0</v>
      </c>
      <c r="O476" s="18">
        <v>20609382</v>
      </c>
      <c r="P476" t="s">
        <v>269</v>
      </c>
    </row>
    <row r="477" spans="1:16">
      <c r="A477">
        <v>182</v>
      </c>
      <c r="B477">
        <v>4</v>
      </c>
      <c r="C477">
        <v>1.657142857142857</v>
      </c>
      <c r="D477" t="s">
        <v>14</v>
      </c>
      <c r="E477">
        <v>27.5</v>
      </c>
      <c r="F477" s="6" t="s">
        <v>166</v>
      </c>
      <c r="G477" t="s">
        <v>274</v>
      </c>
      <c r="H477">
        <v>141</v>
      </c>
      <c r="I477" t="s">
        <v>167</v>
      </c>
      <c r="J477" t="s">
        <v>242</v>
      </c>
      <c r="K477" t="s">
        <v>19</v>
      </c>
      <c r="L477" t="s">
        <v>20</v>
      </c>
      <c r="M477" t="s">
        <v>59</v>
      </c>
      <c r="N477">
        <v>0</v>
      </c>
      <c r="O477" s="18">
        <v>20609382</v>
      </c>
    </row>
    <row r="478" spans="1:16">
      <c r="A478">
        <v>182</v>
      </c>
      <c r="B478">
        <v>8</v>
      </c>
      <c r="C478">
        <v>1.2380952380952381</v>
      </c>
      <c r="D478" t="s">
        <v>14</v>
      </c>
      <c r="E478">
        <v>27.5</v>
      </c>
      <c r="F478" s="6" t="s">
        <v>166</v>
      </c>
      <c r="G478" t="s">
        <v>274</v>
      </c>
      <c r="H478">
        <v>142</v>
      </c>
      <c r="I478" t="s">
        <v>167</v>
      </c>
      <c r="J478" t="s">
        <v>242</v>
      </c>
      <c r="K478" t="s">
        <v>19</v>
      </c>
      <c r="L478" t="s">
        <v>20</v>
      </c>
      <c r="M478" t="s">
        <v>59</v>
      </c>
      <c r="N478">
        <v>0</v>
      </c>
      <c r="O478" s="18">
        <v>20609382</v>
      </c>
    </row>
    <row r="479" spans="1:16">
      <c r="A479">
        <v>182</v>
      </c>
      <c r="B479">
        <v>24</v>
      </c>
      <c r="C479">
        <v>1.0666666666666667</v>
      </c>
      <c r="D479" t="s">
        <v>14</v>
      </c>
      <c r="E479">
        <v>27.5</v>
      </c>
      <c r="F479" s="6" t="s">
        <v>166</v>
      </c>
      <c r="G479" t="s">
        <v>274</v>
      </c>
      <c r="H479">
        <v>143</v>
      </c>
      <c r="I479" t="s">
        <v>167</v>
      </c>
      <c r="J479" t="s">
        <v>242</v>
      </c>
      <c r="K479" t="s">
        <v>19</v>
      </c>
      <c r="L479" t="s">
        <v>20</v>
      </c>
      <c r="M479" t="s">
        <v>59</v>
      </c>
      <c r="N479">
        <v>0</v>
      </c>
      <c r="O479" s="18">
        <v>20609382</v>
      </c>
    </row>
    <row r="480" spans="1:16">
      <c r="A480">
        <v>183</v>
      </c>
      <c r="B480">
        <v>48</v>
      </c>
      <c r="C480">
        <v>3.89</v>
      </c>
      <c r="D480" t="s">
        <v>14</v>
      </c>
      <c r="E480">
        <v>27.5</v>
      </c>
      <c r="F480" t="s">
        <v>31</v>
      </c>
      <c r="G480" t="s">
        <v>274</v>
      </c>
      <c r="H480">
        <v>100</v>
      </c>
      <c r="I480" s="6" t="s">
        <v>92</v>
      </c>
      <c r="J480" t="s">
        <v>242</v>
      </c>
      <c r="K480" t="s">
        <v>19</v>
      </c>
      <c r="L480" t="s">
        <v>270</v>
      </c>
      <c r="M480" t="s">
        <v>326</v>
      </c>
      <c r="N480" t="s">
        <v>55</v>
      </c>
      <c r="O480" s="18">
        <v>28001364</v>
      </c>
      <c r="P480" t="s">
        <v>271</v>
      </c>
    </row>
    <row r="481" spans="1:16">
      <c r="A481">
        <v>183</v>
      </c>
      <c r="B481">
        <v>72</v>
      </c>
      <c r="C481">
        <v>2.21</v>
      </c>
      <c r="D481" t="s">
        <v>14</v>
      </c>
      <c r="E481">
        <v>27.5</v>
      </c>
      <c r="F481" t="s">
        <v>31</v>
      </c>
      <c r="G481" t="s">
        <v>274</v>
      </c>
      <c r="H481">
        <v>100</v>
      </c>
      <c r="I481" s="6" t="s">
        <v>92</v>
      </c>
      <c r="J481" t="s">
        <v>242</v>
      </c>
      <c r="K481" t="s">
        <v>19</v>
      </c>
      <c r="L481" t="s">
        <v>270</v>
      </c>
      <c r="M481" t="s">
        <v>326</v>
      </c>
      <c r="N481" t="s">
        <v>55</v>
      </c>
      <c r="O481" s="18">
        <v>28001364</v>
      </c>
    </row>
    <row r="482" spans="1:16">
      <c r="A482">
        <v>183</v>
      </c>
      <c r="B482">
        <v>96</v>
      </c>
      <c r="C482">
        <v>2.92</v>
      </c>
      <c r="D482" t="s">
        <v>14</v>
      </c>
      <c r="E482">
        <v>27.5</v>
      </c>
      <c r="F482" t="s">
        <v>31</v>
      </c>
      <c r="G482" t="s">
        <v>274</v>
      </c>
      <c r="H482">
        <v>100</v>
      </c>
      <c r="I482" s="6" t="s">
        <v>92</v>
      </c>
      <c r="J482" t="s">
        <v>242</v>
      </c>
      <c r="K482" t="s">
        <v>19</v>
      </c>
      <c r="L482" t="s">
        <v>270</v>
      </c>
      <c r="M482" t="s">
        <v>326</v>
      </c>
      <c r="N482" t="s">
        <v>55</v>
      </c>
      <c r="O482" s="18">
        <v>28001364</v>
      </c>
    </row>
    <row r="483" spans="1:16">
      <c r="A483">
        <v>184</v>
      </c>
      <c r="B483">
        <v>48</v>
      </c>
      <c r="C483">
        <v>8.01</v>
      </c>
      <c r="D483" t="s">
        <v>14</v>
      </c>
      <c r="E483">
        <v>27.5</v>
      </c>
      <c r="F483" t="s">
        <v>31</v>
      </c>
      <c r="G483" t="s">
        <v>274</v>
      </c>
      <c r="H483">
        <v>100</v>
      </c>
      <c r="I483" s="6" t="s">
        <v>92</v>
      </c>
      <c r="J483" t="s">
        <v>242</v>
      </c>
      <c r="K483" t="s">
        <v>19</v>
      </c>
      <c r="L483" t="s">
        <v>20</v>
      </c>
      <c r="M483" t="s">
        <v>326</v>
      </c>
      <c r="N483" t="s">
        <v>55</v>
      </c>
      <c r="O483" s="18">
        <v>28001364</v>
      </c>
      <c r="P483" t="s">
        <v>272</v>
      </c>
    </row>
    <row r="484" spans="1:16">
      <c r="A484">
        <v>184</v>
      </c>
      <c r="B484">
        <v>72</v>
      </c>
      <c r="C484">
        <v>1.9</v>
      </c>
      <c r="D484" t="s">
        <v>14</v>
      </c>
      <c r="E484">
        <v>27.5</v>
      </c>
      <c r="F484" t="s">
        <v>31</v>
      </c>
      <c r="G484" t="s">
        <v>274</v>
      </c>
      <c r="H484">
        <v>100</v>
      </c>
      <c r="I484" s="6" t="s">
        <v>92</v>
      </c>
      <c r="J484" t="s">
        <v>242</v>
      </c>
      <c r="K484" t="s">
        <v>19</v>
      </c>
      <c r="L484" t="s">
        <v>20</v>
      </c>
      <c r="M484" t="s">
        <v>326</v>
      </c>
      <c r="N484" t="s">
        <v>55</v>
      </c>
      <c r="O484" s="18">
        <v>28001364</v>
      </c>
    </row>
    <row r="485" spans="1:16">
      <c r="A485">
        <v>184</v>
      </c>
      <c r="B485">
        <v>96</v>
      </c>
      <c r="C485">
        <v>2.46</v>
      </c>
      <c r="D485" t="s">
        <v>14</v>
      </c>
      <c r="E485">
        <v>27.5</v>
      </c>
      <c r="F485" t="s">
        <v>31</v>
      </c>
      <c r="G485" t="s">
        <v>274</v>
      </c>
      <c r="H485">
        <v>100</v>
      </c>
      <c r="I485" s="6" t="s">
        <v>92</v>
      </c>
      <c r="J485" t="s">
        <v>242</v>
      </c>
      <c r="K485" t="s">
        <v>19</v>
      </c>
      <c r="L485" t="s">
        <v>20</v>
      </c>
      <c r="M485" t="s">
        <v>326</v>
      </c>
      <c r="N485" t="s">
        <v>55</v>
      </c>
      <c r="O485" s="18">
        <v>28001364</v>
      </c>
    </row>
    <row r="486" spans="1:16">
      <c r="A486">
        <v>185</v>
      </c>
      <c r="B486">
        <v>2</v>
      </c>
      <c r="C486">
        <v>5.96491228070178</v>
      </c>
      <c r="D486" t="s">
        <v>14</v>
      </c>
      <c r="E486">
        <v>28.5</v>
      </c>
      <c r="F486" s="21" t="s">
        <v>15</v>
      </c>
      <c r="G486" t="s">
        <v>274</v>
      </c>
      <c r="H486">
        <v>400</v>
      </c>
      <c r="I486" t="s">
        <v>81</v>
      </c>
      <c r="J486" t="s">
        <v>152</v>
      </c>
      <c r="K486" t="s">
        <v>19</v>
      </c>
      <c r="L486" t="s">
        <v>20</v>
      </c>
      <c r="M486" s="21" t="s">
        <v>59</v>
      </c>
      <c r="N486">
        <v>0</v>
      </c>
      <c r="O486" s="8" t="s">
        <v>175</v>
      </c>
      <c r="P486" t="s">
        <v>176</v>
      </c>
    </row>
    <row r="487" spans="1:16">
      <c r="A487">
        <v>186</v>
      </c>
      <c r="B487">
        <f>80/60</f>
        <v>1.3333333333333333</v>
      </c>
      <c r="C487" s="11">
        <v>1.244</v>
      </c>
      <c r="D487" t="s">
        <v>14</v>
      </c>
      <c r="E487">
        <v>19.7</v>
      </c>
      <c r="F487" t="s">
        <v>387</v>
      </c>
      <c r="G487" t="s">
        <v>274</v>
      </c>
      <c r="H487">
        <v>109</v>
      </c>
      <c r="I487" s="10" t="s">
        <v>169</v>
      </c>
      <c r="J487" t="s">
        <v>206</v>
      </c>
      <c r="K487" t="s">
        <v>19</v>
      </c>
      <c r="L487" t="s">
        <v>221</v>
      </c>
      <c r="M487" t="s">
        <v>196</v>
      </c>
      <c r="N487">
        <v>0</v>
      </c>
      <c r="O487">
        <v>29341587</v>
      </c>
      <c r="P487" t="s">
        <v>386</v>
      </c>
    </row>
    <row r="488" spans="1:16">
      <c r="A488">
        <v>186</v>
      </c>
      <c r="B488">
        <v>24</v>
      </c>
      <c r="C488" s="11">
        <v>1.1040000000000001</v>
      </c>
      <c r="D488" t="s">
        <v>14</v>
      </c>
      <c r="E488">
        <v>19.7</v>
      </c>
      <c r="F488" t="s">
        <v>387</v>
      </c>
      <c r="G488" t="s">
        <v>274</v>
      </c>
      <c r="H488">
        <v>109</v>
      </c>
      <c r="I488" s="10" t="s">
        <v>169</v>
      </c>
      <c r="J488" t="s">
        <v>206</v>
      </c>
      <c r="K488" t="s">
        <v>19</v>
      </c>
      <c r="L488" t="s">
        <v>221</v>
      </c>
      <c r="M488" t="s">
        <v>196</v>
      </c>
      <c r="N488">
        <v>0</v>
      </c>
      <c r="O488">
        <v>29341587</v>
      </c>
      <c r="P488" t="s">
        <v>386</v>
      </c>
    </row>
    <row r="489" spans="1:16">
      <c r="A489">
        <v>187</v>
      </c>
      <c r="B489">
        <v>24</v>
      </c>
      <c r="C489">
        <v>1.05454545454545</v>
      </c>
      <c r="D489" t="s">
        <v>14</v>
      </c>
      <c r="E489">
        <v>20</v>
      </c>
      <c r="F489" t="s">
        <v>31</v>
      </c>
      <c r="G489" t="s">
        <v>274</v>
      </c>
      <c r="H489">
        <v>28</v>
      </c>
      <c r="I489" t="s">
        <v>17</v>
      </c>
      <c r="J489" t="s">
        <v>206</v>
      </c>
      <c r="K489" t="s">
        <v>19</v>
      </c>
      <c r="L489" t="s">
        <v>221</v>
      </c>
      <c r="M489" t="s">
        <v>59</v>
      </c>
      <c r="N489">
        <v>0</v>
      </c>
      <c r="O489">
        <v>22100983</v>
      </c>
      <c r="P489" t="s">
        <v>388</v>
      </c>
    </row>
    <row r="490" spans="1:16">
      <c r="A490">
        <v>188</v>
      </c>
      <c r="B490">
        <v>24</v>
      </c>
      <c r="C490">
        <v>2.0363636363636299</v>
      </c>
      <c r="D490" t="s">
        <v>14</v>
      </c>
      <c r="E490">
        <v>20</v>
      </c>
      <c r="F490" t="s">
        <v>31</v>
      </c>
      <c r="G490" t="s">
        <v>274</v>
      </c>
      <c r="H490">
        <v>28</v>
      </c>
      <c r="I490" t="s">
        <v>17</v>
      </c>
      <c r="J490" t="s">
        <v>206</v>
      </c>
      <c r="K490" t="s">
        <v>19</v>
      </c>
      <c r="L490" t="s">
        <v>221</v>
      </c>
      <c r="M490" t="s">
        <v>59</v>
      </c>
      <c r="N490">
        <v>0</v>
      </c>
      <c r="O490">
        <v>22100983</v>
      </c>
      <c r="P490" t="s">
        <v>388</v>
      </c>
    </row>
    <row r="491" spans="1:16">
      <c r="A491">
        <v>189</v>
      </c>
      <c r="B491">
        <v>24</v>
      </c>
      <c r="C491">
        <v>1.6545454545454501</v>
      </c>
      <c r="D491" t="s">
        <v>14</v>
      </c>
      <c r="E491">
        <v>20</v>
      </c>
      <c r="F491" t="s">
        <v>31</v>
      </c>
      <c r="G491" t="s">
        <v>274</v>
      </c>
      <c r="H491">
        <v>28</v>
      </c>
      <c r="I491" t="s">
        <v>17</v>
      </c>
      <c r="J491" t="s">
        <v>206</v>
      </c>
      <c r="K491" t="s">
        <v>19</v>
      </c>
      <c r="L491" t="s">
        <v>221</v>
      </c>
      <c r="M491" t="s">
        <v>196</v>
      </c>
      <c r="N491">
        <v>0</v>
      </c>
      <c r="O491">
        <v>22100983</v>
      </c>
      <c r="P491" t="s">
        <v>388</v>
      </c>
    </row>
    <row r="492" spans="1:16">
      <c r="A492">
        <v>190</v>
      </c>
      <c r="B492">
        <v>24</v>
      </c>
      <c r="C492">
        <v>1.6272727272727201</v>
      </c>
      <c r="D492" t="s">
        <v>14</v>
      </c>
      <c r="E492">
        <v>20</v>
      </c>
      <c r="F492" t="s">
        <v>31</v>
      </c>
      <c r="G492" t="s">
        <v>274</v>
      </c>
      <c r="H492">
        <v>28</v>
      </c>
      <c r="I492" t="s">
        <v>17</v>
      </c>
      <c r="J492" t="s">
        <v>206</v>
      </c>
      <c r="K492" t="s">
        <v>19</v>
      </c>
      <c r="L492" t="s">
        <v>221</v>
      </c>
      <c r="M492" t="s">
        <v>196</v>
      </c>
      <c r="N492">
        <v>0</v>
      </c>
      <c r="O492">
        <v>22100983</v>
      </c>
      <c r="P492" t="s">
        <v>388</v>
      </c>
    </row>
    <row r="493" spans="1:16">
      <c r="A493">
        <v>191</v>
      </c>
      <c r="B493">
        <v>24</v>
      </c>
      <c r="C493">
        <v>1.4090909090909001</v>
      </c>
      <c r="D493" t="s">
        <v>14</v>
      </c>
      <c r="E493">
        <v>20</v>
      </c>
      <c r="F493" t="s">
        <v>31</v>
      </c>
      <c r="G493" t="s">
        <v>274</v>
      </c>
      <c r="H493">
        <v>28</v>
      </c>
      <c r="I493" t="s">
        <v>17</v>
      </c>
      <c r="J493" t="s">
        <v>206</v>
      </c>
      <c r="K493" t="s">
        <v>19</v>
      </c>
      <c r="L493" t="s">
        <v>221</v>
      </c>
      <c r="M493" t="s">
        <v>57</v>
      </c>
      <c r="N493">
        <v>0</v>
      </c>
      <c r="O493">
        <v>22100983</v>
      </c>
      <c r="P493" t="s">
        <v>388</v>
      </c>
    </row>
    <row r="494" spans="1:16">
      <c r="A494">
        <v>192</v>
      </c>
      <c r="B494">
        <v>24</v>
      </c>
      <c r="C494">
        <v>1.7090909090908999</v>
      </c>
      <c r="D494" t="s">
        <v>14</v>
      </c>
      <c r="E494">
        <v>20</v>
      </c>
      <c r="F494" t="s">
        <v>31</v>
      </c>
      <c r="G494" t="s">
        <v>274</v>
      </c>
      <c r="H494">
        <v>28</v>
      </c>
      <c r="I494" t="s">
        <v>17</v>
      </c>
      <c r="J494" t="s">
        <v>206</v>
      </c>
      <c r="K494" t="s">
        <v>19</v>
      </c>
      <c r="L494" t="s">
        <v>221</v>
      </c>
      <c r="M494" t="s">
        <v>57</v>
      </c>
      <c r="N494">
        <v>0</v>
      </c>
      <c r="O494">
        <v>22100983</v>
      </c>
      <c r="P494" t="s">
        <v>388</v>
      </c>
    </row>
    <row r="495" spans="1:16">
      <c r="A495">
        <v>193</v>
      </c>
      <c r="B495">
        <v>4</v>
      </c>
      <c r="C495">
        <v>2.5</v>
      </c>
      <c r="D495" t="s">
        <v>14</v>
      </c>
      <c r="E495">
        <v>18</v>
      </c>
      <c r="F495" s="21" t="s">
        <v>15</v>
      </c>
      <c r="G495" t="s">
        <v>274</v>
      </c>
      <c r="H495">
        <v>57.8</v>
      </c>
      <c r="I495" s="6" t="s">
        <v>92</v>
      </c>
      <c r="J495" t="s">
        <v>242</v>
      </c>
      <c r="K495" t="s">
        <v>19</v>
      </c>
      <c r="L495" t="s">
        <v>20</v>
      </c>
      <c r="M495" t="s">
        <v>196</v>
      </c>
      <c r="N495">
        <v>5000</v>
      </c>
      <c r="O495">
        <v>20195708</v>
      </c>
      <c r="P495" t="s">
        <v>339</v>
      </c>
    </row>
    <row r="496" spans="1:16">
      <c r="A496">
        <v>193</v>
      </c>
      <c r="B496">
        <v>24</v>
      </c>
      <c r="C496">
        <v>2.1</v>
      </c>
      <c r="D496" t="s">
        <v>14</v>
      </c>
      <c r="E496">
        <v>18</v>
      </c>
      <c r="F496" s="21" t="s">
        <v>15</v>
      </c>
      <c r="G496" t="s">
        <v>274</v>
      </c>
      <c r="H496">
        <v>57.8</v>
      </c>
      <c r="I496" s="6" t="s">
        <v>92</v>
      </c>
      <c r="J496" t="s">
        <v>242</v>
      </c>
      <c r="K496" t="s">
        <v>19</v>
      </c>
      <c r="L496" t="s">
        <v>20</v>
      </c>
      <c r="M496" t="s">
        <v>196</v>
      </c>
      <c r="N496">
        <v>5000</v>
      </c>
      <c r="O496">
        <v>20195708</v>
      </c>
    </row>
    <row r="497" spans="1:16">
      <c r="A497">
        <v>193</v>
      </c>
      <c r="B497">
        <v>48</v>
      </c>
      <c r="C497">
        <v>1.7</v>
      </c>
      <c r="D497" t="s">
        <v>14</v>
      </c>
      <c r="E497">
        <v>18</v>
      </c>
      <c r="F497" s="21" t="s">
        <v>15</v>
      </c>
      <c r="G497" t="s">
        <v>274</v>
      </c>
      <c r="H497">
        <v>57.8</v>
      </c>
      <c r="I497" s="6" t="s">
        <v>92</v>
      </c>
      <c r="J497" t="s">
        <v>242</v>
      </c>
      <c r="K497" t="s">
        <v>19</v>
      </c>
      <c r="L497" t="s">
        <v>20</v>
      </c>
      <c r="M497" t="s">
        <v>196</v>
      </c>
      <c r="N497">
        <v>5000</v>
      </c>
      <c r="O497">
        <v>20195708</v>
      </c>
    </row>
    <row r="498" spans="1:16">
      <c r="A498">
        <v>193</v>
      </c>
      <c r="B498">
        <v>72</v>
      </c>
      <c r="C498">
        <v>1.2</v>
      </c>
      <c r="D498" t="s">
        <v>14</v>
      </c>
      <c r="E498">
        <v>18</v>
      </c>
      <c r="F498" s="21" t="s">
        <v>15</v>
      </c>
      <c r="G498" t="s">
        <v>274</v>
      </c>
      <c r="H498">
        <v>57.8</v>
      </c>
      <c r="I498" s="6" t="s">
        <v>92</v>
      </c>
      <c r="J498" t="s">
        <v>242</v>
      </c>
      <c r="K498" t="s">
        <v>19</v>
      </c>
      <c r="L498" t="s">
        <v>20</v>
      </c>
      <c r="M498" t="s">
        <v>196</v>
      </c>
      <c r="N498">
        <v>5000</v>
      </c>
      <c r="O498">
        <v>20195708</v>
      </c>
    </row>
    <row r="499" spans="1:16">
      <c r="A499">
        <v>194</v>
      </c>
      <c r="B499">
        <v>4</v>
      </c>
      <c r="C499">
        <v>2.2999999999999998</v>
      </c>
      <c r="D499" t="s">
        <v>14</v>
      </c>
      <c r="E499">
        <v>18</v>
      </c>
      <c r="F499" s="21" t="s">
        <v>15</v>
      </c>
      <c r="G499" t="s">
        <v>274</v>
      </c>
      <c r="H499">
        <v>61</v>
      </c>
      <c r="I499" s="6" t="s">
        <v>92</v>
      </c>
      <c r="J499" t="s">
        <v>242</v>
      </c>
      <c r="K499" t="s">
        <v>19</v>
      </c>
      <c r="L499" t="s">
        <v>341</v>
      </c>
      <c r="M499" t="s">
        <v>196</v>
      </c>
      <c r="N499">
        <v>5000</v>
      </c>
      <c r="O499">
        <v>20195708</v>
      </c>
      <c r="P499" t="s">
        <v>389</v>
      </c>
    </row>
    <row r="500" spans="1:16">
      <c r="A500">
        <v>194</v>
      </c>
      <c r="B500">
        <v>24</v>
      </c>
      <c r="C500">
        <v>2.1</v>
      </c>
      <c r="D500" t="s">
        <v>14</v>
      </c>
      <c r="E500">
        <v>18</v>
      </c>
      <c r="F500" s="21" t="s">
        <v>15</v>
      </c>
      <c r="G500" t="s">
        <v>274</v>
      </c>
      <c r="H500">
        <v>61</v>
      </c>
      <c r="I500" s="6" t="s">
        <v>92</v>
      </c>
      <c r="J500" t="s">
        <v>242</v>
      </c>
      <c r="K500" t="s">
        <v>19</v>
      </c>
      <c r="L500" t="s">
        <v>341</v>
      </c>
      <c r="M500" t="s">
        <v>196</v>
      </c>
      <c r="N500">
        <v>5000</v>
      </c>
      <c r="O500">
        <v>20195708</v>
      </c>
    </row>
    <row r="501" spans="1:16">
      <c r="A501">
        <v>194</v>
      </c>
      <c r="B501">
        <v>48</v>
      </c>
      <c r="C501">
        <v>1.4</v>
      </c>
      <c r="D501" t="s">
        <v>14</v>
      </c>
      <c r="E501">
        <v>18</v>
      </c>
      <c r="F501" s="21" t="s">
        <v>15</v>
      </c>
      <c r="G501" t="s">
        <v>274</v>
      </c>
      <c r="H501">
        <v>61</v>
      </c>
      <c r="I501" s="6" t="s">
        <v>92</v>
      </c>
      <c r="J501" t="s">
        <v>242</v>
      </c>
      <c r="K501" t="s">
        <v>19</v>
      </c>
      <c r="L501" t="s">
        <v>341</v>
      </c>
      <c r="M501" t="s">
        <v>196</v>
      </c>
      <c r="N501">
        <v>5000</v>
      </c>
      <c r="O501">
        <v>20195708</v>
      </c>
    </row>
    <row r="502" spans="1:16">
      <c r="A502">
        <v>194</v>
      </c>
      <c r="B502">
        <v>72</v>
      </c>
      <c r="C502">
        <v>1.5</v>
      </c>
      <c r="D502" t="s">
        <v>14</v>
      </c>
      <c r="E502">
        <v>18</v>
      </c>
      <c r="F502" s="21" t="s">
        <v>15</v>
      </c>
      <c r="G502" t="s">
        <v>274</v>
      </c>
      <c r="H502">
        <v>61</v>
      </c>
      <c r="I502" s="6" t="s">
        <v>92</v>
      </c>
      <c r="J502" t="s">
        <v>242</v>
      </c>
      <c r="K502" t="s">
        <v>19</v>
      </c>
      <c r="L502" t="s">
        <v>341</v>
      </c>
      <c r="M502" t="s">
        <v>196</v>
      </c>
      <c r="N502">
        <v>5000</v>
      </c>
      <c r="O502">
        <v>20195708</v>
      </c>
    </row>
    <row r="503" spans="1:16">
      <c r="A503">
        <v>195</v>
      </c>
      <c r="B503">
        <f>15/60</f>
        <v>0.25</v>
      </c>
      <c r="C503">
        <v>5.84</v>
      </c>
      <c r="D503" t="s">
        <v>14</v>
      </c>
      <c r="E503" t="s">
        <v>326</v>
      </c>
      <c r="F503" s="16" t="s">
        <v>74</v>
      </c>
      <c r="G503" t="s">
        <v>274</v>
      </c>
      <c r="H503">
        <v>10</v>
      </c>
      <c r="I503" s="6" t="s">
        <v>92</v>
      </c>
      <c r="J503" t="s">
        <v>242</v>
      </c>
      <c r="K503" t="s">
        <v>390</v>
      </c>
      <c r="L503" t="s">
        <v>20</v>
      </c>
      <c r="M503" t="s">
        <v>326</v>
      </c>
      <c r="N503">
        <v>0</v>
      </c>
      <c r="O503">
        <v>29972867</v>
      </c>
      <c r="P503" t="s">
        <v>316</v>
      </c>
    </row>
    <row r="504" spans="1:16">
      <c r="A504">
        <v>195</v>
      </c>
      <c r="B504">
        <v>0.5</v>
      </c>
      <c r="C504">
        <v>6.86</v>
      </c>
      <c r="D504" t="s">
        <v>14</v>
      </c>
      <c r="E504" t="s">
        <v>326</v>
      </c>
      <c r="F504" s="16" t="s">
        <v>74</v>
      </c>
      <c r="G504" t="s">
        <v>274</v>
      </c>
      <c r="H504">
        <v>10</v>
      </c>
      <c r="I504" s="6" t="s">
        <v>92</v>
      </c>
      <c r="J504" t="s">
        <v>242</v>
      </c>
      <c r="K504" t="s">
        <v>390</v>
      </c>
      <c r="L504" t="s">
        <v>20</v>
      </c>
      <c r="M504" t="s">
        <v>326</v>
      </c>
      <c r="N504">
        <v>0</v>
      </c>
      <c r="O504">
        <v>29972867</v>
      </c>
    </row>
    <row r="505" spans="1:16">
      <c r="A505">
        <v>195</v>
      </c>
      <c r="B505">
        <v>3</v>
      </c>
      <c r="C505">
        <v>4.54</v>
      </c>
      <c r="D505" t="s">
        <v>14</v>
      </c>
      <c r="E505" t="s">
        <v>326</v>
      </c>
      <c r="F505" s="16" t="s">
        <v>74</v>
      </c>
      <c r="G505" t="s">
        <v>274</v>
      </c>
      <c r="H505">
        <v>10</v>
      </c>
      <c r="I505" s="6" t="s">
        <v>92</v>
      </c>
      <c r="J505" t="s">
        <v>242</v>
      </c>
      <c r="K505" t="s">
        <v>390</v>
      </c>
      <c r="L505" t="s">
        <v>20</v>
      </c>
      <c r="M505" t="s">
        <v>326</v>
      </c>
      <c r="N505">
        <v>0</v>
      </c>
      <c r="O505">
        <v>29972867</v>
      </c>
    </row>
    <row r="506" spans="1:16">
      <c r="A506">
        <v>195</v>
      </c>
      <c r="B506">
        <v>6</v>
      </c>
      <c r="C506">
        <v>2.36</v>
      </c>
      <c r="D506" t="s">
        <v>14</v>
      </c>
      <c r="E506" t="s">
        <v>326</v>
      </c>
      <c r="F506" s="16" t="s">
        <v>74</v>
      </c>
      <c r="G506" t="s">
        <v>274</v>
      </c>
      <c r="H506">
        <v>10</v>
      </c>
      <c r="I506" s="6" t="s">
        <v>92</v>
      </c>
      <c r="J506" t="s">
        <v>242</v>
      </c>
      <c r="K506" t="s">
        <v>390</v>
      </c>
      <c r="L506" t="s">
        <v>20</v>
      </c>
      <c r="M506" t="s">
        <v>326</v>
      </c>
      <c r="N506">
        <v>0</v>
      </c>
      <c r="O506">
        <v>29972867</v>
      </c>
    </row>
    <row r="507" spans="1:16">
      <c r="A507">
        <v>195</v>
      </c>
      <c r="B507">
        <v>24</v>
      </c>
      <c r="C507">
        <v>2.67</v>
      </c>
      <c r="D507" t="s">
        <v>14</v>
      </c>
      <c r="E507" t="s">
        <v>326</v>
      </c>
      <c r="F507" s="16" t="s">
        <v>74</v>
      </c>
      <c r="G507" t="s">
        <v>274</v>
      </c>
      <c r="H507">
        <v>10</v>
      </c>
      <c r="I507" s="6" t="s">
        <v>92</v>
      </c>
      <c r="J507" t="s">
        <v>242</v>
      </c>
      <c r="K507" t="s">
        <v>390</v>
      </c>
      <c r="L507" t="s">
        <v>20</v>
      </c>
      <c r="M507" t="s">
        <v>326</v>
      </c>
      <c r="N507">
        <v>0</v>
      </c>
      <c r="O507">
        <v>29972867</v>
      </c>
    </row>
    <row r="508" spans="1:16">
      <c r="A508">
        <v>196</v>
      </c>
      <c r="B508">
        <v>0.5</v>
      </c>
      <c r="C508">
        <v>1.9298245614034999</v>
      </c>
      <c r="D508" t="s">
        <v>14</v>
      </c>
      <c r="E508" t="s">
        <v>326</v>
      </c>
      <c r="F508" s="16" t="s">
        <v>74</v>
      </c>
      <c r="G508" t="s">
        <v>274</v>
      </c>
      <c r="H508">
        <v>10</v>
      </c>
      <c r="I508" s="6" t="s">
        <v>92</v>
      </c>
      <c r="J508" t="s">
        <v>242</v>
      </c>
      <c r="K508" t="s">
        <v>19</v>
      </c>
      <c r="L508" t="s">
        <v>20</v>
      </c>
      <c r="M508" t="s">
        <v>326</v>
      </c>
      <c r="N508">
        <v>0</v>
      </c>
      <c r="O508">
        <v>29972867</v>
      </c>
      <c r="P508" t="s">
        <v>317</v>
      </c>
    </row>
    <row r="509" spans="1:16">
      <c r="A509">
        <v>196</v>
      </c>
      <c r="B509">
        <v>3</v>
      </c>
      <c r="C509">
        <v>1.57894736842105</v>
      </c>
      <c r="D509" t="s">
        <v>14</v>
      </c>
      <c r="E509" t="s">
        <v>326</v>
      </c>
      <c r="F509" s="16" t="s">
        <v>74</v>
      </c>
      <c r="G509" t="s">
        <v>274</v>
      </c>
      <c r="H509">
        <v>10</v>
      </c>
      <c r="I509" s="6" t="s">
        <v>92</v>
      </c>
      <c r="J509" t="s">
        <v>242</v>
      </c>
      <c r="K509" t="s">
        <v>19</v>
      </c>
      <c r="L509" t="s">
        <v>20</v>
      </c>
      <c r="M509" t="s">
        <v>326</v>
      </c>
      <c r="N509">
        <v>0</v>
      </c>
      <c r="O509">
        <v>29972867</v>
      </c>
    </row>
    <row r="510" spans="1:16">
      <c r="A510" s="18">
        <v>197</v>
      </c>
      <c r="B510" s="6">
        <v>8.3333332999999996E-2</v>
      </c>
      <c r="C510">
        <v>5</v>
      </c>
      <c r="D510" t="s">
        <v>14</v>
      </c>
      <c r="E510">
        <v>26.1</v>
      </c>
      <c r="F510" s="21" t="s">
        <v>42</v>
      </c>
      <c r="G510" t="s">
        <v>274</v>
      </c>
      <c r="H510">
        <v>11</v>
      </c>
      <c r="I510" s="5" t="s">
        <v>328</v>
      </c>
      <c r="J510" t="s">
        <v>18</v>
      </c>
      <c r="K510" t="s">
        <v>56</v>
      </c>
      <c r="L510" t="s">
        <v>20</v>
      </c>
      <c r="M510" t="s">
        <v>59</v>
      </c>
      <c r="N510">
        <v>0</v>
      </c>
      <c r="O510" s="21">
        <v>17962085</v>
      </c>
      <c r="P510" s="6" t="s">
        <v>391</v>
      </c>
    </row>
    <row r="511" spans="1:16">
      <c r="A511" s="18">
        <v>197</v>
      </c>
      <c r="B511" s="6">
        <v>1</v>
      </c>
      <c r="C511">
        <v>1.55555555555556</v>
      </c>
      <c r="D511" t="s">
        <v>14</v>
      </c>
      <c r="E511">
        <v>26.1</v>
      </c>
      <c r="F511" s="21" t="s">
        <v>42</v>
      </c>
      <c r="G511" t="s">
        <v>274</v>
      </c>
      <c r="H511">
        <v>11</v>
      </c>
      <c r="I511" s="5" t="s">
        <v>328</v>
      </c>
      <c r="J511" t="s">
        <v>18</v>
      </c>
      <c r="K511" t="s">
        <v>56</v>
      </c>
      <c r="L511" t="s">
        <v>20</v>
      </c>
      <c r="M511" t="s">
        <v>59</v>
      </c>
      <c r="N511">
        <v>0</v>
      </c>
      <c r="O511" s="21">
        <v>17962085</v>
      </c>
    </row>
    <row r="512" spans="1:16">
      <c r="A512" s="18">
        <v>197</v>
      </c>
      <c r="B512" s="6">
        <v>24</v>
      </c>
      <c r="C512">
        <v>0.55555555555556102</v>
      </c>
      <c r="D512" t="s">
        <v>14</v>
      </c>
      <c r="E512">
        <v>26.1</v>
      </c>
      <c r="F512" s="21" t="s">
        <v>42</v>
      </c>
      <c r="G512" t="s">
        <v>274</v>
      </c>
      <c r="H512">
        <v>11</v>
      </c>
      <c r="I512" s="5" t="s">
        <v>328</v>
      </c>
      <c r="J512" t="s">
        <v>18</v>
      </c>
      <c r="K512" t="s">
        <v>56</v>
      </c>
      <c r="L512" t="s">
        <v>20</v>
      </c>
      <c r="M512" t="s">
        <v>59</v>
      </c>
      <c r="N512">
        <v>0</v>
      </c>
      <c r="O512" s="21">
        <v>17962085</v>
      </c>
    </row>
    <row r="513" spans="1:16">
      <c r="A513" s="18">
        <v>197</v>
      </c>
      <c r="B513" s="6">
        <v>96</v>
      </c>
      <c r="C513">
        <v>0.22222222222223301</v>
      </c>
      <c r="D513" t="s">
        <v>14</v>
      </c>
      <c r="E513">
        <v>26.1</v>
      </c>
      <c r="F513" s="21" t="s">
        <v>42</v>
      </c>
      <c r="G513" t="s">
        <v>274</v>
      </c>
      <c r="H513">
        <v>11</v>
      </c>
      <c r="I513" s="5" t="s">
        <v>328</v>
      </c>
      <c r="J513" t="s">
        <v>18</v>
      </c>
      <c r="K513" t="s">
        <v>56</v>
      </c>
      <c r="L513" t="s">
        <v>20</v>
      </c>
      <c r="M513" t="s">
        <v>59</v>
      </c>
      <c r="N513">
        <v>0</v>
      </c>
      <c r="O513" s="21">
        <v>17962085</v>
      </c>
    </row>
    <row r="514" spans="1:16">
      <c r="A514" s="18">
        <v>198</v>
      </c>
      <c r="B514" s="6">
        <v>1</v>
      </c>
      <c r="C514">
        <v>8.8202247191011303</v>
      </c>
      <c r="D514" t="s">
        <v>14</v>
      </c>
      <c r="E514">
        <v>26.1</v>
      </c>
      <c r="F514" s="21" t="s">
        <v>42</v>
      </c>
      <c r="G514" t="s">
        <v>274</v>
      </c>
      <c r="H514">
        <v>11</v>
      </c>
      <c r="I514" s="5" t="s">
        <v>328</v>
      </c>
      <c r="J514" t="s">
        <v>18</v>
      </c>
      <c r="K514" t="s">
        <v>56</v>
      </c>
      <c r="L514" t="s">
        <v>20</v>
      </c>
      <c r="M514" t="s">
        <v>59</v>
      </c>
      <c r="N514">
        <v>0</v>
      </c>
      <c r="O514" s="21">
        <v>17962085</v>
      </c>
      <c r="P514" s="6" t="s">
        <v>392</v>
      </c>
    </row>
    <row r="515" spans="1:16">
      <c r="A515" s="18">
        <v>198</v>
      </c>
      <c r="B515" s="6">
        <v>24</v>
      </c>
      <c r="C515">
        <v>6.4606741573033704</v>
      </c>
      <c r="D515" t="s">
        <v>14</v>
      </c>
      <c r="E515">
        <v>26.1</v>
      </c>
      <c r="F515" s="21" t="s">
        <v>42</v>
      </c>
      <c r="G515" t="s">
        <v>274</v>
      </c>
      <c r="H515">
        <v>11</v>
      </c>
      <c r="I515" s="5" t="s">
        <v>328</v>
      </c>
      <c r="J515" t="s">
        <v>18</v>
      </c>
      <c r="K515" t="s">
        <v>56</v>
      </c>
      <c r="L515" t="s">
        <v>20</v>
      </c>
      <c r="M515" t="s">
        <v>59</v>
      </c>
      <c r="N515">
        <v>0</v>
      </c>
      <c r="O515" s="21">
        <v>17962085</v>
      </c>
    </row>
    <row r="516" spans="1:16">
      <c r="A516" s="18">
        <v>198</v>
      </c>
      <c r="B516" s="6">
        <v>96</v>
      </c>
      <c r="C516">
        <v>4.2134831460674196</v>
      </c>
      <c r="D516" t="s">
        <v>14</v>
      </c>
      <c r="E516">
        <v>26.1</v>
      </c>
      <c r="F516" s="21" t="s">
        <v>42</v>
      </c>
      <c r="G516" t="s">
        <v>274</v>
      </c>
      <c r="H516">
        <v>11</v>
      </c>
      <c r="I516" s="5" t="s">
        <v>328</v>
      </c>
      <c r="J516" t="s">
        <v>18</v>
      </c>
      <c r="K516" t="s">
        <v>56</v>
      </c>
      <c r="L516" t="s">
        <v>20</v>
      </c>
      <c r="M516" t="s">
        <v>59</v>
      </c>
      <c r="N516">
        <v>0</v>
      </c>
      <c r="O516" s="21">
        <v>17962085</v>
      </c>
    </row>
    <row r="517" spans="1:16">
      <c r="A517" s="18">
        <v>199</v>
      </c>
      <c r="B517" s="6">
        <v>1</v>
      </c>
      <c r="C517">
        <v>18.6111111111111</v>
      </c>
      <c r="D517" t="s">
        <v>14</v>
      </c>
      <c r="E517">
        <v>26.1</v>
      </c>
      <c r="F517" s="21" t="s">
        <v>42</v>
      </c>
      <c r="G517" t="s">
        <v>274</v>
      </c>
      <c r="H517">
        <v>11</v>
      </c>
      <c r="I517" s="5" t="s">
        <v>328</v>
      </c>
      <c r="J517" t="s">
        <v>18</v>
      </c>
      <c r="K517" t="s">
        <v>56</v>
      </c>
      <c r="L517" t="s">
        <v>20</v>
      </c>
      <c r="M517" t="s">
        <v>59</v>
      </c>
      <c r="N517">
        <v>0</v>
      </c>
      <c r="O517" s="21">
        <v>17962085</v>
      </c>
      <c r="P517" s="6" t="s">
        <v>393</v>
      </c>
    </row>
    <row r="518" spans="1:16">
      <c r="A518" s="18">
        <v>199</v>
      </c>
      <c r="B518" s="6">
        <v>24</v>
      </c>
      <c r="C518">
        <v>10.7407407407407</v>
      </c>
      <c r="D518" t="s">
        <v>14</v>
      </c>
      <c r="E518">
        <v>26.1</v>
      </c>
      <c r="F518" s="21" t="s">
        <v>42</v>
      </c>
      <c r="G518" t="s">
        <v>274</v>
      </c>
      <c r="H518">
        <v>11</v>
      </c>
      <c r="I518" s="5" t="s">
        <v>328</v>
      </c>
      <c r="J518" t="s">
        <v>18</v>
      </c>
      <c r="K518" t="s">
        <v>56</v>
      </c>
      <c r="L518" t="s">
        <v>20</v>
      </c>
      <c r="M518" t="s">
        <v>59</v>
      </c>
      <c r="N518">
        <v>0</v>
      </c>
      <c r="O518" s="21">
        <v>17962085</v>
      </c>
    </row>
    <row r="519" spans="1:16">
      <c r="A519" s="18">
        <v>199</v>
      </c>
      <c r="B519" s="6">
        <v>96</v>
      </c>
      <c r="C519">
        <v>6.4814814814814703</v>
      </c>
      <c r="D519" t="s">
        <v>14</v>
      </c>
      <c r="E519">
        <v>26.1</v>
      </c>
      <c r="F519" s="21" t="s">
        <v>42</v>
      </c>
      <c r="G519" t="s">
        <v>274</v>
      </c>
      <c r="H519">
        <v>11</v>
      </c>
      <c r="I519" s="5" t="s">
        <v>328</v>
      </c>
      <c r="J519" t="s">
        <v>18</v>
      </c>
      <c r="K519" t="s">
        <v>56</v>
      </c>
      <c r="L519" t="s">
        <v>20</v>
      </c>
      <c r="M519" t="s">
        <v>59</v>
      </c>
      <c r="N519">
        <v>0</v>
      </c>
      <c r="O519" s="21">
        <v>17962085</v>
      </c>
    </row>
    <row r="520" spans="1:16">
      <c r="A520" s="18">
        <v>200</v>
      </c>
      <c r="B520" s="6">
        <v>1</v>
      </c>
      <c r="C520">
        <v>3.9175257731958699</v>
      </c>
      <c r="D520" t="s">
        <v>14</v>
      </c>
      <c r="E520">
        <v>22.5</v>
      </c>
      <c r="F520" t="s">
        <v>31</v>
      </c>
      <c r="G520" t="s">
        <v>274</v>
      </c>
      <c r="H520">
        <v>21.5</v>
      </c>
      <c r="I520" t="s">
        <v>167</v>
      </c>
      <c r="J520" t="s">
        <v>18</v>
      </c>
      <c r="K520" t="s">
        <v>19</v>
      </c>
      <c r="L520" t="s">
        <v>20</v>
      </c>
      <c r="M520" t="s">
        <v>326</v>
      </c>
      <c r="N520">
        <v>0</v>
      </c>
      <c r="O520" s="21">
        <v>21513349</v>
      </c>
      <c r="P520" s="6" t="s">
        <v>394</v>
      </c>
    </row>
    <row r="521" spans="1:16">
      <c r="A521">
        <v>201</v>
      </c>
      <c r="B521">
        <v>1</v>
      </c>
      <c r="C521">
        <v>5.04</v>
      </c>
      <c r="D521" t="s">
        <v>14</v>
      </c>
      <c r="E521">
        <v>23</v>
      </c>
      <c r="F521" s="16" t="s">
        <v>302</v>
      </c>
      <c r="G521" t="s">
        <v>274</v>
      </c>
      <c r="H521">
        <v>190</v>
      </c>
      <c r="I521" s="6" t="s">
        <v>318</v>
      </c>
      <c r="J521" t="s">
        <v>242</v>
      </c>
      <c r="K521" t="s">
        <v>252</v>
      </c>
      <c r="L521" t="s">
        <v>20</v>
      </c>
      <c r="M521" t="s">
        <v>326</v>
      </c>
      <c r="N521">
        <v>0</v>
      </c>
      <c r="O521">
        <v>23850887</v>
      </c>
      <c r="P521" t="s">
        <v>319</v>
      </c>
    </row>
    <row r="522" spans="1:16">
      <c r="A522">
        <v>201</v>
      </c>
      <c r="B522">
        <v>4</v>
      </c>
      <c r="C522">
        <v>3.31</v>
      </c>
      <c r="D522" t="s">
        <v>14</v>
      </c>
      <c r="E522">
        <v>23</v>
      </c>
      <c r="F522" s="16" t="s">
        <v>302</v>
      </c>
      <c r="G522" t="s">
        <v>274</v>
      </c>
      <c r="H522">
        <v>190</v>
      </c>
      <c r="I522" s="6" t="s">
        <v>318</v>
      </c>
      <c r="J522" t="s">
        <v>242</v>
      </c>
      <c r="K522" t="s">
        <v>252</v>
      </c>
      <c r="L522" t="s">
        <v>20</v>
      </c>
      <c r="M522" t="s">
        <v>326</v>
      </c>
      <c r="N522">
        <v>0</v>
      </c>
      <c r="O522">
        <v>23850887</v>
      </c>
    </row>
    <row r="523" spans="1:16">
      <c r="A523">
        <v>201</v>
      </c>
      <c r="B523">
        <v>24</v>
      </c>
      <c r="C523">
        <v>2.58</v>
      </c>
      <c r="D523" t="s">
        <v>14</v>
      </c>
      <c r="E523">
        <v>23</v>
      </c>
      <c r="F523" s="16" t="s">
        <v>302</v>
      </c>
      <c r="G523" t="s">
        <v>274</v>
      </c>
      <c r="H523">
        <v>190</v>
      </c>
      <c r="I523" s="6" t="s">
        <v>318</v>
      </c>
      <c r="J523" t="s">
        <v>242</v>
      </c>
      <c r="K523" t="s">
        <v>252</v>
      </c>
      <c r="L523" t="s">
        <v>20</v>
      </c>
      <c r="M523" t="s">
        <v>326</v>
      </c>
      <c r="N523">
        <v>0</v>
      </c>
      <c r="O523">
        <v>23850887</v>
      </c>
    </row>
    <row r="524" spans="1:16">
      <c r="A524">
        <v>201</v>
      </c>
      <c r="B524">
        <v>48</v>
      </c>
      <c r="C524">
        <v>2.2799999999999998</v>
      </c>
      <c r="D524" t="s">
        <v>14</v>
      </c>
      <c r="E524">
        <v>23</v>
      </c>
      <c r="F524" s="16" t="s">
        <v>302</v>
      </c>
      <c r="G524" t="s">
        <v>274</v>
      </c>
      <c r="H524">
        <v>190</v>
      </c>
      <c r="I524" s="6" t="s">
        <v>318</v>
      </c>
      <c r="J524" t="s">
        <v>242</v>
      </c>
      <c r="K524" t="s">
        <v>252</v>
      </c>
      <c r="L524" t="s">
        <v>20</v>
      </c>
      <c r="M524" t="s">
        <v>326</v>
      </c>
      <c r="N524">
        <v>0</v>
      </c>
      <c r="O524">
        <v>23850887</v>
      </c>
    </row>
    <row r="525" spans="1:16">
      <c r="F525" s="6"/>
      <c r="I525" s="21"/>
    </row>
    <row r="526" spans="1:16">
      <c r="F526" s="6"/>
      <c r="I526" s="21"/>
    </row>
    <row r="527" spans="1:16">
      <c r="F527" s="6"/>
      <c r="I527" s="21"/>
    </row>
    <row r="528" spans="1:16">
      <c r="F528" s="6"/>
      <c r="I528" s="6"/>
    </row>
    <row r="529" spans="6:9">
      <c r="F529" s="6"/>
      <c r="I529" s="6"/>
    </row>
    <row r="530" spans="6:9">
      <c r="F530" s="6"/>
      <c r="I530" s="6"/>
    </row>
    <row r="531" spans="6:9">
      <c r="F531" s="6"/>
      <c r="I531" s="6"/>
    </row>
    <row r="532" spans="6:9">
      <c r="F532" s="6"/>
      <c r="I532" s="6"/>
    </row>
    <row r="533" spans="6:9">
      <c r="F533" s="6"/>
      <c r="I533" s="6"/>
    </row>
  </sheetData>
  <phoneticPr fontId="16" type="noConversion"/>
  <hyperlinks>
    <hyperlink ref="O415" r:id="rId1" xr:uid="{00000000-0004-0000-0D00-000004000000}"/>
    <hyperlink ref="O264" r:id="rId2" display=" 25955122" xr:uid="{00000000-0004-0000-0D00-000008000000}"/>
    <hyperlink ref="O225" r:id="rId3" tooltip="Persistent link using digital object identifier" xr:uid="{00000000-0004-0000-0D00-00000B000000}"/>
    <hyperlink ref="O405" r:id="rId4" xr:uid="{940BB613-B176-47C4-86B1-F169A1DA16F1}"/>
    <hyperlink ref="O406:O412" r:id="rId5" display="http://ijrr.com/article-1-3074-en.pdf" xr:uid="{476558DB-1F27-49EB-AD2E-7CD1259B8DBD}"/>
    <hyperlink ref="O265" r:id="rId6" display=" 25955122" xr:uid="{5BEB9218-DB92-47B0-9777-D1E6C3241BF7}"/>
    <hyperlink ref="O226" r:id="rId7" tooltip="Persistent link using digital object identifier" xr:uid="{049EB1FD-41F1-4748-9C55-2F3FEF7BC23C}"/>
    <hyperlink ref="O227:O230" r:id="rId8" tooltip="Persistent link using digital object identifier" display="https://doi.org/10.1016/j.carbon.2010.11.005" xr:uid="{C14D1557-DC3F-457E-A04D-8AC4F904CEB2}"/>
  </hyperlinks>
  <pageMargins left="0.7" right="0.7" top="0.75" bottom="0.75" header="0.3" footer="0.3"/>
  <pageSetup orientation="portrait" verticalDpi="0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99"/>
  <sheetViews>
    <sheetView zoomScale="73" workbookViewId="0">
      <pane ySplit="1" topLeftCell="A2" activePane="bottomLeft" state="frozen"/>
      <selection pane="bottomLeft" activeCell="C1" sqref="C1"/>
    </sheetView>
  </sheetViews>
  <sheetFormatPr defaultRowHeight="14.4"/>
  <cols>
    <col min="13" max="13" width="8.88671875" customWidth="1"/>
    <col min="15" max="15" width="64.88671875" customWidth="1"/>
    <col min="16" max="16" width="24.109375" customWidth="1"/>
    <col min="21" max="21" width="14.664062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403</v>
      </c>
      <c r="J1" t="s">
        <v>8</v>
      </c>
      <c r="K1" t="s">
        <v>9</v>
      </c>
      <c r="L1" t="s">
        <v>10</v>
      </c>
      <c r="M1" t="s">
        <v>375</v>
      </c>
      <c r="N1" t="s">
        <v>11</v>
      </c>
      <c r="O1" t="s">
        <v>12</v>
      </c>
      <c r="P1" t="s">
        <v>13</v>
      </c>
    </row>
    <row r="2" spans="1:16">
      <c r="A2">
        <v>1</v>
      </c>
      <c r="B2">
        <v>0.5</v>
      </c>
      <c r="C2">
        <f>(1018.18181818181/(0.85*0.023*1000000))*100</f>
        <v>5.2080911415949362</v>
      </c>
      <c r="D2" t="s">
        <v>14</v>
      </c>
      <c r="E2">
        <v>23.7</v>
      </c>
      <c r="F2" s="21" t="s">
        <v>15</v>
      </c>
      <c r="G2" t="s">
        <v>284</v>
      </c>
      <c r="H2">
        <v>4</v>
      </c>
      <c r="I2" t="s">
        <v>17</v>
      </c>
      <c r="J2" t="s">
        <v>18</v>
      </c>
      <c r="K2" t="s">
        <v>19</v>
      </c>
      <c r="L2" t="s">
        <v>20</v>
      </c>
      <c r="M2" t="s">
        <v>326</v>
      </c>
      <c r="N2">
        <v>5000</v>
      </c>
      <c r="O2">
        <v>20193702</v>
      </c>
      <c r="P2" t="s">
        <v>21</v>
      </c>
    </row>
    <row r="3" spans="1:16">
      <c r="A3">
        <v>1</v>
      </c>
      <c r="B3">
        <v>4</v>
      </c>
      <c r="C3">
        <f>(799.999999999998/(0.85*0.023*1000000))*100</f>
        <v>4.0920716112531874</v>
      </c>
      <c r="D3" t="s">
        <v>14</v>
      </c>
      <c r="E3">
        <v>23.7</v>
      </c>
      <c r="F3" s="21" t="s">
        <v>15</v>
      </c>
      <c r="G3" t="s">
        <v>284</v>
      </c>
      <c r="H3">
        <v>4</v>
      </c>
      <c r="I3" t="s">
        <v>17</v>
      </c>
      <c r="J3" t="s">
        <v>18</v>
      </c>
      <c r="K3" t="s">
        <v>19</v>
      </c>
      <c r="L3" t="s">
        <v>20</v>
      </c>
      <c r="M3" t="s">
        <v>326</v>
      </c>
      <c r="N3">
        <v>5000</v>
      </c>
      <c r="O3">
        <v>20193702</v>
      </c>
    </row>
    <row r="4" spans="1:16">
      <c r="A4">
        <v>1</v>
      </c>
      <c r="B4">
        <v>24</v>
      </c>
      <c r="C4">
        <f>(399.999999999997/(0.85*0.023*1000000))*100</f>
        <v>2.0460358056265835</v>
      </c>
      <c r="D4" t="s">
        <v>14</v>
      </c>
      <c r="E4">
        <v>23.7</v>
      </c>
      <c r="F4" s="21" t="s">
        <v>15</v>
      </c>
      <c r="G4" t="s">
        <v>284</v>
      </c>
      <c r="H4">
        <v>4</v>
      </c>
      <c r="I4" t="s">
        <v>17</v>
      </c>
      <c r="J4" t="s">
        <v>18</v>
      </c>
      <c r="K4" t="s">
        <v>19</v>
      </c>
      <c r="L4" t="s">
        <v>20</v>
      </c>
      <c r="M4" t="s">
        <v>326</v>
      </c>
      <c r="N4">
        <v>5000</v>
      </c>
      <c r="O4">
        <v>20193702</v>
      </c>
    </row>
    <row r="5" spans="1:16">
      <c r="A5">
        <v>1</v>
      </c>
      <c r="B5">
        <v>74</v>
      </c>
      <c r="C5">
        <f>(436.363636363636/(0.85*0.023*1000000))*100</f>
        <v>2.2320390606835607</v>
      </c>
      <c r="D5" t="s">
        <v>14</v>
      </c>
      <c r="E5">
        <v>23.7</v>
      </c>
      <c r="F5" s="21" t="s">
        <v>15</v>
      </c>
      <c r="G5" t="s">
        <v>284</v>
      </c>
      <c r="H5">
        <v>4</v>
      </c>
      <c r="I5" t="s">
        <v>17</v>
      </c>
      <c r="J5" t="s">
        <v>18</v>
      </c>
      <c r="K5" t="s">
        <v>19</v>
      </c>
      <c r="L5" t="s">
        <v>20</v>
      </c>
      <c r="M5" t="s">
        <v>326</v>
      </c>
      <c r="N5">
        <v>5000</v>
      </c>
      <c r="O5">
        <v>20193702</v>
      </c>
    </row>
    <row r="6" spans="1:16">
      <c r="A6">
        <v>1</v>
      </c>
      <c r="B6">
        <v>168</v>
      </c>
      <c r="C6">
        <f>(436.363636363636/(0.85*0.023*1000000))*100</f>
        <v>2.2320390606835607</v>
      </c>
      <c r="D6" t="s">
        <v>14</v>
      </c>
      <c r="E6">
        <v>23.7</v>
      </c>
      <c r="F6" s="21" t="s">
        <v>15</v>
      </c>
      <c r="G6" t="s">
        <v>284</v>
      </c>
      <c r="H6">
        <v>4</v>
      </c>
      <c r="I6" t="s">
        <v>17</v>
      </c>
      <c r="J6" t="s">
        <v>18</v>
      </c>
      <c r="K6" t="s">
        <v>19</v>
      </c>
      <c r="L6" t="s">
        <v>20</v>
      </c>
      <c r="M6" t="s">
        <v>326</v>
      </c>
      <c r="N6">
        <v>5000</v>
      </c>
      <c r="O6">
        <v>20193702</v>
      </c>
    </row>
    <row r="7" spans="1:16">
      <c r="A7">
        <v>1</v>
      </c>
      <c r="B7">
        <v>720</v>
      </c>
      <c r="C7">
        <f>(290.90909090909/(0.85*0.023*1000000))*100</f>
        <v>1.4880260404557037</v>
      </c>
      <c r="D7" t="s">
        <v>14</v>
      </c>
      <c r="E7">
        <v>23.7</v>
      </c>
      <c r="F7" s="21" t="s">
        <v>15</v>
      </c>
      <c r="G7" t="s">
        <v>284</v>
      </c>
      <c r="H7">
        <v>4</v>
      </c>
      <c r="I7" t="s">
        <v>17</v>
      </c>
      <c r="J7" t="s">
        <v>18</v>
      </c>
      <c r="K7" t="s">
        <v>19</v>
      </c>
      <c r="L7" t="s">
        <v>20</v>
      </c>
      <c r="M7" t="s">
        <v>326</v>
      </c>
      <c r="N7">
        <v>5000</v>
      </c>
      <c r="O7">
        <v>20193702</v>
      </c>
    </row>
    <row r="8" spans="1:16">
      <c r="A8">
        <v>2</v>
      </c>
      <c r="B8">
        <v>0.5</v>
      </c>
      <c r="C8">
        <v>5.983689620228696</v>
      </c>
      <c r="D8" t="s">
        <v>14</v>
      </c>
      <c r="E8">
        <v>23.7</v>
      </c>
      <c r="F8" s="21" t="s">
        <v>15</v>
      </c>
      <c r="G8" t="s">
        <v>284</v>
      </c>
      <c r="H8">
        <v>4</v>
      </c>
      <c r="I8" t="s">
        <v>17</v>
      </c>
      <c r="J8" t="s">
        <v>18</v>
      </c>
      <c r="K8" t="s">
        <v>19</v>
      </c>
      <c r="L8" t="s">
        <v>20</v>
      </c>
      <c r="M8" t="s">
        <v>326</v>
      </c>
      <c r="N8">
        <v>5000</v>
      </c>
      <c r="O8">
        <v>20193702</v>
      </c>
      <c r="P8" t="s">
        <v>22</v>
      </c>
    </row>
    <row r="9" spans="1:16">
      <c r="A9">
        <v>2</v>
      </c>
      <c r="B9">
        <v>4</v>
      </c>
      <c r="C9">
        <v>4.5360227766249972</v>
      </c>
      <c r="D9" t="s">
        <v>14</v>
      </c>
      <c r="E9">
        <v>23.7</v>
      </c>
      <c r="F9" s="21" t="s">
        <v>15</v>
      </c>
      <c r="G9" t="s">
        <v>284</v>
      </c>
      <c r="H9">
        <v>13</v>
      </c>
      <c r="I9" t="s">
        <v>17</v>
      </c>
      <c r="J9" t="s">
        <v>18</v>
      </c>
      <c r="K9" t="s">
        <v>19</v>
      </c>
      <c r="L9" t="s">
        <v>20</v>
      </c>
      <c r="M9" t="s">
        <v>326</v>
      </c>
      <c r="N9">
        <v>5000</v>
      </c>
      <c r="O9">
        <v>20193702</v>
      </c>
    </row>
    <row r="10" spans="1:16">
      <c r="A10">
        <v>2</v>
      </c>
      <c r="B10">
        <v>24</v>
      </c>
      <c r="C10">
        <v>4.6807894609853662</v>
      </c>
      <c r="D10" t="s">
        <v>14</v>
      </c>
      <c r="E10">
        <v>23.7</v>
      </c>
      <c r="F10" s="21" t="s">
        <v>15</v>
      </c>
      <c r="G10" t="s">
        <v>284</v>
      </c>
      <c r="H10">
        <v>13</v>
      </c>
      <c r="I10" t="s">
        <v>17</v>
      </c>
      <c r="J10" t="s">
        <v>18</v>
      </c>
      <c r="K10" t="s">
        <v>19</v>
      </c>
      <c r="L10" t="s">
        <v>20</v>
      </c>
      <c r="M10" t="s">
        <v>326</v>
      </c>
      <c r="N10">
        <v>5000</v>
      </c>
      <c r="O10">
        <v>20193702</v>
      </c>
    </row>
    <row r="11" spans="1:16">
      <c r="A11">
        <v>2</v>
      </c>
      <c r="B11">
        <v>74</v>
      </c>
      <c r="C11">
        <v>2.2197558268590383</v>
      </c>
      <c r="D11" t="s">
        <v>14</v>
      </c>
      <c r="E11">
        <v>23.7</v>
      </c>
      <c r="F11" s="21" t="s">
        <v>15</v>
      </c>
      <c r="G11" t="s">
        <v>284</v>
      </c>
      <c r="H11">
        <v>13</v>
      </c>
      <c r="I11" t="s">
        <v>17</v>
      </c>
      <c r="J11" t="s">
        <v>18</v>
      </c>
      <c r="K11" t="s">
        <v>19</v>
      </c>
      <c r="L11" t="s">
        <v>20</v>
      </c>
      <c r="M11" t="s">
        <v>326</v>
      </c>
      <c r="N11">
        <v>5000</v>
      </c>
      <c r="O11">
        <v>20193702</v>
      </c>
    </row>
    <row r="12" spans="1:16">
      <c r="A12">
        <v>2</v>
      </c>
      <c r="B12">
        <v>168</v>
      </c>
      <c r="C12">
        <v>2.2197558268590383</v>
      </c>
      <c r="D12" t="s">
        <v>14</v>
      </c>
      <c r="E12">
        <v>23.7</v>
      </c>
      <c r="F12" s="21" t="s">
        <v>15</v>
      </c>
      <c r="G12" t="s">
        <v>284</v>
      </c>
      <c r="H12">
        <v>13</v>
      </c>
      <c r="I12" t="s">
        <v>17</v>
      </c>
      <c r="J12" t="s">
        <v>18</v>
      </c>
      <c r="K12" t="s">
        <v>19</v>
      </c>
      <c r="L12" t="s">
        <v>20</v>
      </c>
      <c r="M12" t="s">
        <v>326</v>
      </c>
      <c r="N12">
        <v>5000</v>
      </c>
      <c r="O12">
        <v>20193702</v>
      </c>
    </row>
    <row r="13" spans="1:16">
      <c r="A13">
        <v>2</v>
      </c>
      <c r="B13">
        <v>720</v>
      </c>
      <c r="C13">
        <v>2.2197558268590383</v>
      </c>
      <c r="D13" t="s">
        <v>14</v>
      </c>
      <c r="E13">
        <v>23.7</v>
      </c>
      <c r="F13" s="21" t="s">
        <v>15</v>
      </c>
      <c r="G13" t="s">
        <v>284</v>
      </c>
      <c r="H13">
        <v>13</v>
      </c>
      <c r="I13" t="s">
        <v>17</v>
      </c>
      <c r="J13" t="s">
        <v>18</v>
      </c>
      <c r="K13" t="s">
        <v>19</v>
      </c>
      <c r="L13" t="s">
        <v>20</v>
      </c>
      <c r="M13" t="s">
        <v>326</v>
      </c>
      <c r="N13">
        <v>5000</v>
      </c>
      <c r="O13">
        <v>20193702</v>
      </c>
    </row>
    <row r="14" spans="1:16">
      <c r="A14">
        <v>2</v>
      </c>
      <c r="B14">
        <v>2160</v>
      </c>
      <c r="C14">
        <v>1.3511557206968083</v>
      </c>
      <c r="D14" t="s">
        <v>14</v>
      </c>
      <c r="E14">
        <v>23.7</v>
      </c>
      <c r="F14" s="21" t="s">
        <v>15</v>
      </c>
      <c r="G14" t="s">
        <v>284</v>
      </c>
      <c r="H14">
        <v>13</v>
      </c>
      <c r="I14" t="s">
        <v>17</v>
      </c>
      <c r="J14" t="s">
        <v>18</v>
      </c>
      <c r="K14" t="s">
        <v>19</v>
      </c>
      <c r="L14" t="s">
        <v>20</v>
      </c>
      <c r="M14" t="s">
        <v>326</v>
      </c>
      <c r="N14">
        <v>5000</v>
      </c>
      <c r="O14">
        <v>20193702</v>
      </c>
    </row>
    <row r="15" spans="1:16">
      <c r="A15">
        <v>3</v>
      </c>
      <c r="B15">
        <v>0.5</v>
      </c>
      <c r="C15">
        <v>1.2888414523632226</v>
      </c>
      <c r="D15" t="s">
        <v>14</v>
      </c>
      <c r="E15">
        <v>23.7</v>
      </c>
      <c r="F15" s="21" t="s">
        <v>15</v>
      </c>
      <c r="G15" t="s">
        <v>284</v>
      </c>
      <c r="H15">
        <v>13</v>
      </c>
      <c r="I15" t="s">
        <v>17</v>
      </c>
      <c r="J15" t="s">
        <v>18</v>
      </c>
      <c r="K15" t="s">
        <v>19</v>
      </c>
      <c r="L15" t="s">
        <v>20</v>
      </c>
      <c r="M15" t="s">
        <v>326</v>
      </c>
      <c r="N15">
        <v>5000</v>
      </c>
      <c r="O15">
        <v>20193702</v>
      </c>
      <c r="P15" t="s">
        <v>23</v>
      </c>
    </row>
    <row r="16" spans="1:16">
      <c r="A16">
        <v>3</v>
      </c>
      <c r="B16">
        <v>4</v>
      </c>
      <c r="C16">
        <v>1.9332621785448236</v>
      </c>
      <c r="D16" t="s">
        <v>14</v>
      </c>
      <c r="E16">
        <v>23.7</v>
      </c>
      <c r="F16" s="21" t="s">
        <v>15</v>
      </c>
      <c r="G16" t="s">
        <v>284</v>
      </c>
      <c r="H16">
        <v>100</v>
      </c>
      <c r="I16" t="s">
        <v>17</v>
      </c>
      <c r="J16" t="s">
        <v>18</v>
      </c>
      <c r="K16" t="s">
        <v>19</v>
      </c>
      <c r="L16" t="s">
        <v>20</v>
      </c>
      <c r="M16" t="s">
        <v>326</v>
      </c>
      <c r="N16">
        <v>30000</v>
      </c>
      <c r="O16">
        <v>20193702</v>
      </c>
    </row>
    <row r="17" spans="1:16">
      <c r="A17">
        <v>3</v>
      </c>
      <c r="B17">
        <v>74</v>
      </c>
      <c r="C17">
        <v>0.32221036309081791</v>
      </c>
      <c r="D17" t="s">
        <v>14</v>
      </c>
      <c r="E17">
        <v>23.7</v>
      </c>
      <c r="F17" s="21" t="s">
        <v>15</v>
      </c>
      <c r="G17" t="s">
        <v>284</v>
      </c>
      <c r="H17">
        <v>100</v>
      </c>
      <c r="I17" t="s">
        <v>17</v>
      </c>
      <c r="J17" t="s">
        <v>18</v>
      </c>
      <c r="K17" t="s">
        <v>19</v>
      </c>
      <c r="L17" t="s">
        <v>20</v>
      </c>
      <c r="M17" t="s">
        <v>326</v>
      </c>
      <c r="N17">
        <v>30000</v>
      </c>
      <c r="O17">
        <v>20193702</v>
      </c>
    </row>
    <row r="18" spans="1:16">
      <c r="A18">
        <v>3</v>
      </c>
      <c r="B18">
        <v>168</v>
      </c>
      <c r="C18">
        <v>0.32221036309081791</v>
      </c>
      <c r="D18" t="s">
        <v>14</v>
      </c>
      <c r="E18">
        <v>23.7</v>
      </c>
      <c r="F18" s="21" t="s">
        <v>15</v>
      </c>
      <c r="G18" t="s">
        <v>284</v>
      </c>
      <c r="H18">
        <v>100</v>
      </c>
      <c r="I18" t="s">
        <v>17</v>
      </c>
      <c r="J18" t="s">
        <v>18</v>
      </c>
      <c r="K18" t="s">
        <v>19</v>
      </c>
      <c r="L18" t="s">
        <v>20</v>
      </c>
      <c r="M18" t="s">
        <v>326</v>
      </c>
      <c r="N18">
        <v>30000</v>
      </c>
      <c r="O18">
        <v>20193702</v>
      </c>
    </row>
    <row r="19" spans="1:16">
      <c r="A19">
        <v>3</v>
      </c>
      <c r="B19">
        <v>720</v>
      </c>
      <c r="C19">
        <v>0.80552590772701793</v>
      </c>
      <c r="D19" t="s">
        <v>14</v>
      </c>
      <c r="E19">
        <v>23.7</v>
      </c>
      <c r="F19" s="21" t="s">
        <v>15</v>
      </c>
      <c r="G19" t="s">
        <v>284</v>
      </c>
      <c r="H19">
        <v>100</v>
      </c>
      <c r="I19" t="s">
        <v>17</v>
      </c>
      <c r="J19" t="s">
        <v>18</v>
      </c>
      <c r="K19" t="s">
        <v>19</v>
      </c>
      <c r="L19" t="s">
        <v>20</v>
      </c>
      <c r="M19" t="s">
        <v>326</v>
      </c>
      <c r="N19">
        <v>30000</v>
      </c>
      <c r="O19">
        <v>20193702</v>
      </c>
    </row>
    <row r="20" spans="1:16">
      <c r="A20">
        <v>3</v>
      </c>
      <c r="B20">
        <v>2160</v>
      </c>
      <c r="C20">
        <v>0.16110518154541126</v>
      </c>
      <c r="D20" t="s">
        <v>14</v>
      </c>
      <c r="E20">
        <v>23.7</v>
      </c>
      <c r="F20" s="21" t="s">
        <v>15</v>
      </c>
      <c r="G20" t="s">
        <v>284</v>
      </c>
      <c r="H20">
        <v>100</v>
      </c>
      <c r="I20" t="s">
        <v>17</v>
      </c>
      <c r="J20" t="s">
        <v>18</v>
      </c>
      <c r="K20" t="s">
        <v>19</v>
      </c>
      <c r="L20" t="s">
        <v>20</v>
      </c>
      <c r="M20" t="s">
        <v>326</v>
      </c>
      <c r="N20">
        <v>30000</v>
      </c>
      <c r="O20">
        <v>20193702</v>
      </c>
    </row>
    <row r="21" spans="1:16">
      <c r="A21">
        <v>3</v>
      </c>
      <c r="B21">
        <v>4320</v>
      </c>
      <c r="C21">
        <v>0.96663108927241947</v>
      </c>
      <c r="D21" t="s">
        <v>14</v>
      </c>
      <c r="E21">
        <v>23.7</v>
      </c>
      <c r="F21" s="21" t="s">
        <v>15</v>
      </c>
      <c r="G21" t="s">
        <v>284</v>
      </c>
      <c r="H21">
        <v>100</v>
      </c>
      <c r="I21" t="s">
        <v>17</v>
      </c>
      <c r="J21" t="s">
        <v>18</v>
      </c>
      <c r="K21" t="s">
        <v>19</v>
      </c>
      <c r="L21" t="s">
        <v>20</v>
      </c>
      <c r="M21" t="s">
        <v>326</v>
      </c>
      <c r="N21">
        <v>30000</v>
      </c>
      <c r="O21">
        <v>20193702</v>
      </c>
    </row>
    <row r="22" spans="1:16">
      <c r="A22" s="6">
        <v>4</v>
      </c>
      <c r="B22" s="6">
        <v>4</v>
      </c>
      <c r="C22">
        <v>5.6818181818181799</v>
      </c>
      <c r="D22" t="s">
        <v>14</v>
      </c>
      <c r="E22" t="s">
        <v>326</v>
      </c>
      <c r="F22" t="s">
        <v>31</v>
      </c>
      <c r="G22" t="s">
        <v>284</v>
      </c>
      <c r="H22">
        <v>5</v>
      </c>
      <c r="I22" t="s">
        <v>24</v>
      </c>
      <c r="J22" t="s">
        <v>18</v>
      </c>
      <c r="K22" t="s">
        <v>19</v>
      </c>
      <c r="L22" t="s">
        <v>25</v>
      </c>
      <c r="M22" t="s">
        <v>196</v>
      </c>
      <c r="N22">
        <v>5000</v>
      </c>
      <c r="O22" s="21">
        <v>25999665</v>
      </c>
      <c r="P22" s="6" t="s">
        <v>26</v>
      </c>
    </row>
    <row r="23" spans="1:16">
      <c r="A23" s="6">
        <v>4</v>
      </c>
      <c r="B23" s="6">
        <v>24</v>
      </c>
      <c r="C23">
        <v>2.9545454545454599</v>
      </c>
      <c r="D23" t="s">
        <v>14</v>
      </c>
      <c r="E23" t="s">
        <v>326</v>
      </c>
      <c r="F23" t="s">
        <v>31</v>
      </c>
      <c r="G23" t="s">
        <v>284</v>
      </c>
      <c r="H23">
        <v>5</v>
      </c>
      <c r="I23" t="s">
        <v>24</v>
      </c>
      <c r="J23" t="s">
        <v>18</v>
      </c>
      <c r="K23" t="s">
        <v>19</v>
      </c>
      <c r="L23" t="s">
        <v>25</v>
      </c>
      <c r="M23" t="s">
        <v>196</v>
      </c>
      <c r="N23">
        <v>5000</v>
      </c>
      <c r="O23" s="21">
        <v>25999665</v>
      </c>
    </row>
    <row r="24" spans="1:16">
      <c r="A24" s="6">
        <v>4</v>
      </c>
      <c r="B24" s="6">
        <v>168</v>
      </c>
      <c r="C24">
        <v>2.5</v>
      </c>
      <c r="D24" t="s">
        <v>14</v>
      </c>
      <c r="E24" t="s">
        <v>326</v>
      </c>
      <c r="F24" t="s">
        <v>31</v>
      </c>
      <c r="G24" t="s">
        <v>284</v>
      </c>
      <c r="H24">
        <v>5</v>
      </c>
      <c r="I24" t="s">
        <v>24</v>
      </c>
      <c r="J24" t="s">
        <v>18</v>
      </c>
      <c r="K24" t="s">
        <v>19</v>
      </c>
      <c r="L24" t="s">
        <v>25</v>
      </c>
      <c r="M24" t="s">
        <v>196</v>
      </c>
      <c r="N24">
        <v>5000</v>
      </c>
      <c r="O24" s="21">
        <v>25999665</v>
      </c>
    </row>
    <row r="25" spans="1:16">
      <c r="A25">
        <v>5</v>
      </c>
      <c r="B25" s="6">
        <v>0.5</v>
      </c>
      <c r="C25">
        <v>5.71428571428571</v>
      </c>
      <c r="D25" t="s">
        <v>14</v>
      </c>
      <c r="E25">
        <v>21.8</v>
      </c>
      <c r="F25" s="21" t="s">
        <v>15</v>
      </c>
      <c r="G25" t="s">
        <v>284</v>
      </c>
      <c r="H25">
        <v>27.3</v>
      </c>
      <c r="I25" t="s">
        <v>17</v>
      </c>
      <c r="J25" t="s">
        <v>18</v>
      </c>
      <c r="K25" t="s">
        <v>19</v>
      </c>
      <c r="L25" t="s">
        <v>27</v>
      </c>
      <c r="M25" t="s">
        <v>326</v>
      </c>
      <c r="N25">
        <v>0</v>
      </c>
      <c r="O25" s="21">
        <v>23739667</v>
      </c>
      <c r="P25" s="6" t="s">
        <v>28</v>
      </c>
    </row>
    <row r="26" spans="1:16">
      <c r="A26">
        <v>5</v>
      </c>
      <c r="B26" s="6">
        <v>1</v>
      </c>
      <c r="C26">
        <v>3.5714285714285698</v>
      </c>
      <c r="D26" t="s">
        <v>14</v>
      </c>
      <c r="E26">
        <v>21.8</v>
      </c>
      <c r="F26" s="21" t="s">
        <v>15</v>
      </c>
      <c r="G26" t="s">
        <v>284</v>
      </c>
      <c r="H26">
        <v>27.3</v>
      </c>
      <c r="I26" t="s">
        <v>17</v>
      </c>
      <c r="J26" t="s">
        <v>18</v>
      </c>
      <c r="K26" t="s">
        <v>19</v>
      </c>
      <c r="L26" t="s">
        <v>27</v>
      </c>
      <c r="M26" t="s">
        <v>326</v>
      </c>
      <c r="N26">
        <v>0</v>
      </c>
      <c r="O26" s="21">
        <v>23739667</v>
      </c>
    </row>
    <row r="27" spans="1:16">
      <c r="A27">
        <v>5</v>
      </c>
      <c r="B27" s="6">
        <v>2</v>
      </c>
      <c r="C27">
        <v>4.0476190476190501</v>
      </c>
      <c r="D27" t="s">
        <v>14</v>
      </c>
      <c r="E27">
        <v>21.8</v>
      </c>
      <c r="F27" s="21" t="s">
        <v>15</v>
      </c>
      <c r="G27" t="s">
        <v>284</v>
      </c>
      <c r="H27">
        <v>27.3</v>
      </c>
      <c r="I27" t="s">
        <v>17</v>
      </c>
      <c r="J27" t="s">
        <v>18</v>
      </c>
      <c r="K27" t="s">
        <v>19</v>
      </c>
      <c r="L27" t="s">
        <v>27</v>
      </c>
      <c r="M27" t="s">
        <v>326</v>
      </c>
      <c r="N27">
        <v>0</v>
      </c>
      <c r="O27" s="21">
        <v>23739667</v>
      </c>
    </row>
    <row r="28" spans="1:16">
      <c r="A28">
        <v>5</v>
      </c>
      <c r="B28" s="6">
        <v>4</v>
      </c>
      <c r="C28">
        <v>9.0476190476190492</v>
      </c>
      <c r="D28" t="s">
        <v>14</v>
      </c>
      <c r="E28">
        <v>21.8</v>
      </c>
      <c r="F28" s="21" t="s">
        <v>15</v>
      </c>
      <c r="G28" t="s">
        <v>284</v>
      </c>
      <c r="H28">
        <v>27.3</v>
      </c>
      <c r="I28" t="s">
        <v>17</v>
      </c>
      <c r="J28" t="s">
        <v>18</v>
      </c>
      <c r="K28" t="s">
        <v>19</v>
      </c>
      <c r="L28" t="s">
        <v>27</v>
      </c>
      <c r="M28" t="s">
        <v>326</v>
      </c>
      <c r="N28">
        <v>0</v>
      </c>
      <c r="O28" s="21">
        <v>23739667</v>
      </c>
    </row>
    <row r="29" spans="1:16">
      <c r="A29">
        <v>5</v>
      </c>
      <c r="B29" s="6">
        <v>24</v>
      </c>
      <c r="C29">
        <v>12.3809523809523</v>
      </c>
      <c r="D29" t="s">
        <v>14</v>
      </c>
      <c r="E29">
        <v>21.8</v>
      </c>
      <c r="F29" s="21" t="s">
        <v>15</v>
      </c>
      <c r="G29" t="s">
        <v>284</v>
      </c>
      <c r="H29">
        <v>27.3</v>
      </c>
      <c r="I29" t="s">
        <v>17</v>
      </c>
      <c r="J29" t="s">
        <v>18</v>
      </c>
      <c r="K29" t="s">
        <v>19</v>
      </c>
      <c r="L29" t="s">
        <v>27</v>
      </c>
      <c r="M29" t="s">
        <v>326</v>
      </c>
      <c r="N29">
        <v>0</v>
      </c>
      <c r="O29" s="21">
        <v>23739667</v>
      </c>
    </row>
    <row r="30" spans="1:16">
      <c r="A30">
        <v>6</v>
      </c>
      <c r="B30">
        <v>24</v>
      </c>
      <c r="C30">
        <v>4.32</v>
      </c>
      <c r="D30" t="s">
        <v>14</v>
      </c>
      <c r="E30" t="s">
        <v>326</v>
      </c>
      <c r="F30" t="s">
        <v>31</v>
      </c>
      <c r="G30" t="s">
        <v>284</v>
      </c>
      <c r="H30">
        <v>2.5</v>
      </c>
      <c r="I30" t="s">
        <v>29</v>
      </c>
      <c r="J30" t="s">
        <v>18</v>
      </c>
      <c r="K30" t="s">
        <v>30</v>
      </c>
      <c r="L30" t="s">
        <v>20</v>
      </c>
      <c r="M30" t="s">
        <v>326</v>
      </c>
      <c r="N30">
        <v>0</v>
      </c>
      <c r="O30" s="21">
        <v>25224367</v>
      </c>
      <c r="P30" s="16" t="s">
        <v>346</v>
      </c>
    </row>
    <row r="31" spans="1:16">
      <c r="A31" s="18">
        <v>7</v>
      </c>
      <c r="B31" s="6">
        <v>1</v>
      </c>
      <c r="C31">
        <v>1.4150943396226401</v>
      </c>
      <c r="D31" t="s">
        <v>14</v>
      </c>
      <c r="E31">
        <v>21.4</v>
      </c>
      <c r="F31" t="s">
        <v>31</v>
      </c>
      <c r="G31" t="s">
        <v>284</v>
      </c>
      <c r="H31">
        <v>10</v>
      </c>
      <c r="I31" t="s">
        <v>81</v>
      </c>
      <c r="J31" t="s">
        <v>18</v>
      </c>
      <c r="K31" t="s">
        <v>32</v>
      </c>
      <c r="L31" t="s">
        <v>33</v>
      </c>
      <c r="M31" t="s">
        <v>326</v>
      </c>
      <c r="N31">
        <v>3400</v>
      </c>
      <c r="O31" s="21">
        <v>24495038</v>
      </c>
      <c r="P31" s="6" t="s">
        <v>34</v>
      </c>
    </row>
    <row r="32" spans="1:16">
      <c r="A32" s="18">
        <v>7</v>
      </c>
      <c r="B32" s="6">
        <v>4</v>
      </c>
      <c r="C32">
        <v>1.2264150943396199</v>
      </c>
      <c r="D32" t="s">
        <v>14</v>
      </c>
      <c r="E32">
        <v>21.4</v>
      </c>
      <c r="F32" t="s">
        <v>31</v>
      </c>
      <c r="G32" t="s">
        <v>284</v>
      </c>
      <c r="H32">
        <v>10</v>
      </c>
      <c r="I32" t="s">
        <v>81</v>
      </c>
      <c r="J32" t="s">
        <v>18</v>
      </c>
      <c r="K32" t="s">
        <v>32</v>
      </c>
      <c r="L32" t="s">
        <v>33</v>
      </c>
      <c r="M32" t="s">
        <v>326</v>
      </c>
      <c r="N32">
        <v>3400</v>
      </c>
      <c r="O32" s="21">
        <v>24495038</v>
      </c>
    </row>
    <row r="33" spans="1:16">
      <c r="A33" s="18">
        <v>7</v>
      </c>
      <c r="B33" s="6">
        <v>24</v>
      </c>
      <c r="C33">
        <v>0.660377358490571</v>
      </c>
      <c r="D33" t="s">
        <v>14</v>
      </c>
      <c r="E33">
        <v>21.4</v>
      </c>
      <c r="F33" t="s">
        <v>31</v>
      </c>
      <c r="G33" t="s">
        <v>284</v>
      </c>
      <c r="H33">
        <v>10</v>
      </c>
      <c r="I33" t="s">
        <v>81</v>
      </c>
      <c r="J33" t="s">
        <v>18</v>
      </c>
      <c r="K33" t="s">
        <v>32</v>
      </c>
      <c r="L33" t="s">
        <v>33</v>
      </c>
      <c r="M33" t="s">
        <v>326</v>
      </c>
      <c r="N33">
        <v>3400</v>
      </c>
      <c r="O33" s="21">
        <v>24495038</v>
      </c>
    </row>
    <row r="34" spans="1:16">
      <c r="A34" s="18">
        <v>7</v>
      </c>
      <c r="B34" s="6">
        <v>48</v>
      </c>
      <c r="C34">
        <v>0.75471698113207997</v>
      </c>
      <c r="D34" t="s">
        <v>14</v>
      </c>
      <c r="E34">
        <v>21.4</v>
      </c>
      <c r="F34" t="s">
        <v>31</v>
      </c>
      <c r="G34" t="s">
        <v>284</v>
      </c>
      <c r="H34">
        <v>10</v>
      </c>
      <c r="I34" t="s">
        <v>81</v>
      </c>
      <c r="J34" t="s">
        <v>18</v>
      </c>
      <c r="K34" t="s">
        <v>32</v>
      </c>
      <c r="L34" t="s">
        <v>33</v>
      </c>
      <c r="M34" t="s">
        <v>326</v>
      </c>
      <c r="N34">
        <v>3400</v>
      </c>
      <c r="O34" s="21">
        <v>24495038</v>
      </c>
    </row>
    <row r="35" spans="1:16">
      <c r="A35">
        <v>8</v>
      </c>
      <c r="B35">
        <v>1</v>
      </c>
      <c r="C35">
        <v>6.66</v>
      </c>
      <c r="D35" t="s">
        <v>14</v>
      </c>
      <c r="E35">
        <v>20</v>
      </c>
      <c r="F35" s="21" t="s">
        <v>15</v>
      </c>
      <c r="G35" t="s">
        <v>284</v>
      </c>
      <c r="H35">
        <v>56.8</v>
      </c>
      <c r="I35" t="s">
        <v>35</v>
      </c>
      <c r="J35" t="s">
        <v>18</v>
      </c>
      <c r="K35" t="s">
        <v>19</v>
      </c>
      <c r="L35" t="s">
        <v>20</v>
      </c>
      <c r="M35" t="s">
        <v>326</v>
      </c>
      <c r="N35">
        <v>5000</v>
      </c>
      <c r="O35" s="21">
        <v>24766522</v>
      </c>
      <c r="P35" s="6" t="s">
        <v>36</v>
      </c>
    </row>
    <row r="36" spans="1:16">
      <c r="A36">
        <v>8</v>
      </c>
      <c r="B36">
        <v>6</v>
      </c>
      <c r="C36">
        <v>10.714285714285699</v>
      </c>
      <c r="D36" t="s">
        <v>14</v>
      </c>
      <c r="E36">
        <v>20</v>
      </c>
      <c r="F36" s="21" t="s">
        <v>15</v>
      </c>
      <c r="G36" t="s">
        <v>284</v>
      </c>
      <c r="H36">
        <v>56.8</v>
      </c>
      <c r="I36" t="s">
        <v>35</v>
      </c>
      <c r="J36" t="s">
        <v>18</v>
      </c>
      <c r="K36" t="s">
        <v>19</v>
      </c>
      <c r="L36" t="s">
        <v>20</v>
      </c>
      <c r="M36" t="s">
        <v>326</v>
      </c>
      <c r="N36">
        <v>5000</v>
      </c>
      <c r="O36" s="21">
        <v>24766522</v>
      </c>
    </row>
    <row r="37" spans="1:16">
      <c r="A37">
        <v>8</v>
      </c>
      <c r="B37">
        <v>24</v>
      </c>
      <c r="C37">
        <v>0.35897435897436097</v>
      </c>
      <c r="D37" t="s">
        <v>14</v>
      </c>
      <c r="E37">
        <v>20</v>
      </c>
      <c r="F37" s="21" t="s">
        <v>15</v>
      </c>
      <c r="G37" t="s">
        <v>284</v>
      </c>
      <c r="H37">
        <v>56.8</v>
      </c>
      <c r="I37" t="s">
        <v>35</v>
      </c>
      <c r="J37" t="s">
        <v>18</v>
      </c>
      <c r="K37" t="s">
        <v>19</v>
      </c>
      <c r="L37" t="s">
        <v>20</v>
      </c>
      <c r="M37" t="s">
        <v>326</v>
      </c>
      <c r="N37">
        <v>5000</v>
      </c>
      <c r="O37" s="21">
        <v>24766522</v>
      </c>
    </row>
    <row r="38" spans="1:16">
      <c r="A38" s="18">
        <v>9</v>
      </c>
      <c r="B38" s="6">
        <v>1</v>
      </c>
      <c r="C38">
        <v>5.5102040816326499</v>
      </c>
      <c r="D38" t="s">
        <v>14</v>
      </c>
      <c r="E38">
        <v>20</v>
      </c>
      <c r="F38" s="21" t="s">
        <v>15</v>
      </c>
      <c r="G38" t="s">
        <v>284</v>
      </c>
      <c r="H38">
        <v>92</v>
      </c>
      <c r="I38" t="s">
        <v>35</v>
      </c>
      <c r="J38" t="s">
        <v>18</v>
      </c>
      <c r="K38" t="s">
        <v>37</v>
      </c>
      <c r="L38" t="s">
        <v>20</v>
      </c>
      <c r="M38" t="s">
        <v>326</v>
      </c>
      <c r="N38">
        <v>5000</v>
      </c>
      <c r="O38" s="21">
        <v>24766522</v>
      </c>
      <c r="P38" s="6" t="s">
        <v>38</v>
      </c>
    </row>
    <row r="39" spans="1:16">
      <c r="A39" s="18">
        <v>9</v>
      </c>
      <c r="B39" s="6">
        <v>6</v>
      </c>
      <c r="C39">
        <v>7.1428571428571201</v>
      </c>
      <c r="D39" t="s">
        <v>14</v>
      </c>
      <c r="E39">
        <v>20</v>
      </c>
      <c r="F39" s="21" t="s">
        <v>15</v>
      </c>
      <c r="G39" t="s">
        <v>284</v>
      </c>
      <c r="H39">
        <v>92</v>
      </c>
      <c r="I39" t="s">
        <v>35</v>
      </c>
      <c r="J39" t="s">
        <v>18</v>
      </c>
      <c r="K39" t="s">
        <v>37</v>
      </c>
      <c r="L39" t="s">
        <v>20</v>
      </c>
      <c r="M39" t="s">
        <v>326</v>
      </c>
      <c r="N39">
        <v>5000</v>
      </c>
      <c r="O39" s="21">
        <v>24766522</v>
      </c>
    </row>
    <row r="40" spans="1:16">
      <c r="A40" s="18">
        <v>9</v>
      </c>
      <c r="B40" s="6">
        <v>24</v>
      </c>
      <c r="C40">
        <v>4.8717948717948696</v>
      </c>
      <c r="D40" t="s">
        <v>14</v>
      </c>
      <c r="E40">
        <v>20</v>
      </c>
      <c r="F40" s="21" t="s">
        <v>15</v>
      </c>
      <c r="G40" t="s">
        <v>284</v>
      </c>
      <c r="H40">
        <v>92</v>
      </c>
      <c r="I40" t="s">
        <v>35</v>
      </c>
      <c r="J40" t="s">
        <v>18</v>
      </c>
      <c r="K40" t="s">
        <v>37</v>
      </c>
      <c r="L40" t="s">
        <v>20</v>
      </c>
      <c r="M40" t="s">
        <v>326</v>
      </c>
      <c r="N40">
        <v>5000</v>
      </c>
      <c r="O40" s="21">
        <v>24766522</v>
      </c>
    </row>
    <row r="41" spans="1:16">
      <c r="A41" s="18">
        <v>10</v>
      </c>
      <c r="B41" s="6">
        <v>1</v>
      </c>
      <c r="C41">
        <v>5.2653061224489797</v>
      </c>
      <c r="D41" t="s">
        <v>14</v>
      </c>
      <c r="E41">
        <v>20</v>
      </c>
      <c r="F41" s="21" t="s">
        <v>15</v>
      </c>
      <c r="G41" t="s">
        <v>284</v>
      </c>
      <c r="H41">
        <v>49.6</v>
      </c>
      <c r="I41" t="s">
        <v>35</v>
      </c>
      <c r="J41" t="s">
        <v>18</v>
      </c>
      <c r="K41" t="s">
        <v>39</v>
      </c>
      <c r="L41" t="s">
        <v>20</v>
      </c>
      <c r="M41" t="s">
        <v>326</v>
      </c>
      <c r="N41">
        <v>5000</v>
      </c>
      <c r="O41" s="21">
        <v>24766522</v>
      </c>
      <c r="P41" s="6" t="s">
        <v>40</v>
      </c>
    </row>
    <row r="42" spans="1:16">
      <c r="A42" s="18">
        <v>10</v>
      </c>
      <c r="B42" s="6">
        <v>6</v>
      </c>
      <c r="C42">
        <v>4.97435897435897</v>
      </c>
      <c r="D42" t="s">
        <v>14</v>
      </c>
      <c r="E42">
        <v>20</v>
      </c>
      <c r="F42" s="21" t="s">
        <v>15</v>
      </c>
      <c r="G42" t="s">
        <v>284</v>
      </c>
      <c r="H42">
        <v>49.6</v>
      </c>
      <c r="I42" t="s">
        <v>35</v>
      </c>
      <c r="J42" t="s">
        <v>18</v>
      </c>
      <c r="K42" t="s">
        <v>39</v>
      </c>
      <c r="L42" t="s">
        <v>20</v>
      </c>
      <c r="M42" t="s">
        <v>326</v>
      </c>
      <c r="N42">
        <v>5000</v>
      </c>
      <c r="O42" s="21">
        <v>24766522</v>
      </c>
    </row>
    <row r="43" spans="1:16">
      <c r="A43" s="18">
        <v>10</v>
      </c>
      <c r="B43" s="6">
        <v>24</v>
      </c>
      <c r="C43">
        <v>1.79487179487179</v>
      </c>
      <c r="D43" t="s">
        <v>14</v>
      </c>
      <c r="E43">
        <v>20</v>
      </c>
      <c r="F43" s="21" t="s">
        <v>15</v>
      </c>
      <c r="G43" t="s">
        <v>284</v>
      </c>
      <c r="H43">
        <v>49.6</v>
      </c>
      <c r="I43" t="s">
        <v>35</v>
      </c>
      <c r="J43" t="s">
        <v>18</v>
      </c>
      <c r="K43" t="s">
        <v>39</v>
      </c>
      <c r="L43" t="s">
        <v>20</v>
      </c>
      <c r="M43" t="s">
        <v>326</v>
      </c>
      <c r="N43">
        <v>5000</v>
      </c>
      <c r="O43" s="21">
        <v>24766522</v>
      </c>
    </row>
    <row r="44" spans="1:16">
      <c r="A44" s="18">
        <v>11</v>
      </c>
      <c r="B44" s="6">
        <v>1</v>
      </c>
      <c r="C44">
        <v>6.7391304347826004</v>
      </c>
      <c r="D44" t="s">
        <v>14</v>
      </c>
      <c r="E44" t="s">
        <v>326</v>
      </c>
      <c r="F44" t="s">
        <v>31</v>
      </c>
      <c r="G44" t="s">
        <v>284</v>
      </c>
      <c r="H44">
        <v>5.5</v>
      </c>
      <c r="I44" t="s">
        <v>17</v>
      </c>
      <c r="J44" t="s">
        <v>18</v>
      </c>
      <c r="K44" t="s">
        <v>19</v>
      </c>
      <c r="L44" t="s">
        <v>20</v>
      </c>
      <c r="M44" t="s">
        <v>326</v>
      </c>
      <c r="N44">
        <v>1000</v>
      </c>
      <c r="O44">
        <v>24123783</v>
      </c>
      <c r="P44" s="6" t="s">
        <v>41</v>
      </c>
    </row>
    <row r="45" spans="1:16">
      <c r="A45" s="18">
        <v>11</v>
      </c>
      <c r="B45" s="6">
        <v>12</v>
      </c>
      <c r="C45">
        <v>6.4492753623188399</v>
      </c>
      <c r="D45" t="s">
        <v>14</v>
      </c>
      <c r="E45" t="s">
        <v>326</v>
      </c>
      <c r="F45" t="s">
        <v>31</v>
      </c>
      <c r="G45" t="s">
        <v>284</v>
      </c>
      <c r="H45">
        <v>5.5</v>
      </c>
      <c r="I45" t="s">
        <v>17</v>
      </c>
      <c r="J45" t="s">
        <v>18</v>
      </c>
      <c r="K45" t="s">
        <v>19</v>
      </c>
      <c r="L45" t="s">
        <v>20</v>
      </c>
      <c r="M45" t="s">
        <v>326</v>
      </c>
      <c r="N45">
        <v>1000</v>
      </c>
      <c r="O45">
        <v>24123783</v>
      </c>
    </row>
    <row r="46" spans="1:16">
      <c r="A46" s="18">
        <v>11</v>
      </c>
      <c r="B46" s="6">
        <v>24</v>
      </c>
      <c r="C46">
        <v>1.8115942028985501</v>
      </c>
      <c r="D46" t="s">
        <v>14</v>
      </c>
      <c r="E46" t="s">
        <v>326</v>
      </c>
      <c r="F46" t="s">
        <v>31</v>
      </c>
      <c r="G46" t="s">
        <v>284</v>
      </c>
      <c r="H46">
        <v>5.5</v>
      </c>
      <c r="I46" t="s">
        <v>17</v>
      </c>
      <c r="J46" t="s">
        <v>18</v>
      </c>
      <c r="K46" t="s">
        <v>19</v>
      </c>
      <c r="L46" t="s">
        <v>20</v>
      </c>
      <c r="M46" t="s">
        <v>326</v>
      </c>
      <c r="N46">
        <v>1000</v>
      </c>
      <c r="O46">
        <v>24123783</v>
      </c>
    </row>
    <row r="47" spans="1:16">
      <c r="A47" s="18">
        <v>11</v>
      </c>
      <c r="B47" s="6">
        <v>48</v>
      </c>
      <c r="C47">
        <v>1.1594202898550701</v>
      </c>
      <c r="D47" t="s">
        <v>14</v>
      </c>
      <c r="E47" t="s">
        <v>326</v>
      </c>
      <c r="F47" t="s">
        <v>31</v>
      </c>
      <c r="G47" t="s">
        <v>284</v>
      </c>
      <c r="H47">
        <v>5.5</v>
      </c>
      <c r="I47" t="s">
        <v>17</v>
      </c>
      <c r="J47" t="s">
        <v>18</v>
      </c>
      <c r="K47" t="s">
        <v>19</v>
      </c>
      <c r="L47" t="s">
        <v>20</v>
      </c>
      <c r="M47" t="s">
        <v>326</v>
      </c>
      <c r="N47">
        <v>1000</v>
      </c>
      <c r="O47">
        <v>24123783</v>
      </c>
    </row>
    <row r="48" spans="1:16">
      <c r="A48" s="18">
        <v>12</v>
      </c>
      <c r="B48" s="6">
        <v>1</v>
      </c>
      <c r="C48">
        <v>3.72413793103448</v>
      </c>
      <c r="D48" t="s">
        <v>14</v>
      </c>
      <c r="E48">
        <v>22.5</v>
      </c>
      <c r="F48" s="21" t="s">
        <v>42</v>
      </c>
      <c r="G48" t="s">
        <v>284</v>
      </c>
      <c r="H48">
        <v>55</v>
      </c>
      <c r="I48" t="s">
        <v>29</v>
      </c>
      <c r="J48" t="s">
        <v>18</v>
      </c>
      <c r="K48" t="s">
        <v>39</v>
      </c>
      <c r="L48" t="s">
        <v>43</v>
      </c>
      <c r="M48" t="s">
        <v>57</v>
      </c>
      <c r="N48">
        <v>5000</v>
      </c>
      <c r="O48">
        <v>22690722</v>
      </c>
      <c r="P48" s="6" t="s">
        <v>44</v>
      </c>
    </row>
    <row r="49" spans="1:16">
      <c r="A49" s="18">
        <v>12</v>
      </c>
      <c r="B49" s="6">
        <v>4</v>
      </c>
      <c r="C49">
        <v>3.9310344827586099</v>
      </c>
      <c r="D49" t="s">
        <v>14</v>
      </c>
      <c r="E49">
        <v>22.5</v>
      </c>
      <c r="F49" s="21" t="s">
        <v>42</v>
      </c>
      <c r="G49" t="s">
        <v>284</v>
      </c>
      <c r="H49">
        <v>55</v>
      </c>
      <c r="I49" t="s">
        <v>29</v>
      </c>
      <c r="J49" t="s">
        <v>18</v>
      </c>
      <c r="K49" t="s">
        <v>39</v>
      </c>
      <c r="L49" t="s">
        <v>43</v>
      </c>
      <c r="M49" t="s">
        <v>57</v>
      </c>
      <c r="N49">
        <v>5000</v>
      </c>
      <c r="O49">
        <v>22690722</v>
      </c>
    </row>
    <row r="50" spans="1:16">
      <c r="A50" s="18">
        <v>12</v>
      </c>
      <c r="B50" s="6">
        <v>24</v>
      </c>
      <c r="C50">
        <v>5.5172413793103399</v>
      </c>
      <c r="D50" t="s">
        <v>14</v>
      </c>
      <c r="E50">
        <v>22.5</v>
      </c>
      <c r="F50" s="21" t="s">
        <v>42</v>
      </c>
      <c r="G50" t="s">
        <v>284</v>
      </c>
      <c r="H50">
        <v>55</v>
      </c>
      <c r="I50" t="s">
        <v>29</v>
      </c>
      <c r="J50" t="s">
        <v>18</v>
      </c>
      <c r="K50" t="s">
        <v>39</v>
      </c>
      <c r="L50" t="s">
        <v>43</v>
      </c>
      <c r="M50" t="s">
        <v>57</v>
      </c>
      <c r="N50">
        <v>5000</v>
      </c>
      <c r="O50">
        <v>22690722</v>
      </c>
    </row>
    <row r="51" spans="1:16">
      <c r="A51" s="18">
        <v>13</v>
      </c>
      <c r="B51" s="6">
        <v>1</v>
      </c>
      <c r="C51">
        <v>7.7857142857142803</v>
      </c>
      <c r="D51" t="s">
        <v>14</v>
      </c>
      <c r="E51">
        <v>22.5</v>
      </c>
      <c r="F51" s="21" t="s">
        <v>42</v>
      </c>
      <c r="G51" t="s">
        <v>284</v>
      </c>
      <c r="H51">
        <v>30</v>
      </c>
      <c r="I51" t="s">
        <v>29</v>
      </c>
      <c r="J51" t="s">
        <v>18</v>
      </c>
      <c r="K51" t="s">
        <v>39</v>
      </c>
      <c r="L51" t="s">
        <v>43</v>
      </c>
      <c r="M51" t="s">
        <v>57</v>
      </c>
      <c r="N51">
        <v>5000</v>
      </c>
      <c r="O51">
        <v>22690722</v>
      </c>
      <c r="P51" s="6" t="s">
        <v>45</v>
      </c>
    </row>
    <row r="52" spans="1:16">
      <c r="A52" s="18">
        <v>13</v>
      </c>
      <c r="B52" s="6">
        <v>4</v>
      </c>
      <c r="C52">
        <v>8.5714285714285694</v>
      </c>
      <c r="D52" t="s">
        <v>14</v>
      </c>
      <c r="E52">
        <v>22.5</v>
      </c>
      <c r="F52" s="21" t="s">
        <v>42</v>
      </c>
      <c r="G52" t="s">
        <v>284</v>
      </c>
      <c r="H52">
        <v>30</v>
      </c>
      <c r="I52" t="s">
        <v>29</v>
      </c>
      <c r="J52" t="s">
        <v>18</v>
      </c>
      <c r="K52" t="s">
        <v>39</v>
      </c>
      <c r="L52" t="s">
        <v>43</v>
      </c>
      <c r="M52" t="s">
        <v>57</v>
      </c>
      <c r="N52">
        <v>5000</v>
      </c>
      <c r="O52">
        <v>22690722</v>
      </c>
    </row>
    <row r="53" spans="1:16">
      <c r="A53" s="18">
        <v>13</v>
      </c>
      <c r="B53" s="6">
        <v>24</v>
      </c>
      <c r="C53">
        <v>5.5714285714285596</v>
      </c>
      <c r="D53" t="s">
        <v>14</v>
      </c>
      <c r="E53">
        <v>22.5</v>
      </c>
      <c r="F53" s="21" t="s">
        <v>42</v>
      </c>
      <c r="G53" t="s">
        <v>284</v>
      </c>
      <c r="H53">
        <v>30</v>
      </c>
      <c r="I53" t="s">
        <v>29</v>
      </c>
      <c r="J53" t="s">
        <v>18</v>
      </c>
      <c r="K53" t="s">
        <v>39</v>
      </c>
      <c r="L53" t="s">
        <v>43</v>
      </c>
      <c r="M53" t="s">
        <v>57</v>
      </c>
      <c r="N53">
        <v>5000</v>
      </c>
      <c r="O53">
        <v>22690722</v>
      </c>
    </row>
    <row r="54" spans="1:16">
      <c r="A54" s="18">
        <v>14</v>
      </c>
      <c r="B54" s="6">
        <v>1</v>
      </c>
      <c r="C54">
        <v>1.17241379310344</v>
      </c>
      <c r="D54" t="s">
        <v>14</v>
      </c>
      <c r="E54">
        <v>22.5</v>
      </c>
      <c r="F54" s="21" t="s">
        <v>42</v>
      </c>
      <c r="G54" t="s">
        <v>284</v>
      </c>
      <c r="H54">
        <v>55</v>
      </c>
      <c r="I54" t="s">
        <v>29</v>
      </c>
      <c r="J54" t="s">
        <v>18</v>
      </c>
      <c r="K54" t="s">
        <v>39</v>
      </c>
      <c r="L54" t="s">
        <v>43</v>
      </c>
      <c r="M54" t="s">
        <v>57</v>
      </c>
      <c r="N54">
        <v>5000</v>
      </c>
      <c r="O54">
        <v>22690722</v>
      </c>
      <c r="P54" s="6" t="s">
        <v>46</v>
      </c>
    </row>
    <row r="55" spans="1:16">
      <c r="A55" s="18">
        <v>14</v>
      </c>
      <c r="B55" s="6">
        <v>4</v>
      </c>
      <c r="C55">
        <v>0.89655172413793205</v>
      </c>
      <c r="D55" t="s">
        <v>14</v>
      </c>
      <c r="E55">
        <v>22.5</v>
      </c>
      <c r="F55" s="21" t="s">
        <v>42</v>
      </c>
      <c r="G55" t="s">
        <v>284</v>
      </c>
      <c r="H55">
        <v>55</v>
      </c>
      <c r="I55" t="s">
        <v>29</v>
      </c>
      <c r="J55" t="s">
        <v>18</v>
      </c>
      <c r="K55" t="s">
        <v>39</v>
      </c>
      <c r="L55" t="s">
        <v>43</v>
      </c>
      <c r="M55" t="s">
        <v>57</v>
      </c>
      <c r="N55">
        <v>5000</v>
      </c>
      <c r="O55">
        <v>22690722</v>
      </c>
    </row>
    <row r="56" spans="1:16">
      <c r="A56" s="18">
        <v>14</v>
      </c>
      <c r="B56" s="6">
        <v>24</v>
      </c>
      <c r="C56">
        <v>0.89655172413793205</v>
      </c>
      <c r="D56" t="s">
        <v>14</v>
      </c>
      <c r="E56">
        <v>22.5</v>
      </c>
      <c r="F56" s="21" t="s">
        <v>42</v>
      </c>
      <c r="G56" t="s">
        <v>284</v>
      </c>
      <c r="H56">
        <v>55</v>
      </c>
      <c r="I56" t="s">
        <v>29</v>
      </c>
      <c r="J56" t="s">
        <v>18</v>
      </c>
      <c r="K56" t="s">
        <v>39</v>
      </c>
      <c r="L56" t="s">
        <v>43</v>
      </c>
      <c r="M56" t="s">
        <v>57</v>
      </c>
      <c r="N56">
        <v>5000</v>
      </c>
      <c r="O56">
        <v>22690722</v>
      </c>
    </row>
    <row r="57" spans="1:16">
      <c r="A57" s="18">
        <v>15</v>
      </c>
      <c r="B57" s="6">
        <v>1</v>
      </c>
      <c r="C57">
        <v>5.6428571428571397</v>
      </c>
      <c r="D57" t="s">
        <v>14</v>
      </c>
      <c r="E57">
        <v>22.5</v>
      </c>
      <c r="F57" s="21" t="s">
        <v>42</v>
      </c>
      <c r="G57" t="s">
        <v>284</v>
      </c>
      <c r="H57">
        <v>30</v>
      </c>
      <c r="I57" t="s">
        <v>29</v>
      </c>
      <c r="J57" t="s">
        <v>18</v>
      </c>
      <c r="K57" t="s">
        <v>39</v>
      </c>
      <c r="L57" t="s">
        <v>43</v>
      </c>
      <c r="M57" t="s">
        <v>57</v>
      </c>
      <c r="N57">
        <v>5000</v>
      </c>
      <c r="O57">
        <v>22690722</v>
      </c>
      <c r="P57" s="6" t="s">
        <v>47</v>
      </c>
    </row>
    <row r="58" spans="1:16">
      <c r="A58" s="18">
        <v>15</v>
      </c>
      <c r="B58" s="6">
        <v>4</v>
      </c>
      <c r="C58">
        <v>5.7857142857142803</v>
      </c>
      <c r="D58" t="s">
        <v>14</v>
      </c>
      <c r="E58">
        <v>22.5</v>
      </c>
      <c r="F58" s="21" t="s">
        <v>42</v>
      </c>
      <c r="G58" t="s">
        <v>284</v>
      </c>
      <c r="H58">
        <v>30</v>
      </c>
      <c r="I58" t="s">
        <v>29</v>
      </c>
      <c r="J58" t="s">
        <v>18</v>
      </c>
      <c r="K58" t="s">
        <v>39</v>
      </c>
      <c r="L58" t="s">
        <v>43</v>
      </c>
      <c r="M58" t="s">
        <v>57</v>
      </c>
      <c r="N58">
        <v>5000</v>
      </c>
      <c r="O58">
        <v>22690722</v>
      </c>
    </row>
    <row r="59" spans="1:16">
      <c r="A59" s="18">
        <v>15</v>
      </c>
      <c r="B59" s="6">
        <v>24</v>
      </c>
      <c r="C59">
        <v>2.3571428571428501</v>
      </c>
      <c r="D59" t="s">
        <v>14</v>
      </c>
      <c r="E59">
        <v>22.5</v>
      </c>
      <c r="F59" s="21" t="s">
        <v>42</v>
      </c>
      <c r="G59" t="s">
        <v>284</v>
      </c>
      <c r="H59">
        <v>30</v>
      </c>
      <c r="I59" t="s">
        <v>29</v>
      </c>
      <c r="J59" t="s">
        <v>18</v>
      </c>
      <c r="K59" t="s">
        <v>39</v>
      </c>
      <c r="L59" t="s">
        <v>43</v>
      </c>
      <c r="M59" t="s">
        <v>57</v>
      </c>
      <c r="N59">
        <v>5000</v>
      </c>
      <c r="O59">
        <v>22690722</v>
      </c>
    </row>
    <row r="60" spans="1:16">
      <c r="A60" s="18">
        <v>16</v>
      </c>
      <c r="B60" s="6">
        <v>4</v>
      </c>
      <c r="C60">
        <v>3.8296568627451033</v>
      </c>
      <c r="D60" t="s">
        <v>14</v>
      </c>
      <c r="E60" t="s">
        <v>326</v>
      </c>
      <c r="F60" s="6" t="s">
        <v>48</v>
      </c>
      <c r="G60" t="s">
        <v>284</v>
      </c>
      <c r="H60">
        <v>42.5</v>
      </c>
      <c r="I60" t="s">
        <v>17</v>
      </c>
      <c r="J60" t="s">
        <v>18</v>
      </c>
      <c r="K60" t="s">
        <v>19</v>
      </c>
      <c r="L60" t="s">
        <v>20</v>
      </c>
      <c r="M60" t="s">
        <v>326</v>
      </c>
      <c r="N60">
        <v>5000</v>
      </c>
      <c r="O60" s="21">
        <v>21711861</v>
      </c>
      <c r="P60" s="6" t="s">
        <v>49</v>
      </c>
    </row>
    <row r="61" spans="1:16">
      <c r="A61" s="18">
        <v>16</v>
      </c>
      <c r="B61" s="6">
        <v>8</v>
      </c>
      <c r="C61">
        <v>2.297794117647054</v>
      </c>
      <c r="D61" t="s">
        <v>14</v>
      </c>
      <c r="E61" t="s">
        <v>326</v>
      </c>
      <c r="F61" s="6" t="s">
        <v>48</v>
      </c>
      <c r="G61" t="s">
        <v>284</v>
      </c>
      <c r="H61">
        <v>42.5</v>
      </c>
      <c r="I61" t="s">
        <v>17</v>
      </c>
      <c r="J61" t="s">
        <v>18</v>
      </c>
      <c r="K61" t="s">
        <v>19</v>
      </c>
      <c r="L61" t="s">
        <v>20</v>
      </c>
      <c r="M61" t="s">
        <v>326</v>
      </c>
      <c r="N61">
        <v>5000</v>
      </c>
      <c r="O61" s="21">
        <v>21711861</v>
      </c>
    </row>
    <row r="62" spans="1:16">
      <c r="A62" s="18">
        <v>16</v>
      </c>
      <c r="B62" s="6">
        <v>24</v>
      </c>
      <c r="C62">
        <v>0.76593137254901966</v>
      </c>
      <c r="D62" t="s">
        <v>14</v>
      </c>
      <c r="E62" t="s">
        <v>326</v>
      </c>
      <c r="F62" s="6" t="s">
        <v>48</v>
      </c>
      <c r="G62" t="s">
        <v>284</v>
      </c>
      <c r="H62">
        <v>42.5</v>
      </c>
      <c r="I62" t="s">
        <v>17</v>
      </c>
      <c r="J62" t="s">
        <v>18</v>
      </c>
      <c r="K62" t="s">
        <v>19</v>
      </c>
      <c r="L62" t="s">
        <v>20</v>
      </c>
      <c r="M62" t="s">
        <v>326</v>
      </c>
      <c r="N62">
        <v>5000</v>
      </c>
      <c r="O62" s="21">
        <v>21711861</v>
      </c>
    </row>
    <row r="63" spans="1:16">
      <c r="A63" s="18">
        <v>17</v>
      </c>
      <c r="B63" s="6">
        <v>0.5</v>
      </c>
      <c r="C63">
        <v>1.86666666666666</v>
      </c>
      <c r="D63" t="s">
        <v>14</v>
      </c>
      <c r="E63">
        <v>21</v>
      </c>
      <c r="F63" t="s">
        <v>31</v>
      </c>
      <c r="G63" t="s">
        <v>284</v>
      </c>
      <c r="H63">
        <v>50</v>
      </c>
      <c r="I63" t="s">
        <v>17</v>
      </c>
      <c r="J63" t="s">
        <v>18</v>
      </c>
      <c r="K63" t="s">
        <v>19</v>
      </c>
      <c r="L63" t="s">
        <v>20</v>
      </c>
      <c r="M63" t="s">
        <v>59</v>
      </c>
      <c r="N63">
        <v>5000</v>
      </c>
      <c r="O63" s="21">
        <v>21093587</v>
      </c>
      <c r="P63" s="6" t="s">
        <v>50</v>
      </c>
    </row>
    <row r="64" spans="1:16">
      <c r="A64" s="18">
        <v>17</v>
      </c>
      <c r="B64" s="6">
        <v>2</v>
      </c>
      <c r="C64">
        <v>2.6666666666666599</v>
      </c>
      <c r="D64" t="s">
        <v>14</v>
      </c>
      <c r="E64">
        <v>21</v>
      </c>
      <c r="F64" t="s">
        <v>31</v>
      </c>
      <c r="G64" t="s">
        <v>284</v>
      </c>
      <c r="H64">
        <v>50</v>
      </c>
      <c r="I64" t="s">
        <v>17</v>
      </c>
      <c r="J64" t="s">
        <v>18</v>
      </c>
      <c r="K64" t="s">
        <v>19</v>
      </c>
      <c r="L64" t="s">
        <v>20</v>
      </c>
      <c r="M64" t="s">
        <v>59</v>
      </c>
      <c r="N64">
        <v>5000</v>
      </c>
      <c r="O64" s="21">
        <v>21093587</v>
      </c>
    </row>
    <row r="65" spans="1:16">
      <c r="A65" s="18">
        <v>18</v>
      </c>
      <c r="B65" s="6">
        <v>1</v>
      </c>
      <c r="C65">
        <v>1.6636957813428399</v>
      </c>
      <c r="D65" t="s">
        <v>14</v>
      </c>
      <c r="E65">
        <v>20</v>
      </c>
      <c r="F65" s="21" t="s">
        <v>15</v>
      </c>
      <c r="G65" t="s">
        <v>284</v>
      </c>
      <c r="H65">
        <v>7.2</v>
      </c>
      <c r="I65" t="s">
        <v>17</v>
      </c>
      <c r="J65" t="s">
        <v>18</v>
      </c>
      <c r="K65" t="s">
        <v>51</v>
      </c>
      <c r="L65" t="s">
        <v>52</v>
      </c>
      <c r="M65" t="s">
        <v>59</v>
      </c>
      <c r="N65" t="s">
        <v>53</v>
      </c>
      <c r="O65" s="21">
        <v>25671498</v>
      </c>
      <c r="P65" s="6" t="s">
        <v>54</v>
      </c>
    </row>
    <row r="66" spans="1:16">
      <c r="A66" s="18">
        <v>18</v>
      </c>
      <c r="B66" s="6">
        <v>24</v>
      </c>
      <c r="C66">
        <v>0.95068330362448039</v>
      </c>
      <c r="D66" t="s">
        <v>14</v>
      </c>
      <c r="E66">
        <v>20</v>
      </c>
      <c r="F66" s="21" t="s">
        <v>15</v>
      </c>
      <c r="G66" t="s">
        <v>284</v>
      </c>
      <c r="H66">
        <v>7.2</v>
      </c>
      <c r="I66" t="s">
        <v>17</v>
      </c>
      <c r="J66" t="s">
        <v>18</v>
      </c>
      <c r="K66" t="s">
        <v>51</v>
      </c>
      <c r="L66" t="s">
        <v>52</v>
      </c>
      <c r="M66" t="s">
        <v>59</v>
      </c>
      <c r="N66" t="s">
        <v>55</v>
      </c>
      <c r="O66" s="21">
        <v>25671498</v>
      </c>
    </row>
    <row r="67" spans="1:16">
      <c r="A67" s="18">
        <v>18</v>
      </c>
      <c r="B67" s="6">
        <v>72</v>
      </c>
      <c r="C67">
        <v>0.11883541295305981</v>
      </c>
      <c r="D67" t="s">
        <v>14</v>
      </c>
      <c r="E67">
        <v>20</v>
      </c>
      <c r="F67" s="21" t="s">
        <v>15</v>
      </c>
      <c r="G67" t="s">
        <v>284</v>
      </c>
      <c r="H67">
        <v>7.2</v>
      </c>
      <c r="I67" t="s">
        <v>17</v>
      </c>
      <c r="J67" t="s">
        <v>18</v>
      </c>
      <c r="K67" t="s">
        <v>51</v>
      </c>
      <c r="L67" t="s">
        <v>52</v>
      </c>
      <c r="M67" t="s">
        <v>59</v>
      </c>
      <c r="N67" t="s">
        <v>55</v>
      </c>
      <c r="O67" s="21">
        <v>25671498</v>
      </c>
    </row>
    <row r="68" spans="1:16">
      <c r="A68" s="18">
        <v>19</v>
      </c>
      <c r="B68" s="6">
        <v>8.3333332999999996E-2</v>
      </c>
      <c r="C68">
        <v>10.1293103448275</v>
      </c>
      <c r="D68" t="s">
        <v>14</v>
      </c>
      <c r="E68">
        <v>26.1</v>
      </c>
      <c r="F68" s="21" t="s">
        <v>42</v>
      </c>
      <c r="G68" t="s">
        <v>284</v>
      </c>
      <c r="H68">
        <v>5</v>
      </c>
      <c r="I68" s="5" t="s">
        <v>328</v>
      </c>
      <c r="J68" t="s">
        <v>18</v>
      </c>
      <c r="K68" t="s">
        <v>56</v>
      </c>
      <c r="M68" t="s">
        <v>57</v>
      </c>
      <c r="N68">
        <v>0</v>
      </c>
      <c r="O68" s="21">
        <v>17962085</v>
      </c>
      <c r="P68" s="6" t="s">
        <v>58</v>
      </c>
    </row>
    <row r="69" spans="1:16">
      <c r="A69" s="18">
        <v>19</v>
      </c>
      <c r="B69" s="6">
        <v>1</v>
      </c>
      <c r="C69">
        <v>5.0862068965517198</v>
      </c>
      <c r="D69" t="s">
        <v>14</v>
      </c>
      <c r="E69">
        <v>26.1</v>
      </c>
      <c r="F69" s="21" t="s">
        <v>42</v>
      </c>
      <c r="G69" t="s">
        <v>284</v>
      </c>
      <c r="H69">
        <v>5</v>
      </c>
      <c r="I69" s="5" t="s">
        <v>328</v>
      </c>
      <c r="J69" t="s">
        <v>18</v>
      </c>
      <c r="K69" t="s">
        <v>56</v>
      </c>
      <c r="M69" t="s">
        <v>57</v>
      </c>
      <c r="N69">
        <v>0</v>
      </c>
      <c r="O69" s="21">
        <v>17962085</v>
      </c>
    </row>
    <row r="70" spans="1:16">
      <c r="A70" s="18">
        <v>19</v>
      </c>
      <c r="B70" s="6">
        <v>24</v>
      </c>
      <c r="C70">
        <v>3.27586206896552</v>
      </c>
      <c r="D70" t="s">
        <v>14</v>
      </c>
      <c r="E70">
        <v>26.1</v>
      </c>
      <c r="F70" s="21" t="s">
        <v>42</v>
      </c>
      <c r="G70" t="s">
        <v>284</v>
      </c>
      <c r="H70">
        <v>5</v>
      </c>
      <c r="I70" s="5" t="s">
        <v>328</v>
      </c>
      <c r="J70" t="s">
        <v>18</v>
      </c>
      <c r="K70" t="s">
        <v>56</v>
      </c>
      <c r="M70" t="s">
        <v>57</v>
      </c>
      <c r="N70">
        <v>0</v>
      </c>
      <c r="O70" s="21">
        <v>17962085</v>
      </c>
    </row>
    <row r="71" spans="1:16">
      <c r="A71" s="18">
        <v>19</v>
      </c>
      <c r="B71" s="6">
        <f>4*24</f>
        <v>96</v>
      </c>
      <c r="C71">
        <v>2.8879310344827598</v>
      </c>
      <c r="D71" t="s">
        <v>14</v>
      </c>
      <c r="E71">
        <v>26.1</v>
      </c>
      <c r="F71" s="21" t="s">
        <v>42</v>
      </c>
      <c r="G71" t="s">
        <v>284</v>
      </c>
      <c r="H71">
        <v>5</v>
      </c>
      <c r="I71" s="5" t="s">
        <v>328</v>
      </c>
      <c r="J71" t="s">
        <v>18</v>
      </c>
      <c r="K71" t="s">
        <v>56</v>
      </c>
      <c r="M71" t="s">
        <v>57</v>
      </c>
      <c r="N71">
        <v>0</v>
      </c>
      <c r="O71" s="21">
        <v>17962085</v>
      </c>
    </row>
    <row r="72" spans="1:16">
      <c r="A72" s="18">
        <v>20</v>
      </c>
      <c r="B72" s="6">
        <v>8.3333332999999996E-2</v>
      </c>
      <c r="C72">
        <v>6.5322580645161299</v>
      </c>
      <c r="D72" t="s">
        <v>14</v>
      </c>
      <c r="E72">
        <v>26.1</v>
      </c>
      <c r="F72" s="21" t="s">
        <v>42</v>
      </c>
      <c r="G72" t="s">
        <v>284</v>
      </c>
      <c r="H72">
        <v>5</v>
      </c>
      <c r="I72" s="5" t="s">
        <v>328</v>
      </c>
      <c r="J72" t="s">
        <v>18</v>
      </c>
      <c r="K72" t="s">
        <v>56</v>
      </c>
      <c r="M72" t="s">
        <v>59</v>
      </c>
      <c r="N72">
        <v>0</v>
      </c>
      <c r="O72" s="21">
        <v>17962085</v>
      </c>
      <c r="P72" s="6" t="s">
        <v>60</v>
      </c>
    </row>
    <row r="73" spans="1:16">
      <c r="A73" s="18">
        <v>20</v>
      </c>
      <c r="B73" s="6">
        <v>1</v>
      </c>
      <c r="C73">
        <v>3.2661290322580601</v>
      </c>
      <c r="D73" t="s">
        <v>14</v>
      </c>
      <c r="E73">
        <v>26.1</v>
      </c>
      <c r="F73" s="21" t="s">
        <v>42</v>
      </c>
      <c r="G73" t="s">
        <v>284</v>
      </c>
      <c r="H73">
        <v>5</v>
      </c>
      <c r="I73" s="5" t="s">
        <v>328</v>
      </c>
      <c r="J73" t="s">
        <v>18</v>
      </c>
      <c r="K73" t="s">
        <v>56</v>
      </c>
      <c r="M73" t="s">
        <v>59</v>
      </c>
      <c r="N73">
        <v>0</v>
      </c>
      <c r="O73" s="21">
        <v>17962085</v>
      </c>
    </row>
    <row r="74" spans="1:16">
      <c r="A74" s="18">
        <v>20</v>
      </c>
      <c r="B74" s="6">
        <v>24</v>
      </c>
      <c r="C74">
        <v>1.45161290322581</v>
      </c>
      <c r="D74" t="s">
        <v>14</v>
      </c>
      <c r="E74">
        <v>26.1</v>
      </c>
      <c r="F74" s="21" t="s">
        <v>42</v>
      </c>
      <c r="G74" t="s">
        <v>284</v>
      </c>
      <c r="H74">
        <v>5</v>
      </c>
      <c r="I74" s="5" t="s">
        <v>328</v>
      </c>
      <c r="J74" t="s">
        <v>18</v>
      </c>
      <c r="K74" t="s">
        <v>56</v>
      </c>
      <c r="M74" t="s">
        <v>59</v>
      </c>
      <c r="N74">
        <v>0</v>
      </c>
      <c r="O74" s="21">
        <v>17962085</v>
      </c>
    </row>
    <row r="75" spans="1:16">
      <c r="A75" s="18">
        <v>20</v>
      </c>
      <c r="B75" s="6">
        <v>96</v>
      </c>
      <c r="C75">
        <v>0.72580645161291402</v>
      </c>
      <c r="D75" t="s">
        <v>14</v>
      </c>
      <c r="E75">
        <v>26.1</v>
      </c>
      <c r="F75" s="21" t="s">
        <v>42</v>
      </c>
      <c r="G75" t="s">
        <v>284</v>
      </c>
      <c r="H75">
        <v>5</v>
      </c>
      <c r="I75" s="5" t="s">
        <v>328</v>
      </c>
      <c r="J75" t="s">
        <v>18</v>
      </c>
      <c r="K75" t="s">
        <v>56</v>
      </c>
      <c r="M75" t="s">
        <v>59</v>
      </c>
      <c r="N75">
        <v>0</v>
      </c>
      <c r="O75" s="21">
        <v>17962085</v>
      </c>
    </row>
    <row r="76" spans="1:16">
      <c r="A76" s="18">
        <v>21</v>
      </c>
      <c r="B76" s="6">
        <v>8.3333332999999996E-2</v>
      </c>
      <c r="C76">
        <v>5.6756756756756701</v>
      </c>
      <c r="D76" t="s">
        <v>14</v>
      </c>
      <c r="E76">
        <v>26.1</v>
      </c>
      <c r="F76" s="21" t="s">
        <v>42</v>
      </c>
      <c r="G76" t="s">
        <v>284</v>
      </c>
      <c r="H76">
        <v>5</v>
      </c>
      <c r="I76" s="5" t="s">
        <v>328</v>
      </c>
      <c r="J76" t="s">
        <v>18</v>
      </c>
      <c r="K76" t="s">
        <v>56</v>
      </c>
      <c r="M76" t="s">
        <v>196</v>
      </c>
      <c r="N76">
        <v>0</v>
      </c>
      <c r="O76" s="21">
        <v>17962085</v>
      </c>
      <c r="P76" s="6" t="s">
        <v>61</v>
      </c>
    </row>
    <row r="77" spans="1:16">
      <c r="A77" s="18">
        <v>21</v>
      </c>
      <c r="B77" s="6">
        <v>1</v>
      </c>
      <c r="C77">
        <v>2.7027027027026902</v>
      </c>
      <c r="D77" t="s">
        <v>14</v>
      </c>
      <c r="E77">
        <v>26.1</v>
      </c>
      <c r="F77" s="21" t="s">
        <v>42</v>
      </c>
      <c r="G77" t="s">
        <v>284</v>
      </c>
      <c r="H77">
        <v>5</v>
      </c>
      <c r="I77" s="5" t="s">
        <v>328</v>
      </c>
      <c r="J77" t="s">
        <v>18</v>
      </c>
      <c r="K77" t="s">
        <v>56</v>
      </c>
      <c r="M77" t="s">
        <v>196</v>
      </c>
      <c r="N77">
        <v>0</v>
      </c>
      <c r="O77" s="21">
        <v>17962085</v>
      </c>
    </row>
    <row r="78" spans="1:16">
      <c r="A78" s="18">
        <v>21</v>
      </c>
      <c r="B78" s="6">
        <v>24</v>
      </c>
      <c r="C78">
        <v>0.94594594594594295</v>
      </c>
      <c r="D78" t="s">
        <v>14</v>
      </c>
      <c r="E78">
        <v>26.1</v>
      </c>
      <c r="F78" s="21" t="s">
        <v>42</v>
      </c>
      <c r="G78" t="s">
        <v>284</v>
      </c>
      <c r="H78">
        <v>5</v>
      </c>
      <c r="I78" s="5" t="s">
        <v>328</v>
      </c>
      <c r="J78" t="s">
        <v>18</v>
      </c>
      <c r="K78" t="s">
        <v>56</v>
      </c>
      <c r="M78" t="s">
        <v>196</v>
      </c>
      <c r="N78">
        <v>0</v>
      </c>
      <c r="O78" s="21">
        <v>17962085</v>
      </c>
    </row>
    <row r="79" spans="1:16">
      <c r="A79" s="18">
        <v>21</v>
      </c>
      <c r="B79" s="6">
        <v>96</v>
      </c>
      <c r="C79">
        <v>0.40540540540540698</v>
      </c>
      <c r="D79" t="s">
        <v>14</v>
      </c>
      <c r="E79">
        <v>26.1</v>
      </c>
      <c r="F79" s="21" t="s">
        <v>42</v>
      </c>
      <c r="G79" t="s">
        <v>284</v>
      </c>
      <c r="H79">
        <v>5</v>
      </c>
      <c r="I79" s="5" t="s">
        <v>328</v>
      </c>
      <c r="J79" t="s">
        <v>18</v>
      </c>
      <c r="K79" t="s">
        <v>56</v>
      </c>
      <c r="M79" t="s">
        <v>196</v>
      </c>
      <c r="N79">
        <v>0</v>
      </c>
      <c r="O79" s="21">
        <v>17962085</v>
      </c>
    </row>
    <row r="80" spans="1:16">
      <c r="A80" s="18">
        <v>22</v>
      </c>
      <c r="B80" s="6">
        <v>1</v>
      </c>
      <c r="C80">
        <v>0.75949367088608299</v>
      </c>
      <c r="D80" t="s">
        <v>14</v>
      </c>
      <c r="E80" t="s">
        <v>326</v>
      </c>
      <c r="F80" t="s">
        <v>31</v>
      </c>
      <c r="G80" t="s">
        <v>284</v>
      </c>
      <c r="H80">
        <v>24.4</v>
      </c>
      <c r="I80" s="6" t="s">
        <v>184</v>
      </c>
      <c r="J80" t="s">
        <v>62</v>
      </c>
      <c r="K80" t="s">
        <v>19</v>
      </c>
      <c r="L80" t="s">
        <v>63</v>
      </c>
      <c r="M80" t="s">
        <v>59</v>
      </c>
      <c r="N80">
        <v>3000</v>
      </c>
      <c r="O80" s="21">
        <v>23343632</v>
      </c>
      <c r="P80" s="6" t="s">
        <v>64</v>
      </c>
    </row>
    <row r="81" spans="1:16">
      <c r="A81" s="18">
        <v>22</v>
      </c>
      <c r="B81" s="6">
        <v>2</v>
      </c>
      <c r="C81">
        <v>0.88607594936709599</v>
      </c>
      <c r="D81" t="s">
        <v>14</v>
      </c>
      <c r="E81" t="s">
        <v>326</v>
      </c>
      <c r="F81" t="s">
        <v>31</v>
      </c>
      <c r="G81" t="s">
        <v>284</v>
      </c>
      <c r="H81">
        <v>24.4</v>
      </c>
      <c r="I81" s="6" t="s">
        <v>184</v>
      </c>
      <c r="J81" t="s">
        <v>62</v>
      </c>
      <c r="K81" t="s">
        <v>19</v>
      </c>
      <c r="L81" t="s">
        <v>63</v>
      </c>
      <c r="M81" t="s">
        <v>59</v>
      </c>
      <c r="N81">
        <v>3000</v>
      </c>
      <c r="O81" s="21">
        <v>23343632</v>
      </c>
    </row>
    <row r="82" spans="1:16">
      <c r="A82" s="18">
        <v>22</v>
      </c>
      <c r="B82" s="6">
        <v>4</v>
      </c>
      <c r="C82">
        <v>1.39240506329115</v>
      </c>
      <c r="D82" t="s">
        <v>14</v>
      </c>
      <c r="E82" t="s">
        <v>326</v>
      </c>
      <c r="F82" t="s">
        <v>31</v>
      </c>
      <c r="G82" t="s">
        <v>284</v>
      </c>
      <c r="H82">
        <v>24.4</v>
      </c>
      <c r="I82" s="6" t="s">
        <v>184</v>
      </c>
      <c r="J82" t="s">
        <v>62</v>
      </c>
      <c r="K82" t="s">
        <v>19</v>
      </c>
      <c r="L82" t="s">
        <v>63</v>
      </c>
      <c r="M82" t="s">
        <v>59</v>
      </c>
      <c r="N82">
        <v>3000</v>
      </c>
      <c r="O82" s="21">
        <v>23343632</v>
      </c>
    </row>
    <row r="83" spans="1:16">
      <c r="A83" s="18">
        <v>22</v>
      </c>
      <c r="B83" s="6">
        <v>24</v>
      </c>
      <c r="C83">
        <v>1.77215189873418</v>
      </c>
      <c r="D83" t="s">
        <v>14</v>
      </c>
      <c r="E83" t="s">
        <v>326</v>
      </c>
      <c r="F83" t="s">
        <v>31</v>
      </c>
      <c r="G83" t="s">
        <v>284</v>
      </c>
      <c r="H83">
        <v>24.4</v>
      </c>
      <c r="I83" s="6" t="s">
        <v>184</v>
      </c>
      <c r="J83" t="s">
        <v>62</v>
      </c>
      <c r="K83" t="s">
        <v>19</v>
      </c>
      <c r="L83" t="s">
        <v>63</v>
      </c>
      <c r="M83" t="s">
        <v>59</v>
      </c>
      <c r="N83">
        <v>3000</v>
      </c>
      <c r="O83" s="21">
        <v>23343632</v>
      </c>
    </row>
    <row r="84" spans="1:16">
      <c r="A84" s="18">
        <v>22</v>
      </c>
      <c r="B84" s="6">
        <v>48</v>
      </c>
      <c r="C84">
        <v>1.13924050632912</v>
      </c>
      <c r="D84" t="s">
        <v>14</v>
      </c>
      <c r="E84" t="s">
        <v>326</v>
      </c>
      <c r="F84" t="s">
        <v>31</v>
      </c>
      <c r="G84" t="s">
        <v>284</v>
      </c>
      <c r="H84">
        <v>24.4</v>
      </c>
      <c r="I84" s="6" t="s">
        <v>184</v>
      </c>
      <c r="J84" t="s">
        <v>62</v>
      </c>
      <c r="K84" t="s">
        <v>19</v>
      </c>
      <c r="L84" t="s">
        <v>63</v>
      </c>
      <c r="M84" t="s">
        <v>59</v>
      </c>
      <c r="N84">
        <v>3000</v>
      </c>
      <c r="O84" s="21">
        <v>23343632</v>
      </c>
    </row>
    <row r="85" spans="1:16">
      <c r="A85" s="18">
        <v>23</v>
      </c>
      <c r="B85" s="6">
        <v>2</v>
      </c>
      <c r="C85">
        <v>3.24</v>
      </c>
      <c r="D85" t="s">
        <v>14</v>
      </c>
      <c r="E85">
        <v>21</v>
      </c>
      <c r="F85" t="s">
        <v>31</v>
      </c>
      <c r="G85" t="s">
        <v>284</v>
      </c>
      <c r="H85">
        <v>120</v>
      </c>
      <c r="I85" s="6" t="s">
        <v>184</v>
      </c>
      <c r="J85" t="s">
        <v>18</v>
      </c>
      <c r="K85" t="s">
        <v>19</v>
      </c>
      <c r="L85" t="s">
        <v>43</v>
      </c>
      <c r="M85" t="s">
        <v>326</v>
      </c>
      <c r="N85">
        <v>2500</v>
      </c>
      <c r="O85" s="21">
        <v>21608124</v>
      </c>
      <c r="P85" s="18" t="s">
        <v>66</v>
      </c>
    </row>
    <row r="86" spans="1:16">
      <c r="A86" s="18">
        <v>23</v>
      </c>
      <c r="B86" s="6">
        <v>5</v>
      </c>
      <c r="C86">
        <v>3.89</v>
      </c>
      <c r="D86" t="s">
        <v>14</v>
      </c>
      <c r="E86">
        <v>21</v>
      </c>
      <c r="F86" t="s">
        <v>31</v>
      </c>
      <c r="G86" t="s">
        <v>284</v>
      </c>
      <c r="H86">
        <v>120</v>
      </c>
      <c r="I86" s="6" t="s">
        <v>184</v>
      </c>
      <c r="J86" t="s">
        <v>18</v>
      </c>
      <c r="K86" t="s">
        <v>19</v>
      </c>
      <c r="L86" t="s">
        <v>43</v>
      </c>
      <c r="M86" t="s">
        <v>326</v>
      </c>
      <c r="N86">
        <v>2500</v>
      </c>
      <c r="O86" s="21">
        <v>21608124</v>
      </c>
    </row>
    <row r="87" spans="1:16">
      <c r="A87" s="18">
        <v>23</v>
      </c>
      <c r="B87" s="6">
        <v>24</v>
      </c>
      <c r="C87">
        <v>3.65</v>
      </c>
      <c r="D87" t="s">
        <v>14</v>
      </c>
      <c r="E87">
        <v>21</v>
      </c>
      <c r="F87" t="s">
        <v>31</v>
      </c>
      <c r="G87" t="s">
        <v>284</v>
      </c>
      <c r="H87">
        <v>120</v>
      </c>
      <c r="I87" s="6" t="s">
        <v>184</v>
      </c>
      <c r="J87" t="s">
        <v>18</v>
      </c>
      <c r="K87" t="s">
        <v>19</v>
      </c>
      <c r="L87" t="s">
        <v>43</v>
      </c>
      <c r="M87" t="s">
        <v>326</v>
      </c>
      <c r="N87">
        <v>2500</v>
      </c>
      <c r="O87" s="21">
        <v>21608124</v>
      </c>
    </row>
    <row r="88" spans="1:16">
      <c r="A88" s="18">
        <v>24</v>
      </c>
      <c r="B88" s="6">
        <v>0.5</v>
      </c>
      <c r="C88">
        <v>51.07</v>
      </c>
      <c r="D88" t="s">
        <v>14</v>
      </c>
      <c r="E88">
        <v>23</v>
      </c>
      <c r="F88" s="6" t="s">
        <v>67</v>
      </c>
      <c r="G88" t="s">
        <v>284</v>
      </c>
      <c r="H88">
        <v>10</v>
      </c>
      <c r="I88" t="s">
        <v>167</v>
      </c>
      <c r="J88" t="s">
        <v>18</v>
      </c>
      <c r="K88" t="s">
        <v>19</v>
      </c>
      <c r="L88" t="s">
        <v>68</v>
      </c>
      <c r="M88" t="s">
        <v>326</v>
      </c>
      <c r="N88">
        <v>0</v>
      </c>
      <c r="O88" s="21">
        <v>33212346</v>
      </c>
      <c r="P88" s="6" t="s">
        <v>69</v>
      </c>
    </row>
    <row r="89" spans="1:16">
      <c r="A89" s="18">
        <v>24</v>
      </c>
      <c r="B89" s="6">
        <v>1</v>
      </c>
      <c r="C89">
        <v>35.24</v>
      </c>
      <c r="D89" t="s">
        <v>14</v>
      </c>
      <c r="E89">
        <v>23</v>
      </c>
      <c r="F89" s="6" t="s">
        <v>67</v>
      </c>
      <c r="G89" t="s">
        <v>284</v>
      </c>
      <c r="H89">
        <v>10</v>
      </c>
      <c r="I89" t="s">
        <v>167</v>
      </c>
      <c r="J89" t="s">
        <v>18</v>
      </c>
      <c r="K89" t="s">
        <v>19</v>
      </c>
      <c r="L89" t="s">
        <v>68</v>
      </c>
      <c r="M89" t="s">
        <v>326</v>
      </c>
      <c r="N89">
        <v>0</v>
      </c>
      <c r="O89" s="21">
        <v>33212346</v>
      </c>
    </row>
    <row r="90" spans="1:16">
      <c r="A90" s="18">
        <v>24</v>
      </c>
      <c r="B90" s="6">
        <v>3</v>
      </c>
      <c r="C90">
        <v>28</v>
      </c>
      <c r="D90" t="s">
        <v>14</v>
      </c>
      <c r="E90">
        <v>23</v>
      </c>
      <c r="F90" s="6" t="s">
        <v>67</v>
      </c>
      <c r="G90" t="s">
        <v>284</v>
      </c>
      <c r="H90">
        <v>10</v>
      </c>
      <c r="I90" t="s">
        <v>167</v>
      </c>
      <c r="J90" t="s">
        <v>18</v>
      </c>
      <c r="K90" t="s">
        <v>19</v>
      </c>
      <c r="L90" t="s">
        <v>68</v>
      </c>
      <c r="M90" t="s">
        <v>326</v>
      </c>
      <c r="N90">
        <v>0</v>
      </c>
      <c r="O90" s="21">
        <v>33212346</v>
      </c>
    </row>
    <row r="91" spans="1:16">
      <c r="A91" s="18">
        <v>25</v>
      </c>
      <c r="B91" s="6">
        <v>24</v>
      </c>
      <c r="C91">
        <v>6</v>
      </c>
      <c r="D91" t="s">
        <v>14</v>
      </c>
      <c r="E91">
        <v>20</v>
      </c>
      <c r="F91" t="s">
        <v>70</v>
      </c>
      <c r="G91" t="s">
        <v>284</v>
      </c>
      <c r="H91">
        <v>16</v>
      </c>
      <c r="I91" t="s">
        <v>17</v>
      </c>
      <c r="J91" t="s">
        <v>18</v>
      </c>
      <c r="K91" t="s">
        <v>19</v>
      </c>
      <c r="L91" t="s">
        <v>71</v>
      </c>
      <c r="M91" t="s">
        <v>196</v>
      </c>
      <c r="N91">
        <v>0</v>
      </c>
      <c r="O91" s="21">
        <v>24550205</v>
      </c>
      <c r="P91" s="6" t="s">
        <v>72</v>
      </c>
    </row>
    <row r="92" spans="1:16">
      <c r="A92" s="18">
        <v>25</v>
      </c>
      <c r="B92" s="6">
        <v>168</v>
      </c>
      <c r="C92">
        <v>0.82352941176470695</v>
      </c>
      <c r="D92" t="s">
        <v>14</v>
      </c>
      <c r="E92">
        <v>20</v>
      </c>
      <c r="F92" t="s">
        <v>70</v>
      </c>
      <c r="G92" t="s">
        <v>284</v>
      </c>
      <c r="H92">
        <v>16</v>
      </c>
      <c r="I92" t="s">
        <v>17</v>
      </c>
      <c r="J92" t="s">
        <v>18</v>
      </c>
      <c r="K92" t="s">
        <v>19</v>
      </c>
      <c r="L92" t="s">
        <v>71</v>
      </c>
      <c r="M92" t="s">
        <v>196</v>
      </c>
      <c r="N92">
        <v>0</v>
      </c>
      <c r="O92" s="21">
        <v>24550205</v>
      </c>
    </row>
    <row r="93" spans="1:16">
      <c r="A93" s="18">
        <v>25</v>
      </c>
      <c r="B93" s="6">
        <v>672</v>
      </c>
      <c r="C93">
        <v>0.90196078431372695</v>
      </c>
      <c r="D93" t="s">
        <v>14</v>
      </c>
      <c r="E93">
        <v>20</v>
      </c>
      <c r="F93" t="s">
        <v>70</v>
      </c>
      <c r="G93" t="s">
        <v>284</v>
      </c>
      <c r="H93">
        <v>16</v>
      </c>
      <c r="I93" t="s">
        <v>17</v>
      </c>
      <c r="J93" t="s">
        <v>18</v>
      </c>
      <c r="K93" t="s">
        <v>19</v>
      </c>
      <c r="L93" t="s">
        <v>71</v>
      </c>
      <c r="M93" t="s">
        <v>196</v>
      </c>
      <c r="N93">
        <v>0</v>
      </c>
      <c r="O93" s="21">
        <v>24550205</v>
      </c>
    </row>
    <row r="94" spans="1:16">
      <c r="A94" s="18">
        <v>26</v>
      </c>
      <c r="B94" s="6">
        <v>24</v>
      </c>
      <c r="C94">
        <v>2.3137254901960702</v>
      </c>
      <c r="D94" t="s">
        <v>14</v>
      </c>
      <c r="E94">
        <v>20</v>
      </c>
      <c r="F94" t="s">
        <v>70</v>
      </c>
      <c r="G94" t="s">
        <v>284</v>
      </c>
      <c r="H94">
        <v>16</v>
      </c>
      <c r="I94" t="s">
        <v>17</v>
      </c>
      <c r="J94" t="s">
        <v>18</v>
      </c>
      <c r="K94" t="s">
        <v>19</v>
      </c>
      <c r="L94" t="s">
        <v>71</v>
      </c>
      <c r="M94" t="s">
        <v>196</v>
      </c>
      <c r="N94">
        <v>2000</v>
      </c>
      <c r="O94" s="21">
        <v>24550205</v>
      </c>
      <c r="P94" s="6" t="s">
        <v>73</v>
      </c>
    </row>
    <row r="95" spans="1:16">
      <c r="A95" s="18">
        <v>26</v>
      </c>
      <c r="B95" s="6">
        <v>168</v>
      </c>
      <c r="C95">
        <v>1.1176470588235199</v>
      </c>
      <c r="D95" t="s">
        <v>14</v>
      </c>
      <c r="E95">
        <v>20</v>
      </c>
      <c r="F95" t="s">
        <v>70</v>
      </c>
      <c r="G95" t="s">
        <v>284</v>
      </c>
      <c r="H95">
        <v>16</v>
      </c>
      <c r="I95" t="s">
        <v>17</v>
      </c>
      <c r="J95" t="s">
        <v>18</v>
      </c>
      <c r="K95" t="s">
        <v>19</v>
      </c>
      <c r="L95" t="s">
        <v>71</v>
      </c>
      <c r="M95" t="s">
        <v>196</v>
      </c>
      <c r="N95">
        <v>2000</v>
      </c>
      <c r="O95" s="21">
        <v>24550205</v>
      </c>
    </row>
    <row r="96" spans="1:16">
      <c r="A96" s="18">
        <v>26</v>
      </c>
      <c r="B96" s="6">
        <v>672</v>
      </c>
      <c r="C96">
        <v>1.23529411764706</v>
      </c>
      <c r="D96" t="s">
        <v>14</v>
      </c>
      <c r="E96">
        <v>20</v>
      </c>
      <c r="F96" t="s">
        <v>70</v>
      </c>
      <c r="G96" t="s">
        <v>284</v>
      </c>
      <c r="H96">
        <v>16</v>
      </c>
      <c r="I96" t="s">
        <v>17</v>
      </c>
      <c r="J96" t="s">
        <v>18</v>
      </c>
      <c r="K96" t="s">
        <v>19</v>
      </c>
      <c r="L96" t="s">
        <v>71</v>
      </c>
      <c r="M96" t="s">
        <v>196</v>
      </c>
      <c r="N96">
        <v>2000</v>
      </c>
      <c r="O96" s="21">
        <v>24550205</v>
      </c>
    </row>
    <row r="97" spans="1:16">
      <c r="A97" s="18">
        <v>27</v>
      </c>
      <c r="B97" s="6">
        <v>24</v>
      </c>
      <c r="C97">
        <f>24.4/0.204</f>
        <v>119.6078431372549</v>
      </c>
      <c r="D97" t="s">
        <v>14</v>
      </c>
      <c r="E97">
        <v>28.5</v>
      </c>
      <c r="F97" s="16" t="s">
        <v>74</v>
      </c>
      <c r="G97" t="s">
        <v>284</v>
      </c>
      <c r="H97">
        <v>15</v>
      </c>
      <c r="I97" t="s">
        <v>17</v>
      </c>
      <c r="J97" t="s">
        <v>18</v>
      </c>
      <c r="K97" t="s">
        <v>19</v>
      </c>
      <c r="L97" t="s">
        <v>71</v>
      </c>
      <c r="M97" t="s">
        <v>378</v>
      </c>
      <c r="N97">
        <v>0</v>
      </c>
      <c r="O97" s="21">
        <v>18722754</v>
      </c>
      <c r="P97" s="6" t="s">
        <v>75</v>
      </c>
    </row>
    <row r="98" spans="1:16">
      <c r="A98" s="18">
        <v>28</v>
      </c>
      <c r="B98" s="6">
        <v>24</v>
      </c>
      <c r="C98">
        <f>7.3/0.204</f>
        <v>35.7843137254902</v>
      </c>
      <c r="D98" t="s">
        <v>14</v>
      </c>
      <c r="E98">
        <v>27.5</v>
      </c>
      <c r="F98" s="16" t="s">
        <v>74</v>
      </c>
      <c r="G98" t="s">
        <v>284</v>
      </c>
      <c r="H98">
        <v>50</v>
      </c>
      <c r="I98" t="s">
        <v>17</v>
      </c>
      <c r="J98" t="s">
        <v>18</v>
      </c>
      <c r="K98" t="s">
        <v>19</v>
      </c>
      <c r="L98" t="s">
        <v>71</v>
      </c>
      <c r="M98" t="s">
        <v>378</v>
      </c>
      <c r="N98">
        <v>0</v>
      </c>
      <c r="O98" s="21">
        <v>18722754</v>
      </c>
      <c r="P98" s="6" t="s">
        <v>76</v>
      </c>
    </row>
    <row r="99" spans="1:16">
      <c r="A99" s="18">
        <v>29</v>
      </c>
      <c r="B99" s="6">
        <v>24</v>
      </c>
      <c r="C99">
        <f>5.9/0.204</f>
        <v>28.921568627450984</v>
      </c>
      <c r="D99" t="s">
        <v>14</v>
      </c>
      <c r="E99">
        <v>27.5</v>
      </c>
      <c r="F99" s="16" t="s">
        <v>74</v>
      </c>
      <c r="G99" t="s">
        <v>284</v>
      </c>
      <c r="H99">
        <v>100</v>
      </c>
      <c r="I99" t="s">
        <v>17</v>
      </c>
      <c r="J99" t="s">
        <v>18</v>
      </c>
      <c r="K99" t="s">
        <v>19</v>
      </c>
      <c r="L99" t="s">
        <v>71</v>
      </c>
      <c r="M99" t="s">
        <v>378</v>
      </c>
      <c r="N99">
        <v>0</v>
      </c>
      <c r="O99" s="21">
        <v>18722754</v>
      </c>
      <c r="P99" s="6" t="s">
        <v>23</v>
      </c>
    </row>
    <row r="100" spans="1:16">
      <c r="A100" s="18">
        <v>30</v>
      </c>
      <c r="B100" s="6">
        <v>24</v>
      </c>
      <c r="C100">
        <f>4.7/204</f>
        <v>2.3039215686274511E-2</v>
      </c>
      <c r="D100" t="s">
        <v>14</v>
      </c>
      <c r="E100">
        <v>27.5</v>
      </c>
      <c r="F100" s="16" t="s">
        <v>74</v>
      </c>
      <c r="G100" t="s">
        <v>284</v>
      </c>
      <c r="H100">
        <v>200</v>
      </c>
      <c r="I100" t="s">
        <v>17</v>
      </c>
      <c r="J100" t="s">
        <v>18</v>
      </c>
      <c r="K100" t="s">
        <v>19</v>
      </c>
      <c r="L100" t="s">
        <v>71</v>
      </c>
      <c r="M100" t="s">
        <v>378</v>
      </c>
      <c r="N100">
        <v>0</v>
      </c>
      <c r="O100" s="21">
        <v>18722754</v>
      </c>
      <c r="P100" s="6" t="s">
        <v>77</v>
      </c>
    </row>
    <row r="101" spans="1:16">
      <c r="A101" s="18">
        <v>31</v>
      </c>
      <c r="B101" s="6">
        <v>48</v>
      </c>
      <c r="C101">
        <v>1.66</v>
      </c>
      <c r="D101" t="s">
        <v>14</v>
      </c>
      <c r="E101">
        <v>22.5</v>
      </c>
      <c r="F101" t="s">
        <v>31</v>
      </c>
      <c r="G101" t="s">
        <v>284</v>
      </c>
      <c r="H101">
        <v>20</v>
      </c>
      <c r="I101" t="s">
        <v>92</v>
      </c>
      <c r="J101" t="s">
        <v>18</v>
      </c>
      <c r="K101" t="s">
        <v>19</v>
      </c>
      <c r="L101" t="s">
        <v>71</v>
      </c>
      <c r="M101" t="s">
        <v>196</v>
      </c>
      <c r="N101">
        <v>5000</v>
      </c>
      <c r="O101" s="21">
        <v>19131103</v>
      </c>
      <c r="P101" s="6" t="s">
        <v>79</v>
      </c>
    </row>
    <row r="102" spans="1:16">
      <c r="A102" s="18">
        <v>32</v>
      </c>
      <c r="B102" s="6">
        <v>48</v>
      </c>
      <c r="C102">
        <v>1.04</v>
      </c>
      <c r="D102" t="s">
        <v>14</v>
      </c>
      <c r="E102">
        <v>22.5</v>
      </c>
      <c r="F102" t="s">
        <v>31</v>
      </c>
      <c r="G102" t="s">
        <v>284</v>
      </c>
      <c r="H102">
        <v>80</v>
      </c>
      <c r="I102" t="s">
        <v>92</v>
      </c>
      <c r="J102" t="s">
        <v>18</v>
      </c>
      <c r="K102" t="s">
        <v>19</v>
      </c>
      <c r="L102" t="s">
        <v>71</v>
      </c>
      <c r="M102" t="s">
        <v>196</v>
      </c>
      <c r="N102">
        <v>5000</v>
      </c>
      <c r="O102" s="21">
        <v>19131103</v>
      </c>
      <c r="P102" s="6" t="s">
        <v>80</v>
      </c>
    </row>
    <row r="103" spans="1:16">
      <c r="A103" s="18">
        <v>33</v>
      </c>
      <c r="B103" s="6">
        <v>1</v>
      </c>
      <c r="C103">
        <v>12.2404371584699</v>
      </c>
      <c r="D103" t="s">
        <v>14</v>
      </c>
      <c r="E103" t="s">
        <v>326</v>
      </c>
      <c r="F103" s="21" t="s">
        <v>15</v>
      </c>
      <c r="G103" t="s">
        <v>284</v>
      </c>
      <c r="H103">
        <v>9.4</v>
      </c>
      <c r="I103" t="s">
        <v>81</v>
      </c>
      <c r="J103" t="s">
        <v>82</v>
      </c>
      <c r="K103" t="s">
        <v>19</v>
      </c>
      <c r="L103" t="s">
        <v>20</v>
      </c>
      <c r="M103" t="s">
        <v>196</v>
      </c>
      <c r="N103">
        <v>5000</v>
      </c>
      <c r="O103" s="21">
        <v>24272951</v>
      </c>
      <c r="P103" s="6" t="s">
        <v>83</v>
      </c>
    </row>
    <row r="104" spans="1:16">
      <c r="A104" s="18">
        <v>33</v>
      </c>
      <c r="B104" s="6">
        <v>24</v>
      </c>
      <c r="C104">
        <v>4.0437158469945302</v>
      </c>
      <c r="D104" t="s">
        <v>14</v>
      </c>
      <c r="E104" t="s">
        <v>326</v>
      </c>
      <c r="F104" s="21" t="s">
        <v>15</v>
      </c>
      <c r="G104" t="s">
        <v>284</v>
      </c>
      <c r="H104">
        <v>9.4</v>
      </c>
      <c r="I104" t="s">
        <v>81</v>
      </c>
      <c r="J104" t="s">
        <v>82</v>
      </c>
      <c r="K104" t="s">
        <v>19</v>
      </c>
      <c r="L104" t="s">
        <v>20</v>
      </c>
      <c r="M104" t="s">
        <v>196</v>
      </c>
      <c r="N104">
        <v>5000</v>
      </c>
      <c r="O104" s="21">
        <v>24272951</v>
      </c>
      <c r="P104" s="6"/>
    </row>
    <row r="105" spans="1:16">
      <c r="A105" s="18">
        <v>33</v>
      </c>
      <c r="B105" s="6">
        <v>48</v>
      </c>
      <c r="C105">
        <v>2.1857923497267699</v>
      </c>
      <c r="D105" t="s">
        <v>14</v>
      </c>
      <c r="E105" t="s">
        <v>326</v>
      </c>
      <c r="F105" s="21" t="s">
        <v>15</v>
      </c>
      <c r="G105" t="s">
        <v>284</v>
      </c>
      <c r="H105">
        <v>9.4</v>
      </c>
      <c r="I105" t="s">
        <v>81</v>
      </c>
      <c r="J105" t="s">
        <v>82</v>
      </c>
      <c r="K105" t="s">
        <v>19</v>
      </c>
      <c r="L105" t="s">
        <v>20</v>
      </c>
      <c r="M105" t="s">
        <v>196</v>
      </c>
      <c r="N105">
        <v>5000</v>
      </c>
      <c r="O105" s="21">
        <v>24272951</v>
      </c>
      <c r="P105" s="6"/>
    </row>
    <row r="106" spans="1:16">
      <c r="A106" s="18">
        <v>34</v>
      </c>
      <c r="B106" s="6">
        <v>0.5</v>
      </c>
      <c r="C106">
        <v>2.31</v>
      </c>
      <c r="D106" t="s">
        <v>14</v>
      </c>
      <c r="E106">
        <v>22.5</v>
      </c>
      <c r="F106" t="s">
        <v>31</v>
      </c>
      <c r="G106" t="s">
        <v>284</v>
      </c>
      <c r="H106">
        <v>21.5</v>
      </c>
      <c r="I106" t="s">
        <v>167</v>
      </c>
      <c r="J106" t="s">
        <v>18</v>
      </c>
      <c r="K106" t="s">
        <v>19</v>
      </c>
      <c r="L106" s="6" t="s">
        <v>84</v>
      </c>
      <c r="M106" s="6" t="s">
        <v>326</v>
      </c>
      <c r="N106">
        <v>0</v>
      </c>
      <c r="O106" s="21">
        <v>21513349</v>
      </c>
      <c r="P106" s="6" t="s">
        <v>85</v>
      </c>
    </row>
    <row r="107" spans="1:16">
      <c r="A107" s="18">
        <v>34</v>
      </c>
      <c r="B107" s="6">
        <v>1</v>
      </c>
      <c r="C107">
        <v>0.94</v>
      </c>
      <c r="D107" t="s">
        <v>14</v>
      </c>
      <c r="E107">
        <v>22.5</v>
      </c>
      <c r="F107" t="s">
        <v>31</v>
      </c>
      <c r="G107" t="s">
        <v>284</v>
      </c>
      <c r="H107">
        <v>21.5</v>
      </c>
      <c r="I107" t="s">
        <v>167</v>
      </c>
      <c r="J107" t="s">
        <v>18</v>
      </c>
      <c r="K107" t="s">
        <v>19</v>
      </c>
      <c r="L107" s="6" t="s">
        <v>84</v>
      </c>
      <c r="M107" s="6" t="s">
        <v>326</v>
      </c>
      <c r="N107">
        <v>0</v>
      </c>
      <c r="O107" s="21">
        <v>21513349</v>
      </c>
    </row>
    <row r="108" spans="1:16">
      <c r="A108" s="18">
        <v>34</v>
      </c>
      <c r="B108" s="6">
        <v>3</v>
      </c>
      <c r="C108">
        <v>1.21</v>
      </c>
      <c r="D108" t="s">
        <v>14</v>
      </c>
      <c r="E108">
        <v>22.5</v>
      </c>
      <c r="F108" t="s">
        <v>31</v>
      </c>
      <c r="G108" t="s">
        <v>284</v>
      </c>
      <c r="H108">
        <v>21.5</v>
      </c>
      <c r="I108" t="s">
        <v>167</v>
      </c>
      <c r="J108" t="s">
        <v>18</v>
      </c>
      <c r="K108" t="s">
        <v>19</v>
      </c>
      <c r="L108" s="6" t="s">
        <v>84</v>
      </c>
      <c r="M108" s="6" t="s">
        <v>326</v>
      </c>
      <c r="N108">
        <v>0</v>
      </c>
      <c r="O108" s="21">
        <v>21513349</v>
      </c>
    </row>
    <row r="109" spans="1:16">
      <c r="A109" s="18">
        <v>34</v>
      </c>
      <c r="B109" s="6">
        <v>24</v>
      </c>
      <c r="C109">
        <v>0.43</v>
      </c>
      <c r="D109" t="s">
        <v>14</v>
      </c>
      <c r="E109">
        <v>22.5</v>
      </c>
      <c r="F109" t="s">
        <v>31</v>
      </c>
      <c r="G109" t="s">
        <v>284</v>
      </c>
      <c r="H109">
        <v>21.5</v>
      </c>
      <c r="I109" t="s">
        <v>167</v>
      </c>
      <c r="J109" t="s">
        <v>18</v>
      </c>
      <c r="K109" t="s">
        <v>19</v>
      </c>
      <c r="L109" s="6" t="s">
        <v>84</v>
      </c>
      <c r="M109" s="6" t="s">
        <v>326</v>
      </c>
      <c r="N109">
        <v>0</v>
      </c>
      <c r="O109" s="21">
        <v>21513349</v>
      </c>
    </row>
    <row r="110" spans="1:16">
      <c r="A110" s="18">
        <v>35</v>
      </c>
      <c r="B110" s="6">
        <v>4</v>
      </c>
      <c r="C110">
        <v>9.4776119402985</v>
      </c>
      <c r="D110" t="s">
        <v>14</v>
      </c>
      <c r="E110">
        <v>19</v>
      </c>
      <c r="F110" s="16" t="s">
        <v>86</v>
      </c>
      <c r="G110" t="s">
        <v>284</v>
      </c>
      <c r="H110">
        <v>6.2</v>
      </c>
      <c r="I110" s="16" t="s">
        <v>87</v>
      </c>
      <c r="J110" t="s">
        <v>18</v>
      </c>
      <c r="K110" t="s">
        <v>19</v>
      </c>
      <c r="L110" t="s">
        <v>20</v>
      </c>
      <c r="M110" s="6" t="s">
        <v>196</v>
      </c>
      <c r="N110">
        <v>3400</v>
      </c>
      <c r="O110" s="21">
        <v>29677597</v>
      </c>
      <c r="P110" s="24" t="s">
        <v>88</v>
      </c>
    </row>
    <row r="111" spans="1:16">
      <c r="A111" s="18">
        <v>35</v>
      </c>
      <c r="B111" s="6">
        <v>24</v>
      </c>
      <c r="C111">
        <v>17.388059701492502</v>
      </c>
      <c r="D111" t="s">
        <v>14</v>
      </c>
      <c r="E111">
        <v>19</v>
      </c>
      <c r="F111" s="16" t="s">
        <v>86</v>
      </c>
      <c r="G111" t="s">
        <v>284</v>
      </c>
      <c r="H111">
        <v>6.2</v>
      </c>
      <c r="I111" s="16" t="s">
        <v>87</v>
      </c>
      <c r="J111" t="s">
        <v>18</v>
      </c>
      <c r="K111" t="s">
        <v>19</v>
      </c>
      <c r="L111" t="s">
        <v>20</v>
      </c>
      <c r="M111" s="6" t="s">
        <v>196</v>
      </c>
      <c r="N111">
        <v>3400</v>
      </c>
      <c r="O111" s="21">
        <v>29677597</v>
      </c>
    </row>
    <row r="112" spans="1:16">
      <c r="A112" s="18">
        <v>35</v>
      </c>
      <c r="B112" s="6">
        <v>48</v>
      </c>
      <c r="C112">
        <v>7.6865671641790998</v>
      </c>
      <c r="D112" t="s">
        <v>14</v>
      </c>
      <c r="E112">
        <v>19</v>
      </c>
      <c r="F112" s="16" t="s">
        <v>86</v>
      </c>
      <c r="G112" t="s">
        <v>284</v>
      </c>
      <c r="H112">
        <v>6.2</v>
      </c>
      <c r="I112" s="16" t="s">
        <v>87</v>
      </c>
      <c r="J112" t="s">
        <v>18</v>
      </c>
      <c r="K112" t="s">
        <v>19</v>
      </c>
      <c r="L112" t="s">
        <v>20</v>
      </c>
      <c r="M112" s="6" t="s">
        <v>196</v>
      </c>
      <c r="N112">
        <v>3400</v>
      </c>
      <c r="O112" s="21">
        <v>29677597</v>
      </c>
    </row>
    <row r="113" spans="1:16">
      <c r="A113" s="18">
        <v>35</v>
      </c>
      <c r="B113" s="6">
        <v>144</v>
      </c>
      <c r="C113">
        <v>4.8507462686567102</v>
      </c>
      <c r="D113" t="s">
        <v>14</v>
      </c>
      <c r="E113">
        <v>19</v>
      </c>
      <c r="F113" s="16" t="s">
        <v>86</v>
      </c>
      <c r="G113" t="s">
        <v>284</v>
      </c>
      <c r="H113">
        <v>6.2</v>
      </c>
      <c r="I113" s="16" t="s">
        <v>87</v>
      </c>
      <c r="J113" t="s">
        <v>18</v>
      </c>
      <c r="K113" t="s">
        <v>19</v>
      </c>
      <c r="L113" t="s">
        <v>20</v>
      </c>
      <c r="M113" s="6" t="s">
        <v>196</v>
      </c>
      <c r="N113">
        <v>3400</v>
      </c>
      <c r="O113" s="21">
        <v>29677597</v>
      </c>
    </row>
    <row r="114" spans="1:16">
      <c r="A114" s="18">
        <v>35</v>
      </c>
      <c r="B114" s="6">
        <v>240</v>
      </c>
      <c r="C114">
        <v>1.2686567164179099</v>
      </c>
      <c r="D114" t="s">
        <v>14</v>
      </c>
      <c r="E114">
        <v>19</v>
      </c>
      <c r="F114" s="16" t="s">
        <v>86</v>
      </c>
      <c r="G114" t="s">
        <v>284</v>
      </c>
      <c r="H114">
        <v>6.2</v>
      </c>
      <c r="I114" s="16" t="s">
        <v>87</v>
      </c>
      <c r="J114" t="s">
        <v>18</v>
      </c>
      <c r="K114" t="s">
        <v>19</v>
      </c>
      <c r="L114" t="s">
        <v>20</v>
      </c>
      <c r="M114" s="6" t="s">
        <v>196</v>
      </c>
      <c r="N114">
        <v>3400</v>
      </c>
      <c r="O114" s="21">
        <v>29677597</v>
      </c>
    </row>
    <row r="115" spans="1:16">
      <c r="A115" s="18">
        <v>36</v>
      </c>
      <c r="B115" s="6">
        <v>4</v>
      </c>
      <c r="C115">
        <v>15.223880597014899</v>
      </c>
      <c r="D115" t="s">
        <v>14</v>
      </c>
      <c r="E115">
        <v>19</v>
      </c>
      <c r="F115" s="16" t="s">
        <v>86</v>
      </c>
      <c r="G115" t="s">
        <v>284</v>
      </c>
      <c r="H115">
        <v>24.3</v>
      </c>
      <c r="I115" s="16" t="s">
        <v>87</v>
      </c>
      <c r="J115" t="s">
        <v>18</v>
      </c>
      <c r="K115" t="s">
        <v>19</v>
      </c>
      <c r="L115" t="s">
        <v>20</v>
      </c>
      <c r="M115" s="6" t="s">
        <v>196</v>
      </c>
      <c r="N115">
        <v>3400</v>
      </c>
      <c r="O115" s="21">
        <v>29677597</v>
      </c>
      <c r="P115" s="24" t="s">
        <v>89</v>
      </c>
    </row>
    <row r="116" spans="1:16">
      <c r="A116" s="18">
        <v>36</v>
      </c>
      <c r="B116" s="6">
        <v>24</v>
      </c>
      <c r="C116">
        <v>7.9104477611940203</v>
      </c>
      <c r="D116" t="s">
        <v>14</v>
      </c>
      <c r="E116">
        <v>19</v>
      </c>
      <c r="F116" s="16" t="s">
        <v>86</v>
      </c>
      <c r="G116" t="s">
        <v>284</v>
      </c>
      <c r="H116">
        <v>24.3</v>
      </c>
      <c r="I116" s="16" t="s">
        <v>87</v>
      </c>
      <c r="J116" t="s">
        <v>18</v>
      </c>
      <c r="K116" t="s">
        <v>19</v>
      </c>
      <c r="L116" t="s">
        <v>20</v>
      </c>
      <c r="M116" s="6" t="s">
        <v>196</v>
      </c>
      <c r="N116">
        <v>3400</v>
      </c>
      <c r="O116" s="21">
        <v>29677597</v>
      </c>
    </row>
    <row r="117" spans="1:16">
      <c r="A117" s="18">
        <v>36</v>
      </c>
      <c r="B117" s="6">
        <v>48</v>
      </c>
      <c r="C117">
        <v>5.14925373134328</v>
      </c>
      <c r="D117" t="s">
        <v>14</v>
      </c>
      <c r="E117">
        <v>19</v>
      </c>
      <c r="F117" s="16" t="s">
        <v>86</v>
      </c>
      <c r="G117" t="s">
        <v>284</v>
      </c>
      <c r="H117">
        <v>24.3</v>
      </c>
      <c r="I117" s="16" t="s">
        <v>87</v>
      </c>
      <c r="J117" t="s">
        <v>18</v>
      </c>
      <c r="K117" t="s">
        <v>19</v>
      </c>
      <c r="L117" t="s">
        <v>20</v>
      </c>
      <c r="M117" s="6" t="s">
        <v>196</v>
      </c>
      <c r="N117">
        <v>3400</v>
      </c>
      <c r="O117" s="21">
        <v>29677597</v>
      </c>
    </row>
    <row r="118" spans="1:16">
      <c r="A118" s="18">
        <v>36</v>
      </c>
      <c r="B118" s="6">
        <v>144</v>
      </c>
      <c r="C118">
        <v>2.08955223880597</v>
      </c>
      <c r="D118" t="s">
        <v>14</v>
      </c>
      <c r="E118">
        <v>19</v>
      </c>
      <c r="F118" s="16" t="s">
        <v>86</v>
      </c>
      <c r="G118" t="s">
        <v>284</v>
      </c>
      <c r="H118">
        <v>24.3</v>
      </c>
      <c r="I118" s="16" t="s">
        <v>87</v>
      </c>
      <c r="J118" t="s">
        <v>18</v>
      </c>
      <c r="K118" t="s">
        <v>19</v>
      </c>
      <c r="L118" t="s">
        <v>20</v>
      </c>
      <c r="M118" s="6" t="s">
        <v>196</v>
      </c>
      <c r="N118">
        <v>3400</v>
      </c>
      <c r="O118" s="21">
        <v>29677597</v>
      </c>
    </row>
    <row r="119" spans="1:16">
      <c r="A119" s="18">
        <v>36</v>
      </c>
      <c r="B119" s="6">
        <v>240</v>
      </c>
      <c r="C119">
        <v>0.89552238805970297</v>
      </c>
      <c r="D119" t="s">
        <v>14</v>
      </c>
      <c r="E119">
        <v>19</v>
      </c>
      <c r="F119" s="16" t="s">
        <v>86</v>
      </c>
      <c r="G119" t="s">
        <v>284</v>
      </c>
      <c r="H119">
        <v>24.3</v>
      </c>
      <c r="I119" s="16" t="s">
        <v>87</v>
      </c>
      <c r="J119" t="s">
        <v>18</v>
      </c>
      <c r="K119" t="s">
        <v>19</v>
      </c>
      <c r="L119" t="s">
        <v>20</v>
      </c>
      <c r="M119" s="6" t="s">
        <v>196</v>
      </c>
      <c r="N119">
        <v>3400</v>
      </c>
      <c r="O119" s="21">
        <v>29677597</v>
      </c>
    </row>
    <row r="120" spans="1:16">
      <c r="A120" s="18">
        <v>37</v>
      </c>
      <c r="B120" s="6">
        <v>4</v>
      </c>
      <c r="C120">
        <v>5.2238805970149196</v>
      </c>
      <c r="D120" t="s">
        <v>14</v>
      </c>
      <c r="E120">
        <v>19</v>
      </c>
      <c r="F120" s="16" t="s">
        <v>86</v>
      </c>
      <c r="G120" t="s">
        <v>284</v>
      </c>
      <c r="H120">
        <v>42.5</v>
      </c>
      <c r="I120" s="16" t="s">
        <v>87</v>
      </c>
      <c r="J120" t="s">
        <v>18</v>
      </c>
      <c r="K120" t="s">
        <v>19</v>
      </c>
      <c r="L120" t="s">
        <v>20</v>
      </c>
      <c r="M120" s="6" t="s">
        <v>196</v>
      </c>
      <c r="N120">
        <v>3400</v>
      </c>
      <c r="O120" s="21">
        <v>29677597</v>
      </c>
      <c r="P120" s="24" t="s">
        <v>90</v>
      </c>
    </row>
    <row r="121" spans="1:16">
      <c r="A121" s="18">
        <v>37</v>
      </c>
      <c r="B121" s="6">
        <v>24</v>
      </c>
      <c r="C121">
        <v>3.5074626865671599</v>
      </c>
      <c r="D121" t="s">
        <v>14</v>
      </c>
      <c r="E121">
        <v>19</v>
      </c>
      <c r="F121" s="16" t="s">
        <v>86</v>
      </c>
      <c r="G121" t="s">
        <v>284</v>
      </c>
      <c r="H121">
        <v>42.5</v>
      </c>
      <c r="I121" s="16" t="s">
        <v>87</v>
      </c>
      <c r="J121" t="s">
        <v>18</v>
      </c>
      <c r="K121" t="s">
        <v>19</v>
      </c>
      <c r="L121" t="s">
        <v>20</v>
      </c>
      <c r="M121" s="6" t="s">
        <v>196</v>
      </c>
      <c r="N121">
        <v>3400</v>
      </c>
      <c r="O121" s="21">
        <v>29677597</v>
      </c>
    </row>
    <row r="122" spans="1:16">
      <c r="A122" s="18">
        <v>37</v>
      </c>
      <c r="B122" s="6">
        <v>48</v>
      </c>
      <c r="C122">
        <v>1.94029850746268</v>
      </c>
      <c r="D122" t="s">
        <v>14</v>
      </c>
      <c r="E122">
        <v>19</v>
      </c>
      <c r="F122" s="16" t="s">
        <v>86</v>
      </c>
      <c r="G122" t="s">
        <v>284</v>
      </c>
      <c r="H122">
        <v>42.5</v>
      </c>
      <c r="I122" s="16" t="s">
        <v>87</v>
      </c>
      <c r="J122" t="s">
        <v>18</v>
      </c>
      <c r="K122" t="s">
        <v>19</v>
      </c>
      <c r="L122" t="s">
        <v>20</v>
      </c>
      <c r="M122" s="6" t="s">
        <v>196</v>
      </c>
      <c r="N122">
        <v>3400</v>
      </c>
      <c r="O122" s="21">
        <v>29677597</v>
      </c>
    </row>
    <row r="123" spans="1:16">
      <c r="A123" s="18">
        <v>37</v>
      </c>
      <c r="B123" s="6">
        <v>144</v>
      </c>
      <c r="C123">
        <v>4.1791044776119399</v>
      </c>
      <c r="D123" t="s">
        <v>14</v>
      </c>
      <c r="E123">
        <v>19</v>
      </c>
      <c r="F123" s="16" t="s">
        <v>86</v>
      </c>
      <c r="G123" t="s">
        <v>284</v>
      </c>
      <c r="H123">
        <v>42.5</v>
      </c>
      <c r="I123" s="16" t="s">
        <v>87</v>
      </c>
      <c r="J123" t="s">
        <v>18</v>
      </c>
      <c r="K123" t="s">
        <v>19</v>
      </c>
      <c r="L123" t="s">
        <v>20</v>
      </c>
      <c r="M123" s="6" t="s">
        <v>196</v>
      </c>
      <c r="N123">
        <v>3400</v>
      </c>
      <c r="O123" s="21">
        <v>29677597</v>
      </c>
    </row>
    <row r="124" spans="1:16">
      <c r="A124" s="18">
        <v>37</v>
      </c>
      <c r="B124" s="6">
        <v>240</v>
      </c>
      <c r="C124">
        <v>1.5671641791044699</v>
      </c>
      <c r="D124" t="s">
        <v>14</v>
      </c>
      <c r="E124">
        <v>19</v>
      </c>
      <c r="F124" s="16" t="s">
        <v>86</v>
      </c>
      <c r="G124" t="s">
        <v>284</v>
      </c>
      <c r="H124">
        <v>42.5</v>
      </c>
      <c r="I124" s="16" t="s">
        <v>87</v>
      </c>
      <c r="J124" t="s">
        <v>18</v>
      </c>
      <c r="K124" t="s">
        <v>19</v>
      </c>
      <c r="L124" t="s">
        <v>20</v>
      </c>
      <c r="M124" s="6" t="s">
        <v>196</v>
      </c>
      <c r="N124">
        <v>3400</v>
      </c>
      <c r="O124" s="21">
        <v>29677597</v>
      </c>
    </row>
    <row r="125" spans="1:16">
      <c r="A125" s="18">
        <v>37</v>
      </c>
      <c r="B125" s="6">
        <v>480</v>
      </c>
      <c r="C125">
        <v>2.16417910447761</v>
      </c>
      <c r="D125" t="s">
        <v>14</v>
      </c>
      <c r="E125">
        <v>19</v>
      </c>
      <c r="F125" s="16" t="s">
        <v>86</v>
      </c>
      <c r="G125" t="s">
        <v>284</v>
      </c>
      <c r="H125">
        <v>42.5</v>
      </c>
      <c r="I125" s="16" t="s">
        <v>87</v>
      </c>
      <c r="J125" t="s">
        <v>18</v>
      </c>
      <c r="K125" t="s">
        <v>19</v>
      </c>
      <c r="L125" t="s">
        <v>20</v>
      </c>
      <c r="M125" s="6" t="s">
        <v>196</v>
      </c>
      <c r="N125">
        <v>3400</v>
      </c>
      <c r="O125" s="21">
        <v>29677597</v>
      </c>
    </row>
    <row r="126" spans="1:16">
      <c r="A126" s="18">
        <v>37</v>
      </c>
      <c r="B126" s="6">
        <v>720</v>
      </c>
      <c r="C126">
        <v>0.44776119402985398</v>
      </c>
      <c r="D126" t="s">
        <v>14</v>
      </c>
      <c r="E126">
        <v>19</v>
      </c>
      <c r="F126" s="16" t="s">
        <v>86</v>
      </c>
      <c r="G126" t="s">
        <v>284</v>
      </c>
      <c r="H126">
        <v>42.5</v>
      </c>
      <c r="I126" s="16" t="s">
        <v>87</v>
      </c>
      <c r="J126" t="s">
        <v>18</v>
      </c>
      <c r="K126" t="s">
        <v>19</v>
      </c>
      <c r="L126" t="s">
        <v>20</v>
      </c>
      <c r="M126" s="6" t="s">
        <v>196</v>
      </c>
      <c r="N126">
        <v>3400</v>
      </c>
      <c r="O126" s="21">
        <v>29677597</v>
      </c>
    </row>
    <row r="127" spans="1:16">
      <c r="A127" s="18">
        <v>38</v>
      </c>
      <c r="B127" s="6">
        <v>4</v>
      </c>
      <c r="C127">
        <v>5.3731343283582103</v>
      </c>
      <c r="D127" t="s">
        <v>14</v>
      </c>
      <c r="E127">
        <v>19</v>
      </c>
      <c r="F127" s="16" t="s">
        <v>86</v>
      </c>
      <c r="G127" t="s">
        <v>284</v>
      </c>
      <c r="H127">
        <v>61.2</v>
      </c>
      <c r="I127" s="16" t="s">
        <v>87</v>
      </c>
      <c r="J127" t="s">
        <v>18</v>
      </c>
      <c r="K127" t="s">
        <v>19</v>
      </c>
      <c r="L127" t="s">
        <v>20</v>
      </c>
      <c r="M127" s="6" t="s">
        <v>196</v>
      </c>
      <c r="N127">
        <v>3400</v>
      </c>
      <c r="O127" s="21">
        <v>29677597</v>
      </c>
      <c r="P127" s="24" t="s">
        <v>91</v>
      </c>
    </row>
    <row r="128" spans="1:16">
      <c r="A128" s="18">
        <v>38</v>
      </c>
      <c r="B128" s="6">
        <v>24</v>
      </c>
      <c r="C128">
        <v>2.83582089552239</v>
      </c>
      <c r="D128" t="s">
        <v>14</v>
      </c>
      <c r="E128">
        <v>19</v>
      </c>
      <c r="F128" s="16" t="s">
        <v>86</v>
      </c>
      <c r="G128" t="s">
        <v>284</v>
      </c>
      <c r="H128">
        <v>61.2</v>
      </c>
      <c r="I128" s="16" t="s">
        <v>87</v>
      </c>
      <c r="J128" t="s">
        <v>18</v>
      </c>
      <c r="K128" t="s">
        <v>19</v>
      </c>
      <c r="L128" t="s">
        <v>20</v>
      </c>
      <c r="M128" s="6" t="s">
        <v>196</v>
      </c>
      <c r="N128">
        <v>3400</v>
      </c>
      <c r="O128" s="21">
        <v>29677597</v>
      </c>
    </row>
    <row r="129" spans="1:16">
      <c r="A129" s="18">
        <v>38</v>
      </c>
      <c r="B129" s="6">
        <v>48</v>
      </c>
      <c r="C129">
        <v>3.3582089552238799</v>
      </c>
      <c r="D129" t="s">
        <v>14</v>
      </c>
      <c r="E129">
        <v>19</v>
      </c>
      <c r="F129" s="16" t="s">
        <v>86</v>
      </c>
      <c r="G129" t="s">
        <v>284</v>
      </c>
      <c r="H129">
        <v>61.2</v>
      </c>
      <c r="I129" s="16" t="s">
        <v>87</v>
      </c>
      <c r="J129" t="s">
        <v>18</v>
      </c>
      <c r="K129" t="s">
        <v>19</v>
      </c>
      <c r="L129" t="s">
        <v>20</v>
      </c>
      <c r="M129" s="6" t="s">
        <v>196</v>
      </c>
      <c r="N129">
        <v>3400</v>
      </c>
      <c r="O129" s="21">
        <v>29677597</v>
      </c>
    </row>
    <row r="130" spans="1:16">
      <c r="A130" s="18">
        <v>38</v>
      </c>
      <c r="B130" s="6">
        <v>144</v>
      </c>
      <c r="C130">
        <v>1.94029850746268</v>
      </c>
      <c r="D130" t="s">
        <v>14</v>
      </c>
      <c r="E130">
        <v>19</v>
      </c>
      <c r="F130" s="16" t="s">
        <v>86</v>
      </c>
      <c r="G130" t="s">
        <v>284</v>
      </c>
      <c r="H130">
        <v>61.2</v>
      </c>
      <c r="I130" s="16" t="s">
        <v>87</v>
      </c>
      <c r="J130" t="s">
        <v>18</v>
      </c>
      <c r="K130" t="s">
        <v>19</v>
      </c>
      <c r="L130" t="s">
        <v>20</v>
      </c>
      <c r="M130" s="6" t="s">
        <v>196</v>
      </c>
      <c r="N130">
        <v>3400</v>
      </c>
      <c r="O130" s="21">
        <v>29677597</v>
      </c>
    </row>
    <row r="131" spans="1:16">
      <c r="A131" s="18">
        <v>38</v>
      </c>
      <c r="B131" s="6">
        <v>240</v>
      </c>
      <c r="C131">
        <v>0.82089552238806296</v>
      </c>
      <c r="D131" t="s">
        <v>14</v>
      </c>
      <c r="E131">
        <v>19</v>
      </c>
      <c r="F131" s="16" t="s">
        <v>86</v>
      </c>
      <c r="G131" t="s">
        <v>284</v>
      </c>
      <c r="H131">
        <v>61.2</v>
      </c>
      <c r="I131" s="16" t="s">
        <v>87</v>
      </c>
      <c r="J131" t="s">
        <v>18</v>
      </c>
      <c r="K131" t="s">
        <v>19</v>
      </c>
      <c r="L131" t="s">
        <v>20</v>
      </c>
      <c r="M131" s="6" t="s">
        <v>196</v>
      </c>
      <c r="N131">
        <v>3400</v>
      </c>
      <c r="O131" s="21">
        <v>29677597</v>
      </c>
    </row>
    <row r="132" spans="1:16">
      <c r="A132" s="18">
        <v>38</v>
      </c>
      <c r="B132" s="6">
        <v>480</v>
      </c>
      <c r="C132">
        <v>0.59701492537313605</v>
      </c>
      <c r="D132" t="s">
        <v>14</v>
      </c>
      <c r="E132">
        <v>19</v>
      </c>
      <c r="F132" s="16" t="s">
        <v>86</v>
      </c>
      <c r="G132" t="s">
        <v>284</v>
      </c>
      <c r="H132">
        <v>61.2</v>
      </c>
      <c r="I132" s="16" t="s">
        <v>87</v>
      </c>
      <c r="J132" t="s">
        <v>18</v>
      </c>
      <c r="K132" t="s">
        <v>19</v>
      </c>
      <c r="L132" t="s">
        <v>20</v>
      </c>
      <c r="M132" s="6" t="s">
        <v>196</v>
      </c>
      <c r="N132">
        <v>3400</v>
      </c>
      <c r="O132" s="21">
        <v>29677597</v>
      </c>
    </row>
    <row r="133" spans="1:16">
      <c r="A133" s="18">
        <v>39</v>
      </c>
      <c r="B133" s="6">
        <v>1</v>
      </c>
      <c r="C133">
        <v>5.3</v>
      </c>
      <c r="D133" t="s">
        <v>14</v>
      </c>
      <c r="E133">
        <v>19.100000000000001</v>
      </c>
      <c r="F133" s="21" t="s">
        <v>15</v>
      </c>
      <c r="G133" t="s">
        <v>284</v>
      </c>
      <c r="H133">
        <v>44.1</v>
      </c>
      <c r="I133" t="s">
        <v>92</v>
      </c>
      <c r="J133" t="s">
        <v>18</v>
      </c>
      <c r="K133" t="s">
        <v>19</v>
      </c>
      <c r="L133" t="s">
        <v>93</v>
      </c>
      <c r="M133" s="6" t="s">
        <v>326</v>
      </c>
      <c r="N133">
        <v>5000</v>
      </c>
      <c r="O133" s="21">
        <v>24990295</v>
      </c>
      <c r="P133" s="6" t="s">
        <v>94</v>
      </c>
    </row>
    <row r="134" spans="1:16">
      <c r="A134" s="18">
        <v>39</v>
      </c>
      <c r="B134" s="6">
        <v>4</v>
      </c>
      <c r="C134">
        <v>2.83</v>
      </c>
      <c r="D134" t="s">
        <v>14</v>
      </c>
      <c r="E134">
        <v>19.100000000000001</v>
      </c>
      <c r="F134" s="21" t="s">
        <v>15</v>
      </c>
      <c r="G134" t="s">
        <v>284</v>
      </c>
      <c r="H134">
        <v>44.1</v>
      </c>
      <c r="I134" t="s">
        <v>92</v>
      </c>
      <c r="J134" t="s">
        <v>18</v>
      </c>
      <c r="K134" t="s">
        <v>19</v>
      </c>
      <c r="L134" t="s">
        <v>93</v>
      </c>
      <c r="M134" s="6" t="s">
        <v>326</v>
      </c>
      <c r="N134">
        <v>5000</v>
      </c>
      <c r="O134" s="21">
        <v>24990295</v>
      </c>
    </row>
    <row r="135" spans="1:16">
      <c r="A135" s="18">
        <v>39</v>
      </c>
      <c r="B135" s="6">
        <v>24</v>
      </c>
      <c r="C135">
        <v>1.99</v>
      </c>
      <c r="D135" t="s">
        <v>14</v>
      </c>
      <c r="E135">
        <v>19.100000000000001</v>
      </c>
      <c r="F135" s="21" t="s">
        <v>15</v>
      </c>
      <c r="G135" t="s">
        <v>284</v>
      </c>
      <c r="H135">
        <v>44.1</v>
      </c>
      <c r="I135" t="s">
        <v>92</v>
      </c>
      <c r="J135" t="s">
        <v>18</v>
      </c>
      <c r="K135" t="s">
        <v>19</v>
      </c>
      <c r="L135" t="s">
        <v>93</v>
      </c>
      <c r="M135" s="6" t="s">
        <v>326</v>
      </c>
      <c r="N135">
        <v>5000</v>
      </c>
      <c r="O135" s="21">
        <v>24990295</v>
      </c>
    </row>
    <row r="136" spans="1:16">
      <c r="A136" s="18">
        <v>39</v>
      </c>
      <c r="B136" s="6">
        <v>48</v>
      </c>
      <c r="C136">
        <v>1.49</v>
      </c>
      <c r="D136" t="s">
        <v>14</v>
      </c>
      <c r="E136">
        <v>19.100000000000001</v>
      </c>
      <c r="F136" s="21" t="s">
        <v>15</v>
      </c>
      <c r="G136" t="s">
        <v>284</v>
      </c>
      <c r="H136">
        <v>44.1</v>
      </c>
      <c r="I136" t="s">
        <v>92</v>
      </c>
      <c r="J136" t="s">
        <v>18</v>
      </c>
      <c r="K136" t="s">
        <v>19</v>
      </c>
      <c r="L136" t="s">
        <v>93</v>
      </c>
      <c r="M136" s="6" t="s">
        <v>326</v>
      </c>
      <c r="N136">
        <v>5000</v>
      </c>
      <c r="O136" s="21">
        <v>24990295</v>
      </c>
    </row>
    <row r="137" spans="1:16">
      <c r="A137" s="18">
        <v>40</v>
      </c>
      <c r="B137" s="6">
        <v>24</v>
      </c>
      <c r="C137">
        <v>0.85</v>
      </c>
      <c r="D137" t="s">
        <v>14</v>
      </c>
      <c r="E137">
        <v>19.100000000000001</v>
      </c>
      <c r="F137" s="21" t="s">
        <v>15</v>
      </c>
      <c r="G137" t="s">
        <v>284</v>
      </c>
      <c r="H137">
        <v>45.1</v>
      </c>
      <c r="I137" t="s">
        <v>92</v>
      </c>
      <c r="J137" t="s">
        <v>18</v>
      </c>
      <c r="K137" t="s">
        <v>19</v>
      </c>
      <c r="L137" t="s">
        <v>20</v>
      </c>
      <c r="M137" s="6" t="s">
        <v>326</v>
      </c>
      <c r="N137">
        <v>5000</v>
      </c>
      <c r="O137" s="21">
        <v>24990295</v>
      </c>
      <c r="P137" t="s">
        <v>286</v>
      </c>
    </row>
    <row r="138" spans="1:16">
      <c r="A138" s="18">
        <v>41</v>
      </c>
      <c r="B138" s="6">
        <v>1</v>
      </c>
      <c r="C138">
        <v>8.6764705882352899</v>
      </c>
      <c r="D138" t="s">
        <v>14</v>
      </c>
      <c r="E138">
        <v>18</v>
      </c>
      <c r="F138" s="21" t="s">
        <v>15</v>
      </c>
      <c r="G138" t="s">
        <v>284</v>
      </c>
      <c r="H138">
        <v>5</v>
      </c>
      <c r="I138" t="s">
        <v>95</v>
      </c>
      <c r="J138" t="s">
        <v>18</v>
      </c>
      <c r="K138" t="s">
        <v>19</v>
      </c>
      <c r="L138" t="s">
        <v>96</v>
      </c>
      <c r="M138" s="6" t="s">
        <v>326</v>
      </c>
      <c r="N138">
        <v>5000</v>
      </c>
      <c r="O138" s="21">
        <v>26865221</v>
      </c>
      <c r="P138" t="s">
        <v>97</v>
      </c>
    </row>
    <row r="139" spans="1:16">
      <c r="A139" s="18">
        <v>41</v>
      </c>
      <c r="B139" s="6">
        <v>4</v>
      </c>
      <c r="C139">
        <v>4.1176470588235201</v>
      </c>
      <c r="D139" t="s">
        <v>14</v>
      </c>
      <c r="E139">
        <v>18</v>
      </c>
      <c r="F139" s="21" t="s">
        <v>15</v>
      </c>
      <c r="G139" t="s">
        <v>284</v>
      </c>
      <c r="H139">
        <v>5</v>
      </c>
      <c r="I139" t="s">
        <v>95</v>
      </c>
      <c r="J139" t="s">
        <v>18</v>
      </c>
      <c r="K139" t="s">
        <v>19</v>
      </c>
      <c r="L139" t="s">
        <v>96</v>
      </c>
      <c r="M139" s="6" t="s">
        <v>326</v>
      </c>
      <c r="N139">
        <v>5000</v>
      </c>
      <c r="O139" s="21">
        <v>26865221</v>
      </c>
    </row>
    <row r="140" spans="1:16">
      <c r="A140" s="18">
        <v>41</v>
      </c>
      <c r="B140" s="6">
        <v>24</v>
      </c>
      <c r="C140">
        <v>0.14705882352940899</v>
      </c>
      <c r="D140" t="s">
        <v>14</v>
      </c>
      <c r="E140">
        <v>18</v>
      </c>
      <c r="F140" s="21" t="s">
        <v>15</v>
      </c>
      <c r="G140" t="s">
        <v>284</v>
      </c>
      <c r="H140">
        <v>5</v>
      </c>
      <c r="I140" t="s">
        <v>95</v>
      </c>
      <c r="J140" t="s">
        <v>18</v>
      </c>
      <c r="K140" t="s">
        <v>19</v>
      </c>
      <c r="L140" t="s">
        <v>96</v>
      </c>
      <c r="M140" s="6" t="s">
        <v>326</v>
      </c>
      <c r="N140">
        <v>5000</v>
      </c>
      <c r="O140" s="21">
        <v>26865221</v>
      </c>
    </row>
    <row r="141" spans="1:16">
      <c r="A141" s="18">
        <v>42</v>
      </c>
      <c r="B141" s="6">
        <v>1</v>
      </c>
      <c r="C141">
        <v>7.1428571428571397</v>
      </c>
      <c r="D141" t="s">
        <v>14</v>
      </c>
      <c r="E141">
        <v>18</v>
      </c>
      <c r="F141" s="21" t="s">
        <v>15</v>
      </c>
      <c r="G141" t="s">
        <v>284</v>
      </c>
      <c r="H141">
        <v>18</v>
      </c>
      <c r="I141" t="s">
        <v>95</v>
      </c>
      <c r="J141" t="s">
        <v>18</v>
      </c>
      <c r="K141" t="s">
        <v>19</v>
      </c>
      <c r="L141" t="s">
        <v>96</v>
      </c>
      <c r="M141" s="6" t="s">
        <v>326</v>
      </c>
      <c r="N141">
        <v>5000</v>
      </c>
      <c r="O141" s="21">
        <v>26865221</v>
      </c>
      <c r="P141" s="25" t="s">
        <v>98</v>
      </c>
    </row>
    <row r="142" spans="1:16">
      <c r="A142" s="18">
        <v>42</v>
      </c>
      <c r="B142" s="6">
        <v>4</v>
      </c>
      <c r="C142">
        <v>3.1428571428571299</v>
      </c>
      <c r="D142" t="s">
        <v>14</v>
      </c>
      <c r="E142">
        <v>18</v>
      </c>
      <c r="F142" s="21" t="s">
        <v>15</v>
      </c>
      <c r="G142" t="s">
        <v>284</v>
      </c>
      <c r="H142">
        <v>18</v>
      </c>
      <c r="I142" t="s">
        <v>95</v>
      </c>
      <c r="J142" t="s">
        <v>18</v>
      </c>
      <c r="K142" t="s">
        <v>19</v>
      </c>
      <c r="L142" t="s">
        <v>96</v>
      </c>
      <c r="M142" s="6" t="s">
        <v>326</v>
      </c>
      <c r="N142">
        <v>5000</v>
      </c>
      <c r="O142" s="21">
        <v>26865221</v>
      </c>
    </row>
    <row r="143" spans="1:16">
      <c r="A143" s="18">
        <v>42</v>
      </c>
      <c r="B143" s="6">
        <v>24</v>
      </c>
      <c r="C143">
        <v>0.57142857142857095</v>
      </c>
      <c r="D143" t="s">
        <v>14</v>
      </c>
      <c r="E143">
        <v>18</v>
      </c>
      <c r="F143" s="21" t="s">
        <v>15</v>
      </c>
      <c r="G143" t="s">
        <v>284</v>
      </c>
      <c r="H143">
        <v>18</v>
      </c>
      <c r="I143" t="s">
        <v>95</v>
      </c>
      <c r="J143" t="s">
        <v>18</v>
      </c>
      <c r="K143" t="s">
        <v>19</v>
      </c>
      <c r="L143" t="s">
        <v>96</v>
      </c>
      <c r="M143" s="6" t="s">
        <v>326</v>
      </c>
      <c r="N143">
        <v>5000</v>
      </c>
      <c r="O143" s="21">
        <v>26865221</v>
      </c>
    </row>
    <row r="144" spans="1:16">
      <c r="A144" s="18">
        <v>43</v>
      </c>
      <c r="B144" s="6">
        <v>6</v>
      </c>
      <c r="C144">
        <v>1.74242424242424</v>
      </c>
      <c r="D144" t="s">
        <v>14</v>
      </c>
      <c r="E144">
        <v>18</v>
      </c>
      <c r="F144" s="21" t="s">
        <v>15</v>
      </c>
      <c r="G144" t="s">
        <v>284</v>
      </c>
      <c r="H144">
        <v>10</v>
      </c>
      <c r="I144" t="s">
        <v>17</v>
      </c>
      <c r="J144" t="s">
        <v>18</v>
      </c>
      <c r="K144" t="s">
        <v>99</v>
      </c>
      <c r="L144" t="s">
        <v>68</v>
      </c>
      <c r="M144" t="s">
        <v>326</v>
      </c>
      <c r="N144" t="s">
        <v>53</v>
      </c>
      <c r="O144">
        <v>25933697</v>
      </c>
      <c r="P144" s="6" t="s">
        <v>100</v>
      </c>
    </row>
    <row r="145" spans="1:16">
      <c r="A145" s="18">
        <v>43</v>
      </c>
      <c r="B145" s="6">
        <v>24</v>
      </c>
      <c r="C145">
        <v>2.8030303030303001</v>
      </c>
      <c r="D145" t="s">
        <v>14</v>
      </c>
      <c r="E145">
        <v>18</v>
      </c>
      <c r="F145" s="21" t="s">
        <v>15</v>
      </c>
      <c r="G145" t="s">
        <v>284</v>
      </c>
      <c r="H145">
        <v>10</v>
      </c>
      <c r="I145" t="s">
        <v>17</v>
      </c>
      <c r="J145" t="s">
        <v>18</v>
      </c>
      <c r="K145" t="s">
        <v>99</v>
      </c>
      <c r="L145" t="s">
        <v>68</v>
      </c>
      <c r="M145" t="s">
        <v>326</v>
      </c>
      <c r="N145" t="s">
        <v>53</v>
      </c>
      <c r="O145">
        <v>25933697</v>
      </c>
      <c r="P145" s="6"/>
    </row>
    <row r="146" spans="1:16">
      <c r="A146" s="18">
        <v>43</v>
      </c>
      <c r="B146" s="6">
        <f>7*24</f>
        <v>168</v>
      </c>
      <c r="C146">
        <v>1.4393939393939399</v>
      </c>
      <c r="D146" t="s">
        <v>14</v>
      </c>
      <c r="E146">
        <v>18</v>
      </c>
      <c r="F146" s="21" t="s">
        <v>15</v>
      </c>
      <c r="G146" t="s">
        <v>284</v>
      </c>
      <c r="H146">
        <v>10</v>
      </c>
      <c r="I146" t="s">
        <v>17</v>
      </c>
      <c r="J146" t="s">
        <v>18</v>
      </c>
      <c r="K146" t="s">
        <v>99</v>
      </c>
      <c r="L146" t="s">
        <v>68</v>
      </c>
      <c r="M146" t="s">
        <v>326</v>
      </c>
      <c r="N146" t="s">
        <v>53</v>
      </c>
      <c r="O146">
        <v>25933697</v>
      </c>
      <c r="P146" s="6"/>
    </row>
    <row r="147" spans="1:16">
      <c r="A147" s="18">
        <v>44</v>
      </c>
      <c r="B147" s="6">
        <v>24</v>
      </c>
      <c r="C147">
        <v>4.6867527498804629</v>
      </c>
      <c r="D147" t="s">
        <v>14</v>
      </c>
      <c r="E147">
        <v>18</v>
      </c>
      <c r="F147" s="21" t="s">
        <v>15</v>
      </c>
      <c r="G147" t="s">
        <v>284</v>
      </c>
      <c r="H147">
        <v>14</v>
      </c>
      <c r="I147" s="5" t="s">
        <v>328</v>
      </c>
      <c r="J147" t="s">
        <v>18</v>
      </c>
      <c r="K147" t="s">
        <v>99</v>
      </c>
      <c r="L147" t="s">
        <v>20</v>
      </c>
      <c r="M147" t="s">
        <v>326</v>
      </c>
      <c r="N147" t="s">
        <v>53</v>
      </c>
      <c r="O147" s="21">
        <v>20210487</v>
      </c>
      <c r="P147" s="6" t="s">
        <v>101</v>
      </c>
    </row>
    <row r="148" spans="1:16">
      <c r="A148" s="18">
        <v>44</v>
      </c>
      <c r="B148" s="6">
        <v>168</v>
      </c>
      <c r="C148">
        <v>1.6738402678144548</v>
      </c>
      <c r="D148" t="s">
        <v>14</v>
      </c>
      <c r="E148">
        <v>18</v>
      </c>
      <c r="F148" s="21" t="s">
        <v>15</v>
      </c>
      <c r="G148" t="s">
        <v>284</v>
      </c>
      <c r="H148">
        <v>14</v>
      </c>
      <c r="I148" s="5" t="s">
        <v>328</v>
      </c>
      <c r="J148" t="s">
        <v>18</v>
      </c>
      <c r="K148" t="s">
        <v>99</v>
      </c>
      <c r="L148" t="s">
        <v>20</v>
      </c>
      <c r="M148" t="s">
        <v>326</v>
      </c>
      <c r="N148" t="s">
        <v>53</v>
      </c>
      <c r="O148" s="21">
        <v>20210487</v>
      </c>
    </row>
    <row r="149" spans="1:16">
      <c r="A149" s="18">
        <v>44</v>
      </c>
      <c r="B149" s="6">
        <v>672</v>
      </c>
      <c r="C149">
        <v>1.6738402678144548</v>
      </c>
      <c r="D149" t="s">
        <v>14</v>
      </c>
      <c r="E149">
        <v>18</v>
      </c>
      <c r="F149" s="21" t="s">
        <v>15</v>
      </c>
      <c r="G149" t="s">
        <v>284</v>
      </c>
      <c r="H149">
        <v>14</v>
      </c>
      <c r="I149" s="5" t="s">
        <v>328</v>
      </c>
      <c r="J149" t="s">
        <v>18</v>
      </c>
      <c r="K149" t="s">
        <v>99</v>
      </c>
      <c r="L149" t="s">
        <v>20</v>
      </c>
      <c r="M149" t="s">
        <v>326</v>
      </c>
      <c r="N149" t="s">
        <v>53</v>
      </c>
      <c r="O149" s="21">
        <v>20210487</v>
      </c>
    </row>
    <row r="150" spans="1:16">
      <c r="A150" s="18">
        <v>45</v>
      </c>
      <c r="B150" s="6">
        <v>1</v>
      </c>
      <c r="C150">
        <v>4.4489795918367303</v>
      </c>
      <c r="D150" t="s">
        <v>14</v>
      </c>
      <c r="E150">
        <v>20</v>
      </c>
      <c r="F150" s="21" t="s">
        <v>15</v>
      </c>
      <c r="G150" t="s">
        <v>284</v>
      </c>
      <c r="H150">
        <v>9.1</v>
      </c>
      <c r="I150" t="s">
        <v>35</v>
      </c>
      <c r="J150" t="s">
        <v>18</v>
      </c>
      <c r="K150" t="s">
        <v>99</v>
      </c>
      <c r="L150" t="s">
        <v>20</v>
      </c>
      <c r="M150" t="s">
        <v>326</v>
      </c>
      <c r="N150">
        <v>5000</v>
      </c>
      <c r="O150">
        <v>24766522</v>
      </c>
      <c r="P150" s="6" t="s">
        <v>102</v>
      </c>
    </row>
    <row r="151" spans="1:16">
      <c r="A151" s="18">
        <v>45</v>
      </c>
      <c r="B151" s="6">
        <v>6</v>
      </c>
      <c r="C151">
        <v>3.2820512820512802</v>
      </c>
      <c r="D151" t="s">
        <v>14</v>
      </c>
      <c r="E151">
        <v>20</v>
      </c>
      <c r="F151" s="21" t="s">
        <v>15</v>
      </c>
      <c r="G151" t="s">
        <v>284</v>
      </c>
      <c r="H151">
        <v>9.1</v>
      </c>
      <c r="I151" t="s">
        <v>35</v>
      </c>
      <c r="J151" t="s">
        <v>18</v>
      </c>
      <c r="K151" t="s">
        <v>99</v>
      </c>
      <c r="L151" t="s">
        <v>20</v>
      </c>
      <c r="M151" t="s">
        <v>326</v>
      </c>
      <c r="N151">
        <v>5000</v>
      </c>
      <c r="O151">
        <v>24766522</v>
      </c>
    </row>
    <row r="152" spans="1:16">
      <c r="A152" s="18">
        <v>45</v>
      </c>
      <c r="B152" s="6">
        <v>24</v>
      </c>
      <c r="C152">
        <v>0.974358974358976</v>
      </c>
      <c r="D152" t="s">
        <v>14</v>
      </c>
      <c r="E152">
        <v>20</v>
      </c>
      <c r="F152" s="21" t="s">
        <v>15</v>
      </c>
      <c r="G152" t="s">
        <v>284</v>
      </c>
      <c r="H152">
        <v>9.1</v>
      </c>
      <c r="I152" t="s">
        <v>35</v>
      </c>
      <c r="J152" t="s">
        <v>18</v>
      </c>
      <c r="K152" t="s">
        <v>99</v>
      </c>
      <c r="L152" t="s">
        <v>20</v>
      </c>
      <c r="M152" t="s">
        <v>326</v>
      </c>
      <c r="N152">
        <v>5000</v>
      </c>
      <c r="O152">
        <v>24766522</v>
      </c>
    </row>
    <row r="153" spans="1:16">
      <c r="A153" s="18">
        <v>46</v>
      </c>
      <c r="B153" s="6">
        <v>0.5</v>
      </c>
      <c r="C153">
        <v>2.25806451612902</v>
      </c>
      <c r="D153" t="s">
        <v>14</v>
      </c>
      <c r="E153">
        <v>21.4</v>
      </c>
      <c r="F153" t="s">
        <v>31</v>
      </c>
      <c r="G153" t="s">
        <v>284</v>
      </c>
      <c r="H153">
        <v>10</v>
      </c>
      <c r="I153" t="s">
        <v>17</v>
      </c>
      <c r="J153" t="s">
        <v>18</v>
      </c>
      <c r="K153" t="s">
        <v>99</v>
      </c>
      <c r="L153" t="s">
        <v>20</v>
      </c>
      <c r="M153" t="s">
        <v>196</v>
      </c>
      <c r="N153">
        <v>5000</v>
      </c>
      <c r="O153">
        <v>21093587</v>
      </c>
      <c r="P153" s="6" t="s">
        <v>103</v>
      </c>
    </row>
    <row r="154" spans="1:16">
      <c r="A154" s="18">
        <v>46</v>
      </c>
      <c r="B154" s="6">
        <v>2</v>
      </c>
      <c r="C154">
        <v>2.9032258064516001</v>
      </c>
      <c r="D154" t="s">
        <v>14</v>
      </c>
      <c r="E154">
        <v>21.4</v>
      </c>
      <c r="F154" t="s">
        <v>31</v>
      </c>
      <c r="G154" t="s">
        <v>284</v>
      </c>
      <c r="H154">
        <v>10</v>
      </c>
      <c r="I154" t="s">
        <v>17</v>
      </c>
      <c r="J154" t="s">
        <v>18</v>
      </c>
      <c r="K154" t="s">
        <v>99</v>
      </c>
      <c r="L154" t="s">
        <v>20</v>
      </c>
      <c r="M154" t="s">
        <v>196</v>
      </c>
      <c r="N154">
        <v>5000</v>
      </c>
      <c r="O154">
        <v>21093587</v>
      </c>
    </row>
    <row r="155" spans="1:16">
      <c r="A155" s="18">
        <v>46</v>
      </c>
      <c r="B155" s="6">
        <v>6</v>
      </c>
      <c r="C155">
        <v>2.47311828</v>
      </c>
      <c r="D155" t="s">
        <v>14</v>
      </c>
      <c r="E155">
        <v>21.4</v>
      </c>
      <c r="F155" t="s">
        <v>31</v>
      </c>
      <c r="G155" t="s">
        <v>284</v>
      </c>
      <c r="H155">
        <v>10</v>
      </c>
      <c r="I155" t="s">
        <v>17</v>
      </c>
      <c r="J155" t="s">
        <v>18</v>
      </c>
      <c r="K155" t="s">
        <v>99</v>
      </c>
      <c r="L155" t="s">
        <v>20</v>
      </c>
      <c r="M155" t="s">
        <v>196</v>
      </c>
      <c r="N155">
        <v>5000</v>
      </c>
      <c r="O155">
        <v>21093587</v>
      </c>
    </row>
    <row r="156" spans="1:16">
      <c r="A156" s="18">
        <v>46</v>
      </c>
      <c r="B156" s="6">
        <v>24</v>
      </c>
      <c r="C156" s="6">
        <v>2.4731179999999999</v>
      </c>
      <c r="D156" t="s">
        <v>14</v>
      </c>
      <c r="E156">
        <v>21.4</v>
      </c>
      <c r="F156" t="s">
        <v>31</v>
      </c>
      <c r="G156" t="s">
        <v>284</v>
      </c>
      <c r="H156">
        <v>10</v>
      </c>
      <c r="I156" t="s">
        <v>17</v>
      </c>
      <c r="J156" t="s">
        <v>18</v>
      </c>
      <c r="K156" t="s">
        <v>99</v>
      </c>
      <c r="L156" t="s">
        <v>20</v>
      </c>
      <c r="M156" t="s">
        <v>196</v>
      </c>
      <c r="N156">
        <v>5000</v>
      </c>
      <c r="O156">
        <v>21093587</v>
      </c>
    </row>
    <row r="157" spans="1:16">
      <c r="A157" s="18">
        <v>47</v>
      </c>
      <c r="B157" s="6">
        <v>1</v>
      </c>
      <c r="C157">
        <v>2.79</v>
      </c>
      <c r="D157" t="s">
        <v>14</v>
      </c>
      <c r="E157">
        <v>20</v>
      </c>
      <c r="F157" s="21" t="s">
        <v>15</v>
      </c>
      <c r="G157" t="s">
        <v>284</v>
      </c>
      <c r="H157">
        <v>15</v>
      </c>
      <c r="I157" t="s">
        <v>17</v>
      </c>
      <c r="J157" t="s">
        <v>18</v>
      </c>
      <c r="K157" t="s">
        <v>99</v>
      </c>
      <c r="L157" t="s">
        <v>20</v>
      </c>
      <c r="M157" t="s">
        <v>196</v>
      </c>
      <c r="N157">
        <v>2000</v>
      </c>
      <c r="O157" s="21">
        <v>25671498</v>
      </c>
      <c r="P157" s="6" t="s">
        <v>104</v>
      </c>
    </row>
    <row r="158" spans="1:16">
      <c r="A158" s="18">
        <v>47</v>
      </c>
      <c r="B158" s="6">
        <v>24</v>
      </c>
      <c r="C158">
        <v>1.4854426619132499</v>
      </c>
      <c r="D158" t="s">
        <v>14</v>
      </c>
      <c r="E158">
        <v>20</v>
      </c>
      <c r="F158" s="21" t="s">
        <v>15</v>
      </c>
      <c r="G158" t="s">
        <v>284</v>
      </c>
      <c r="H158">
        <v>15</v>
      </c>
      <c r="I158" t="s">
        <v>17</v>
      </c>
      <c r="J158" t="s">
        <v>18</v>
      </c>
      <c r="K158" t="s">
        <v>99</v>
      </c>
      <c r="L158" t="s">
        <v>20</v>
      </c>
      <c r="M158" t="s">
        <v>196</v>
      </c>
      <c r="N158">
        <v>2000</v>
      </c>
      <c r="O158" s="21">
        <v>25671498</v>
      </c>
    </row>
    <row r="159" spans="1:16">
      <c r="A159" s="18">
        <v>47</v>
      </c>
      <c r="B159" s="6">
        <v>72</v>
      </c>
      <c r="C159">
        <v>0.17825311942959168</v>
      </c>
      <c r="D159" t="s">
        <v>14</v>
      </c>
      <c r="E159">
        <v>20</v>
      </c>
      <c r="F159" s="21" t="s">
        <v>15</v>
      </c>
      <c r="G159" t="s">
        <v>284</v>
      </c>
      <c r="H159">
        <v>15</v>
      </c>
      <c r="I159" t="s">
        <v>17</v>
      </c>
      <c r="J159" t="s">
        <v>18</v>
      </c>
      <c r="K159" t="s">
        <v>99</v>
      </c>
      <c r="L159" t="s">
        <v>20</v>
      </c>
      <c r="M159" t="s">
        <v>196</v>
      </c>
      <c r="N159">
        <v>2000</v>
      </c>
      <c r="O159" s="21">
        <v>25671498</v>
      </c>
    </row>
    <row r="160" spans="1:16">
      <c r="A160" s="18">
        <v>48</v>
      </c>
      <c r="B160" s="6">
        <v>1</v>
      </c>
      <c r="C160">
        <v>3.15</v>
      </c>
      <c r="D160" t="s">
        <v>14</v>
      </c>
      <c r="E160">
        <v>20</v>
      </c>
      <c r="F160" s="21" t="s">
        <v>15</v>
      </c>
      <c r="G160" t="s">
        <v>284</v>
      </c>
      <c r="H160">
        <v>15</v>
      </c>
      <c r="I160" t="s">
        <v>17</v>
      </c>
      <c r="J160" t="s">
        <v>18</v>
      </c>
      <c r="K160" t="s">
        <v>99</v>
      </c>
      <c r="L160" t="s">
        <v>52</v>
      </c>
      <c r="M160" t="s">
        <v>59</v>
      </c>
      <c r="N160">
        <v>2000</v>
      </c>
      <c r="O160" s="21">
        <v>25671498</v>
      </c>
      <c r="P160" s="6" t="s">
        <v>105</v>
      </c>
    </row>
    <row r="161" spans="1:16">
      <c r="A161" s="18">
        <v>48</v>
      </c>
      <c r="B161" s="6">
        <v>24</v>
      </c>
      <c r="C161">
        <v>1.4854426619132499</v>
      </c>
      <c r="D161" t="s">
        <v>14</v>
      </c>
      <c r="E161">
        <v>20</v>
      </c>
      <c r="F161" s="21" t="s">
        <v>15</v>
      </c>
      <c r="G161" t="s">
        <v>284</v>
      </c>
      <c r="H161">
        <v>15</v>
      </c>
      <c r="I161" t="s">
        <v>17</v>
      </c>
      <c r="J161" t="s">
        <v>18</v>
      </c>
      <c r="K161" t="s">
        <v>99</v>
      </c>
      <c r="L161" t="s">
        <v>52</v>
      </c>
      <c r="M161" t="s">
        <v>59</v>
      </c>
      <c r="N161">
        <v>2000</v>
      </c>
      <c r="O161" s="21">
        <v>25671498</v>
      </c>
    </row>
    <row r="162" spans="1:16">
      <c r="A162" s="18">
        <v>48</v>
      </c>
      <c r="B162" s="6">
        <v>72</v>
      </c>
      <c r="C162">
        <v>0.53475935828876964</v>
      </c>
      <c r="D162" t="s">
        <v>14</v>
      </c>
      <c r="E162">
        <v>20</v>
      </c>
      <c r="F162" s="21" t="s">
        <v>15</v>
      </c>
      <c r="G162" t="s">
        <v>284</v>
      </c>
      <c r="H162">
        <v>15</v>
      </c>
      <c r="I162" t="s">
        <v>17</v>
      </c>
      <c r="J162" t="s">
        <v>18</v>
      </c>
      <c r="K162" t="s">
        <v>99</v>
      </c>
      <c r="L162" t="s">
        <v>52</v>
      </c>
      <c r="M162" t="s">
        <v>59</v>
      </c>
      <c r="N162">
        <v>2000</v>
      </c>
      <c r="O162" s="21">
        <v>25671498</v>
      </c>
    </row>
    <row r="163" spans="1:16">
      <c r="A163" s="18">
        <v>49</v>
      </c>
      <c r="B163" s="6">
        <v>1</v>
      </c>
      <c r="C163">
        <v>1.99</v>
      </c>
      <c r="D163" t="s">
        <v>14</v>
      </c>
      <c r="E163">
        <v>20</v>
      </c>
      <c r="F163" s="21" t="s">
        <v>15</v>
      </c>
      <c r="G163" t="s">
        <v>284</v>
      </c>
      <c r="H163">
        <v>15</v>
      </c>
      <c r="I163" t="s">
        <v>17</v>
      </c>
      <c r="J163" t="s">
        <v>18</v>
      </c>
      <c r="K163" t="s">
        <v>99</v>
      </c>
      <c r="L163" t="s">
        <v>52</v>
      </c>
      <c r="M163" t="s">
        <v>59</v>
      </c>
      <c r="N163">
        <v>2000</v>
      </c>
      <c r="O163" s="21">
        <v>25671498</v>
      </c>
      <c r="P163" s="6" t="s">
        <v>106</v>
      </c>
    </row>
    <row r="164" spans="1:16">
      <c r="A164" s="18">
        <v>49</v>
      </c>
      <c r="B164" s="6">
        <v>24</v>
      </c>
      <c r="C164">
        <v>1.1586452762923334</v>
      </c>
      <c r="D164" t="s">
        <v>14</v>
      </c>
      <c r="E164">
        <v>20</v>
      </c>
      <c r="F164" s="21" t="s">
        <v>15</v>
      </c>
      <c r="G164" t="s">
        <v>284</v>
      </c>
      <c r="H164">
        <v>15</v>
      </c>
      <c r="I164" t="s">
        <v>17</v>
      </c>
      <c r="J164" t="s">
        <v>18</v>
      </c>
      <c r="K164" t="s">
        <v>99</v>
      </c>
      <c r="L164" t="s">
        <v>52</v>
      </c>
      <c r="M164" t="s">
        <v>59</v>
      </c>
      <c r="N164">
        <v>2000</v>
      </c>
      <c r="O164" s="21">
        <v>25671498</v>
      </c>
    </row>
    <row r="165" spans="1:16">
      <c r="A165" s="18">
        <v>49</v>
      </c>
      <c r="B165" s="6">
        <v>72</v>
      </c>
      <c r="C165">
        <v>0.71301247771835785</v>
      </c>
      <c r="D165" t="s">
        <v>14</v>
      </c>
      <c r="E165">
        <v>20</v>
      </c>
      <c r="F165" s="21" t="s">
        <v>15</v>
      </c>
      <c r="G165" t="s">
        <v>284</v>
      </c>
      <c r="H165">
        <v>15</v>
      </c>
      <c r="I165" t="s">
        <v>17</v>
      </c>
      <c r="J165" t="s">
        <v>18</v>
      </c>
      <c r="K165" t="s">
        <v>99</v>
      </c>
      <c r="L165" t="s">
        <v>52</v>
      </c>
      <c r="M165" t="s">
        <v>59</v>
      </c>
      <c r="N165">
        <v>2000</v>
      </c>
      <c r="O165" s="21">
        <v>25671498</v>
      </c>
    </row>
    <row r="166" spans="1:16">
      <c r="A166" s="18">
        <v>50</v>
      </c>
      <c r="B166" s="6">
        <v>72</v>
      </c>
      <c r="C166">
        <v>0.11883541295305981</v>
      </c>
      <c r="D166" t="s">
        <v>14</v>
      </c>
      <c r="E166">
        <v>32</v>
      </c>
      <c r="F166" s="8" t="s">
        <v>74</v>
      </c>
      <c r="G166" t="s">
        <v>284</v>
      </c>
      <c r="H166">
        <v>11</v>
      </c>
      <c r="I166" t="s">
        <v>17</v>
      </c>
      <c r="J166" t="s">
        <v>18</v>
      </c>
      <c r="K166" t="s">
        <v>99</v>
      </c>
      <c r="L166" t="s">
        <v>20</v>
      </c>
      <c r="M166" t="s">
        <v>196</v>
      </c>
      <c r="N166">
        <v>5000</v>
      </c>
      <c r="O166">
        <v>23050635</v>
      </c>
      <c r="P166" s="6" t="s">
        <v>107</v>
      </c>
    </row>
    <row r="167" spans="1:16">
      <c r="A167" s="18">
        <v>51</v>
      </c>
      <c r="B167" s="6">
        <v>72</v>
      </c>
      <c r="C167">
        <v>2.04255319148937</v>
      </c>
      <c r="D167" t="s">
        <v>14</v>
      </c>
      <c r="E167">
        <v>32</v>
      </c>
      <c r="F167" s="8" t="s">
        <v>74</v>
      </c>
      <c r="G167" t="s">
        <v>284</v>
      </c>
      <c r="H167">
        <v>17.2</v>
      </c>
      <c r="I167" t="s">
        <v>17</v>
      </c>
      <c r="J167" t="s">
        <v>18</v>
      </c>
      <c r="K167" t="s">
        <v>99</v>
      </c>
      <c r="L167" t="s">
        <v>20</v>
      </c>
      <c r="M167" t="s">
        <v>196</v>
      </c>
      <c r="N167">
        <v>5000</v>
      </c>
      <c r="O167">
        <v>23050635</v>
      </c>
      <c r="P167" t="s">
        <v>287</v>
      </c>
    </row>
    <row r="168" spans="1:16">
      <c r="A168" s="18">
        <v>52</v>
      </c>
      <c r="B168" s="6">
        <v>24</v>
      </c>
      <c r="C168">
        <v>7.0118343195266197</v>
      </c>
      <c r="D168" t="s">
        <v>14</v>
      </c>
      <c r="E168">
        <v>20</v>
      </c>
      <c r="F168" s="21" t="s">
        <v>15</v>
      </c>
      <c r="G168" t="s">
        <v>284</v>
      </c>
      <c r="H168">
        <v>24.7</v>
      </c>
      <c r="I168" t="s">
        <v>17</v>
      </c>
      <c r="J168" t="s">
        <v>18</v>
      </c>
      <c r="K168" t="s">
        <v>99</v>
      </c>
      <c r="L168" t="s">
        <v>20</v>
      </c>
      <c r="M168" t="s">
        <v>326</v>
      </c>
      <c r="N168">
        <v>2000</v>
      </c>
      <c r="O168" s="21">
        <v>32780938</v>
      </c>
      <c r="P168" s="6" t="s">
        <v>108</v>
      </c>
    </row>
    <row r="169" spans="1:16">
      <c r="A169" s="18">
        <v>53</v>
      </c>
      <c r="B169" s="6">
        <v>24</v>
      </c>
      <c r="C169">
        <v>7.0118343195266197</v>
      </c>
      <c r="D169" t="s">
        <v>14</v>
      </c>
      <c r="E169">
        <v>20</v>
      </c>
      <c r="F169" s="21" t="s">
        <v>15</v>
      </c>
      <c r="G169" t="s">
        <v>284</v>
      </c>
      <c r="H169">
        <v>105</v>
      </c>
      <c r="I169" t="s">
        <v>17</v>
      </c>
      <c r="J169" t="s">
        <v>18</v>
      </c>
      <c r="K169" t="s">
        <v>99</v>
      </c>
      <c r="L169" t="s">
        <v>20</v>
      </c>
      <c r="M169" t="s">
        <v>326</v>
      </c>
      <c r="N169">
        <v>2000</v>
      </c>
      <c r="O169" s="21">
        <v>32780938</v>
      </c>
      <c r="P169" s="6" t="s">
        <v>109</v>
      </c>
    </row>
    <row r="170" spans="1:16">
      <c r="A170" s="18">
        <v>54</v>
      </c>
      <c r="B170" s="6">
        <v>1</v>
      </c>
      <c r="C170">
        <v>9.7435897435897392</v>
      </c>
      <c r="D170" t="s">
        <v>14</v>
      </c>
      <c r="E170">
        <v>20</v>
      </c>
      <c r="F170" t="s">
        <v>31</v>
      </c>
      <c r="G170" t="s">
        <v>284</v>
      </c>
      <c r="H170">
        <v>11</v>
      </c>
      <c r="I170" t="s">
        <v>17</v>
      </c>
      <c r="J170" t="s">
        <v>18</v>
      </c>
      <c r="K170" t="s">
        <v>99</v>
      </c>
      <c r="L170" t="s">
        <v>110</v>
      </c>
      <c r="M170" t="s">
        <v>196</v>
      </c>
      <c r="N170" t="s">
        <v>53</v>
      </c>
      <c r="O170" s="21">
        <v>26333115</v>
      </c>
      <c r="P170" s="25" t="s">
        <v>111</v>
      </c>
    </row>
    <row r="171" spans="1:16">
      <c r="A171" s="18">
        <v>54</v>
      </c>
      <c r="B171" s="6">
        <v>12</v>
      </c>
      <c r="C171">
        <v>8.1196581196581192</v>
      </c>
      <c r="D171" t="s">
        <v>14</v>
      </c>
      <c r="E171">
        <v>20</v>
      </c>
      <c r="F171" t="s">
        <v>31</v>
      </c>
      <c r="G171" t="s">
        <v>284</v>
      </c>
      <c r="H171">
        <v>11</v>
      </c>
      <c r="I171" t="s">
        <v>17</v>
      </c>
      <c r="J171" t="s">
        <v>18</v>
      </c>
      <c r="K171" t="s">
        <v>99</v>
      </c>
      <c r="L171" t="s">
        <v>110</v>
      </c>
      <c r="M171" t="s">
        <v>196</v>
      </c>
      <c r="N171" t="s">
        <v>53</v>
      </c>
      <c r="O171" s="21">
        <v>26333115</v>
      </c>
    </row>
    <row r="172" spans="1:16">
      <c r="A172" s="18">
        <v>54</v>
      </c>
      <c r="B172" s="6">
        <v>24</v>
      </c>
      <c r="C172">
        <v>11.9658119658119</v>
      </c>
      <c r="D172" t="s">
        <v>14</v>
      </c>
      <c r="E172">
        <v>20</v>
      </c>
      <c r="F172" t="s">
        <v>31</v>
      </c>
      <c r="G172" t="s">
        <v>284</v>
      </c>
      <c r="H172">
        <v>11</v>
      </c>
      <c r="I172" t="s">
        <v>17</v>
      </c>
      <c r="J172" t="s">
        <v>18</v>
      </c>
      <c r="K172" t="s">
        <v>99</v>
      </c>
      <c r="L172" t="s">
        <v>110</v>
      </c>
      <c r="M172" t="s">
        <v>196</v>
      </c>
      <c r="N172" t="s">
        <v>53</v>
      </c>
      <c r="O172" s="21">
        <v>26333115</v>
      </c>
    </row>
    <row r="173" spans="1:16">
      <c r="A173" s="18">
        <v>55</v>
      </c>
      <c r="B173" s="6">
        <v>24</v>
      </c>
      <c r="C173">
        <v>5.3289473684210504</v>
      </c>
      <c r="D173" t="s">
        <v>14</v>
      </c>
      <c r="E173">
        <v>20</v>
      </c>
      <c r="F173" s="21" t="s">
        <v>15</v>
      </c>
      <c r="G173" t="s">
        <v>284</v>
      </c>
      <c r="H173">
        <v>9</v>
      </c>
      <c r="I173" t="s">
        <v>87</v>
      </c>
      <c r="J173" t="s">
        <v>82</v>
      </c>
      <c r="K173" t="s">
        <v>99</v>
      </c>
      <c r="L173" t="s">
        <v>112</v>
      </c>
      <c r="M173" t="s">
        <v>378</v>
      </c>
      <c r="N173">
        <v>0</v>
      </c>
      <c r="O173" s="21">
        <v>29235846</v>
      </c>
      <c r="P173" s="6" t="s">
        <v>113</v>
      </c>
    </row>
    <row r="174" spans="1:16">
      <c r="A174" s="18">
        <v>55</v>
      </c>
      <c r="B174" s="6">
        <v>168</v>
      </c>
      <c r="C174">
        <v>2.1710526315789398</v>
      </c>
      <c r="D174" t="s">
        <v>14</v>
      </c>
      <c r="E174">
        <v>20</v>
      </c>
      <c r="F174" s="21" t="s">
        <v>15</v>
      </c>
      <c r="G174" t="s">
        <v>284</v>
      </c>
      <c r="H174">
        <v>9</v>
      </c>
      <c r="I174" t="s">
        <v>87</v>
      </c>
      <c r="J174" t="s">
        <v>82</v>
      </c>
      <c r="K174" t="s">
        <v>99</v>
      </c>
      <c r="L174" t="s">
        <v>112</v>
      </c>
      <c r="M174" t="s">
        <v>378</v>
      </c>
      <c r="N174">
        <v>0</v>
      </c>
      <c r="O174" s="21">
        <v>29235846</v>
      </c>
    </row>
    <row r="175" spans="1:16" ht="16.2">
      <c r="A175" s="18">
        <v>56</v>
      </c>
      <c r="B175" s="6">
        <v>5</v>
      </c>
      <c r="C175">
        <v>5.4895104895104803</v>
      </c>
      <c r="D175" t="s">
        <v>14</v>
      </c>
      <c r="E175">
        <v>18</v>
      </c>
      <c r="F175" t="s">
        <v>31</v>
      </c>
      <c r="G175" t="s">
        <v>284</v>
      </c>
      <c r="H175">
        <v>10</v>
      </c>
      <c r="I175" s="45" t="s">
        <v>397</v>
      </c>
      <c r="J175" t="s">
        <v>18</v>
      </c>
      <c r="K175" t="s">
        <v>99</v>
      </c>
      <c r="L175" s="32" t="s">
        <v>20</v>
      </c>
      <c r="M175" s="32" t="s">
        <v>57</v>
      </c>
      <c r="N175">
        <v>5000</v>
      </c>
      <c r="O175">
        <v>22916075</v>
      </c>
      <c r="P175" s="6" t="s">
        <v>114</v>
      </c>
    </row>
    <row r="176" spans="1:16" ht="16.2">
      <c r="A176" s="18">
        <v>56</v>
      </c>
      <c r="B176" s="6">
        <v>48</v>
      </c>
      <c r="C176">
        <v>2.5111111111111102</v>
      </c>
      <c r="D176" t="s">
        <v>14</v>
      </c>
      <c r="E176">
        <v>18</v>
      </c>
      <c r="F176" t="s">
        <v>31</v>
      </c>
      <c r="G176" t="s">
        <v>284</v>
      </c>
      <c r="H176">
        <v>10</v>
      </c>
      <c r="I176" s="45" t="s">
        <v>397</v>
      </c>
      <c r="J176" t="s">
        <v>18</v>
      </c>
      <c r="K176" t="s">
        <v>99</v>
      </c>
      <c r="L176" s="32" t="s">
        <v>20</v>
      </c>
      <c r="M176" s="32" t="s">
        <v>57</v>
      </c>
      <c r="N176">
        <v>5000</v>
      </c>
      <c r="O176">
        <v>22916075</v>
      </c>
    </row>
    <row r="177" spans="1:16" ht="16.2">
      <c r="A177" s="18">
        <v>57</v>
      </c>
      <c r="B177" s="6">
        <v>5</v>
      </c>
      <c r="C177">
        <v>5.2097902097902002</v>
      </c>
      <c r="D177" t="s">
        <v>14</v>
      </c>
      <c r="E177">
        <v>18</v>
      </c>
      <c r="F177" t="s">
        <v>31</v>
      </c>
      <c r="G177" t="s">
        <v>284</v>
      </c>
      <c r="H177">
        <v>10</v>
      </c>
      <c r="I177" s="45" t="s">
        <v>397</v>
      </c>
      <c r="J177" t="s">
        <v>18</v>
      </c>
      <c r="K177" t="s">
        <v>99</v>
      </c>
      <c r="L177" s="32" t="s">
        <v>115</v>
      </c>
      <c r="M177" s="32" t="s">
        <v>57</v>
      </c>
      <c r="N177">
        <v>5000</v>
      </c>
      <c r="O177">
        <v>22916075</v>
      </c>
      <c r="P177" s="6" t="s">
        <v>116</v>
      </c>
    </row>
    <row r="178" spans="1:16" ht="16.2">
      <c r="A178" s="18">
        <v>57</v>
      </c>
      <c r="B178" s="6">
        <v>48</v>
      </c>
      <c r="C178">
        <v>2.1111111111111098</v>
      </c>
      <c r="D178" t="s">
        <v>14</v>
      </c>
      <c r="E178">
        <v>18</v>
      </c>
      <c r="F178" t="s">
        <v>31</v>
      </c>
      <c r="G178" t="s">
        <v>284</v>
      </c>
      <c r="H178">
        <v>10</v>
      </c>
      <c r="I178" s="45" t="s">
        <v>397</v>
      </c>
      <c r="J178" t="s">
        <v>18</v>
      </c>
      <c r="K178" t="s">
        <v>99</v>
      </c>
      <c r="L178" s="32" t="s">
        <v>115</v>
      </c>
      <c r="M178" s="32" t="s">
        <v>57</v>
      </c>
      <c r="N178">
        <v>5000</v>
      </c>
      <c r="O178">
        <v>22916075</v>
      </c>
    </row>
    <row r="179" spans="1:16">
      <c r="A179" s="18">
        <v>58</v>
      </c>
      <c r="B179" s="6">
        <v>24</v>
      </c>
      <c r="C179">
        <v>3.78151260504201</v>
      </c>
      <c r="D179" t="s">
        <v>14</v>
      </c>
      <c r="E179">
        <v>20</v>
      </c>
      <c r="F179" t="s">
        <v>70</v>
      </c>
      <c r="G179" t="s">
        <v>284</v>
      </c>
      <c r="H179">
        <v>7.5</v>
      </c>
      <c r="I179" t="s">
        <v>17</v>
      </c>
      <c r="J179" t="s">
        <v>18</v>
      </c>
      <c r="K179" t="s">
        <v>99</v>
      </c>
      <c r="L179" s="32" t="s">
        <v>20</v>
      </c>
      <c r="M179" s="32" t="s">
        <v>196</v>
      </c>
      <c r="N179">
        <v>2000</v>
      </c>
      <c r="O179" s="21">
        <v>24673744</v>
      </c>
      <c r="P179" s="6" t="s">
        <v>117</v>
      </c>
    </row>
    <row r="180" spans="1:16">
      <c r="A180" s="18">
        <v>59</v>
      </c>
      <c r="B180" s="6">
        <v>48</v>
      </c>
      <c r="C180">
        <v>4.1098901098901104</v>
      </c>
      <c r="D180" t="s">
        <v>14</v>
      </c>
      <c r="E180">
        <v>18</v>
      </c>
      <c r="F180" t="s">
        <v>31</v>
      </c>
      <c r="G180" t="s">
        <v>284</v>
      </c>
      <c r="H180">
        <v>2</v>
      </c>
      <c r="I180" t="s">
        <v>81</v>
      </c>
      <c r="J180" t="s">
        <v>18</v>
      </c>
      <c r="K180" t="s">
        <v>99</v>
      </c>
      <c r="L180" s="32" t="s">
        <v>20</v>
      </c>
      <c r="M180" s="32" t="s">
        <v>326</v>
      </c>
      <c r="N180">
        <v>5000</v>
      </c>
      <c r="O180">
        <v>27698939</v>
      </c>
      <c r="P180" s="6" t="s">
        <v>118</v>
      </c>
    </row>
    <row r="181" spans="1:16">
      <c r="A181" s="18">
        <v>60</v>
      </c>
      <c r="B181" s="6">
        <v>48</v>
      </c>
      <c r="C181">
        <v>3.2307692307692299</v>
      </c>
      <c r="D181" t="s">
        <v>14</v>
      </c>
      <c r="E181">
        <v>18</v>
      </c>
      <c r="F181" t="s">
        <v>31</v>
      </c>
      <c r="G181" t="s">
        <v>284</v>
      </c>
      <c r="H181">
        <v>10</v>
      </c>
      <c r="I181" t="s">
        <v>81</v>
      </c>
      <c r="J181" t="s">
        <v>18</v>
      </c>
      <c r="K181" t="s">
        <v>99</v>
      </c>
      <c r="L181" s="32" t="s">
        <v>20</v>
      </c>
      <c r="M181" s="32" t="s">
        <v>326</v>
      </c>
      <c r="N181">
        <v>5000</v>
      </c>
      <c r="O181">
        <v>27698939</v>
      </c>
      <c r="P181" s="6" t="s">
        <v>119</v>
      </c>
    </row>
    <row r="182" spans="1:16">
      <c r="A182" s="18">
        <v>61</v>
      </c>
      <c r="B182" s="6">
        <v>48</v>
      </c>
      <c r="C182">
        <v>3.4945054945054901</v>
      </c>
      <c r="D182" t="s">
        <v>14</v>
      </c>
      <c r="E182">
        <v>18</v>
      </c>
      <c r="F182" t="s">
        <v>31</v>
      </c>
      <c r="G182" t="s">
        <v>284</v>
      </c>
      <c r="H182">
        <v>13</v>
      </c>
      <c r="I182" t="s">
        <v>81</v>
      </c>
      <c r="J182" t="s">
        <v>18</v>
      </c>
      <c r="K182" t="s">
        <v>99</v>
      </c>
      <c r="L182" s="32" t="s">
        <v>20</v>
      </c>
      <c r="M182" s="32" t="s">
        <v>326</v>
      </c>
      <c r="N182">
        <v>5000</v>
      </c>
      <c r="O182">
        <v>27698939</v>
      </c>
      <c r="P182" t="s">
        <v>288</v>
      </c>
    </row>
    <row r="183" spans="1:16">
      <c r="A183" s="18">
        <v>62</v>
      </c>
      <c r="B183" s="6">
        <v>48</v>
      </c>
      <c r="C183">
        <v>3.31868131868131</v>
      </c>
      <c r="D183" t="s">
        <v>14</v>
      </c>
      <c r="E183">
        <v>18</v>
      </c>
      <c r="F183" t="s">
        <v>31</v>
      </c>
      <c r="G183" t="s">
        <v>284</v>
      </c>
      <c r="H183">
        <v>13</v>
      </c>
      <c r="I183" t="s">
        <v>81</v>
      </c>
      <c r="J183" t="s">
        <v>18</v>
      </c>
      <c r="K183" t="s">
        <v>99</v>
      </c>
      <c r="L183" s="32" t="s">
        <v>20</v>
      </c>
      <c r="M183" s="32" t="s">
        <v>326</v>
      </c>
      <c r="N183">
        <v>5000</v>
      </c>
      <c r="O183">
        <v>27698939</v>
      </c>
      <c r="P183" t="s">
        <v>121</v>
      </c>
    </row>
    <row r="184" spans="1:16">
      <c r="A184" s="18">
        <v>63</v>
      </c>
      <c r="B184" s="6">
        <v>48</v>
      </c>
      <c r="C184">
        <v>2.35164835164835</v>
      </c>
      <c r="D184" t="s">
        <v>14</v>
      </c>
      <c r="E184">
        <v>18</v>
      </c>
      <c r="F184" t="s">
        <v>31</v>
      </c>
      <c r="G184" t="s">
        <v>284</v>
      </c>
      <c r="H184">
        <v>18</v>
      </c>
      <c r="I184" t="s">
        <v>81</v>
      </c>
      <c r="J184" t="s">
        <v>18</v>
      </c>
      <c r="K184" t="s">
        <v>99</v>
      </c>
      <c r="L184" s="32" t="s">
        <v>20</v>
      </c>
      <c r="M184" s="32" t="s">
        <v>326</v>
      </c>
      <c r="N184">
        <v>5000</v>
      </c>
      <c r="O184">
        <v>27698939</v>
      </c>
      <c r="P184" t="s">
        <v>122</v>
      </c>
    </row>
    <row r="185" spans="1:16">
      <c r="A185" s="18">
        <v>64</v>
      </c>
      <c r="B185" s="6">
        <v>3</v>
      </c>
      <c r="C185">
        <v>9.2592592592592506</v>
      </c>
      <c r="D185" t="s">
        <v>14</v>
      </c>
      <c r="E185">
        <v>18</v>
      </c>
      <c r="F185" t="s">
        <v>31</v>
      </c>
      <c r="G185" t="s">
        <v>284</v>
      </c>
      <c r="H185">
        <v>32</v>
      </c>
      <c r="I185" t="s">
        <v>81</v>
      </c>
      <c r="J185" t="s">
        <v>125</v>
      </c>
      <c r="K185" t="s">
        <v>19</v>
      </c>
      <c r="L185" s="32" t="s">
        <v>126</v>
      </c>
      <c r="M185" s="32" t="s">
        <v>326</v>
      </c>
      <c r="N185">
        <v>5000</v>
      </c>
      <c r="O185" s="21">
        <v>25477170</v>
      </c>
      <c r="P185" s="24" t="s">
        <v>347</v>
      </c>
    </row>
    <row r="186" spans="1:16">
      <c r="A186" s="18">
        <v>64</v>
      </c>
      <c r="B186" s="6">
        <v>48</v>
      </c>
      <c r="C186">
        <v>4.72527472527472</v>
      </c>
      <c r="D186" t="s">
        <v>14</v>
      </c>
      <c r="E186">
        <v>18</v>
      </c>
      <c r="F186" t="s">
        <v>31</v>
      </c>
      <c r="G186" t="s">
        <v>284</v>
      </c>
      <c r="H186">
        <v>32</v>
      </c>
      <c r="I186" t="s">
        <v>81</v>
      </c>
      <c r="J186" t="s">
        <v>125</v>
      </c>
      <c r="K186" t="s">
        <v>19</v>
      </c>
      <c r="L186" s="32" t="s">
        <v>126</v>
      </c>
      <c r="M186" s="32" t="s">
        <v>326</v>
      </c>
      <c r="N186">
        <v>5000</v>
      </c>
      <c r="O186" s="21">
        <v>25477170</v>
      </c>
    </row>
    <row r="187" spans="1:16">
      <c r="A187" s="18">
        <v>65</v>
      </c>
      <c r="B187" s="6">
        <v>3</v>
      </c>
      <c r="C187">
        <v>5.0617283950617198</v>
      </c>
      <c r="D187" t="s">
        <v>14</v>
      </c>
      <c r="E187">
        <v>18</v>
      </c>
      <c r="F187" t="s">
        <v>31</v>
      </c>
      <c r="G187" t="s">
        <v>284</v>
      </c>
      <c r="H187">
        <v>27</v>
      </c>
      <c r="I187" t="s">
        <v>81</v>
      </c>
      <c r="J187" t="s">
        <v>125</v>
      </c>
      <c r="K187" t="s">
        <v>19</v>
      </c>
      <c r="L187" s="32" t="s">
        <v>20</v>
      </c>
      <c r="M187" s="32" t="s">
        <v>326</v>
      </c>
      <c r="N187">
        <v>5000</v>
      </c>
      <c r="O187" s="21">
        <v>25477170</v>
      </c>
      <c r="P187" s="24" t="s">
        <v>348</v>
      </c>
    </row>
    <row r="188" spans="1:16">
      <c r="A188" s="18">
        <v>65</v>
      </c>
      <c r="B188" s="6">
        <v>48</v>
      </c>
      <c r="C188">
        <v>1.9780219780219701</v>
      </c>
      <c r="D188" t="s">
        <v>14</v>
      </c>
      <c r="E188">
        <v>18</v>
      </c>
      <c r="F188" t="s">
        <v>31</v>
      </c>
      <c r="G188" t="s">
        <v>284</v>
      </c>
      <c r="H188">
        <v>27</v>
      </c>
      <c r="I188" t="s">
        <v>81</v>
      </c>
      <c r="J188" t="s">
        <v>125</v>
      </c>
      <c r="K188" t="s">
        <v>19</v>
      </c>
      <c r="L188" s="32" t="s">
        <v>20</v>
      </c>
      <c r="M188" s="32" t="s">
        <v>326</v>
      </c>
      <c r="N188">
        <v>5000</v>
      </c>
      <c r="O188" s="21">
        <v>25477170</v>
      </c>
    </row>
    <row r="189" spans="1:16">
      <c r="A189" s="18">
        <v>66</v>
      </c>
      <c r="B189" s="6">
        <v>3</v>
      </c>
      <c r="C189">
        <v>6.9523809523809499</v>
      </c>
      <c r="D189" t="s">
        <v>14</v>
      </c>
      <c r="E189">
        <v>18</v>
      </c>
      <c r="F189" s="21" t="s">
        <v>15</v>
      </c>
      <c r="G189" t="s">
        <v>284</v>
      </c>
      <c r="H189">
        <v>37</v>
      </c>
      <c r="I189" t="s">
        <v>81</v>
      </c>
      <c r="J189" t="s">
        <v>125</v>
      </c>
      <c r="K189" t="s">
        <v>19</v>
      </c>
      <c r="L189" s="32" t="s">
        <v>127</v>
      </c>
      <c r="M189" s="32" t="s">
        <v>196</v>
      </c>
      <c r="N189">
        <v>5000</v>
      </c>
      <c r="O189">
        <v>23374706</v>
      </c>
      <c r="P189" s="24" t="s">
        <v>349</v>
      </c>
    </row>
    <row r="190" spans="1:16">
      <c r="A190" s="18">
        <v>66</v>
      </c>
      <c r="B190" s="6">
        <v>48</v>
      </c>
      <c r="C190">
        <v>4.5774647887323896</v>
      </c>
      <c r="D190" t="s">
        <v>14</v>
      </c>
      <c r="E190">
        <v>18</v>
      </c>
      <c r="F190" s="21" t="s">
        <v>15</v>
      </c>
      <c r="G190" t="s">
        <v>284</v>
      </c>
      <c r="H190">
        <v>37</v>
      </c>
      <c r="I190" t="s">
        <v>81</v>
      </c>
      <c r="J190" t="s">
        <v>125</v>
      </c>
      <c r="K190" t="s">
        <v>19</v>
      </c>
      <c r="L190" s="32" t="s">
        <v>128</v>
      </c>
      <c r="M190" s="32" t="s">
        <v>196</v>
      </c>
      <c r="N190">
        <v>5000</v>
      </c>
      <c r="O190">
        <v>23374706</v>
      </c>
    </row>
    <row r="191" spans="1:16">
      <c r="A191" s="18">
        <v>67</v>
      </c>
      <c r="B191" s="6">
        <v>48</v>
      </c>
      <c r="C191">
        <v>3.3802816901408401</v>
      </c>
      <c r="D191" t="s">
        <v>14</v>
      </c>
      <c r="E191">
        <v>18</v>
      </c>
      <c r="F191" s="21" t="s">
        <v>15</v>
      </c>
      <c r="G191" t="s">
        <v>284</v>
      </c>
      <c r="H191">
        <v>26.2</v>
      </c>
      <c r="I191" t="s">
        <v>81</v>
      </c>
      <c r="J191" t="s">
        <v>125</v>
      </c>
      <c r="K191" t="s">
        <v>19</v>
      </c>
      <c r="L191" s="32" t="s">
        <v>20</v>
      </c>
      <c r="M191" s="32" t="s">
        <v>59</v>
      </c>
      <c r="N191">
        <v>5000</v>
      </c>
      <c r="O191">
        <v>23374706</v>
      </c>
      <c r="P191" s="24" t="s">
        <v>350</v>
      </c>
    </row>
    <row r="192" spans="1:16">
      <c r="A192" s="18">
        <v>68</v>
      </c>
      <c r="B192" s="6">
        <v>3</v>
      </c>
      <c r="C192">
        <v>4.9264705882352899</v>
      </c>
      <c r="D192" t="s">
        <v>14</v>
      </c>
      <c r="E192">
        <v>18</v>
      </c>
      <c r="F192" s="21" t="s">
        <v>15</v>
      </c>
      <c r="G192" t="s">
        <v>284</v>
      </c>
      <c r="H192">
        <v>27</v>
      </c>
      <c r="I192" t="s">
        <v>81</v>
      </c>
      <c r="J192" t="s">
        <v>125</v>
      </c>
      <c r="K192" t="s">
        <v>19</v>
      </c>
      <c r="L192" s="32" t="s">
        <v>129</v>
      </c>
      <c r="M192" s="32" t="s">
        <v>196</v>
      </c>
      <c r="N192">
        <v>5000</v>
      </c>
      <c r="O192" s="21">
        <v>22386918</v>
      </c>
      <c r="P192" s="16" t="s">
        <v>351</v>
      </c>
    </row>
    <row r="193" spans="1:16">
      <c r="A193" s="18">
        <v>68</v>
      </c>
      <c r="B193" s="6">
        <v>24</v>
      </c>
      <c r="C193">
        <v>2.0652173913043401</v>
      </c>
      <c r="D193" t="s">
        <v>14</v>
      </c>
      <c r="E193">
        <v>18</v>
      </c>
      <c r="F193" s="21" t="s">
        <v>15</v>
      </c>
      <c r="G193" t="s">
        <v>284</v>
      </c>
      <c r="H193">
        <v>27</v>
      </c>
      <c r="I193" t="s">
        <v>81</v>
      </c>
      <c r="J193" t="s">
        <v>125</v>
      </c>
      <c r="K193" t="s">
        <v>19</v>
      </c>
      <c r="L193" s="32" t="s">
        <v>129</v>
      </c>
      <c r="M193" s="32" t="s">
        <v>196</v>
      </c>
      <c r="N193">
        <v>5000</v>
      </c>
      <c r="O193" s="21">
        <v>22386918</v>
      </c>
    </row>
    <row r="194" spans="1:16">
      <c r="A194" s="18">
        <v>69</v>
      </c>
      <c r="B194" s="6">
        <v>3</v>
      </c>
      <c r="C194">
        <v>3.1617647058823501</v>
      </c>
      <c r="D194" t="s">
        <v>14</v>
      </c>
      <c r="E194">
        <v>18</v>
      </c>
      <c r="F194" s="21" t="s">
        <v>15</v>
      </c>
      <c r="G194" t="s">
        <v>284</v>
      </c>
      <c r="H194">
        <v>22</v>
      </c>
      <c r="I194" t="s">
        <v>81</v>
      </c>
      <c r="J194" t="s">
        <v>125</v>
      </c>
      <c r="K194" t="s">
        <v>19</v>
      </c>
      <c r="L194" s="32" t="s">
        <v>20</v>
      </c>
      <c r="M194" s="32" t="s">
        <v>196</v>
      </c>
      <c r="N194">
        <v>5000</v>
      </c>
      <c r="O194" s="21">
        <v>22386918</v>
      </c>
      <c r="P194" s="16" t="s">
        <v>352</v>
      </c>
    </row>
    <row r="195" spans="1:16">
      <c r="A195" s="18">
        <v>69</v>
      </c>
      <c r="B195" s="6">
        <v>24</v>
      </c>
      <c r="C195">
        <v>1.7934782608695601</v>
      </c>
      <c r="D195" t="s">
        <v>14</v>
      </c>
      <c r="E195">
        <v>18</v>
      </c>
      <c r="F195" s="21" t="s">
        <v>15</v>
      </c>
      <c r="G195" t="s">
        <v>284</v>
      </c>
      <c r="H195">
        <v>22</v>
      </c>
      <c r="I195" t="s">
        <v>81</v>
      </c>
      <c r="J195" t="s">
        <v>125</v>
      </c>
      <c r="K195" t="s">
        <v>19</v>
      </c>
      <c r="L195" s="32" t="s">
        <v>20</v>
      </c>
      <c r="M195" s="32" t="s">
        <v>196</v>
      </c>
      <c r="N195">
        <v>5000</v>
      </c>
      <c r="O195" s="21">
        <v>22386918</v>
      </c>
    </row>
    <row r="196" spans="1:16">
      <c r="A196" s="18">
        <v>70</v>
      </c>
      <c r="B196" s="6">
        <v>3</v>
      </c>
      <c r="C196">
        <v>4.2682926829268304</v>
      </c>
      <c r="D196" t="s">
        <v>14</v>
      </c>
      <c r="E196">
        <v>18</v>
      </c>
      <c r="F196" s="21" t="s">
        <v>15</v>
      </c>
      <c r="G196" t="s">
        <v>284</v>
      </c>
      <c r="H196">
        <v>27</v>
      </c>
      <c r="I196" t="s">
        <v>81</v>
      </c>
      <c r="J196" t="s">
        <v>125</v>
      </c>
      <c r="K196" t="s">
        <v>19</v>
      </c>
      <c r="L196" s="32" t="s">
        <v>129</v>
      </c>
      <c r="M196" s="32" t="s">
        <v>196</v>
      </c>
      <c r="N196">
        <v>5000</v>
      </c>
      <c r="O196" s="21">
        <v>22339280</v>
      </c>
      <c r="P196" s="6" t="s">
        <v>353</v>
      </c>
    </row>
    <row r="197" spans="1:16">
      <c r="A197" s="18">
        <v>70</v>
      </c>
      <c r="B197" s="6">
        <v>48</v>
      </c>
      <c r="C197">
        <v>1.94174757281553</v>
      </c>
      <c r="D197" t="s">
        <v>14</v>
      </c>
      <c r="E197">
        <v>18</v>
      </c>
      <c r="F197" s="21" t="s">
        <v>15</v>
      </c>
      <c r="G197" t="s">
        <v>284</v>
      </c>
      <c r="H197">
        <v>27</v>
      </c>
      <c r="I197" t="s">
        <v>81</v>
      </c>
      <c r="J197" t="s">
        <v>125</v>
      </c>
      <c r="K197" t="s">
        <v>19</v>
      </c>
      <c r="L197" s="32" t="s">
        <v>129</v>
      </c>
      <c r="M197" s="32" t="s">
        <v>196</v>
      </c>
      <c r="N197">
        <v>5000</v>
      </c>
      <c r="O197" s="21">
        <v>22339280</v>
      </c>
    </row>
    <row r="198" spans="1:16">
      <c r="A198" s="18">
        <v>71</v>
      </c>
      <c r="B198" s="6">
        <v>3</v>
      </c>
      <c r="C198">
        <v>1.7073170731707299</v>
      </c>
      <c r="D198" t="s">
        <v>14</v>
      </c>
      <c r="E198">
        <v>18</v>
      </c>
      <c r="F198" s="21" t="s">
        <v>15</v>
      </c>
      <c r="G198" t="s">
        <v>284</v>
      </c>
      <c r="H198">
        <v>22</v>
      </c>
      <c r="I198" t="s">
        <v>81</v>
      </c>
      <c r="J198" t="s">
        <v>125</v>
      </c>
      <c r="K198" t="s">
        <v>19</v>
      </c>
      <c r="L198" s="32" t="s">
        <v>20</v>
      </c>
      <c r="M198" s="32" t="s">
        <v>196</v>
      </c>
      <c r="N198">
        <v>5000</v>
      </c>
      <c r="O198" s="21">
        <v>22339280</v>
      </c>
      <c r="P198" s="6" t="s">
        <v>354</v>
      </c>
    </row>
    <row r="199" spans="1:16">
      <c r="A199" s="18">
        <v>71</v>
      </c>
      <c r="B199" s="6">
        <v>48</v>
      </c>
      <c r="C199">
        <v>1.55339805825243</v>
      </c>
      <c r="D199" t="s">
        <v>14</v>
      </c>
      <c r="E199">
        <v>18</v>
      </c>
      <c r="F199" s="21" t="s">
        <v>15</v>
      </c>
      <c r="G199" t="s">
        <v>284</v>
      </c>
      <c r="H199">
        <v>22</v>
      </c>
      <c r="I199" t="s">
        <v>81</v>
      </c>
      <c r="J199" t="s">
        <v>125</v>
      </c>
      <c r="K199" t="s">
        <v>19</v>
      </c>
      <c r="L199" s="32" t="s">
        <v>20</v>
      </c>
      <c r="M199" s="32" t="s">
        <v>196</v>
      </c>
      <c r="N199">
        <v>5000</v>
      </c>
      <c r="O199" s="21">
        <v>22339280</v>
      </c>
    </row>
    <row r="200" spans="1:16">
      <c r="A200" s="33">
        <v>72</v>
      </c>
      <c r="B200" s="6">
        <v>3.3000000000000002E-2</v>
      </c>
      <c r="C200">
        <v>49.99999999999951</v>
      </c>
      <c r="D200" t="s">
        <v>14</v>
      </c>
      <c r="E200">
        <v>30</v>
      </c>
      <c r="F200" s="16" t="s">
        <v>86</v>
      </c>
      <c r="G200" t="s">
        <v>284</v>
      </c>
      <c r="H200">
        <v>308</v>
      </c>
      <c r="I200" t="s">
        <v>81</v>
      </c>
      <c r="J200" t="s">
        <v>125</v>
      </c>
      <c r="K200" t="s">
        <v>130</v>
      </c>
      <c r="L200" s="32" t="s">
        <v>20</v>
      </c>
      <c r="M200" s="32" t="s">
        <v>59</v>
      </c>
      <c r="N200" t="s">
        <v>20</v>
      </c>
      <c r="O200" s="21">
        <v>25356071</v>
      </c>
      <c r="P200" t="s">
        <v>131</v>
      </c>
    </row>
    <row r="201" spans="1:16">
      <c r="A201" s="33">
        <v>72</v>
      </c>
      <c r="B201" s="6">
        <v>0.5</v>
      </c>
      <c r="C201">
        <v>33.333333333333336</v>
      </c>
      <c r="D201" t="s">
        <v>14</v>
      </c>
      <c r="E201">
        <v>30</v>
      </c>
      <c r="F201" s="16" t="s">
        <v>86</v>
      </c>
      <c r="G201" t="s">
        <v>284</v>
      </c>
      <c r="H201">
        <v>308</v>
      </c>
      <c r="I201" t="s">
        <v>81</v>
      </c>
      <c r="J201" t="s">
        <v>125</v>
      </c>
      <c r="K201" t="s">
        <v>130</v>
      </c>
      <c r="L201" s="32" t="s">
        <v>20</v>
      </c>
      <c r="M201" s="32" t="s">
        <v>59</v>
      </c>
      <c r="N201" t="s">
        <v>20</v>
      </c>
      <c r="O201" s="21">
        <v>25356071</v>
      </c>
    </row>
    <row r="202" spans="1:16">
      <c r="A202" s="33">
        <v>72</v>
      </c>
      <c r="B202" s="6">
        <v>1</v>
      </c>
      <c r="C202">
        <v>68.627450980392155</v>
      </c>
      <c r="D202" t="s">
        <v>14</v>
      </c>
      <c r="E202">
        <v>30</v>
      </c>
      <c r="F202" s="16" t="s">
        <v>86</v>
      </c>
      <c r="G202" t="s">
        <v>284</v>
      </c>
      <c r="H202">
        <v>308</v>
      </c>
      <c r="I202" t="s">
        <v>81</v>
      </c>
      <c r="J202" t="s">
        <v>125</v>
      </c>
      <c r="K202" t="s">
        <v>130</v>
      </c>
      <c r="L202" s="32" t="s">
        <v>20</v>
      </c>
      <c r="M202" s="32" t="s">
        <v>59</v>
      </c>
      <c r="N202" t="s">
        <v>20</v>
      </c>
      <c r="O202" s="21">
        <v>25356071</v>
      </c>
    </row>
    <row r="203" spans="1:16">
      <c r="A203" s="33">
        <v>72</v>
      </c>
      <c r="B203" s="6">
        <v>3</v>
      </c>
      <c r="C203">
        <v>42.156862745098039</v>
      </c>
      <c r="D203" t="s">
        <v>14</v>
      </c>
      <c r="E203">
        <v>30</v>
      </c>
      <c r="F203" s="16" t="s">
        <v>86</v>
      </c>
      <c r="G203" t="s">
        <v>284</v>
      </c>
      <c r="H203">
        <v>308</v>
      </c>
      <c r="I203" t="s">
        <v>81</v>
      </c>
      <c r="J203" t="s">
        <v>125</v>
      </c>
      <c r="K203" t="s">
        <v>130</v>
      </c>
      <c r="L203" s="32" t="s">
        <v>20</v>
      </c>
      <c r="M203" s="32" t="s">
        <v>59</v>
      </c>
      <c r="N203" t="s">
        <v>20</v>
      </c>
      <c r="O203" s="21">
        <v>25356071</v>
      </c>
    </row>
    <row r="204" spans="1:16">
      <c r="A204" s="33">
        <v>72</v>
      </c>
      <c r="B204" s="6">
        <v>6</v>
      </c>
      <c r="C204">
        <v>48.039215686274467</v>
      </c>
      <c r="D204" t="s">
        <v>14</v>
      </c>
      <c r="E204">
        <v>30</v>
      </c>
      <c r="F204" s="16" t="s">
        <v>86</v>
      </c>
      <c r="G204" t="s">
        <v>284</v>
      </c>
      <c r="H204">
        <v>308</v>
      </c>
      <c r="I204" t="s">
        <v>81</v>
      </c>
      <c r="J204" t="s">
        <v>125</v>
      </c>
      <c r="K204" t="s">
        <v>130</v>
      </c>
      <c r="L204" s="32" t="s">
        <v>20</v>
      </c>
      <c r="M204" s="32" t="s">
        <v>59</v>
      </c>
      <c r="N204" t="s">
        <v>20</v>
      </c>
      <c r="O204" s="21">
        <v>25356071</v>
      </c>
    </row>
    <row r="205" spans="1:16">
      <c r="A205" s="18">
        <v>73</v>
      </c>
      <c r="B205" s="6">
        <v>3.3000000000000002E-2</v>
      </c>
      <c r="C205">
        <v>43.460683242369115</v>
      </c>
      <c r="D205" t="s">
        <v>14</v>
      </c>
      <c r="E205">
        <v>30</v>
      </c>
      <c r="F205" s="16" t="s">
        <v>86</v>
      </c>
      <c r="G205" t="s">
        <v>284</v>
      </c>
      <c r="H205">
        <v>308</v>
      </c>
      <c r="I205" t="s">
        <v>81</v>
      </c>
      <c r="J205" t="s">
        <v>125</v>
      </c>
      <c r="K205" t="s">
        <v>130</v>
      </c>
      <c r="L205" s="32" t="s">
        <v>20</v>
      </c>
      <c r="M205" s="32" t="s">
        <v>59</v>
      </c>
      <c r="N205">
        <v>6000</v>
      </c>
      <c r="O205" s="21">
        <v>25356071</v>
      </c>
      <c r="P205" s="30" t="s">
        <v>369</v>
      </c>
    </row>
    <row r="206" spans="1:16">
      <c r="A206" s="18">
        <v>73</v>
      </c>
      <c r="B206" s="6">
        <v>0.5</v>
      </c>
      <c r="C206">
        <v>37.396401859712945</v>
      </c>
      <c r="D206" t="s">
        <v>14</v>
      </c>
      <c r="E206">
        <v>30</v>
      </c>
      <c r="F206" s="16" t="s">
        <v>86</v>
      </c>
      <c r="G206" t="s">
        <v>284</v>
      </c>
      <c r="H206">
        <v>308</v>
      </c>
      <c r="I206" t="s">
        <v>81</v>
      </c>
      <c r="J206" t="s">
        <v>125</v>
      </c>
      <c r="K206" t="s">
        <v>130</v>
      </c>
      <c r="L206" s="32" t="s">
        <v>20</v>
      </c>
      <c r="M206" s="32" t="s">
        <v>59</v>
      </c>
      <c r="N206">
        <v>6000</v>
      </c>
      <c r="O206" s="21">
        <v>25356071</v>
      </c>
    </row>
    <row r="207" spans="1:16">
      <c r="A207" s="18">
        <v>73</v>
      </c>
      <c r="B207" s="6">
        <v>1</v>
      </c>
      <c r="C207">
        <v>33.353547604608828</v>
      </c>
      <c r="D207" t="s">
        <v>14</v>
      </c>
      <c r="E207">
        <v>30</v>
      </c>
      <c r="F207" s="16" t="s">
        <v>86</v>
      </c>
      <c r="G207" t="s">
        <v>284</v>
      </c>
      <c r="H207">
        <v>308</v>
      </c>
      <c r="I207" t="s">
        <v>81</v>
      </c>
      <c r="J207" t="s">
        <v>125</v>
      </c>
      <c r="K207" t="s">
        <v>130</v>
      </c>
      <c r="L207" s="32" t="s">
        <v>20</v>
      </c>
      <c r="M207" s="32" t="s">
        <v>59</v>
      </c>
      <c r="N207">
        <v>6000</v>
      </c>
      <c r="O207" s="21">
        <v>25356071</v>
      </c>
    </row>
    <row r="208" spans="1:16">
      <c r="A208" s="18">
        <v>73</v>
      </c>
      <c r="B208" s="6">
        <v>3</v>
      </c>
      <c r="C208">
        <v>28.299979785728727</v>
      </c>
      <c r="D208" t="s">
        <v>14</v>
      </c>
      <c r="E208">
        <v>30</v>
      </c>
      <c r="F208" s="16" t="s">
        <v>86</v>
      </c>
      <c r="G208" t="s">
        <v>284</v>
      </c>
      <c r="H208">
        <v>308</v>
      </c>
      <c r="I208" t="s">
        <v>81</v>
      </c>
      <c r="J208" t="s">
        <v>125</v>
      </c>
      <c r="K208" t="s">
        <v>130</v>
      </c>
      <c r="L208" s="32" t="s">
        <v>20</v>
      </c>
      <c r="M208" s="32" t="s">
        <v>59</v>
      </c>
      <c r="N208">
        <v>6000</v>
      </c>
      <c r="O208" s="21">
        <v>25356071</v>
      </c>
    </row>
    <row r="209" spans="1:16">
      <c r="A209" s="18">
        <v>73</v>
      </c>
      <c r="B209" s="6">
        <v>6</v>
      </c>
      <c r="C209">
        <v>13.139276329088334</v>
      </c>
      <c r="D209" t="s">
        <v>14</v>
      </c>
      <c r="E209">
        <v>30</v>
      </c>
      <c r="F209" s="16" t="s">
        <v>86</v>
      </c>
      <c r="G209" t="s">
        <v>284</v>
      </c>
      <c r="H209">
        <v>308</v>
      </c>
      <c r="I209" t="s">
        <v>81</v>
      </c>
      <c r="J209" t="s">
        <v>125</v>
      </c>
      <c r="K209" t="s">
        <v>130</v>
      </c>
      <c r="L209" s="32" t="s">
        <v>20</v>
      </c>
      <c r="M209" s="32" t="s">
        <v>59</v>
      </c>
      <c r="N209">
        <v>6000</v>
      </c>
      <c r="O209" s="21">
        <v>25356071</v>
      </c>
    </row>
    <row r="210" spans="1:16" ht="16.2">
      <c r="A210" s="18">
        <v>74</v>
      </c>
      <c r="B210" s="6">
        <v>44</v>
      </c>
      <c r="C210">
        <v>1.9285714285714199</v>
      </c>
      <c r="D210" t="s">
        <v>14</v>
      </c>
      <c r="E210">
        <v>18.399999999999999</v>
      </c>
      <c r="F210" s="21" t="s">
        <v>15</v>
      </c>
      <c r="G210" t="s">
        <v>284</v>
      </c>
      <c r="H210">
        <v>63</v>
      </c>
      <c r="I210" t="s">
        <v>81</v>
      </c>
      <c r="J210" t="s">
        <v>134</v>
      </c>
      <c r="K210" t="s">
        <v>19</v>
      </c>
      <c r="L210" s="32" t="s">
        <v>135</v>
      </c>
      <c r="M210" s="32" t="s">
        <v>326</v>
      </c>
      <c r="N210">
        <v>5000</v>
      </c>
      <c r="O210" s="21">
        <v>27109431</v>
      </c>
      <c r="P210" s="6" t="s">
        <v>355</v>
      </c>
    </row>
    <row r="211" spans="1:16" ht="16.2">
      <c r="A211" s="18">
        <v>75</v>
      </c>
      <c r="B211" s="6">
        <v>44</v>
      </c>
      <c r="C211">
        <v>3.6428571428571299</v>
      </c>
      <c r="D211" t="s">
        <v>14</v>
      </c>
      <c r="E211">
        <v>18.399999999999999</v>
      </c>
      <c r="F211" s="21" t="s">
        <v>15</v>
      </c>
      <c r="G211" t="s">
        <v>284</v>
      </c>
      <c r="H211">
        <v>72</v>
      </c>
      <c r="I211" t="s">
        <v>81</v>
      </c>
      <c r="J211" t="s">
        <v>134</v>
      </c>
      <c r="K211" t="s">
        <v>19</v>
      </c>
      <c r="L211" s="32" t="s">
        <v>135</v>
      </c>
      <c r="M211" s="32" t="s">
        <v>326</v>
      </c>
      <c r="N211">
        <v>5000</v>
      </c>
      <c r="O211" s="21">
        <v>27109431</v>
      </c>
      <c r="P211" s="6" t="s">
        <v>356</v>
      </c>
    </row>
    <row r="212" spans="1:16">
      <c r="A212" s="18">
        <v>76</v>
      </c>
      <c r="B212" s="6">
        <v>48</v>
      </c>
      <c r="C212">
        <v>2.7450980392156898</v>
      </c>
      <c r="D212" t="s">
        <v>14</v>
      </c>
      <c r="E212">
        <v>20</v>
      </c>
      <c r="F212" s="21" t="s">
        <v>15</v>
      </c>
      <c r="G212" t="s">
        <v>284</v>
      </c>
      <c r="H212">
        <v>55</v>
      </c>
      <c r="I212" t="s">
        <v>136</v>
      </c>
      <c r="J212" t="s">
        <v>134</v>
      </c>
      <c r="K212" t="s">
        <v>19</v>
      </c>
      <c r="L212" s="32" t="s">
        <v>20</v>
      </c>
      <c r="M212" s="32" t="s">
        <v>326</v>
      </c>
      <c r="N212">
        <v>5000</v>
      </c>
      <c r="O212">
        <v>26188609</v>
      </c>
      <c r="P212" s="24" t="s">
        <v>357</v>
      </c>
    </row>
    <row r="213" spans="1:16">
      <c r="A213" s="18">
        <v>77</v>
      </c>
      <c r="B213" s="6">
        <v>1</v>
      </c>
      <c r="C213">
        <v>3.75</v>
      </c>
      <c r="D213" t="s">
        <v>14</v>
      </c>
      <c r="E213">
        <v>22</v>
      </c>
      <c r="F213" s="21" t="s">
        <v>15</v>
      </c>
      <c r="G213" t="s">
        <v>284</v>
      </c>
      <c r="H213">
        <v>20</v>
      </c>
      <c r="I213" t="s">
        <v>137</v>
      </c>
      <c r="J213" t="s">
        <v>125</v>
      </c>
      <c r="K213" t="s">
        <v>130</v>
      </c>
      <c r="L213" s="32" t="s">
        <v>20</v>
      </c>
      <c r="M213" s="32" t="s">
        <v>326</v>
      </c>
      <c r="N213">
        <v>10000</v>
      </c>
      <c r="O213" s="21">
        <v>21162527</v>
      </c>
      <c r="P213" s="6" t="s">
        <v>358</v>
      </c>
    </row>
    <row r="214" spans="1:16">
      <c r="A214" s="18">
        <v>77</v>
      </c>
      <c r="B214" s="6">
        <v>6</v>
      </c>
      <c r="C214">
        <v>1.71875</v>
      </c>
      <c r="D214" t="s">
        <v>14</v>
      </c>
      <c r="E214">
        <v>22</v>
      </c>
      <c r="F214" s="21" t="s">
        <v>15</v>
      </c>
      <c r="G214" t="s">
        <v>284</v>
      </c>
      <c r="H214">
        <v>20</v>
      </c>
      <c r="I214" t="s">
        <v>137</v>
      </c>
      <c r="J214" t="s">
        <v>125</v>
      </c>
      <c r="K214" t="s">
        <v>130</v>
      </c>
      <c r="L214" s="32" t="s">
        <v>20</v>
      </c>
      <c r="M214" s="32" t="s">
        <v>326</v>
      </c>
      <c r="N214">
        <v>10000</v>
      </c>
      <c r="O214" s="21">
        <v>21162527</v>
      </c>
    </row>
    <row r="215" spans="1:16">
      <c r="A215" s="18">
        <v>77</v>
      </c>
      <c r="B215" s="6">
        <v>24</v>
      </c>
      <c r="C215">
        <v>0.156250000000001</v>
      </c>
      <c r="D215" t="s">
        <v>14</v>
      </c>
      <c r="E215">
        <v>22</v>
      </c>
      <c r="F215" s="21" t="s">
        <v>15</v>
      </c>
      <c r="G215" t="s">
        <v>284</v>
      </c>
      <c r="H215">
        <v>20</v>
      </c>
      <c r="I215" t="s">
        <v>137</v>
      </c>
      <c r="J215" t="s">
        <v>125</v>
      </c>
      <c r="K215" t="s">
        <v>130</v>
      </c>
      <c r="L215" s="32" t="s">
        <v>20</v>
      </c>
      <c r="M215" s="32" t="s">
        <v>326</v>
      </c>
      <c r="N215">
        <v>10000</v>
      </c>
      <c r="O215" s="21">
        <v>21162527</v>
      </c>
    </row>
    <row r="216" spans="1:16">
      <c r="A216" s="18">
        <v>78</v>
      </c>
      <c r="B216" s="6">
        <v>3.3333333E-2</v>
      </c>
      <c r="C216">
        <v>28.535980148883343</v>
      </c>
      <c r="D216" t="s">
        <v>14</v>
      </c>
      <c r="E216" t="s">
        <v>326</v>
      </c>
      <c r="F216" t="s">
        <v>70</v>
      </c>
      <c r="G216" t="s">
        <v>284</v>
      </c>
      <c r="H216">
        <v>243</v>
      </c>
      <c r="I216" t="s">
        <v>137</v>
      </c>
      <c r="J216" t="s">
        <v>125</v>
      </c>
      <c r="K216" t="s">
        <v>19</v>
      </c>
      <c r="L216" s="32" t="s">
        <v>20</v>
      </c>
      <c r="M216" s="32" t="s">
        <v>326</v>
      </c>
      <c r="N216">
        <v>0</v>
      </c>
      <c r="O216" s="21">
        <v>22830500</v>
      </c>
      <c r="P216" s="6" t="s">
        <v>138</v>
      </c>
    </row>
    <row r="217" spans="1:16">
      <c r="A217" s="18">
        <v>78</v>
      </c>
      <c r="B217" s="6">
        <v>8.3333332999999996E-2</v>
      </c>
      <c r="C217">
        <v>18.610421836228266</v>
      </c>
      <c r="D217" t="s">
        <v>14</v>
      </c>
      <c r="E217" t="s">
        <v>326</v>
      </c>
      <c r="F217" t="s">
        <v>70</v>
      </c>
      <c r="G217" t="s">
        <v>284</v>
      </c>
      <c r="H217">
        <v>243</v>
      </c>
      <c r="I217" t="s">
        <v>137</v>
      </c>
      <c r="J217" t="s">
        <v>125</v>
      </c>
      <c r="K217" t="s">
        <v>19</v>
      </c>
      <c r="L217" s="32" t="s">
        <v>20</v>
      </c>
      <c r="M217" s="32" t="s">
        <v>326</v>
      </c>
      <c r="N217">
        <v>0</v>
      </c>
      <c r="O217" s="21">
        <v>22830500</v>
      </c>
    </row>
    <row r="218" spans="1:16">
      <c r="A218" s="18">
        <v>78</v>
      </c>
      <c r="B218" s="6">
        <v>0.16666666699999999</v>
      </c>
      <c r="C218">
        <v>11.786600496277885</v>
      </c>
      <c r="D218" t="s">
        <v>14</v>
      </c>
      <c r="E218" t="s">
        <v>326</v>
      </c>
      <c r="F218" t="s">
        <v>70</v>
      </c>
      <c r="G218" t="s">
        <v>284</v>
      </c>
      <c r="H218">
        <v>243</v>
      </c>
      <c r="I218" t="s">
        <v>137</v>
      </c>
      <c r="J218" t="s">
        <v>125</v>
      </c>
      <c r="K218" t="s">
        <v>19</v>
      </c>
      <c r="L218" s="32" t="s">
        <v>20</v>
      </c>
      <c r="M218" s="32" t="s">
        <v>326</v>
      </c>
      <c r="N218">
        <v>0</v>
      </c>
      <c r="O218" s="21">
        <v>22830500</v>
      </c>
    </row>
    <row r="219" spans="1:16">
      <c r="A219" s="18">
        <v>78</v>
      </c>
      <c r="B219" s="6">
        <v>0.5</v>
      </c>
      <c r="C219">
        <v>24.193548387096769</v>
      </c>
      <c r="D219" t="s">
        <v>14</v>
      </c>
      <c r="E219" t="s">
        <v>326</v>
      </c>
      <c r="F219" t="s">
        <v>70</v>
      </c>
      <c r="G219" t="s">
        <v>284</v>
      </c>
      <c r="H219">
        <v>243</v>
      </c>
      <c r="I219" t="s">
        <v>137</v>
      </c>
      <c r="J219" t="s">
        <v>125</v>
      </c>
      <c r="K219" t="s">
        <v>19</v>
      </c>
      <c r="L219" s="32" t="s">
        <v>20</v>
      </c>
      <c r="M219" s="32" t="s">
        <v>326</v>
      </c>
      <c r="N219">
        <v>0</v>
      </c>
      <c r="O219" s="21">
        <v>22830500</v>
      </c>
    </row>
    <row r="220" spans="1:16">
      <c r="A220" s="18">
        <v>78</v>
      </c>
      <c r="B220" s="6">
        <v>3</v>
      </c>
      <c r="C220">
        <v>2.4813895781637689</v>
      </c>
      <c r="D220" t="s">
        <v>14</v>
      </c>
      <c r="E220" t="s">
        <v>326</v>
      </c>
      <c r="F220" t="s">
        <v>70</v>
      </c>
      <c r="G220" t="s">
        <v>284</v>
      </c>
      <c r="H220">
        <v>243</v>
      </c>
      <c r="I220" t="s">
        <v>137</v>
      </c>
      <c r="J220" t="s">
        <v>125</v>
      </c>
      <c r="K220" t="s">
        <v>19</v>
      </c>
      <c r="L220" s="32" t="s">
        <v>20</v>
      </c>
      <c r="M220" s="32" t="s">
        <v>326</v>
      </c>
      <c r="N220">
        <v>0</v>
      </c>
      <c r="O220" s="21">
        <v>22830500</v>
      </c>
    </row>
    <row r="221" spans="1:16">
      <c r="A221" s="18">
        <v>79</v>
      </c>
      <c r="B221" s="6">
        <v>3.3333333E-2</v>
      </c>
      <c r="C221">
        <v>102.32220609579076</v>
      </c>
      <c r="D221" t="s">
        <v>14</v>
      </c>
      <c r="E221" t="s">
        <v>326</v>
      </c>
      <c r="F221" t="s">
        <v>70</v>
      </c>
      <c r="G221" t="s">
        <v>284</v>
      </c>
      <c r="H221">
        <v>914</v>
      </c>
      <c r="I221" t="s">
        <v>137</v>
      </c>
      <c r="J221" t="s">
        <v>125</v>
      </c>
      <c r="K221" t="s">
        <v>19</v>
      </c>
      <c r="L221" s="32" t="s">
        <v>20</v>
      </c>
      <c r="M221" s="32" t="s">
        <v>326</v>
      </c>
      <c r="N221">
        <v>0</v>
      </c>
      <c r="O221" s="21">
        <v>22830500</v>
      </c>
      <c r="P221" s="6" t="s">
        <v>139</v>
      </c>
    </row>
    <row r="222" spans="1:16">
      <c r="A222" s="18">
        <v>79</v>
      </c>
      <c r="B222" s="6">
        <v>8.3333332999999996E-2</v>
      </c>
      <c r="C222">
        <v>80.551523947749999</v>
      </c>
      <c r="D222" t="s">
        <v>14</v>
      </c>
      <c r="E222" t="s">
        <v>326</v>
      </c>
      <c r="F222" t="s">
        <v>70</v>
      </c>
      <c r="G222" t="s">
        <v>284</v>
      </c>
      <c r="H222">
        <v>914</v>
      </c>
      <c r="I222" t="s">
        <v>137</v>
      </c>
      <c r="J222" t="s">
        <v>125</v>
      </c>
      <c r="K222" t="s">
        <v>19</v>
      </c>
      <c r="L222" s="32" t="s">
        <v>20</v>
      </c>
      <c r="M222" s="32" t="s">
        <v>326</v>
      </c>
      <c r="N222">
        <v>0</v>
      </c>
      <c r="O222" s="21">
        <v>22830500</v>
      </c>
    </row>
    <row r="223" spans="1:16">
      <c r="A223" s="18">
        <v>79</v>
      </c>
      <c r="B223" s="6">
        <v>0.16666666699999999</v>
      </c>
      <c r="C223">
        <v>82.728592162554236</v>
      </c>
      <c r="D223" t="s">
        <v>14</v>
      </c>
      <c r="E223" t="s">
        <v>326</v>
      </c>
      <c r="F223" t="s">
        <v>70</v>
      </c>
      <c r="G223" t="s">
        <v>284</v>
      </c>
      <c r="H223">
        <v>914</v>
      </c>
      <c r="I223" t="s">
        <v>137</v>
      </c>
      <c r="J223" t="s">
        <v>125</v>
      </c>
      <c r="K223" t="s">
        <v>19</v>
      </c>
      <c r="L223" s="32" t="s">
        <v>20</v>
      </c>
      <c r="M223" s="32" t="s">
        <v>326</v>
      </c>
      <c r="N223">
        <v>0</v>
      </c>
      <c r="O223" s="21">
        <v>22830500</v>
      </c>
    </row>
    <row r="224" spans="1:16">
      <c r="A224" s="18">
        <v>79</v>
      </c>
      <c r="B224" s="6">
        <v>0.5</v>
      </c>
      <c r="C224">
        <v>94.339622641509223</v>
      </c>
      <c r="D224" t="s">
        <v>14</v>
      </c>
      <c r="E224" t="s">
        <v>326</v>
      </c>
      <c r="F224" t="s">
        <v>70</v>
      </c>
      <c r="G224" t="s">
        <v>284</v>
      </c>
      <c r="H224">
        <v>914</v>
      </c>
      <c r="I224" t="s">
        <v>137</v>
      </c>
      <c r="J224" t="s">
        <v>125</v>
      </c>
      <c r="K224" t="s">
        <v>19</v>
      </c>
      <c r="L224" s="32" t="s">
        <v>20</v>
      </c>
      <c r="M224" s="32" t="s">
        <v>326</v>
      </c>
      <c r="N224">
        <v>0</v>
      </c>
      <c r="O224" s="21">
        <v>22830500</v>
      </c>
    </row>
    <row r="225" spans="1:16">
      <c r="A225" s="18">
        <v>79</v>
      </c>
      <c r="B225" s="6">
        <v>3</v>
      </c>
      <c r="C225">
        <v>73.294629898403457</v>
      </c>
      <c r="D225" t="s">
        <v>14</v>
      </c>
      <c r="E225" t="s">
        <v>326</v>
      </c>
      <c r="F225" t="s">
        <v>70</v>
      </c>
      <c r="G225" t="s">
        <v>284</v>
      </c>
      <c r="H225">
        <v>914</v>
      </c>
      <c r="I225" t="s">
        <v>137</v>
      </c>
      <c r="J225" t="s">
        <v>125</v>
      </c>
      <c r="K225" t="s">
        <v>19</v>
      </c>
      <c r="L225" s="32" t="s">
        <v>20</v>
      </c>
      <c r="M225" s="32" t="s">
        <v>326</v>
      </c>
      <c r="N225">
        <v>0</v>
      </c>
      <c r="O225" s="21">
        <v>22830500</v>
      </c>
    </row>
    <row r="226" spans="1:16">
      <c r="A226" s="18">
        <v>80</v>
      </c>
      <c r="B226" s="6">
        <v>1</v>
      </c>
      <c r="C226">
        <v>40.340000000000003</v>
      </c>
      <c r="D226" t="s">
        <v>14</v>
      </c>
      <c r="E226">
        <v>20</v>
      </c>
      <c r="F226" s="16" t="s">
        <v>86</v>
      </c>
      <c r="G226" t="s">
        <v>284</v>
      </c>
      <c r="H226">
        <v>800</v>
      </c>
      <c r="I226" t="s">
        <v>140</v>
      </c>
      <c r="J226" t="s">
        <v>125</v>
      </c>
      <c r="K226" t="s">
        <v>19</v>
      </c>
      <c r="L226" s="32" t="s">
        <v>20</v>
      </c>
      <c r="M226" s="32" t="s">
        <v>59</v>
      </c>
      <c r="N226">
        <v>0</v>
      </c>
      <c r="O226" s="22" t="s">
        <v>141</v>
      </c>
      <c r="P226" s="6" t="s">
        <v>142</v>
      </c>
    </row>
    <row r="227" spans="1:16">
      <c r="A227" s="18">
        <v>80</v>
      </c>
      <c r="B227" s="6">
        <v>3</v>
      </c>
      <c r="C227">
        <v>36.06</v>
      </c>
      <c r="D227" t="s">
        <v>14</v>
      </c>
      <c r="E227">
        <v>20</v>
      </c>
      <c r="F227" s="16" t="s">
        <v>86</v>
      </c>
      <c r="G227" t="s">
        <v>284</v>
      </c>
      <c r="H227">
        <v>800</v>
      </c>
      <c r="I227" t="s">
        <v>140</v>
      </c>
      <c r="J227" t="s">
        <v>125</v>
      </c>
      <c r="K227" t="s">
        <v>19</v>
      </c>
      <c r="L227" s="32" t="s">
        <v>20</v>
      </c>
      <c r="M227" s="32" t="s">
        <v>59</v>
      </c>
      <c r="N227">
        <v>0</v>
      </c>
      <c r="O227" s="22" t="s">
        <v>141</v>
      </c>
    </row>
    <row r="228" spans="1:16">
      <c r="A228" s="18">
        <v>80</v>
      </c>
      <c r="B228" s="6">
        <v>6</v>
      </c>
      <c r="C228">
        <v>31.99</v>
      </c>
      <c r="D228" t="s">
        <v>14</v>
      </c>
      <c r="E228">
        <v>20</v>
      </c>
      <c r="F228" s="16" t="s">
        <v>86</v>
      </c>
      <c r="G228" t="s">
        <v>284</v>
      </c>
      <c r="H228">
        <v>800</v>
      </c>
      <c r="I228" t="s">
        <v>140</v>
      </c>
      <c r="J228" t="s">
        <v>125</v>
      </c>
      <c r="K228" t="s">
        <v>19</v>
      </c>
      <c r="L228" s="32" t="s">
        <v>20</v>
      </c>
      <c r="M228" s="32" t="s">
        <v>59</v>
      </c>
      <c r="N228">
        <v>0</v>
      </c>
      <c r="O228" s="22" t="s">
        <v>141</v>
      </c>
    </row>
    <row r="229" spans="1:16">
      <c r="A229" s="18">
        <v>80</v>
      </c>
      <c r="B229" s="6">
        <v>12</v>
      </c>
      <c r="C229">
        <v>30.44</v>
      </c>
      <c r="D229" t="s">
        <v>14</v>
      </c>
      <c r="E229">
        <v>20</v>
      </c>
      <c r="F229" s="16" t="s">
        <v>86</v>
      </c>
      <c r="G229" t="s">
        <v>284</v>
      </c>
      <c r="H229">
        <v>800</v>
      </c>
      <c r="I229" t="s">
        <v>140</v>
      </c>
      <c r="J229" t="s">
        <v>125</v>
      </c>
      <c r="K229" t="s">
        <v>19</v>
      </c>
      <c r="L229" s="32" t="s">
        <v>20</v>
      </c>
      <c r="M229" s="32" t="s">
        <v>59</v>
      </c>
      <c r="N229">
        <v>0</v>
      </c>
      <c r="O229" s="22" t="s">
        <v>141</v>
      </c>
    </row>
    <row r="230" spans="1:16">
      <c r="A230" s="18">
        <v>80</v>
      </c>
      <c r="B230" s="6">
        <v>24</v>
      </c>
      <c r="C230">
        <v>32.76</v>
      </c>
      <c r="D230" t="s">
        <v>14</v>
      </c>
      <c r="E230">
        <v>20</v>
      </c>
      <c r="F230" s="16" t="s">
        <v>86</v>
      </c>
      <c r="G230" t="s">
        <v>284</v>
      </c>
      <c r="H230">
        <v>800</v>
      </c>
      <c r="I230" t="s">
        <v>140</v>
      </c>
      <c r="J230" t="s">
        <v>125</v>
      </c>
      <c r="K230" t="s">
        <v>19</v>
      </c>
      <c r="L230" s="32" t="s">
        <v>20</v>
      </c>
      <c r="M230" s="32" t="s">
        <v>59</v>
      </c>
      <c r="N230">
        <v>0</v>
      </c>
      <c r="O230" s="22" t="s">
        <v>141</v>
      </c>
    </row>
    <row r="231" spans="1:16">
      <c r="A231" s="18">
        <v>80</v>
      </c>
      <c r="B231" s="6">
        <v>48</v>
      </c>
      <c r="C231">
        <v>25.53</v>
      </c>
      <c r="D231" t="s">
        <v>14</v>
      </c>
      <c r="E231">
        <v>20</v>
      </c>
      <c r="F231" s="16" t="s">
        <v>86</v>
      </c>
      <c r="G231" t="s">
        <v>284</v>
      </c>
      <c r="H231">
        <v>800</v>
      </c>
      <c r="I231" t="s">
        <v>140</v>
      </c>
      <c r="J231" t="s">
        <v>125</v>
      </c>
      <c r="K231" t="s">
        <v>19</v>
      </c>
      <c r="L231" s="32" t="s">
        <v>20</v>
      </c>
      <c r="M231" s="32" t="s">
        <v>59</v>
      </c>
      <c r="N231">
        <v>0</v>
      </c>
      <c r="O231" s="22" t="s">
        <v>141</v>
      </c>
    </row>
    <row r="232" spans="1:16">
      <c r="A232" s="18">
        <v>81</v>
      </c>
      <c r="B232" s="6">
        <v>24</v>
      </c>
      <c r="C232">
        <v>10.5737704918032</v>
      </c>
      <c r="D232" t="s">
        <v>14</v>
      </c>
      <c r="E232">
        <v>20.2</v>
      </c>
      <c r="F232" t="s">
        <v>31</v>
      </c>
      <c r="G232" t="s">
        <v>284</v>
      </c>
      <c r="H232">
        <v>220</v>
      </c>
      <c r="I232" t="s">
        <v>81</v>
      </c>
      <c r="J232" t="s">
        <v>125</v>
      </c>
      <c r="K232" t="s">
        <v>19</v>
      </c>
      <c r="L232" s="6" t="s">
        <v>144</v>
      </c>
      <c r="M232" s="6" t="s">
        <v>196</v>
      </c>
      <c r="N232">
        <v>5000</v>
      </c>
      <c r="O232">
        <v>27490486</v>
      </c>
      <c r="P232" s="6" t="s">
        <v>145</v>
      </c>
    </row>
    <row r="233" spans="1:16">
      <c r="A233" s="18">
        <v>82</v>
      </c>
      <c r="B233" s="6">
        <v>24</v>
      </c>
      <c r="C233">
        <v>3.5245901639344202</v>
      </c>
      <c r="D233" t="s">
        <v>14</v>
      </c>
      <c r="E233">
        <v>20.2</v>
      </c>
      <c r="F233" t="s">
        <v>31</v>
      </c>
      <c r="G233" t="s">
        <v>284</v>
      </c>
      <c r="H233">
        <v>220</v>
      </c>
      <c r="I233" t="s">
        <v>81</v>
      </c>
      <c r="J233" t="s">
        <v>125</v>
      </c>
      <c r="K233" t="s">
        <v>19</v>
      </c>
      <c r="L233" s="32" t="s">
        <v>20</v>
      </c>
      <c r="M233" s="6" t="s">
        <v>196</v>
      </c>
      <c r="N233">
        <v>5000</v>
      </c>
      <c r="O233">
        <v>27490486</v>
      </c>
      <c r="P233" s="6" t="s">
        <v>146</v>
      </c>
    </row>
    <row r="234" spans="1:16">
      <c r="A234" s="18">
        <v>83</v>
      </c>
      <c r="B234" s="6">
        <v>72</v>
      </c>
      <c r="C234">
        <v>3.1012658227848</v>
      </c>
      <c r="D234" t="s">
        <v>14</v>
      </c>
      <c r="E234">
        <v>19.100000000000001</v>
      </c>
      <c r="F234" s="21" t="s">
        <v>15</v>
      </c>
      <c r="G234" t="s">
        <v>284</v>
      </c>
      <c r="H234">
        <v>68</v>
      </c>
      <c r="I234" t="s">
        <v>81</v>
      </c>
      <c r="J234" t="s">
        <v>134</v>
      </c>
      <c r="K234" t="s">
        <v>19</v>
      </c>
      <c r="L234" s="32" t="s">
        <v>20</v>
      </c>
      <c r="M234" s="32" t="s">
        <v>59</v>
      </c>
      <c r="N234">
        <v>5000</v>
      </c>
      <c r="O234">
        <v>27254470</v>
      </c>
      <c r="P234" s="6" t="s">
        <v>147</v>
      </c>
    </row>
    <row r="235" spans="1:16">
      <c r="A235" s="18">
        <v>83</v>
      </c>
      <c r="B235" s="6">
        <v>240</v>
      </c>
      <c r="C235">
        <v>1.83544303797467</v>
      </c>
      <c r="D235" t="s">
        <v>14</v>
      </c>
      <c r="E235">
        <v>19.100000000000001</v>
      </c>
      <c r="F235" s="21" t="s">
        <v>15</v>
      </c>
      <c r="G235" t="s">
        <v>284</v>
      </c>
      <c r="H235">
        <v>68</v>
      </c>
      <c r="I235" t="s">
        <v>81</v>
      </c>
      <c r="J235" t="s">
        <v>134</v>
      </c>
      <c r="K235" t="s">
        <v>19</v>
      </c>
      <c r="L235" s="32" t="s">
        <v>20</v>
      </c>
      <c r="M235" s="32" t="s">
        <v>59</v>
      </c>
      <c r="N235">
        <v>5000</v>
      </c>
      <c r="O235">
        <v>27254470</v>
      </c>
    </row>
    <row r="236" spans="1:16">
      <c r="A236" s="18">
        <v>83</v>
      </c>
      <c r="B236" s="6">
        <v>408</v>
      </c>
      <c r="C236">
        <v>2.2784810126582098</v>
      </c>
      <c r="D236" t="s">
        <v>14</v>
      </c>
      <c r="E236">
        <v>19.100000000000001</v>
      </c>
      <c r="F236" s="21" t="s">
        <v>15</v>
      </c>
      <c r="G236" t="s">
        <v>284</v>
      </c>
      <c r="H236">
        <v>68</v>
      </c>
      <c r="I236" t="s">
        <v>81</v>
      </c>
      <c r="J236" t="s">
        <v>134</v>
      </c>
      <c r="K236" t="s">
        <v>19</v>
      </c>
      <c r="L236" s="32" t="s">
        <v>20</v>
      </c>
      <c r="M236" s="32" t="s">
        <v>59</v>
      </c>
      <c r="N236">
        <v>5000</v>
      </c>
      <c r="O236">
        <v>27254470</v>
      </c>
    </row>
    <row r="237" spans="1:16">
      <c r="A237" s="18">
        <v>84</v>
      </c>
      <c r="B237" s="6">
        <v>0.25</v>
      </c>
      <c r="C237">
        <v>12.22</v>
      </c>
      <c r="D237" t="s">
        <v>14</v>
      </c>
      <c r="E237" t="s">
        <v>326</v>
      </c>
      <c r="F237" t="s">
        <v>31</v>
      </c>
      <c r="G237" t="s">
        <v>284</v>
      </c>
      <c r="H237">
        <v>25</v>
      </c>
      <c r="I237" t="s">
        <v>167</v>
      </c>
      <c r="J237" t="s">
        <v>125</v>
      </c>
      <c r="K237" t="s">
        <v>19</v>
      </c>
      <c r="L237" s="32" t="s">
        <v>68</v>
      </c>
      <c r="M237" s="32" t="s">
        <v>326</v>
      </c>
      <c r="N237" t="s">
        <v>53</v>
      </c>
      <c r="O237">
        <v>30133308</v>
      </c>
      <c r="P237" s="6" t="s">
        <v>148</v>
      </c>
    </row>
    <row r="238" spans="1:16">
      <c r="A238" s="18">
        <v>84</v>
      </c>
      <c r="B238" s="6">
        <v>0.5</v>
      </c>
      <c r="C238">
        <v>15.27</v>
      </c>
      <c r="D238" t="s">
        <v>14</v>
      </c>
      <c r="E238" t="s">
        <v>326</v>
      </c>
      <c r="F238" t="s">
        <v>31</v>
      </c>
      <c r="G238" t="s">
        <v>284</v>
      </c>
      <c r="H238">
        <v>25</v>
      </c>
      <c r="I238" t="s">
        <v>167</v>
      </c>
      <c r="J238" t="s">
        <v>125</v>
      </c>
      <c r="K238" t="s">
        <v>19</v>
      </c>
      <c r="L238" s="32" t="s">
        <v>68</v>
      </c>
      <c r="M238" s="32" t="s">
        <v>326</v>
      </c>
      <c r="N238" t="s">
        <v>53</v>
      </c>
      <c r="O238">
        <v>30133308</v>
      </c>
    </row>
    <row r="239" spans="1:16">
      <c r="A239" s="18">
        <v>84</v>
      </c>
      <c r="B239" s="6">
        <v>1</v>
      </c>
      <c r="C239">
        <v>11.38</v>
      </c>
      <c r="D239" t="s">
        <v>14</v>
      </c>
      <c r="E239" t="s">
        <v>326</v>
      </c>
      <c r="F239" t="s">
        <v>31</v>
      </c>
      <c r="G239" t="s">
        <v>284</v>
      </c>
      <c r="H239">
        <v>25</v>
      </c>
      <c r="I239" t="s">
        <v>167</v>
      </c>
      <c r="J239" t="s">
        <v>125</v>
      </c>
      <c r="K239" t="s">
        <v>19</v>
      </c>
      <c r="L239" s="32" t="s">
        <v>68</v>
      </c>
      <c r="M239" s="32" t="s">
        <v>326</v>
      </c>
      <c r="N239" t="s">
        <v>53</v>
      </c>
      <c r="O239">
        <v>30133308</v>
      </c>
    </row>
    <row r="240" spans="1:16">
      <c r="A240" s="18">
        <v>84</v>
      </c>
      <c r="B240" s="6">
        <v>2</v>
      </c>
      <c r="C240">
        <v>9.1300000000000008</v>
      </c>
      <c r="D240" t="s">
        <v>14</v>
      </c>
      <c r="E240" t="s">
        <v>326</v>
      </c>
      <c r="F240" t="s">
        <v>31</v>
      </c>
      <c r="G240" t="s">
        <v>284</v>
      </c>
      <c r="H240">
        <v>25</v>
      </c>
      <c r="I240" t="s">
        <v>167</v>
      </c>
      <c r="J240" t="s">
        <v>125</v>
      </c>
      <c r="K240" t="s">
        <v>19</v>
      </c>
      <c r="L240" s="32" t="s">
        <v>68</v>
      </c>
      <c r="M240" s="32" t="s">
        <v>326</v>
      </c>
      <c r="N240" t="s">
        <v>53</v>
      </c>
      <c r="O240">
        <v>30133308</v>
      </c>
    </row>
    <row r="241" spans="1:16">
      <c r="A241" s="18">
        <v>84</v>
      </c>
      <c r="B241" s="6">
        <v>4</v>
      </c>
      <c r="C241">
        <v>5.34</v>
      </c>
      <c r="D241" t="s">
        <v>14</v>
      </c>
      <c r="E241" t="s">
        <v>326</v>
      </c>
      <c r="F241" t="s">
        <v>31</v>
      </c>
      <c r="G241" t="s">
        <v>284</v>
      </c>
      <c r="H241">
        <v>25</v>
      </c>
      <c r="I241" t="s">
        <v>167</v>
      </c>
      <c r="J241" t="s">
        <v>125</v>
      </c>
      <c r="K241" t="s">
        <v>19</v>
      </c>
      <c r="L241" s="32" t="s">
        <v>68</v>
      </c>
      <c r="M241" s="32" t="s">
        <v>326</v>
      </c>
      <c r="N241" t="s">
        <v>53</v>
      </c>
      <c r="O241">
        <v>30133308</v>
      </c>
    </row>
    <row r="242" spans="1:16">
      <c r="A242" s="18">
        <v>84</v>
      </c>
      <c r="B242" s="6">
        <v>6</v>
      </c>
      <c r="C242">
        <v>3.55</v>
      </c>
      <c r="D242" t="s">
        <v>14</v>
      </c>
      <c r="E242" t="s">
        <v>326</v>
      </c>
      <c r="F242" t="s">
        <v>31</v>
      </c>
      <c r="G242" t="s">
        <v>284</v>
      </c>
      <c r="H242">
        <v>25</v>
      </c>
      <c r="I242" t="s">
        <v>167</v>
      </c>
      <c r="J242" t="s">
        <v>125</v>
      </c>
      <c r="K242" t="s">
        <v>19</v>
      </c>
      <c r="L242" s="32" t="s">
        <v>68</v>
      </c>
      <c r="M242" s="32" t="s">
        <v>326</v>
      </c>
      <c r="N242" t="s">
        <v>53</v>
      </c>
      <c r="O242">
        <v>30133308</v>
      </c>
    </row>
    <row r="243" spans="1:16">
      <c r="A243" s="18">
        <v>84</v>
      </c>
      <c r="B243" s="6">
        <v>24</v>
      </c>
      <c r="C243">
        <v>2.3199999999999998</v>
      </c>
      <c r="D243" t="s">
        <v>14</v>
      </c>
      <c r="E243" t="s">
        <v>326</v>
      </c>
      <c r="F243" t="s">
        <v>31</v>
      </c>
      <c r="G243" t="s">
        <v>284</v>
      </c>
      <c r="H243">
        <v>25</v>
      </c>
      <c r="I243" t="s">
        <v>167</v>
      </c>
      <c r="J243" t="s">
        <v>125</v>
      </c>
      <c r="K243" t="s">
        <v>19</v>
      </c>
      <c r="L243" s="32" t="s">
        <v>68</v>
      </c>
      <c r="M243" s="32" t="s">
        <v>326</v>
      </c>
      <c r="N243" t="s">
        <v>53</v>
      </c>
      <c r="O243">
        <v>30133308</v>
      </c>
    </row>
    <row r="244" spans="1:16">
      <c r="A244" s="18">
        <v>84</v>
      </c>
      <c r="B244" s="6">
        <v>48</v>
      </c>
      <c r="C244">
        <v>2.11</v>
      </c>
      <c r="D244" t="s">
        <v>14</v>
      </c>
      <c r="E244" t="s">
        <v>326</v>
      </c>
      <c r="F244" t="s">
        <v>31</v>
      </c>
      <c r="G244" t="s">
        <v>284</v>
      </c>
      <c r="H244">
        <v>25</v>
      </c>
      <c r="I244" t="s">
        <v>167</v>
      </c>
      <c r="J244" t="s">
        <v>125</v>
      </c>
      <c r="K244" t="s">
        <v>130</v>
      </c>
      <c r="L244" s="32" t="s">
        <v>68</v>
      </c>
      <c r="M244" s="32" t="s">
        <v>326</v>
      </c>
      <c r="N244" t="s">
        <v>53</v>
      </c>
      <c r="O244">
        <v>30133308</v>
      </c>
      <c r="P244" s="6"/>
    </row>
    <row r="245" spans="1:16">
      <c r="A245" s="18">
        <v>85</v>
      </c>
      <c r="B245" s="6">
        <v>4</v>
      </c>
      <c r="C245">
        <v>1.35849056603773</v>
      </c>
      <c r="D245" t="s">
        <v>14</v>
      </c>
      <c r="E245" t="s">
        <v>326</v>
      </c>
      <c r="F245" s="21" t="s">
        <v>15</v>
      </c>
      <c r="G245" t="s">
        <v>284</v>
      </c>
      <c r="H245">
        <v>75</v>
      </c>
      <c r="I245" t="s">
        <v>137</v>
      </c>
      <c r="J245" t="s">
        <v>125</v>
      </c>
      <c r="K245" t="s">
        <v>130</v>
      </c>
      <c r="L245" t="s">
        <v>149</v>
      </c>
      <c r="M245" s="32" t="s">
        <v>326</v>
      </c>
      <c r="N245">
        <v>0</v>
      </c>
      <c r="O245" s="22" t="s">
        <v>150</v>
      </c>
      <c r="P245" t="s">
        <v>289</v>
      </c>
    </row>
    <row r="246" spans="1:16">
      <c r="A246" s="18">
        <v>85</v>
      </c>
      <c r="B246" s="6">
        <v>24</v>
      </c>
      <c r="C246">
        <v>0.679245283018866</v>
      </c>
      <c r="D246" t="s">
        <v>14</v>
      </c>
      <c r="E246" t="s">
        <v>326</v>
      </c>
      <c r="F246" s="21" t="s">
        <v>15</v>
      </c>
      <c r="G246" t="s">
        <v>284</v>
      </c>
      <c r="H246">
        <v>75</v>
      </c>
      <c r="I246" t="s">
        <v>137</v>
      </c>
      <c r="J246" t="s">
        <v>125</v>
      </c>
      <c r="K246" t="s">
        <v>130</v>
      </c>
      <c r="L246" t="s">
        <v>149</v>
      </c>
      <c r="M246" s="32" t="s">
        <v>326</v>
      </c>
      <c r="N246">
        <v>0</v>
      </c>
      <c r="O246" s="22" t="s">
        <v>150</v>
      </c>
    </row>
    <row r="247" spans="1:16">
      <c r="A247" s="18">
        <v>85</v>
      </c>
      <c r="B247" s="6">
        <v>72</v>
      </c>
      <c r="C247">
        <v>0.37735849056603599</v>
      </c>
      <c r="D247" t="s">
        <v>14</v>
      </c>
      <c r="E247" t="s">
        <v>326</v>
      </c>
      <c r="F247" s="21" t="s">
        <v>15</v>
      </c>
      <c r="G247" t="s">
        <v>284</v>
      </c>
      <c r="H247">
        <v>75</v>
      </c>
      <c r="I247" t="s">
        <v>137</v>
      </c>
      <c r="J247" t="s">
        <v>125</v>
      </c>
      <c r="K247" t="s">
        <v>130</v>
      </c>
      <c r="L247" t="s">
        <v>149</v>
      </c>
      <c r="M247" s="32" t="s">
        <v>326</v>
      </c>
      <c r="N247">
        <v>0</v>
      </c>
      <c r="O247" s="22" t="s">
        <v>150</v>
      </c>
    </row>
    <row r="248" spans="1:16">
      <c r="A248" s="18">
        <v>85</v>
      </c>
      <c r="B248" s="6">
        <v>168</v>
      </c>
      <c r="C248">
        <v>0.52830188679245105</v>
      </c>
      <c r="D248" t="s">
        <v>14</v>
      </c>
      <c r="E248" t="s">
        <v>326</v>
      </c>
      <c r="F248" s="21" t="s">
        <v>15</v>
      </c>
      <c r="G248" t="s">
        <v>284</v>
      </c>
      <c r="H248">
        <v>75</v>
      </c>
      <c r="I248" t="s">
        <v>137</v>
      </c>
      <c r="J248" t="s">
        <v>125</v>
      </c>
      <c r="K248" t="s">
        <v>130</v>
      </c>
      <c r="L248" t="s">
        <v>149</v>
      </c>
      <c r="M248" s="32" t="s">
        <v>326</v>
      </c>
      <c r="N248">
        <v>0</v>
      </c>
      <c r="O248" s="22" t="s">
        <v>150</v>
      </c>
    </row>
    <row r="249" spans="1:16">
      <c r="A249" s="18">
        <v>86</v>
      </c>
      <c r="B249" s="6">
        <v>48</v>
      </c>
      <c r="C249">
        <v>2.37096774193548</v>
      </c>
      <c r="D249" t="s">
        <v>14</v>
      </c>
      <c r="E249" t="s">
        <v>326</v>
      </c>
      <c r="F249" s="21" t="s">
        <v>15</v>
      </c>
      <c r="G249" t="s">
        <v>284</v>
      </c>
      <c r="H249">
        <v>50</v>
      </c>
      <c r="I249" t="s">
        <v>137</v>
      </c>
      <c r="J249" t="s">
        <v>134</v>
      </c>
      <c r="K249" t="s">
        <v>19</v>
      </c>
      <c r="L249" t="s">
        <v>20</v>
      </c>
      <c r="M249" s="32" t="s">
        <v>326</v>
      </c>
      <c r="N249" t="s">
        <v>53</v>
      </c>
      <c r="O249" s="21">
        <v>22378564</v>
      </c>
      <c r="P249" s="6" t="s">
        <v>151</v>
      </c>
    </row>
    <row r="250" spans="1:16">
      <c r="A250">
        <v>87</v>
      </c>
      <c r="B250">
        <v>22</v>
      </c>
      <c r="C250">
        <v>7.4098360655737601</v>
      </c>
      <c r="D250" t="s">
        <v>14</v>
      </c>
      <c r="E250">
        <v>22.5</v>
      </c>
      <c r="F250" t="s">
        <v>31</v>
      </c>
      <c r="G250" t="s">
        <v>284</v>
      </c>
      <c r="H250">
        <v>129.1</v>
      </c>
      <c r="I250" s="6" t="s">
        <v>184</v>
      </c>
      <c r="J250" t="s">
        <v>152</v>
      </c>
      <c r="K250" t="s">
        <v>19</v>
      </c>
      <c r="L250" t="s">
        <v>126</v>
      </c>
      <c r="M250" s="32" t="s">
        <v>59</v>
      </c>
      <c r="N250">
        <v>5000</v>
      </c>
      <c r="O250">
        <v>25353068</v>
      </c>
      <c r="P250" s="6" t="s">
        <v>153</v>
      </c>
    </row>
    <row r="251" spans="1:16">
      <c r="A251">
        <v>88</v>
      </c>
      <c r="B251">
        <v>22</v>
      </c>
      <c r="C251">
        <v>3.7377049180327799</v>
      </c>
      <c r="D251" t="s">
        <v>14</v>
      </c>
      <c r="E251">
        <v>22.5</v>
      </c>
      <c r="F251" t="s">
        <v>31</v>
      </c>
      <c r="G251" t="s">
        <v>284</v>
      </c>
      <c r="H251">
        <v>125.2</v>
      </c>
      <c r="I251" s="6" t="s">
        <v>184</v>
      </c>
      <c r="J251" t="s">
        <v>152</v>
      </c>
      <c r="K251" t="s">
        <v>19</v>
      </c>
      <c r="L251" t="s">
        <v>20</v>
      </c>
      <c r="M251" s="32" t="s">
        <v>59</v>
      </c>
      <c r="N251">
        <v>5000</v>
      </c>
      <c r="O251">
        <v>25353068</v>
      </c>
      <c r="P251" s="6" t="s">
        <v>154</v>
      </c>
    </row>
    <row r="252" spans="1:16">
      <c r="A252">
        <v>89</v>
      </c>
      <c r="B252">
        <v>48</v>
      </c>
      <c r="C252">
        <v>4.2857142857142803</v>
      </c>
      <c r="D252" t="s">
        <v>14</v>
      </c>
      <c r="E252">
        <v>17</v>
      </c>
      <c r="F252" s="21" t="s">
        <v>15</v>
      </c>
      <c r="G252" t="s">
        <v>284</v>
      </c>
      <c r="H252">
        <v>175.3</v>
      </c>
      <c r="I252" s="6" t="s">
        <v>184</v>
      </c>
      <c r="J252" t="s">
        <v>152</v>
      </c>
      <c r="K252" t="s">
        <v>19</v>
      </c>
      <c r="L252" t="s">
        <v>155</v>
      </c>
      <c r="M252" s="32" t="s">
        <v>196</v>
      </c>
      <c r="N252">
        <v>5000</v>
      </c>
      <c r="O252">
        <v>24937108</v>
      </c>
      <c r="P252" t="s">
        <v>156</v>
      </c>
    </row>
    <row r="253" spans="1:16">
      <c r="A253">
        <v>90</v>
      </c>
      <c r="B253">
        <v>48</v>
      </c>
      <c r="C253">
        <v>6.5714285714285703</v>
      </c>
      <c r="D253" t="s">
        <v>14</v>
      </c>
      <c r="E253">
        <v>17</v>
      </c>
      <c r="F253" s="21" t="s">
        <v>15</v>
      </c>
      <c r="G253" t="s">
        <v>284</v>
      </c>
      <c r="H253">
        <v>80</v>
      </c>
      <c r="I253" s="6" t="s">
        <v>184</v>
      </c>
      <c r="J253" t="s">
        <v>152</v>
      </c>
      <c r="K253" t="s">
        <v>19</v>
      </c>
      <c r="L253" t="s">
        <v>20</v>
      </c>
      <c r="M253" s="32" t="s">
        <v>326</v>
      </c>
      <c r="N253">
        <v>5000</v>
      </c>
      <c r="O253">
        <v>24937108</v>
      </c>
      <c r="P253" t="s">
        <v>157</v>
      </c>
    </row>
    <row r="254" spans="1:16">
      <c r="A254">
        <v>91</v>
      </c>
      <c r="B254">
        <v>24</v>
      </c>
      <c r="C254">
        <v>6.08955223880597</v>
      </c>
      <c r="D254" t="s">
        <v>14</v>
      </c>
      <c r="E254" t="s">
        <v>326</v>
      </c>
      <c r="F254" t="s">
        <v>158</v>
      </c>
      <c r="G254" t="s">
        <v>284</v>
      </c>
      <c r="H254">
        <v>194.4</v>
      </c>
      <c r="I254" s="6" t="s">
        <v>184</v>
      </c>
      <c r="J254" t="s">
        <v>152</v>
      </c>
      <c r="K254" t="s">
        <v>19</v>
      </c>
      <c r="L254" t="s">
        <v>159</v>
      </c>
      <c r="M254" s="32" t="s">
        <v>196</v>
      </c>
      <c r="N254">
        <v>5000</v>
      </c>
      <c r="O254">
        <v>24875656</v>
      </c>
      <c r="P254" s="26" t="s">
        <v>359</v>
      </c>
    </row>
    <row r="255" spans="1:16">
      <c r="A255">
        <v>92</v>
      </c>
      <c r="B255">
        <v>24</v>
      </c>
      <c r="C255">
        <v>4</v>
      </c>
      <c r="D255" t="s">
        <v>14</v>
      </c>
      <c r="E255" t="s">
        <v>326</v>
      </c>
      <c r="F255" t="s">
        <v>158</v>
      </c>
      <c r="G255" t="s">
        <v>284</v>
      </c>
      <c r="H255">
        <v>150</v>
      </c>
      <c r="I255" s="6" t="s">
        <v>184</v>
      </c>
      <c r="J255" t="s">
        <v>152</v>
      </c>
      <c r="K255" t="s">
        <v>19</v>
      </c>
      <c r="L255" t="s">
        <v>20</v>
      </c>
      <c r="M255" s="32" t="s">
        <v>326</v>
      </c>
      <c r="N255">
        <v>5000</v>
      </c>
      <c r="O255">
        <v>24875656</v>
      </c>
      <c r="P255" s="26" t="s">
        <v>360</v>
      </c>
    </row>
    <row r="256" spans="1:16">
      <c r="A256">
        <v>93</v>
      </c>
      <c r="B256">
        <v>5</v>
      </c>
      <c r="C256">
        <v>4.1818181818181799</v>
      </c>
      <c r="D256" t="s">
        <v>14</v>
      </c>
      <c r="E256">
        <v>17</v>
      </c>
      <c r="F256" s="21" t="s">
        <v>15</v>
      </c>
      <c r="G256" t="s">
        <v>284</v>
      </c>
      <c r="H256">
        <v>168</v>
      </c>
      <c r="I256" s="6" t="s">
        <v>184</v>
      </c>
      <c r="J256" t="s">
        <v>152</v>
      </c>
      <c r="K256" t="s">
        <v>19</v>
      </c>
      <c r="L256" t="s">
        <v>159</v>
      </c>
      <c r="M256" s="32" t="s">
        <v>196</v>
      </c>
      <c r="N256">
        <v>5000</v>
      </c>
      <c r="O256">
        <v>24083623</v>
      </c>
      <c r="P256" s="6" t="s">
        <v>361</v>
      </c>
    </row>
    <row r="257" spans="1:16">
      <c r="A257">
        <v>93</v>
      </c>
      <c r="B257">
        <v>48</v>
      </c>
      <c r="C257">
        <v>3.51351351351351</v>
      </c>
      <c r="D257" t="s">
        <v>14</v>
      </c>
      <c r="E257">
        <v>17</v>
      </c>
      <c r="F257" s="21" t="s">
        <v>15</v>
      </c>
      <c r="G257" t="s">
        <v>284</v>
      </c>
      <c r="H257">
        <v>168</v>
      </c>
      <c r="I257" s="6" t="s">
        <v>184</v>
      </c>
      <c r="J257" t="s">
        <v>152</v>
      </c>
      <c r="K257" t="s">
        <v>19</v>
      </c>
      <c r="L257" t="s">
        <v>20</v>
      </c>
      <c r="M257" s="32" t="s">
        <v>196</v>
      </c>
      <c r="N257">
        <v>5000</v>
      </c>
      <c r="O257">
        <v>24083623</v>
      </c>
    </row>
    <row r="258" spans="1:16">
      <c r="A258">
        <v>94</v>
      </c>
      <c r="B258">
        <v>5</v>
      </c>
      <c r="C258">
        <v>4.4545454545454497</v>
      </c>
      <c r="D258" t="s">
        <v>14</v>
      </c>
      <c r="E258">
        <v>17</v>
      </c>
      <c r="F258" s="21" t="s">
        <v>15</v>
      </c>
      <c r="G258" t="s">
        <v>284</v>
      </c>
      <c r="H258">
        <v>168</v>
      </c>
      <c r="I258" s="6" t="s">
        <v>184</v>
      </c>
      <c r="J258" t="s">
        <v>152</v>
      </c>
      <c r="K258" t="s">
        <v>19</v>
      </c>
      <c r="L258" t="s">
        <v>159</v>
      </c>
      <c r="M258" s="32" t="s">
        <v>196</v>
      </c>
      <c r="N258">
        <v>5000</v>
      </c>
      <c r="O258">
        <v>24083623</v>
      </c>
      <c r="P258" s="6" t="s">
        <v>362</v>
      </c>
    </row>
    <row r="259" spans="1:16">
      <c r="A259">
        <v>94</v>
      </c>
      <c r="B259">
        <v>48</v>
      </c>
      <c r="C259">
        <v>4.5045045045045002</v>
      </c>
      <c r="D259" t="s">
        <v>14</v>
      </c>
      <c r="E259">
        <v>17</v>
      </c>
      <c r="F259" s="21" t="s">
        <v>15</v>
      </c>
      <c r="G259" t="s">
        <v>284</v>
      </c>
      <c r="H259">
        <v>168</v>
      </c>
      <c r="I259" s="6" t="s">
        <v>184</v>
      </c>
      <c r="J259" t="s">
        <v>152</v>
      </c>
      <c r="K259" t="s">
        <v>19</v>
      </c>
      <c r="L259" t="s">
        <v>160</v>
      </c>
      <c r="M259" s="32" t="s">
        <v>196</v>
      </c>
      <c r="N259">
        <v>5000</v>
      </c>
      <c r="O259">
        <v>24083623</v>
      </c>
    </row>
    <row r="260" spans="1:16">
      <c r="A260">
        <v>95</v>
      </c>
      <c r="B260">
        <v>4</v>
      </c>
      <c r="C260">
        <v>4.12</v>
      </c>
      <c r="D260" t="s">
        <v>14</v>
      </c>
      <c r="E260">
        <v>21.4</v>
      </c>
      <c r="F260" t="s">
        <v>31</v>
      </c>
      <c r="G260" t="s">
        <v>284</v>
      </c>
      <c r="H260">
        <v>7</v>
      </c>
      <c r="I260" s="21" t="s">
        <v>161</v>
      </c>
      <c r="J260" t="s">
        <v>152</v>
      </c>
      <c r="K260" t="s">
        <v>19</v>
      </c>
      <c r="L260" t="s">
        <v>160</v>
      </c>
      <c r="M260" s="32" t="s">
        <v>196</v>
      </c>
      <c r="N260">
        <v>500</v>
      </c>
      <c r="O260">
        <v>21670497</v>
      </c>
      <c r="P260" s="6" t="s">
        <v>162</v>
      </c>
    </row>
    <row r="261" spans="1:16">
      <c r="A261">
        <v>95</v>
      </c>
      <c r="B261">
        <v>24</v>
      </c>
      <c r="C261">
        <v>0.87999999999999901</v>
      </c>
      <c r="D261" t="s">
        <v>14</v>
      </c>
      <c r="E261">
        <v>21.4</v>
      </c>
      <c r="F261" t="s">
        <v>31</v>
      </c>
      <c r="G261" t="s">
        <v>284</v>
      </c>
      <c r="H261">
        <v>7</v>
      </c>
      <c r="I261" s="21" t="s">
        <v>161</v>
      </c>
      <c r="J261" t="s">
        <v>152</v>
      </c>
      <c r="K261" t="s">
        <v>19</v>
      </c>
      <c r="L261" t="s">
        <v>160</v>
      </c>
      <c r="M261" s="32" t="s">
        <v>196</v>
      </c>
      <c r="N261">
        <v>500</v>
      </c>
      <c r="O261">
        <v>21670497</v>
      </c>
    </row>
    <row r="262" spans="1:16">
      <c r="A262">
        <v>95</v>
      </c>
      <c r="B262">
        <v>72</v>
      </c>
      <c r="C262">
        <v>0.36</v>
      </c>
      <c r="D262" t="s">
        <v>14</v>
      </c>
      <c r="E262">
        <v>21.4</v>
      </c>
      <c r="F262" t="s">
        <v>31</v>
      </c>
      <c r="G262" t="s">
        <v>284</v>
      </c>
      <c r="H262">
        <v>7</v>
      </c>
      <c r="I262" s="21" t="s">
        <v>161</v>
      </c>
      <c r="J262" t="s">
        <v>152</v>
      </c>
      <c r="K262" t="s">
        <v>19</v>
      </c>
      <c r="L262" t="s">
        <v>160</v>
      </c>
      <c r="M262" s="32" t="s">
        <v>196</v>
      </c>
      <c r="N262">
        <v>500</v>
      </c>
      <c r="O262">
        <v>21670497</v>
      </c>
    </row>
    <row r="263" spans="1:16">
      <c r="A263">
        <v>95</v>
      </c>
      <c r="B263">
        <v>96</v>
      </c>
      <c r="C263">
        <v>0.48</v>
      </c>
      <c r="D263" t="s">
        <v>14</v>
      </c>
      <c r="E263">
        <v>21.4</v>
      </c>
      <c r="F263" t="s">
        <v>31</v>
      </c>
      <c r="G263" t="s">
        <v>284</v>
      </c>
      <c r="H263">
        <v>7</v>
      </c>
      <c r="I263" s="21" t="s">
        <v>161</v>
      </c>
      <c r="J263" t="s">
        <v>152</v>
      </c>
      <c r="K263" t="s">
        <v>19</v>
      </c>
      <c r="L263" t="s">
        <v>160</v>
      </c>
      <c r="M263" s="32" t="s">
        <v>196</v>
      </c>
      <c r="N263">
        <v>500</v>
      </c>
      <c r="O263">
        <v>21670497</v>
      </c>
    </row>
    <row r="264" spans="1:16">
      <c r="A264">
        <v>95</v>
      </c>
      <c r="B264">
        <v>168</v>
      </c>
      <c r="C264">
        <v>0.16</v>
      </c>
      <c r="D264" t="s">
        <v>14</v>
      </c>
      <c r="E264">
        <v>21.4</v>
      </c>
      <c r="F264" t="s">
        <v>31</v>
      </c>
      <c r="G264" t="s">
        <v>284</v>
      </c>
      <c r="H264">
        <v>7</v>
      </c>
      <c r="I264" s="21" t="s">
        <v>161</v>
      </c>
      <c r="J264" t="s">
        <v>152</v>
      </c>
      <c r="K264" t="s">
        <v>19</v>
      </c>
      <c r="L264" t="s">
        <v>160</v>
      </c>
      <c r="M264" s="32" t="s">
        <v>196</v>
      </c>
      <c r="N264">
        <v>500</v>
      </c>
      <c r="O264">
        <v>21670497</v>
      </c>
    </row>
    <row r="265" spans="1:16">
      <c r="A265">
        <v>96</v>
      </c>
      <c r="B265">
        <v>4</v>
      </c>
      <c r="C265">
        <v>2.7647058823529398</v>
      </c>
      <c r="D265" t="s">
        <v>14</v>
      </c>
      <c r="E265">
        <v>21.4</v>
      </c>
      <c r="F265" t="s">
        <v>31</v>
      </c>
      <c r="G265" t="s">
        <v>284</v>
      </c>
      <c r="H265">
        <v>7</v>
      </c>
      <c r="I265" s="21" t="s">
        <v>161</v>
      </c>
      <c r="J265" t="s">
        <v>152</v>
      </c>
      <c r="K265" t="s">
        <v>19</v>
      </c>
      <c r="L265" t="s">
        <v>20</v>
      </c>
      <c r="M265" s="32" t="s">
        <v>196</v>
      </c>
      <c r="N265">
        <v>500</v>
      </c>
      <c r="O265">
        <v>21670497</v>
      </c>
      <c r="P265" s="6" t="s">
        <v>363</v>
      </c>
    </row>
    <row r="266" spans="1:16">
      <c r="A266">
        <v>96</v>
      </c>
      <c r="B266">
        <v>24</v>
      </c>
      <c r="C266">
        <v>0.41176470588235198</v>
      </c>
      <c r="D266" t="s">
        <v>14</v>
      </c>
      <c r="E266">
        <v>21.4</v>
      </c>
      <c r="F266" t="s">
        <v>31</v>
      </c>
      <c r="G266" t="s">
        <v>284</v>
      </c>
      <c r="H266">
        <v>7</v>
      </c>
      <c r="I266" s="21" t="s">
        <v>161</v>
      </c>
      <c r="J266" t="s">
        <v>152</v>
      </c>
      <c r="K266" t="s">
        <v>19</v>
      </c>
      <c r="L266" t="s">
        <v>20</v>
      </c>
      <c r="M266" s="32" t="s">
        <v>196</v>
      </c>
      <c r="N266">
        <v>500</v>
      </c>
      <c r="O266">
        <v>21670497</v>
      </c>
    </row>
    <row r="267" spans="1:16">
      <c r="A267">
        <v>96</v>
      </c>
      <c r="B267">
        <v>96</v>
      </c>
      <c r="C267">
        <v>0.21568627450980399</v>
      </c>
      <c r="D267" t="s">
        <v>14</v>
      </c>
      <c r="E267">
        <v>21.4</v>
      </c>
      <c r="F267" t="s">
        <v>31</v>
      </c>
      <c r="G267" t="s">
        <v>284</v>
      </c>
      <c r="H267">
        <v>7</v>
      </c>
      <c r="I267" s="21" t="s">
        <v>161</v>
      </c>
      <c r="J267" t="s">
        <v>152</v>
      </c>
      <c r="K267" t="s">
        <v>19</v>
      </c>
      <c r="L267" t="s">
        <v>20</v>
      </c>
      <c r="M267" s="32" t="s">
        <v>196</v>
      </c>
      <c r="N267">
        <v>500</v>
      </c>
      <c r="O267">
        <v>21670497</v>
      </c>
    </row>
    <row r="268" spans="1:16">
      <c r="A268">
        <v>97</v>
      </c>
      <c r="B268">
        <v>48</v>
      </c>
      <c r="C268">
        <v>2.1800000000000002</v>
      </c>
      <c r="D268" t="s">
        <v>14</v>
      </c>
      <c r="E268" t="s">
        <v>326</v>
      </c>
      <c r="F268" t="s">
        <v>158</v>
      </c>
      <c r="G268" t="s">
        <v>284</v>
      </c>
      <c r="H268">
        <v>15</v>
      </c>
      <c r="I268" s="6" t="s">
        <v>184</v>
      </c>
      <c r="J268" t="s">
        <v>152</v>
      </c>
      <c r="K268" t="s">
        <v>19</v>
      </c>
      <c r="L268" t="s">
        <v>20</v>
      </c>
      <c r="M268" s="32" t="s">
        <v>326</v>
      </c>
      <c r="N268">
        <v>0</v>
      </c>
      <c r="O268">
        <v>21546997</v>
      </c>
      <c r="P268" t="s">
        <v>177</v>
      </c>
    </row>
    <row r="269" spans="1:16">
      <c r="A269">
        <v>98</v>
      </c>
      <c r="B269">
        <v>18</v>
      </c>
      <c r="C269">
        <v>6.1711711711711699</v>
      </c>
      <c r="D269" t="s">
        <v>14</v>
      </c>
      <c r="E269">
        <v>18</v>
      </c>
      <c r="F269" t="s">
        <v>31</v>
      </c>
      <c r="G269" t="s">
        <v>284</v>
      </c>
      <c r="H269">
        <v>219.4</v>
      </c>
      <c r="I269" s="6" t="s">
        <v>184</v>
      </c>
      <c r="J269" t="s">
        <v>152</v>
      </c>
      <c r="K269" t="s">
        <v>19</v>
      </c>
      <c r="L269" t="s">
        <v>20</v>
      </c>
      <c r="M269" s="32" t="s">
        <v>196</v>
      </c>
      <c r="N269">
        <v>5000</v>
      </c>
      <c r="O269" s="23">
        <v>25955122</v>
      </c>
      <c r="P269" t="s">
        <v>163</v>
      </c>
    </row>
    <row r="270" spans="1:16">
      <c r="A270">
        <v>99</v>
      </c>
      <c r="B270">
        <v>18</v>
      </c>
      <c r="C270">
        <v>5.3603603603603602</v>
      </c>
      <c r="D270" t="s">
        <v>14</v>
      </c>
      <c r="E270">
        <v>18</v>
      </c>
      <c r="F270" t="s">
        <v>31</v>
      </c>
      <c r="G270" t="s">
        <v>284</v>
      </c>
      <c r="H270">
        <v>226</v>
      </c>
      <c r="I270" s="6" t="s">
        <v>184</v>
      </c>
      <c r="J270" t="s">
        <v>152</v>
      </c>
      <c r="K270" t="s">
        <v>19</v>
      </c>
      <c r="L270" t="s">
        <v>160</v>
      </c>
      <c r="M270" s="32" t="s">
        <v>196</v>
      </c>
      <c r="N270">
        <v>5000</v>
      </c>
      <c r="O270" s="23">
        <v>25955122</v>
      </c>
      <c r="P270" t="s">
        <v>165</v>
      </c>
    </row>
    <row r="271" spans="1:16">
      <c r="A271">
        <v>100</v>
      </c>
      <c r="B271">
        <v>0.5</v>
      </c>
      <c r="C271">
        <v>12.01</v>
      </c>
      <c r="D271" t="s">
        <v>14</v>
      </c>
      <c r="E271" s="21">
        <v>25</v>
      </c>
      <c r="F271" s="6" t="s">
        <v>166</v>
      </c>
      <c r="G271" t="s">
        <v>284</v>
      </c>
      <c r="H271">
        <v>900</v>
      </c>
      <c r="I271" t="s">
        <v>167</v>
      </c>
      <c r="J271" t="s">
        <v>152</v>
      </c>
      <c r="K271" t="s">
        <v>19</v>
      </c>
      <c r="L271" t="s">
        <v>20</v>
      </c>
      <c r="M271" s="32" t="s">
        <v>59</v>
      </c>
      <c r="N271">
        <v>0</v>
      </c>
      <c r="O271">
        <v>26249579</v>
      </c>
      <c r="P271" t="s">
        <v>168</v>
      </c>
    </row>
    <row r="272" spans="1:16">
      <c r="A272">
        <v>100</v>
      </c>
      <c r="B272">
        <v>1</v>
      </c>
      <c r="C272">
        <v>12.23</v>
      </c>
      <c r="D272" t="s">
        <v>14</v>
      </c>
      <c r="E272" s="21">
        <v>25</v>
      </c>
      <c r="F272" s="6" t="s">
        <v>166</v>
      </c>
      <c r="G272" t="s">
        <v>284</v>
      </c>
      <c r="H272">
        <v>900</v>
      </c>
      <c r="I272" t="s">
        <v>167</v>
      </c>
      <c r="J272" t="s">
        <v>152</v>
      </c>
      <c r="K272" t="s">
        <v>19</v>
      </c>
      <c r="L272" t="s">
        <v>20</v>
      </c>
      <c r="M272" s="32" t="s">
        <v>59</v>
      </c>
      <c r="N272">
        <v>0</v>
      </c>
      <c r="O272">
        <v>26249579</v>
      </c>
    </row>
    <row r="273" spans="1:17">
      <c r="A273">
        <v>100</v>
      </c>
      <c r="B273">
        <v>4</v>
      </c>
      <c r="C273">
        <v>12.84</v>
      </c>
      <c r="D273" t="s">
        <v>14</v>
      </c>
      <c r="E273" s="21">
        <v>25</v>
      </c>
      <c r="F273" s="6" t="s">
        <v>166</v>
      </c>
      <c r="G273" t="s">
        <v>284</v>
      </c>
      <c r="H273">
        <v>900</v>
      </c>
      <c r="I273" t="s">
        <v>167</v>
      </c>
      <c r="J273" t="s">
        <v>152</v>
      </c>
      <c r="K273" t="s">
        <v>19</v>
      </c>
      <c r="L273" t="s">
        <v>20</v>
      </c>
      <c r="M273" s="32" t="s">
        <v>59</v>
      </c>
      <c r="N273">
        <v>0</v>
      </c>
      <c r="O273">
        <v>26249579</v>
      </c>
    </row>
    <row r="274" spans="1:17">
      <c r="A274">
        <v>101</v>
      </c>
      <c r="B274">
        <v>48</v>
      </c>
      <c r="C274">
        <v>3.52941176470588</v>
      </c>
      <c r="D274" t="s">
        <v>14</v>
      </c>
      <c r="E274">
        <v>20</v>
      </c>
      <c r="F274" s="21" t="s">
        <v>15</v>
      </c>
      <c r="G274" t="s">
        <v>284</v>
      </c>
      <c r="H274" s="6">
        <v>190.1</v>
      </c>
      <c r="I274" s="21" t="s">
        <v>169</v>
      </c>
      <c r="J274" t="s">
        <v>152</v>
      </c>
      <c r="K274" t="s">
        <v>19</v>
      </c>
      <c r="L274" t="s">
        <v>159</v>
      </c>
      <c r="M274" s="32" t="s">
        <v>196</v>
      </c>
      <c r="N274">
        <v>5000</v>
      </c>
      <c r="O274">
        <v>27980987</v>
      </c>
      <c r="P274" t="s">
        <v>170</v>
      </c>
    </row>
    <row r="275" spans="1:17">
      <c r="A275">
        <v>102</v>
      </c>
      <c r="B275">
        <v>48</v>
      </c>
      <c r="C275">
        <v>3.52941176470588</v>
      </c>
      <c r="D275" t="s">
        <v>14</v>
      </c>
      <c r="E275">
        <v>20</v>
      </c>
      <c r="F275" s="21" t="s">
        <v>15</v>
      </c>
      <c r="G275" t="s">
        <v>284</v>
      </c>
      <c r="H275" s="6">
        <v>190.1</v>
      </c>
      <c r="I275" s="21" t="s">
        <v>169</v>
      </c>
      <c r="J275" t="s">
        <v>152</v>
      </c>
      <c r="K275" t="s">
        <v>19</v>
      </c>
      <c r="L275" t="s">
        <v>20</v>
      </c>
      <c r="M275" s="32" t="s">
        <v>196</v>
      </c>
      <c r="N275">
        <v>5000</v>
      </c>
      <c r="O275">
        <v>27980987</v>
      </c>
      <c r="P275" t="s">
        <v>171</v>
      </c>
    </row>
    <row r="276" spans="1:17">
      <c r="A276">
        <v>103</v>
      </c>
      <c r="B276">
        <v>504</v>
      </c>
      <c r="C276" s="6">
        <v>0.90322580645161399</v>
      </c>
      <c r="D276" t="s">
        <v>14</v>
      </c>
      <c r="E276" t="s">
        <v>326</v>
      </c>
      <c r="F276" s="21" t="s">
        <v>15</v>
      </c>
      <c r="G276" t="s">
        <v>284</v>
      </c>
      <c r="H276" s="6">
        <v>150</v>
      </c>
      <c r="I276" s="21" t="s">
        <v>169</v>
      </c>
      <c r="J276" t="s">
        <v>152</v>
      </c>
      <c r="K276" t="s">
        <v>19</v>
      </c>
      <c r="L276" t="s">
        <v>20</v>
      </c>
      <c r="M276" s="32" t="s">
        <v>381</v>
      </c>
      <c r="N276">
        <v>5000</v>
      </c>
      <c r="O276">
        <v>26213260</v>
      </c>
      <c r="P276" t="s">
        <v>172</v>
      </c>
    </row>
    <row r="277" spans="1:17">
      <c r="A277">
        <v>104</v>
      </c>
      <c r="B277">
        <v>25</v>
      </c>
      <c r="C277">
        <v>2.7586206896551699</v>
      </c>
      <c r="D277" t="s">
        <v>14</v>
      </c>
      <c r="E277">
        <v>19</v>
      </c>
      <c r="F277" s="6" t="s">
        <v>42</v>
      </c>
      <c r="G277" t="s">
        <v>284</v>
      </c>
      <c r="H277">
        <v>87.31</v>
      </c>
      <c r="I277" t="s">
        <v>81</v>
      </c>
      <c r="J277" t="s">
        <v>152</v>
      </c>
      <c r="K277" t="s">
        <v>19</v>
      </c>
      <c r="L277" s="21" t="s">
        <v>173</v>
      </c>
      <c r="M277" s="21" t="s">
        <v>196</v>
      </c>
      <c r="N277">
        <v>5000</v>
      </c>
      <c r="O277" s="21">
        <v>31556987</v>
      </c>
      <c r="P277" t="s">
        <v>174</v>
      </c>
    </row>
    <row r="278" spans="1:17">
      <c r="A278" s="18">
        <v>105</v>
      </c>
      <c r="B278" s="18">
        <v>2</v>
      </c>
      <c r="C278" s="18">
        <v>17.543859649122801</v>
      </c>
      <c r="D278" s="18" t="s">
        <v>14</v>
      </c>
      <c r="E278" s="18">
        <v>28.5</v>
      </c>
      <c r="F278" s="18" t="s">
        <v>15</v>
      </c>
      <c r="G278" s="18" t="s">
        <v>284</v>
      </c>
      <c r="H278" s="18">
        <v>400</v>
      </c>
      <c r="I278" s="18" t="s">
        <v>81</v>
      </c>
      <c r="J278" s="18" t="s">
        <v>152</v>
      </c>
      <c r="K278" s="18" t="s">
        <v>19</v>
      </c>
      <c r="L278" s="18" t="s">
        <v>20</v>
      </c>
      <c r="M278" s="18" t="s">
        <v>59</v>
      </c>
      <c r="N278" s="18">
        <v>0</v>
      </c>
      <c r="O278" s="18" t="s">
        <v>175</v>
      </c>
      <c r="P278" s="18" t="s">
        <v>176</v>
      </c>
    </row>
    <row r="279" spans="1:17">
      <c r="A279">
        <v>106</v>
      </c>
      <c r="B279">
        <v>24</v>
      </c>
      <c r="C279">
        <v>14.96</v>
      </c>
      <c r="D279" t="s">
        <v>14</v>
      </c>
      <c r="E279">
        <v>34</v>
      </c>
      <c r="F279" t="s">
        <v>70</v>
      </c>
      <c r="G279" t="s">
        <v>284</v>
      </c>
      <c r="H279">
        <v>20</v>
      </c>
      <c r="I279" t="s">
        <v>137</v>
      </c>
      <c r="J279" t="s">
        <v>152</v>
      </c>
      <c r="K279" t="s">
        <v>19</v>
      </c>
      <c r="L279" t="s">
        <v>20</v>
      </c>
      <c r="M279" s="32" t="s">
        <v>326</v>
      </c>
      <c r="N279">
        <v>0</v>
      </c>
      <c r="O279" s="8">
        <v>19936708</v>
      </c>
      <c r="P279" t="s">
        <v>291</v>
      </c>
    </row>
    <row r="280" spans="1:17">
      <c r="A280">
        <v>106</v>
      </c>
      <c r="B280">
        <v>72</v>
      </c>
      <c r="C280">
        <v>6.25</v>
      </c>
      <c r="D280" t="s">
        <v>14</v>
      </c>
      <c r="E280">
        <v>34</v>
      </c>
      <c r="F280" t="s">
        <v>70</v>
      </c>
      <c r="G280" t="s">
        <v>284</v>
      </c>
      <c r="H280">
        <v>20</v>
      </c>
      <c r="I280" t="s">
        <v>137</v>
      </c>
      <c r="J280" t="s">
        <v>152</v>
      </c>
      <c r="K280" t="s">
        <v>19</v>
      </c>
      <c r="L280" t="s">
        <v>20</v>
      </c>
      <c r="M280" s="32" t="s">
        <v>326</v>
      </c>
      <c r="N280">
        <v>0</v>
      </c>
      <c r="O280" s="8">
        <v>19936708</v>
      </c>
    </row>
    <row r="281" spans="1:17">
      <c r="A281">
        <v>106</v>
      </c>
      <c r="B281">
        <v>168</v>
      </c>
      <c r="C281">
        <v>5.33</v>
      </c>
      <c r="D281" t="s">
        <v>14</v>
      </c>
      <c r="E281">
        <v>34</v>
      </c>
      <c r="F281" t="s">
        <v>70</v>
      </c>
      <c r="G281" t="s">
        <v>284</v>
      </c>
      <c r="H281">
        <v>20</v>
      </c>
      <c r="I281" t="s">
        <v>137</v>
      </c>
      <c r="J281" t="s">
        <v>152</v>
      </c>
      <c r="K281" t="s">
        <v>19</v>
      </c>
      <c r="L281" t="s">
        <v>20</v>
      </c>
      <c r="M281" s="32" t="s">
        <v>326</v>
      </c>
      <c r="N281">
        <v>0</v>
      </c>
      <c r="O281" s="8">
        <v>19936708</v>
      </c>
    </row>
    <row r="282" spans="1:17">
      <c r="A282">
        <v>106</v>
      </c>
      <c r="B282">
        <v>360</v>
      </c>
      <c r="C282">
        <v>3.73</v>
      </c>
      <c r="D282" t="s">
        <v>14</v>
      </c>
      <c r="E282">
        <v>34</v>
      </c>
      <c r="F282" t="s">
        <v>70</v>
      </c>
      <c r="G282" t="s">
        <v>284</v>
      </c>
      <c r="H282">
        <v>20</v>
      </c>
      <c r="I282" t="s">
        <v>137</v>
      </c>
      <c r="J282" t="s">
        <v>152</v>
      </c>
      <c r="K282" t="s">
        <v>19</v>
      </c>
      <c r="L282" t="s">
        <v>20</v>
      </c>
      <c r="M282" s="32" t="s">
        <v>326</v>
      </c>
      <c r="N282">
        <v>0</v>
      </c>
      <c r="O282" s="8">
        <v>19936708</v>
      </c>
    </row>
    <row r="283" spans="1:17">
      <c r="A283">
        <v>106</v>
      </c>
      <c r="B283">
        <v>720</v>
      </c>
      <c r="C283">
        <v>1.95</v>
      </c>
      <c r="D283" t="s">
        <v>14</v>
      </c>
      <c r="E283">
        <v>34</v>
      </c>
      <c r="F283" t="s">
        <v>70</v>
      </c>
      <c r="G283" t="s">
        <v>284</v>
      </c>
      <c r="H283">
        <v>20</v>
      </c>
      <c r="I283" t="s">
        <v>137</v>
      </c>
      <c r="J283" t="s">
        <v>152</v>
      </c>
      <c r="K283" t="s">
        <v>19</v>
      </c>
      <c r="L283" t="s">
        <v>20</v>
      </c>
      <c r="M283" s="32" t="s">
        <v>326</v>
      </c>
      <c r="N283">
        <v>0</v>
      </c>
      <c r="O283" s="8">
        <v>19936708</v>
      </c>
    </row>
    <row r="284" spans="1:17">
      <c r="A284">
        <v>107</v>
      </c>
      <c r="B284">
        <v>24</v>
      </c>
      <c r="C284">
        <v>26.9</v>
      </c>
      <c r="D284" t="s">
        <v>14</v>
      </c>
      <c r="E284">
        <v>34</v>
      </c>
      <c r="F284" t="s">
        <v>70</v>
      </c>
      <c r="G284" t="s">
        <v>284</v>
      </c>
      <c r="H284">
        <v>20</v>
      </c>
      <c r="I284" t="s">
        <v>137</v>
      </c>
      <c r="J284" t="s">
        <v>152</v>
      </c>
      <c r="K284" t="s">
        <v>19</v>
      </c>
      <c r="L284" t="s">
        <v>20</v>
      </c>
      <c r="M284" s="32" t="s">
        <v>326</v>
      </c>
      <c r="N284">
        <v>0</v>
      </c>
      <c r="O284" s="8">
        <v>19936708</v>
      </c>
      <c r="P284" t="s">
        <v>292</v>
      </c>
      <c r="Q284" t="s">
        <v>399</v>
      </c>
    </row>
    <row r="285" spans="1:17">
      <c r="A285">
        <v>107</v>
      </c>
      <c r="B285">
        <v>72</v>
      </c>
      <c r="C285">
        <v>6.94</v>
      </c>
      <c r="D285" t="s">
        <v>14</v>
      </c>
      <c r="E285">
        <v>34</v>
      </c>
      <c r="F285" t="s">
        <v>70</v>
      </c>
      <c r="G285" t="s">
        <v>284</v>
      </c>
      <c r="H285">
        <v>20</v>
      </c>
      <c r="I285" t="s">
        <v>137</v>
      </c>
      <c r="J285" t="s">
        <v>152</v>
      </c>
      <c r="K285" t="s">
        <v>19</v>
      </c>
      <c r="L285" t="s">
        <v>20</v>
      </c>
      <c r="M285" s="32" t="s">
        <v>326</v>
      </c>
      <c r="N285">
        <v>0</v>
      </c>
      <c r="O285" s="8">
        <v>19936708</v>
      </c>
    </row>
    <row r="286" spans="1:17">
      <c r="A286">
        <v>107</v>
      </c>
      <c r="B286">
        <v>168</v>
      </c>
      <c r="C286">
        <v>1.74</v>
      </c>
      <c r="D286" t="s">
        <v>14</v>
      </c>
      <c r="E286">
        <v>34</v>
      </c>
      <c r="F286" t="s">
        <v>70</v>
      </c>
      <c r="G286" t="s">
        <v>284</v>
      </c>
      <c r="H286">
        <v>20</v>
      </c>
      <c r="I286" t="s">
        <v>137</v>
      </c>
      <c r="J286" t="s">
        <v>152</v>
      </c>
      <c r="K286" t="s">
        <v>19</v>
      </c>
      <c r="L286" t="s">
        <v>20</v>
      </c>
      <c r="M286" s="32" t="s">
        <v>326</v>
      </c>
      <c r="N286">
        <v>0</v>
      </c>
      <c r="O286" s="8">
        <v>19936708</v>
      </c>
    </row>
    <row r="287" spans="1:17">
      <c r="A287">
        <v>107</v>
      </c>
      <c r="B287">
        <v>360</v>
      </c>
      <c r="C287">
        <v>0.93</v>
      </c>
      <c r="D287" t="s">
        <v>14</v>
      </c>
      <c r="E287">
        <v>34</v>
      </c>
      <c r="F287" t="s">
        <v>70</v>
      </c>
      <c r="G287" t="s">
        <v>284</v>
      </c>
      <c r="H287">
        <v>20</v>
      </c>
      <c r="I287" t="s">
        <v>137</v>
      </c>
      <c r="J287" t="s">
        <v>152</v>
      </c>
      <c r="K287" t="s">
        <v>19</v>
      </c>
      <c r="L287" t="s">
        <v>20</v>
      </c>
      <c r="M287" s="32" t="s">
        <v>326</v>
      </c>
      <c r="N287">
        <v>0</v>
      </c>
      <c r="O287" s="8">
        <v>19936708</v>
      </c>
    </row>
    <row r="288" spans="1:17">
      <c r="A288">
        <v>107</v>
      </c>
      <c r="B288">
        <v>720</v>
      </c>
      <c r="C288">
        <v>0.31</v>
      </c>
      <c r="D288" t="s">
        <v>14</v>
      </c>
      <c r="E288">
        <v>34</v>
      </c>
      <c r="F288" t="s">
        <v>70</v>
      </c>
      <c r="G288" t="s">
        <v>284</v>
      </c>
      <c r="H288">
        <v>20</v>
      </c>
      <c r="I288" t="s">
        <v>137</v>
      </c>
      <c r="J288" t="s">
        <v>152</v>
      </c>
      <c r="K288" t="s">
        <v>19</v>
      </c>
      <c r="L288" t="s">
        <v>20</v>
      </c>
      <c r="M288" s="32" t="s">
        <v>326</v>
      </c>
      <c r="N288">
        <v>0</v>
      </c>
      <c r="O288" s="8">
        <v>19936708</v>
      </c>
    </row>
    <row r="289" spans="1:16">
      <c r="A289">
        <v>108</v>
      </c>
      <c r="B289">
        <f>14*24</f>
        <v>336</v>
      </c>
      <c r="C289">
        <v>1.96</v>
      </c>
      <c r="D289" t="s">
        <v>14</v>
      </c>
      <c r="E289">
        <v>21</v>
      </c>
      <c r="F289" t="s">
        <v>70</v>
      </c>
      <c r="G289" t="s">
        <v>284</v>
      </c>
      <c r="H289" s="27">
        <v>109.38</v>
      </c>
      <c r="I289" s="27" t="s">
        <v>178</v>
      </c>
      <c r="J289" t="s">
        <v>152</v>
      </c>
      <c r="K289" t="s">
        <v>19</v>
      </c>
      <c r="L289" t="s">
        <v>20</v>
      </c>
      <c r="M289" t="s">
        <v>381</v>
      </c>
      <c r="N289">
        <v>0</v>
      </c>
      <c r="O289">
        <v>23593469</v>
      </c>
      <c r="P289" s="27" t="s">
        <v>179</v>
      </c>
    </row>
    <row r="290" spans="1:16">
      <c r="A290">
        <v>109</v>
      </c>
      <c r="B290">
        <v>48</v>
      </c>
      <c r="C290">
        <v>2.3484848484848402</v>
      </c>
      <c r="D290" t="s">
        <v>14</v>
      </c>
      <c r="E290">
        <v>20</v>
      </c>
      <c r="F290" s="21" t="s">
        <v>15</v>
      </c>
      <c r="G290" t="s">
        <v>284</v>
      </c>
      <c r="H290">
        <v>13.5</v>
      </c>
      <c r="I290" t="s">
        <v>81</v>
      </c>
      <c r="J290" t="s">
        <v>152</v>
      </c>
      <c r="K290" t="s">
        <v>19</v>
      </c>
      <c r="L290" t="s">
        <v>20</v>
      </c>
      <c r="M290" t="s">
        <v>326</v>
      </c>
      <c r="N290">
        <v>500</v>
      </c>
      <c r="O290">
        <v>34029471</v>
      </c>
      <c r="P290" t="s">
        <v>180</v>
      </c>
    </row>
    <row r="291" spans="1:16">
      <c r="A291">
        <v>110</v>
      </c>
      <c r="B291">
        <v>5</v>
      </c>
      <c r="C291">
        <v>2.6136363636363602</v>
      </c>
      <c r="D291" t="s">
        <v>14</v>
      </c>
      <c r="E291">
        <v>21.4</v>
      </c>
      <c r="F291" t="s">
        <v>31</v>
      </c>
      <c r="G291" t="s">
        <v>284</v>
      </c>
      <c r="H291">
        <v>6.4</v>
      </c>
      <c r="I291" t="s">
        <v>81</v>
      </c>
      <c r="J291" t="s">
        <v>152</v>
      </c>
      <c r="K291" t="s">
        <v>19</v>
      </c>
      <c r="L291" t="s">
        <v>160</v>
      </c>
      <c r="M291" t="s">
        <v>326</v>
      </c>
      <c r="N291">
        <v>866</v>
      </c>
      <c r="O291">
        <v>29123332</v>
      </c>
      <c r="P291" t="s">
        <v>182</v>
      </c>
    </row>
    <row r="292" spans="1:16">
      <c r="A292">
        <v>110</v>
      </c>
      <c r="B292">
        <v>24</v>
      </c>
      <c r="C292">
        <v>3.0681818181818099</v>
      </c>
      <c r="D292" t="s">
        <v>14</v>
      </c>
      <c r="E292">
        <v>21.4</v>
      </c>
      <c r="F292" t="s">
        <v>31</v>
      </c>
      <c r="G292" t="s">
        <v>284</v>
      </c>
      <c r="H292">
        <v>6.4</v>
      </c>
      <c r="I292" t="s">
        <v>81</v>
      </c>
      <c r="J292" t="s">
        <v>152</v>
      </c>
      <c r="K292" t="s">
        <v>19</v>
      </c>
      <c r="L292" t="s">
        <v>160</v>
      </c>
      <c r="M292" t="s">
        <v>326</v>
      </c>
      <c r="N292">
        <v>866</v>
      </c>
      <c r="O292">
        <v>29123332</v>
      </c>
    </row>
    <row r="293" spans="1:16">
      <c r="A293">
        <v>110</v>
      </c>
      <c r="B293">
        <v>72</v>
      </c>
      <c r="C293">
        <v>1.0227272727272601</v>
      </c>
      <c r="D293" t="s">
        <v>14</v>
      </c>
      <c r="E293">
        <v>21.4</v>
      </c>
      <c r="F293" t="s">
        <v>31</v>
      </c>
      <c r="G293" t="s">
        <v>284</v>
      </c>
      <c r="H293">
        <v>6.4</v>
      </c>
      <c r="I293" t="s">
        <v>81</v>
      </c>
      <c r="J293" t="s">
        <v>152</v>
      </c>
      <c r="K293" t="s">
        <v>19</v>
      </c>
      <c r="L293" t="s">
        <v>160</v>
      </c>
      <c r="M293" t="s">
        <v>326</v>
      </c>
      <c r="N293">
        <v>866</v>
      </c>
      <c r="O293">
        <v>29123332</v>
      </c>
    </row>
    <row r="294" spans="1:16">
      <c r="A294">
        <v>111</v>
      </c>
      <c r="B294">
        <v>5</v>
      </c>
      <c r="C294">
        <v>2.6190476190476102</v>
      </c>
      <c r="D294" t="s">
        <v>14</v>
      </c>
      <c r="E294">
        <v>21.4</v>
      </c>
      <c r="F294" t="s">
        <v>31</v>
      </c>
      <c r="G294" t="s">
        <v>284</v>
      </c>
      <c r="H294">
        <v>6.4</v>
      </c>
      <c r="I294" t="s">
        <v>81</v>
      </c>
      <c r="J294" t="s">
        <v>152</v>
      </c>
      <c r="K294" t="s">
        <v>19</v>
      </c>
      <c r="L294" t="s">
        <v>160</v>
      </c>
      <c r="M294" t="s">
        <v>326</v>
      </c>
      <c r="N294">
        <v>866</v>
      </c>
      <c r="O294">
        <v>29123332</v>
      </c>
      <c r="P294" t="s">
        <v>183</v>
      </c>
    </row>
    <row r="295" spans="1:16">
      <c r="A295">
        <v>111</v>
      </c>
      <c r="B295">
        <v>24</v>
      </c>
      <c r="C295">
        <v>2.0238095238095202</v>
      </c>
      <c r="D295" t="s">
        <v>14</v>
      </c>
      <c r="E295">
        <v>21.4</v>
      </c>
      <c r="F295" t="s">
        <v>31</v>
      </c>
      <c r="G295" t="s">
        <v>284</v>
      </c>
      <c r="H295">
        <v>6.4</v>
      </c>
      <c r="I295" t="s">
        <v>81</v>
      </c>
      <c r="J295" t="s">
        <v>152</v>
      </c>
      <c r="K295" t="s">
        <v>19</v>
      </c>
      <c r="L295" t="s">
        <v>160</v>
      </c>
      <c r="M295" t="s">
        <v>326</v>
      </c>
      <c r="N295">
        <v>866</v>
      </c>
      <c r="O295">
        <v>29123332</v>
      </c>
    </row>
    <row r="296" spans="1:16">
      <c r="A296">
        <v>111</v>
      </c>
      <c r="B296">
        <v>72</v>
      </c>
      <c r="C296">
        <v>0.71428571428571297</v>
      </c>
      <c r="D296" t="s">
        <v>14</v>
      </c>
      <c r="E296">
        <v>21.4</v>
      </c>
      <c r="F296" t="s">
        <v>31</v>
      </c>
      <c r="G296" t="s">
        <v>284</v>
      </c>
      <c r="H296">
        <v>6.4</v>
      </c>
      <c r="I296" t="s">
        <v>81</v>
      </c>
      <c r="J296" t="s">
        <v>152</v>
      </c>
      <c r="K296" t="s">
        <v>19</v>
      </c>
      <c r="L296" t="s">
        <v>160</v>
      </c>
      <c r="M296" t="s">
        <v>326</v>
      </c>
      <c r="N296">
        <v>866</v>
      </c>
      <c r="O296">
        <v>29123332</v>
      </c>
    </row>
    <row r="297" spans="1:16">
      <c r="A297">
        <v>112</v>
      </c>
      <c r="B297">
        <v>72</v>
      </c>
      <c r="C297">
        <v>3.4210526315789398</v>
      </c>
      <c r="D297" t="s">
        <v>14</v>
      </c>
      <c r="E297" t="s">
        <v>326</v>
      </c>
      <c r="F297" s="21" t="s">
        <v>15</v>
      </c>
      <c r="G297" t="s">
        <v>284</v>
      </c>
      <c r="H297">
        <v>13.64</v>
      </c>
      <c r="I297" t="s">
        <v>184</v>
      </c>
      <c r="J297" t="s">
        <v>152</v>
      </c>
      <c r="K297" t="s">
        <v>19</v>
      </c>
      <c r="L297" t="s">
        <v>20</v>
      </c>
      <c r="M297" t="s">
        <v>196</v>
      </c>
      <c r="N297">
        <v>500</v>
      </c>
      <c r="O297">
        <v>31565854</v>
      </c>
      <c r="P297" t="s">
        <v>185</v>
      </c>
    </row>
    <row r="298" spans="1:16">
      <c r="A298">
        <v>113</v>
      </c>
      <c r="B298">
        <v>72</v>
      </c>
      <c r="C298">
        <v>3.6842105263157898</v>
      </c>
      <c r="D298" t="s">
        <v>14</v>
      </c>
      <c r="E298" t="s">
        <v>326</v>
      </c>
      <c r="F298" s="21" t="s">
        <v>15</v>
      </c>
      <c r="G298" t="s">
        <v>284</v>
      </c>
      <c r="H298">
        <v>13.64</v>
      </c>
      <c r="I298" t="s">
        <v>184</v>
      </c>
      <c r="J298" t="s">
        <v>152</v>
      </c>
      <c r="K298" t="s">
        <v>19</v>
      </c>
      <c r="L298" t="s">
        <v>20</v>
      </c>
      <c r="M298" t="s">
        <v>196</v>
      </c>
      <c r="N298">
        <v>500</v>
      </c>
      <c r="O298">
        <v>31565854</v>
      </c>
    </row>
    <row r="299" spans="1:16">
      <c r="A299">
        <v>114</v>
      </c>
      <c r="B299">
        <f>10/60</f>
        <v>0.16666666666666666</v>
      </c>
      <c r="C299">
        <v>2.0526315789473601</v>
      </c>
      <c r="D299" t="s">
        <v>14</v>
      </c>
      <c r="E299">
        <v>17</v>
      </c>
      <c r="F299" s="21" t="s">
        <v>15</v>
      </c>
      <c r="G299" t="s">
        <v>284</v>
      </c>
      <c r="H299">
        <v>100</v>
      </c>
      <c r="I299" t="s">
        <v>137</v>
      </c>
      <c r="J299" t="s">
        <v>186</v>
      </c>
      <c r="K299" t="s">
        <v>19</v>
      </c>
      <c r="M299" t="s">
        <v>326</v>
      </c>
      <c r="N299" t="s">
        <v>53</v>
      </c>
      <c r="O299">
        <v>16984142</v>
      </c>
      <c r="P299" t="s">
        <v>293</v>
      </c>
    </row>
    <row r="300" spans="1:16">
      <c r="A300">
        <v>114</v>
      </c>
      <c r="B300">
        <v>6</v>
      </c>
      <c r="C300">
        <v>1.8947368421052599</v>
      </c>
      <c r="D300" t="s">
        <v>14</v>
      </c>
      <c r="E300">
        <v>17</v>
      </c>
      <c r="F300" s="21" t="s">
        <v>15</v>
      </c>
      <c r="G300" t="s">
        <v>284</v>
      </c>
      <c r="H300">
        <v>100</v>
      </c>
      <c r="I300" t="s">
        <v>137</v>
      </c>
      <c r="J300" t="s">
        <v>186</v>
      </c>
      <c r="K300" t="s">
        <v>19</v>
      </c>
      <c r="M300" t="s">
        <v>326</v>
      </c>
      <c r="N300" t="s">
        <v>53</v>
      </c>
      <c r="O300">
        <v>16984142</v>
      </c>
    </row>
    <row r="301" spans="1:16">
      <c r="A301">
        <v>114</v>
      </c>
      <c r="B301">
        <v>24</v>
      </c>
      <c r="C301">
        <v>0.47368421052631499</v>
      </c>
      <c r="D301" t="s">
        <v>14</v>
      </c>
      <c r="E301">
        <v>17</v>
      </c>
      <c r="F301" s="21" t="s">
        <v>15</v>
      </c>
      <c r="G301" t="s">
        <v>284</v>
      </c>
      <c r="H301">
        <v>100</v>
      </c>
      <c r="I301" t="s">
        <v>137</v>
      </c>
      <c r="J301" t="s">
        <v>186</v>
      </c>
      <c r="K301" t="s">
        <v>19</v>
      </c>
      <c r="M301" t="s">
        <v>326</v>
      </c>
      <c r="N301" t="s">
        <v>53</v>
      </c>
      <c r="O301">
        <v>16984142</v>
      </c>
    </row>
    <row r="302" spans="1:16">
      <c r="A302">
        <v>114</v>
      </c>
      <c r="B302">
        <v>72</v>
      </c>
      <c r="C302">
        <v>0.105263157894737</v>
      </c>
      <c r="D302" t="s">
        <v>14</v>
      </c>
      <c r="E302">
        <v>17</v>
      </c>
      <c r="F302" s="21" t="s">
        <v>15</v>
      </c>
      <c r="G302" t="s">
        <v>284</v>
      </c>
      <c r="H302">
        <v>100</v>
      </c>
      <c r="I302" t="s">
        <v>137</v>
      </c>
      <c r="J302" t="s">
        <v>186</v>
      </c>
      <c r="K302" t="s">
        <v>19</v>
      </c>
      <c r="M302" t="s">
        <v>326</v>
      </c>
      <c r="N302" t="s">
        <v>53</v>
      </c>
      <c r="O302">
        <v>16984142</v>
      </c>
    </row>
    <row r="303" spans="1:16">
      <c r="A303">
        <v>115</v>
      </c>
      <c r="B303">
        <f>10/60</f>
        <v>0.16666666666666666</v>
      </c>
      <c r="C303">
        <v>4.4210526315789398</v>
      </c>
      <c r="D303" t="s">
        <v>14</v>
      </c>
      <c r="E303">
        <v>17</v>
      </c>
      <c r="F303" s="21" t="s">
        <v>15</v>
      </c>
      <c r="G303" t="s">
        <v>284</v>
      </c>
      <c r="H303">
        <v>100</v>
      </c>
      <c r="I303" t="s">
        <v>137</v>
      </c>
      <c r="J303" t="s">
        <v>186</v>
      </c>
      <c r="K303" t="s">
        <v>19</v>
      </c>
      <c r="M303" t="s">
        <v>326</v>
      </c>
      <c r="N303" t="s">
        <v>53</v>
      </c>
      <c r="O303">
        <v>16984142</v>
      </c>
    </row>
    <row r="304" spans="1:16">
      <c r="A304">
        <v>115</v>
      </c>
      <c r="B304">
        <v>6</v>
      </c>
      <c r="C304">
        <v>1.7894736842105201</v>
      </c>
      <c r="D304" t="s">
        <v>14</v>
      </c>
      <c r="E304">
        <v>17</v>
      </c>
      <c r="F304" s="21" t="s">
        <v>15</v>
      </c>
      <c r="G304" t="s">
        <v>284</v>
      </c>
      <c r="H304">
        <v>100</v>
      </c>
      <c r="I304" t="s">
        <v>137</v>
      </c>
      <c r="J304" t="s">
        <v>186</v>
      </c>
      <c r="K304" t="s">
        <v>19</v>
      </c>
      <c r="M304" t="s">
        <v>326</v>
      </c>
      <c r="N304" t="s">
        <v>53</v>
      </c>
      <c r="O304">
        <v>16984142</v>
      </c>
    </row>
    <row r="305" spans="1:16">
      <c r="A305">
        <v>115</v>
      </c>
      <c r="B305">
        <v>24</v>
      </c>
      <c r="C305">
        <v>0.36842105263157998</v>
      </c>
      <c r="D305" t="s">
        <v>14</v>
      </c>
      <c r="E305">
        <v>17</v>
      </c>
      <c r="F305" s="21" t="s">
        <v>15</v>
      </c>
      <c r="G305" t="s">
        <v>284</v>
      </c>
      <c r="H305">
        <v>100</v>
      </c>
      <c r="I305" t="s">
        <v>137</v>
      </c>
      <c r="J305" t="s">
        <v>186</v>
      </c>
      <c r="K305" t="s">
        <v>19</v>
      </c>
      <c r="M305" t="s">
        <v>326</v>
      </c>
      <c r="N305" t="s">
        <v>53</v>
      </c>
      <c r="O305">
        <v>16984142</v>
      </c>
    </row>
    <row r="306" spans="1:16">
      <c r="A306">
        <v>115</v>
      </c>
      <c r="B306">
        <v>48</v>
      </c>
      <c r="C306">
        <v>0.73684210526315796</v>
      </c>
      <c r="D306" t="s">
        <v>14</v>
      </c>
      <c r="E306">
        <v>17</v>
      </c>
      <c r="F306" s="21" t="s">
        <v>15</v>
      </c>
      <c r="G306" t="s">
        <v>284</v>
      </c>
      <c r="H306">
        <v>100</v>
      </c>
      <c r="I306" t="s">
        <v>137</v>
      </c>
      <c r="J306" t="s">
        <v>186</v>
      </c>
      <c r="K306" t="s">
        <v>19</v>
      </c>
      <c r="M306" t="s">
        <v>326</v>
      </c>
      <c r="N306" t="s">
        <v>53</v>
      </c>
      <c r="O306">
        <v>16984142</v>
      </c>
    </row>
    <row r="307" spans="1:16">
      <c r="A307">
        <v>115</v>
      </c>
      <c r="B307">
        <v>72</v>
      </c>
      <c r="C307">
        <v>0.26315789473684298</v>
      </c>
      <c r="D307" t="s">
        <v>14</v>
      </c>
      <c r="E307">
        <v>17</v>
      </c>
      <c r="F307" s="21" t="s">
        <v>15</v>
      </c>
      <c r="G307" t="s">
        <v>284</v>
      </c>
      <c r="H307">
        <v>100</v>
      </c>
      <c r="I307" t="s">
        <v>137</v>
      </c>
      <c r="J307" t="s">
        <v>186</v>
      </c>
      <c r="K307" t="s">
        <v>19</v>
      </c>
      <c r="M307" t="s">
        <v>326</v>
      </c>
      <c r="N307" t="s">
        <v>53</v>
      </c>
      <c r="O307">
        <v>16984142</v>
      </c>
    </row>
    <row r="308" spans="1:16">
      <c r="A308">
        <v>116</v>
      </c>
      <c r="B308">
        <v>1</v>
      </c>
      <c r="C308">
        <v>5.51</v>
      </c>
      <c r="D308" t="s">
        <v>14</v>
      </c>
      <c r="E308">
        <v>27.5</v>
      </c>
      <c r="F308" s="21" t="s">
        <v>15</v>
      </c>
      <c r="G308" t="s">
        <v>284</v>
      </c>
      <c r="H308">
        <v>387</v>
      </c>
      <c r="I308" t="s">
        <v>167</v>
      </c>
      <c r="J308" t="s">
        <v>186</v>
      </c>
      <c r="K308" t="s">
        <v>19</v>
      </c>
      <c r="M308" t="s">
        <v>381</v>
      </c>
      <c r="N308">
        <v>0</v>
      </c>
      <c r="O308">
        <v>15921775</v>
      </c>
      <c r="P308" t="s">
        <v>294</v>
      </c>
    </row>
    <row r="309" spans="1:16">
      <c r="A309">
        <v>116</v>
      </c>
      <c r="B309">
        <v>6</v>
      </c>
      <c r="C309">
        <v>6.88</v>
      </c>
      <c r="D309" t="s">
        <v>14</v>
      </c>
      <c r="E309">
        <v>27.5</v>
      </c>
      <c r="F309" s="21" t="s">
        <v>15</v>
      </c>
      <c r="G309" t="s">
        <v>284</v>
      </c>
      <c r="H309">
        <v>387</v>
      </c>
      <c r="I309" t="s">
        <v>167</v>
      </c>
      <c r="J309" t="s">
        <v>186</v>
      </c>
      <c r="K309" t="s">
        <v>19</v>
      </c>
      <c r="M309" t="s">
        <v>381</v>
      </c>
      <c r="N309">
        <v>0</v>
      </c>
      <c r="O309">
        <v>15921775</v>
      </c>
    </row>
    <row r="310" spans="1:16">
      <c r="A310">
        <v>116</v>
      </c>
      <c r="B310">
        <v>24</v>
      </c>
      <c r="C310">
        <v>1</v>
      </c>
      <c r="D310" t="s">
        <v>14</v>
      </c>
      <c r="E310">
        <v>27.5</v>
      </c>
      <c r="F310" s="21" t="s">
        <v>15</v>
      </c>
      <c r="G310" t="s">
        <v>284</v>
      </c>
      <c r="H310">
        <v>387</v>
      </c>
      <c r="I310" t="s">
        <v>167</v>
      </c>
      <c r="J310" t="s">
        <v>186</v>
      </c>
      <c r="K310" t="s">
        <v>19</v>
      </c>
      <c r="M310" t="s">
        <v>381</v>
      </c>
      <c r="N310">
        <v>0</v>
      </c>
      <c r="O310">
        <v>15921775</v>
      </c>
    </row>
    <row r="311" spans="1:16">
      <c r="A311">
        <v>117</v>
      </c>
      <c r="B311">
        <v>2</v>
      </c>
      <c r="C311">
        <v>1.1111111111111001</v>
      </c>
      <c r="D311" t="s">
        <v>14</v>
      </c>
      <c r="E311">
        <v>27.5</v>
      </c>
      <c r="F311" s="21" t="s">
        <v>15</v>
      </c>
      <c r="G311" t="s">
        <v>284</v>
      </c>
      <c r="H311">
        <v>386</v>
      </c>
      <c r="I311" t="s">
        <v>167</v>
      </c>
      <c r="J311" t="s">
        <v>186</v>
      </c>
      <c r="K311" t="s">
        <v>19</v>
      </c>
      <c r="M311" t="s">
        <v>326</v>
      </c>
      <c r="N311">
        <v>0</v>
      </c>
      <c r="O311">
        <v>25454755</v>
      </c>
      <c r="P311" t="s">
        <v>295</v>
      </c>
    </row>
    <row r="312" spans="1:16">
      <c r="A312">
        <v>117</v>
      </c>
      <c r="B312">
        <v>4</v>
      </c>
      <c r="C312">
        <v>0.97222222222222099</v>
      </c>
      <c r="D312" t="s">
        <v>14</v>
      </c>
      <c r="E312">
        <v>27.5</v>
      </c>
      <c r="F312" s="21" t="s">
        <v>15</v>
      </c>
      <c r="G312" t="s">
        <v>284</v>
      </c>
      <c r="H312">
        <v>386</v>
      </c>
      <c r="I312" t="s">
        <v>167</v>
      </c>
      <c r="J312" t="s">
        <v>186</v>
      </c>
      <c r="K312" t="s">
        <v>19</v>
      </c>
      <c r="M312" t="s">
        <v>326</v>
      </c>
      <c r="N312">
        <v>0</v>
      </c>
      <c r="O312">
        <v>25454755</v>
      </c>
    </row>
    <row r="313" spans="1:16">
      <c r="A313">
        <v>117</v>
      </c>
      <c r="B313">
        <v>24</v>
      </c>
      <c r="C313">
        <v>0.34722222222222499</v>
      </c>
      <c r="D313" t="s">
        <v>14</v>
      </c>
      <c r="E313">
        <v>27.5</v>
      </c>
      <c r="F313" s="21" t="s">
        <v>15</v>
      </c>
      <c r="G313" t="s">
        <v>284</v>
      </c>
      <c r="H313">
        <v>386</v>
      </c>
      <c r="I313" t="s">
        <v>167</v>
      </c>
      <c r="J313" t="s">
        <v>186</v>
      </c>
      <c r="K313" t="s">
        <v>19</v>
      </c>
      <c r="M313" t="s">
        <v>326</v>
      </c>
      <c r="N313">
        <v>0</v>
      </c>
      <c r="O313">
        <v>25454755</v>
      </c>
    </row>
    <row r="314" spans="1:16">
      <c r="A314">
        <v>118</v>
      </c>
      <c r="B314">
        <v>6</v>
      </c>
      <c r="C314">
        <v>8.5</v>
      </c>
      <c r="D314" t="s">
        <v>14</v>
      </c>
      <c r="E314">
        <v>20</v>
      </c>
      <c r="F314" s="6" t="s">
        <v>189</v>
      </c>
      <c r="G314" t="s">
        <v>284</v>
      </c>
      <c r="H314">
        <v>120</v>
      </c>
      <c r="I314" t="s">
        <v>184</v>
      </c>
      <c r="J314" t="s">
        <v>186</v>
      </c>
      <c r="K314" t="s">
        <v>19</v>
      </c>
      <c r="M314" t="s">
        <v>326</v>
      </c>
      <c r="N314">
        <v>1200</v>
      </c>
      <c r="O314">
        <v>23342299</v>
      </c>
      <c r="P314" s="20" t="s">
        <v>296</v>
      </c>
    </row>
    <row r="315" spans="1:16">
      <c r="A315">
        <v>118</v>
      </c>
      <c r="B315">
        <v>24</v>
      </c>
      <c r="C315">
        <v>5.0999999999999996</v>
      </c>
      <c r="D315" t="s">
        <v>14</v>
      </c>
      <c r="E315">
        <v>20</v>
      </c>
      <c r="F315" s="6" t="s">
        <v>189</v>
      </c>
      <c r="G315" t="s">
        <v>284</v>
      </c>
      <c r="H315">
        <v>120</v>
      </c>
      <c r="I315" t="s">
        <v>184</v>
      </c>
      <c r="J315" t="s">
        <v>186</v>
      </c>
      <c r="K315" t="s">
        <v>19</v>
      </c>
      <c r="M315" t="s">
        <v>326</v>
      </c>
      <c r="N315">
        <v>1200</v>
      </c>
      <c r="O315">
        <v>23342299</v>
      </c>
    </row>
    <row r="316" spans="1:16">
      <c r="A316">
        <v>118</v>
      </c>
      <c r="B316">
        <v>48</v>
      </c>
      <c r="C316">
        <v>3.4</v>
      </c>
      <c r="D316" t="s">
        <v>14</v>
      </c>
      <c r="E316">
        <v>20</v>
      </c>
      <c r="F316" s="6" t="s">
        <v>189</v>
      </c>
      <c r="G316" t="s">
        <v>284</v>
      </c>
      <c r="H316">
        <v>120</v>
      </c>
      <c r="I316" t="s">
        <v>184</v>
      </c>
      <c r="J316" t="s">
        <v>186</v>
      </c>
      <c r="K316" t="s">
        <v>19</v>
      </c>
      <c r="M316" t="s">
        <v>326</v>
      </c>
      <c r="N316">
        <v>1200</v>
      </c>
      <c r="O316">
        <v>23342299</v>
      </c>
    </row>
    <row r="317" spans="1:16">
      <c r="A317">
        <v>119</v>
      </c>
      <c r="B317">
        <v>0.5</v>
      </c>
      <c r="C317">
        <v>0.1</v>
      </c>
      <c r="D317" t="s">
        <v>14</v>
      </c>
      <c r="E317">
        <v>20</v>
      </c>
      <c r="F317" s="21" t="s">
        <v>15</v>
      </c>
      <c r="G317" t="s">
        <v>284</v>
      </c>
      <c r="H317">
        <v>120</v>
      </c>
      <c r="I317" t="s">
        <v>190</v>
      </c>
      <c r="J317" t="s">
        <v>186</v>
      </c>
      <c r="K317" t="s">
        <v>19</v>
      </c>
      <c r="M317" t="s">
        <v>326</v>
      </c>
      <c r="N317">
        <v>2000</v>
      </c>
      <c r="O317">
        <v>16550475</v>
      </c>
      <c r="P317" t="s">
        <v>297</v>
      </c>
    </row>
    <row r="318" spans="1:16">
      <c r="A318">
        <v>119</v>
      </c>
      <c r="B318">
        <v>1</v>
      </c>
      <c r="C318">
        <v>0.22</v>
      </c>
      <c r="D318" t="s">
        <v>14</v>
      </c>
      <c r="E318">
        <v>20</v>
      </c>
      <c r="F318" s="21" t="s">
        <v>15</v>
      </c>
      <c r="G318" t="s">
        <v>284</v>
      </c>
      <c r="H318">
        <v>120</v>
      </c>
      <c r="I318" t="s">
        <v>190</v>
      </c>
      <c r="J318" t="s">
        <v>186</v>
      </c>
      <c r="K318" t="s">
        <v>19</v>
      </c>
      <c r="M318" t="s">
        <v>326</v>
      </c>
      <c r="N318">
        <v>2000</v>
      </c>
      <c r="O318">
        <v>16550475</v>
      </c>
    </row>
    <row r="319" spans="1:16">
      <c r="A319">
        <v>119</v>
      </c>
      <c r="B319">
        <v>2</v>
      </c>
      <c r="C319">
        <v>1.2200000000000001E-2</v>
      </c>
      <c r="D319" t="s">
        <v>14</v>
      </c>
      <c r="E319">
        <v>20</v>
      </c>
      <c r="F319" s="21" t="s">
        <v>15</v>
      </c>
      <c r="G319" t="s">
        <v>284</v>
      </c>
      <c r="H319">
        <v>120</v>
      </c>
      <c r="I319" t="s">
        <v>190</v>
      </c>
      <c r="J319" t="s">
        <v>186</v>
      </c>
      <c r="K319" t="s">
        <v>19</v>
      </c>
      <c r="M319" t="s">
        <v>326</v>
      </c>
      <c r="N319">
        <v>2000</v>
      </c>
      <c r="O319">
        <v>16550475</v>
      </c>
    </row>
    <row r="320" spans="1:16">
      <c r="A320">
        <v>119</v>
      </c>
      <c r="B320">
        <v>4</v>
      </c>
      <c r="C320">
        <v>0.01</v>
      </c>
      <c r="D320" t="s">
        <v>14</v>
      </c>
      <c r="E320">
        <v>20</v>
      </c>
      <c r="F320" s="21" t="s">
        <v>15</v>
      </c>
      <c r="G320" t="s">
        <v>284</v>
      </c>
      <c r="H320">
        <v>120</v>
      </c>
      <c r="I320" t="s">
        <v>190</v>
      </c>
      <c r="J320" t="s">
        <v>186</v>
      </c>
      <c r="K320" t="s">
        <v>19</v>
      </c>
      <c r="M320" t="s">
        <v>326</v>
      </c>
      <c r="N320">
        <v>2000</v>
      </c>
      <c r="O320">
        <v>16550475</v>
      </c>
      <c r="P320" t="s">
        <v>298</v>
      </c>
    </row>
    <row r="321" spans="1:16">
      <c r="A321">
        <v>119</v>
      </c>
      <c r="B321">
        <v>6</v>
      </c>
      <c r="C321">
        <v>0.01</v>
      </c>
      <c r="D321" t="s">
        <v>14</v>
      </c>
      <c r="E321">
        <v>20</v>
      </c>
      <c r="F321" s="21" t="s">
        <v>15</v>
      </c>
      <c r="G321" t="s">
        <v>284</v>
      </c>
      <c r="H321">
        <v>120</v>
      </c>
      <c r="I321" t="s">
        <v>190</v>
      </c>
      <c r="J321" t="s">
        <v>186</v>
      </c>
      <c r="K321" t="s">
        <v>19</v>
      </c>
      <c r="M321" t="s">
        <v>326</v>
      </c>
      <c r="N321">
        <v>2000</v>
      </c>
      <c r="O321">
        <v>16550475</v>
      </c>
    </row>
    <row r="322" spans="1:16">
      <c r="A322">
        <v>119</v>
      </c>
      <c r="B322">
        <v>12</v>
      </c>
      <c r="C322">
        <v>0.01</v>
      </c>
      <c r="D322" t="s">
        <v>14</v>
      </c>
      <c r="E322">
        <v>20</v>
      </c>
      <c r="F322" s="21" t="s">
        <v>15</v>
      </c>
      <c r="G322" t="s">
        <v>284</v>
      </c>
      <c r="H322">
        <v>120</v>
      </c>
      <c r="I322" t="s">
        <v>190</v>
      </c>
      <c r="J322" t="s">
        <v>186</v>
      </c>
      <c r="K322" t="s">
        <v>19</v>
      </c>
      <c r="M322" t="s">
        <v>326</v>
      </c>
      <c r="N322">
        <v>2000</v>
      </c>
      <c r="O322">
        <v>16550475</v>
      </c>
    </row>
    <row r="323" spans="1:16">
      <c r="A323">
        <v>119</v>
      </c>
      <c r="B323">
        <v>24</v>
      </c>
      <c r="C323">
        <v>0.01</v>
      </c>
      <c r="D323" t="s">
        <v>14</v>
      </c>
      <c r="E323">
        <v>20</v>
      </c>
      <c r="F323" s="21" t="s">
        <v>15</v>
      </c>
      <c r="G323" t="s">
        <v>284</v>
      </c>
      <c r="H323">
        <v>120</v>
      </c>
      <c r="I323" t="s">
        <v>190</v>
      </c>
      <c r="J323" t="s">
        <v>186</v>
      </c>
      <c r="K323" t="s">
        <v>19</v>
      </c>
      <c r="M323" t="s">
        <v>326</v>
      </c>
      <c r="N323">
        <v>2000</v>
      </c>
      <c r="O323">
        <v>16550475</v>
      </c>
    </row>
    <row r="324" spans="1:16">
      <c r="A324">
        <v>120</v>
      </c>
      <c r="B324">
        <v>2</v>
      </c>
      <c r="C324">
        <v>0.77235772357723598</v>
      </c>
      <c r="D324" t="s">
        <v>14</v>
      </c>
      <c r="E324">
        <v>27.5</v>
      </c>
      <c r="F324" t="s">
        <v>48</v>
      </c>
      <c r="G324" t="s">
        <v>284</v>
      </c>
      <c r="H324">
        <v>200</v>
      </c>
      <c r="I324" s="16" t="s">
        <v>191</v>
      </c>
      <c r="J324" t="s">
        <v>186</v>
      </c>
      <c r="K324" t="s">
        <v>19</v>
      </c>
      <c r="M324" t="s">
        <v>326</v>
      </c>
      <c r="N324">
        <v>2000</v>
      </c>
      <c r="O324">
        <v>20184929</v>
      </c>
    </row>
    <row r="325" spans="1:16">
      <c r="A325">
        <v>120</v>
      </c>
      <c r="B325">
        <v>4</v>
      </c>
      <c r="C325">
        <v>1.82926829268292</v>
      </c>
      <c r="D325" t="s">
        <v>14</v>
      </c>
      <c r="E325">
        <v>27.5</v>
      </c>
      <c r="F325" t="s">
        <v>48</v>
      </c>
      <c r="G325" t="s">
        <v>284</v>
      </c>
      <c r="H325">
        <v>200</v>
      </c>
      <c r="I325" s="16" t="s">
        <v>191</v>
      </c>
      <c r="J325" t="s">
        <v>186</v>
      </c>
      <c r="K325" t="s">
        <v>19</v>
      </c>
      <c r="M325" t="s">
        <v>326</v>
      </c>
      <c r="N325">
        <v>2000</v>
      </c>
      <c r="O325">
        <v>20184929</v>
      </c>
    </row>
    <row r="326" spans="1:16">
      <c r="A326">
        <v>120</v>
      </c>
      <c r="B326">
        <v>8</v>
      </c>
      <c r="C326">
        <v>0.93495934959349603</v>
      </c>
      <c r="D326" t="s">
        <v>14</v>
      </c>
      <c r="E326">
        <v>27.5</v>
      </c>
      <c r="F326" t="s">
        <v>48</v>
      </c>
      <c r="G326" t="s">
        <v>284</v>
      </c>
      <c r="H326">
        <v>200</v>
      </c>
      <c r="I326" s="16" t="s">
        <v>191</v>
      </c>
      <c r="J326" t="s">
        <v>186</v>
      </c>
      <c r="K326" t="s">
        <v>19</v>
      </c>
      <c r="M326" t="s">
        <v>326</v>
      </c>
      <c r="N326">
        <v>2000</v>
      </c>
      <c r="O326">
        <v>20184929</v>
      </c>
    </row>
    <row r="327" spans="1:16">
      <c r="A327">
        <v>120</v>
      </c>
      <c r="B327">
        <v>12</v>
      </c>
      <c r="C327">
        <v>0.69105691056910601</v>
      </c>
      <c r="D327" t="s">
        <v>14</v>
      </c>
      <c r="E327">
        <v>27.5</v>
      </c>
      <c r="F327" t="s">
        <v>48</v>
      </c>
      <c r="G327" t="s">
        <v>284</v>
      </c>
      <c r="H327">
        <v>200</v>
      </c>
      <c r="I327" s="16" t="s">
        <v>191</v>
      </c>
      <c r="J327" t="s">
        <v>186</v>
      </c>
      <c r="K327" t="s">
        <v>19</v>
      </c>
      <c r="M327" t="s">
        <v>326</v>
      </c>
      <c r="N327">
        <v>2000</v>
      </c>
      <c r="O327">
        <v>20184929</v>
      </c>
    </row>
    <row r="328" spans="1:16">
      <c r="A328">
        <v>120</v>
      </c>
      <c r="B328">
        <v>24</v>
      </c>
      <c r="C328">
        <v>0.44715447154471499</v>
      </c>
      <c r="D328" t="s">
        <v>14</v>
      </c>
      <c r="E328">
        <v>27.5</v>
      </c>
      <c r="F328" t="s">
        <v>48</v>
      </c>
      <c r="G328" t="s">
        <v>284</v>
      </c>
      <c r="H328">
        <v>200</v>
      </c>
      <c r="I328" s="16" t="s">
        <v>191</v>
      </c>
      <c r="J328" t="s">
        <v>186</v>
      </c>
      <c r="K328" t="s">
        <v>19</v>
      </c>
      <c r="M328" t="s">
        <v>326</v>
      </c>
      <c r="N328">
        <v>2000</v>
      </c>
      <c r="O328">
        <v>20184929</v>
      </c>
    </row>
    <row r="329" spans="1:16">
      <c r="A329">
        <v>121</v>
      </c>
      <c r="B329">
        <v>24</v>
      </c>
      <c r="C329">
        <v>2.2727272727272698</v>
      </c>
      <c r="D329" t="s">
        <v>14</v>
      </c>
      <c r="E329">
        <v>25</v>
      </c>
      <c r="F329" t="s">
        <v>192</v>
      </c>
      <c r="G329" t="s">
        <v>284</v>
      </c>
      <c r="H329">
        <v>51</v>
      </c>
      <c r="I329" t="s">
        <v>190</v>
      </c>
      <c r="J329" t="s">
        <v>186</v>
      </c>
      <c r="K329" t="s">
        <v>19</v>
      </c>
      <c r="M329" t="s">
        <v>326</v>
      </c>
      <c r="N329">
        <v>2000</v>
      </c>
      <c r="O329">
        <v>34337865</v>
      </c>
      <c r="P329" t="s">
        <v>193</v>
      </c>
    </row>
    <row r="330" spans="1:16">
      <c r="A330">
        <v>122</v>
      </c>
      <c r="B330">
        <v>22</v>
      </c>
      <c r="C330">
        <v>1.08108108108109</v>
      </c>
      <c r="D330" t="s">
        <v>14</v>
      </c>
      <c r="E330">
        <v>21.8</v>
      </c>
      <c r="F330" s="21" t="s">
        <v>15</v>
      </c>
      <c r="G330" t="s">
        <v>284</v>
      </c>
      <c r="H330">
        <v>118</v>
      </c>
      <c r="I330" t="s">
        <v>184</v>
      </c>
      <c r="J330" t="s">
        <v>186</v>
      </c>
      <c r="K330" t="s">
        <v>19</v>
      </c>
      <c r="M330" t="s">
        <v>59</v>
      </c>
      <c r="N330">
        <v>2000</v>
      </c>
      <c r="O330">
        <v>24035550</v>
      </c>
      <c r="P330" t="s">
        <v>201</v>
      </c>
    </row>
    <row r="331" spans="1:16">
      <c r="A331">
        <v>123</v>
      </c>
      <c r="B331">
        <v>22</v>
      </c>
      <c r="C331">
        <v>3.7837837837837802</v>
      </c>
      <c r="D331" t="s">
        <v>14</v>
      </c>
      <c r="E331">
        <v>21.8</v>
      </c>
      <c r="F331" s="21" t="s">
        <v>15</v>
      </c>
      <c r="G331" t="s">
        <v>284</v>
      </c>
      <c r="H331">
        <v>158.19999999999999</v>
      </c>
      <c r="I331" t="s">
        <v>184</v>
      </c>
      <c r="J331" t="s">
        <v>186</v>
      </c>
      <c r="K331" t="s">
        <v>19</v>
      </c>
      <c r="M331" t="s">
        <v>59</v>
      </c>
      <c r="N331">
        <v>2000</v>
      </c>
      <c r="O331">
        <v>24035550</v>
      </c>
      <c r="P331" t="s">
        <v>202</v>
      </c>
    </row>
    <row r="332" spans="1:16">
      <c r="A332">
        <v>124</v>
      </c>
      <c r="B332">
        <v>1</v>
      </c>
      <c r="C332">
        <v>13.12</v>
      </c>
      <c r="D332" t="s">
        <v>14</v>
      </c>
      <c r="E332">
        <v>19.100000000000001</v>
      </c>
      <c r="F332" s="21" t="s">
        <v>15</v>
      </c>
      <c r="G332" t="s">
        <v>284</v>
      </c>
      <c r="H332">
        <v>92.1</v>
      </c>
      <c r="I332" t="s">
        <v>92</v>
      </c>
      <c r="J332" t="s">
        <v>186</v>
      </c>
      <c r="K332" t="s">
        <v>19</v>
      </c>
      <c r="M332" t="s">
        <v>196</v>
      </c>
      <c r="N332">
        <v>2000</v>
      </c>
      <c r="O332">
        <v>23226020</v>
      </c>
      <c r="P332" s="6" t="s">
        <v>364</v>
      </c>
    </row>
    <row r="333" spans="1:16">
      <c r="A333">
        <v>124</v>
      </c>
      <c r="B333">
        <v>4</v>
      </c>
      <c r="C333">
        <v>9.11</v>
      </c>
      <c r="D333" t="s">
        <v>14</v>
      </c>
      <c r="E333">
        <v>19.100000000000001</v>
      </c>
      <c r="F333" s="21" t="s">
        <v>15</v>
      </c>
      <c r="G333" t="s">
        <v>284</v>
      </c>
      <c r="H333">
        <v>92.1</v>
      </c>
      <c r="I333" t="s">
        <v>92</v>
      </c>
      <c r="J333" t="s">
        <v>186</v>
      </c>
      <c r="K333" t="s">
        <v>19</v>
      </c>
      <c r="M333" t="s">
        <v>196</v>
      </c>
      <c r="N333">
        <v>2000</v>
      </c>
      <c r="O333">
        <v>23226020</v>
      </c>
    </row>
    <row r="334" spans="1:16">
      <c r="A334">
        <v>125</v>
      </c>
      <c r="B334">
        <v>1</v>
      </c>
      <c r="C334">
        <v>14.88</v>
      </c>
      <c r="D334" t="s">
        <v>14</v>
      </c>
      <c r="E334">
        <v>19.100000000000001</v>
      </c>
      <c r="F334" s="21" t="s">
        <v>15</v>
      </c>
      <c r="G334" t="s">
        <v>284</v>
      </c>
      <c r="H334">
        <v>99.2</v>
      </c>
      <c r="I334" t="s">
        <v>92</v>
      </c>
      <c r="J334" t="s">
        <v>186</v>
      </c>
      <c r="K334" t="s">
        <v>19</v>
      </c>
      <c r="M334" t="s">
        <v>196</v>
      </c>
      <c r="N334">
        <v>2000</v>
      </c>
      <c r="O334">
        <v>23226020</v>
      </c>
      <c r="P334" s="6" t="s">
        <v>365</v>
      </c>
    </row>
    <row r="335" spans="1:16">
      <c r="A335">
        <v>125</v>
      </c>
      <c r="B335">
        <v>4</v>
      </c>
      <c r="C335">
        <v>5.54</v>
      </c>
      <c r="D335" t="s">
        <v>14</v>
      </c>
      <c r="E335">
        <v>19.100000000000001</v>
      </c>
      <c r="F335" s="21" t="s">
        <v>15</v>
      </c>
      <c r="G335" t="s">
        <v>284</v>
      </c>
      <c r="H335">
        <v>99.2</v>
      </c>
      <c r="I335" t="s">
        <v>92</v>
      </c>
      <c r="J335" t="s">
        <v>186</v>
      </c>
      <c r="K335" t="s">
        <v>19</v>
      </c>
      <c r="M335" t="s">
        <v>196</v>
      </c>
      <c r="N335">
        <v>2000</v>
      </c>
      <c r="O335">
        <v>23226020</v>
      </c>
    </row>
    <row r="336" spans="1:16">
      <c r="A336">
        <v>126</v>
      </c>
      <c r="B336">
        <v>1</v>
      </c>
      <c r="C336">
        <v>7.14</v>
      </c>
      <c r="D336" t="s">
        <v>14</v>
      </c>
      <c r="E336">
        <v>19.100000000000001</v>
      </c>
      <c r="F336" s="21" t="s">
        <v>15</v>
      </c>
      <c r="G336" t="s">
        <v>284</v>
      </c>
      <c r="H336">
        <v>110.4</v>
      </c>
      <c r="I336" t="s">
        <v>92</v>
      </c>
      <c r="J336" t="s">
        <v>186</v>
      </c>
      <c r="K336" t="s">
        <v>19</v>
      </c>
      <c r="M336" t="s">
        <v>196</v>
      </c>
      <c r="N336">
        <v>2000</v>
      </c>
      <c r="O336">
        <v>23226020</v>
      </c>
      <c r="P336" s="6" t="s">
        <v>365</v>
      </c>
    </row>
    <row r="337" spans="1:16">
      <c r="A337">
        <v>126</v>
      </c>
      <c r="B337">
        <v>4</v>
      </c>
      <c r="C337">
        <v>5.33</v>
      </c>
      <c r="D337" t="s">
        <v>14</v>
      </c>
      <c r="E337">
        <v>19.100000000000001</v>
      </c>
      <c r="F337" s="21" t="s">
        <v>15</v>
      </c>
      <c r="G337" t="s">
        <v>284</v>
      </c>
      <c r="H337">
        <v>110.4</v>
      </c>
      <c r="I337" t="s">
        <v>92</v>
      </c>
      <c r="J337" t="s">
        <v>186</v>
      </c>
      <c r="K337" t="s">
        <v>19</v>
      </c>
      <c r="M337" t="s">
        <v>196</v>
      </c>
      <c r="N337">
        <v>2000</v>
      </c>
      <c r="O337">
        <v>23226020</v>
      </c>
    </row>
    <row r="338" spans="1:16">
      <c r="A338">
        <v>127</v>
      </c>
      <c r="B338">
        <v>1</v>
      </c>
      <c r="C338">
        <v>3.57</v>
      </c>
      <c r="D338" t="s">
        <v>14</v>
      </c>
      <c r="E338">
        <v>19.100000000000001</v>
      </c>
      <c r="F338" s="21" t="s">
        <v>15</v>
      </c>
      <c r="G338" t="s">
        <v>284</v>
      </c>
      <c r="H338">
        <v>110.4</v>
      </c>
      <c r="I338" t="s">
        <v>92</v>
      </c>
      <c r="J338" t="s">
        <v>186</v>
      </c>
      <c r="K338" t="s">
        <v>19</v>
      </c>
      <c r="M338" t="s">
        <v>196</v>
      </c>
      <c r="N338">
        <v>0</v>
      </c>
      <c r="O338">
        <v>23226020</v>
      </c>
      <c r="P338" s="6" t="s">
        <v>366</v>
      </c>
    </row>
    <row r="339" spans="1:16">
      <c r="A339">
        <v>128</v>
      </c>
      <c r="B339">
        <v>24</v>
      </c>
      <c r="C339">
        <v>2.4</v>
      </c>
      <c r="D339" t="s">
        <v>14</v>
      </c>
      <c r="E339">
        <v>22</v>
      </c>
      <c r="F339" t="s">
        <v>31</v>
      </c>
      <c r="G339" t="s">
        <v>284</v>
      </c>
      <c r="H339">
        <v>100</v>
      </c>
      <c r="I339" t="s">
        <v>184</v>
      </c>
      <c r="J339" t="s">
        <v>186</v>
      </c>
      <c r="K339" t="s">
        <v>19</v>
      </c>
      <c r="M339" t="s">
        <v>59</v>
      </c>
      <c r="N339">
        <v>2000</v>
      </c>
      <c r="O339">
        <v>26646780</v>
      </c>
      <c r="P339" t="s">
        <v>203</v>
      </c>
    </row>
    <row r="340" spans="1:16">
      <c r="A340">
        <v>128</v>
      </c>
      <c r="B340">
        <v>48</v>
      </c>
      <c r="C340">
        <v>1.9</v>
      </c>
      <c r="D340" t="s">
        <v>14</v>
      </c>
      <c r="E340">
        <v>22</v>
      </c>
      <c r="F340" t="s">
        <v>31</v>
      </c>
      <c r="G340" t="s">
        <v>284</v>
      </c>
      <c r="H340">
        <v>100</v>
      </c>
      <c r="I340" t="s">
        <v>184</v>
      </c>
      <c r="J340" t="s">
        <v>186</v>
      </c>
      <c r="K340" t="s">
        <v>19</v>
      </c>
      <c r="M340" t="s">
        <v>59</v>
      </c>
      <c r="N340">
        <v>2000</v>
      </c>
      <c r="O340">
        <v>26646780</v>
      </c>
    </row>
    <row r="341" spans="1:16">
      <c r="A341">
        <v>129</v>
      </c>
      <c r="B341">
        <v>24</v>
      </c>
      <c r="C341">
        <v>3</v>
      </c>
      <c r="D341" t="s">
        <v>14</v>
      </c>
      <c r="E341">
        <v>22</v>
      </c>
      <c r="F341" t="s">
        <v>31</v>
      </c>
      <c r="G341" t="s">
        <v>284</v>
      </c>
      <c r="H341">
        <v>116</v>
      </c>
      <c r="I341" t="s">
        <v>184</v>
      </c>
      <c r="J341" t="s">
        <v>186</v>
      </c>
      <c r="K341" t="s">
        <v>19</v>
      </c>
      <c r="M341" t="s">
        <v>59</v>
      </c>
      <c r="N341">
        <v>2000</v>
      </c>
      <c r="O341">
        <v>26646780</v>
      </c>
      <c r="P341" t="s">
        <v>204</v>
      </c>
    </row>
    <row r="342" spans="1:16">
      <c r="A342">
        <v>129</v>
      </c>
      <c r="B342">
        <v>48</v>
      </c>
      <c r="C342">
        <v>1.7</v>
      </c>
      <c r="D342" t="s">
        <v>14</v>
      </c>
      <c r="E342">
        <v>22</v>
      </c>
      <c r="F342" t="s">
        <v>31</v>
      </c>
      <c r="G342" t="s">
        <v>284</v>
      </c>
      <c r="H342">
        <v>116</v>
      </c>
      <c r="I342" t="s">
        <v>184</v>
      </c>
      <c r="J342" t="s">
        <v>186</v>
      </c>
      <c r="K342" t="s">
        <v>19</v>
      </c>
      <c r="M342" t="s">
        <v>59</v>
      </c>
      <c r="N342">
        <v>2000</v>
      </c>
      <c r="O342">
        <v>26646780</v>
      </c>
    </row>
    <row r="343" spans="1:16">
      <c r="A343">
        <v>130</v>
      </c>
      <c r="B343">
        <v>1</v>
      </c>
      <c r="C343">
        <v>7.61</v>
      </c>
      <c r="D343" t="s">
        <v>14</v>
      </c>
      <c r="E343">
        <v>24</v>
      </c>
      <c r="F343" t="s">
        <v>48</v>
      </c>
      <c r="G343" t="s">
        <v>284</v>
      </c>
      <c r="H343">
        <v>100</v>
      </c>
      <c r="I343" t="s">
        <v>92</v>
      </c>
      <c r="J343" t="s">
        <v>186</v>
      </c>
      <c r="K343" t="s">
        <v>19</v>
      </c>
      <c r="M343" t="s">
        <v>196</v>
      </c>
      <c r="N343">
        <v>2000</v>
      </c>
      <c r="O343">
        <v>19528471</v>
      </c>
      <c r="P343" s="28" t="s">
        <v>367</v>
      </c>
    </row>
    <row r="344" spans="1:16">
      <c r="A344">
        <v>130</v>
      </c>
      <c r="B344">
        <v>4</v>
      </c>
      <c r="C344">
        <v>12.88</v>
      </c>
      <c r="D344" t="s">
        <v>14</v>
      </c>
      <c r="E344">
        <v>24</v>
      </c>
      <c r="F344" t="s">
        <v>48</v>
      </c>
      <c r="G344" t="s">
        <v>284</v>
      </c>
      <c r="H344">
        <v>100</v>
      </c>
      <c r="I344" t="s">
        <v>92</v>
      </c>
      <c r="J344" t="s">
        <v>186</v>
      </c>
      <c r="K344" t="s">
        <v>19</v>
      </c>
      <c r="M344" t="s">
        <v>196</v>
      </c>
      <c r="N344">
        <v>2000</v>
      </c>
      <c r="O344">
        <v>19528471</v>
      </c>
    </row>
    <row r="345" spans="1:16">
      <c r="A345">
        <v>130</v>
      </c>
      <c r="B345">
        <v>24</v>
      </c>
      <c r="C345">
        <v>5.98</v>
      </c>
      <c r="D345" t="s">
        <v>14</v>
      </c>
      <c r="E345">
        <v>24</v>
      </c>
      <c r="F345" t="s">
        <v>48</v>
      </c>
      <c r="G345" t="s">
        <v>284</v>
      </c>
      <c r="H345">
        <v>100</v>
      </c>
      <c r="I345" t="s">
        <v>92</v>
      </c>
      <c r="J345" t="s">
        <v>186</v>
      </c>
      <c r="K345" t="s">
        <v>19</v>
      </c>
      <c r="M345" t="s">
        <v>196</v>
      </c>
      <c r="N345">
        <v>2000</v>
      </c>
      <c r="O345">
        <v>19528471</v>
      </c>
    </row>
    <row r="346" spans="1:16">
      <c r="A346">
        <v>130</v>
      </c>
      <c r="B346">
        <v>48</v>
      </c>
      <c r="C346">
        <v>3.37</v>
      </c>
      <c r="D346" t="s">
        <v>14</v>
      </c>
      <c r="E346">
        <v>24</v>
      </c>
      <c r="F346" t="s">
        <v>48</v>
      </c>
      <c r="G346" t="s">
        <v>284</v>
      </c>
      <c r="H346">
        <v>100</v>
      </c>
      <c r="I346" t="s">
        <v>92</v>
      </c>
      <c r="J346" t="s">
        <v>186</v>
      </c>
      <c r="K346" t="s">
        <v>19</v>
      </c>
      <c r="M346" t="s">
        <v>196</v>
      </c>
      <c r="N346">
        <v>2000</v>
      </c>
      <c r="O346">
        <v>19528471</v>
      </c>
    </row>
    <row r="347" spans="1:16">
      <c r="A347">
        <v>130</v>
      </c>
      <c r="B347">
        <v>72</v>
      </c>
      <c r="C347">
        <v>4.03</v>
      </c>
      <c r="D347" t="s">
        <v>14</v>
      </c>
      <c r="E347">
        <v>24</v>
      </c>
      <c r="F347" t="s">
        <v>48</v>
      </c>
      <c r="G347" t="s">
        <v>284</v>
      </c>
      <c r="H347">
        <v>100</v>
      </c>
      <c r="I347" t="s">
        <v>92</v>
      </c>
      <c r="J347" t="s">
        <v>186</v>
      </c>
      <c r="K347" t="s">
        <v>19</v>
      </c>
      <c r="M347" t="s">
        <v>196</v>
      </c>
      <c r="N347">
        <v>2000</v>
      </c>
      <c r="O347">
        <v>19528471</v>
      </c>
    </row>
    <row r="348" spans="1:16">
      <c r="A348">
        <v>131</v>
      </c>
      <c r="B348">
        <v>1</v>
      </c>
      <c r="C348">
        <v>7.61</v>
      </c>
      <c r="D348" t="s">
        <v>14</v>
      </c>
      <c r="E348">
        <v>24</v>
      </c>
      <c r="F348" t="s">
        <v>48</v>
      </c>
      <c r="G348" t="s">
        <v>284</v>
      </c>
      <c r="H348">
        <v>101</v>
      </c>
      <c r="I348" t="s">
        <v>92</v>
      </c>
      <c r="J348" t="s">
        <v>186</v>
      </c>
      <c r="K348" t="s">
        <v>19</v>
      </c>
      <c r="M348" t="s">
        <v>326</v>
      </c>
      <c r="N348">
        <v>2000</v>
      </c>
      <c r="O348">
        <v>19528471</v>
      </c>
      <c r="P348" s="28" t="s">
        <v>368</v>
      </c>
    </row>
    <row r="349" spans="1:16">
      <c r="A349">
        <v>131</v>
      </c>
      <c r="B349">
        <v>4</v>
      </c>
      <c r="C349">
        <v>12.88</v>
      </c>
      <c r="D349" t="s">
        <v>14</v>
      </c>
      <c r="E349">
        <v>24</v>
      </c>
      <c r="F349" t="s">
        <v>48</v>
      </c>
      <c r="G349" t="s">
        <v>284</v>
      </c>
      <c r="H349">
        <v>102</v>
      </c>
      <c r="I349" t="s">
        <v>92</v>
      </c>
      <c r="J349" t="s">
        <v>186</v>
      </c>
      <c r="K349" t="s">
        <v>19</v>
      </c>
      <c r="M349" t="s">
        <v>326</v>
      </c>
      <c r="N349">
        <v>2000</v>
      </c>
      <c r="O349">
        <v>19528471</v>
      </c>
    </row>
    <row r="350" spans="1:16">
      <c r="A350">
        <v>131</v>
      </c>
      <c r="B350">
        <v>24</v>
      </c>
      <c r="C350">
        <v>5.98</v>
      </c>
      <c r="D350" t="s">
        <v>14</v>
      </c>
      <c r="E350">
        <v>24</v>
      </c>
      <c r="F350" t="s">
        <v>48</v>
      </c>
      <c r="G350" t="s">
        <v>284</v>
      </c>
      <c r="H350">
        <v>103</v>
      </c>
      <c r="I350" t="s">
        <v>92</v>
      </c>
      <c r="J350" t="s">
        <v>186</v>
      </c>
      <c r="K350" t="s">
        <v>19</v>
      </c>
      <c r="M350" t="s">
        <v>326</v>
      </c>
      <c r="N350">
        <v>2000</v>
      </c>
      <c r="O350">
        <v>19528471</v>
      </c>
    </row>
    <row r="351" spans="1:16">
      <c r="A351">
        <v>131</v>
      </c>
      <c r="B351">
        <v>48</v>
      </c>
      <c r="C351">
        <v>3.37</v>
      </c>
      <c r="D351" t="s">
        <v>14</v>
      </c>
      <c r="E351">
        <v>24</v>
      </c>
      <c r="F351" t="s">
        <v>48</v>
      </c>
      <c r="G351" t="s">
        <v>284</v>
      </c>
      <c r="H351">
        <v>104</v>
      </c>
      <c r="I351" t="s">
        <v>92</v>
      </c>
      <c r="J351" t="s">
        <v>186</v>
      </c>
      <c r="K351" t="s">
        <v>19</v>
      </c>
      <c r="M351" t="s">
        <v>326</v>
      </c>
      <c r="N351">
        <v>2000</v>
      </c>
      <c r="O351">
        <v>19528471</v>
      </c>
    </row>
    <row r="352" spans="1:16">
      <c r="A352">
        <v>131</v>
      </c>
      <c r="B352">
        <v>72</v>
      </c>
      <c r="C352">
        <v>4.03</v>
      </c>
      <c r="D352" t="s">
        <v>14</v>
      </c>
      <c r="E352">
        <v>24</v>
      </c>
      <c r="F352" t="s">
        <v>48</v>
      </c>
      <c r="G352" t="s">
        <v>284</v>
      </c>
      <c r="H352">
        <v>105</v>
      </c>
      <c r="I352" t="s">
        <v>92</v>
      </c>
      <c r="J352" t="s">
        <v>186</v>
      </c>
      <c r="K352" t="s">
        <v>19</v>
      </c>
      <c r="M352" t="s">
        <v>326</v>
      </c>
      <c r="N352">
        <v>2000</v>
      </c>
      <c r="O352">
        <v>19528471</v>
      </c>
    </row>
    <row r="353" spans="1:21">
      <c r="A353">
        <v>132</v>
      </c>
      <c r="B353">
        <v>55</v>
      </c>
      <c r="C353">
        <v>1.23437499999999</v>
      </c>
      <c r="D353" t="s">
        <v>14</v>
      </c>
      <c r="E353">
        <v>39.700000000000003</v>
      </c>
      <c r="F353" t="s">
        <v>132</v>
      </c>
      <c r="G353" t="s">
        <v>284</v>
      </c>
      <c r="H353">
        <v>145</v>
      </c>
      <c r="I353" t="s">
        <v>184</v>
      </c>
      <c r="J353" t="s">
        <v>186</v>
      </c>
      <c r="K353" t="s">
        <v>19</v>
      </c>
      <c r="M353" t="s">
        <v>381</v>
      </c>
      <c r="N353" t="s">
        <v>205</v>
      </c>
      <c r="O353">
        <v>21388194</v>
      </c>
      <c r="P353" t="s">
        <v>299</v>
      </c>
    </row>
    <row r="354" spans="1:21">
      <c r="A354">
        <v>133</v>
      </c>
      <c r="B354">
        <v>12</v>
      </c>
      <c r="C354">
        <v>3.9695431472081202</v>
      </c>
      <c r="D354" t="s">
        <v>14</v>
      </c>
      <c r="E354">
        <v>22.5</v>
      </c>
      <c r="F354" s="21" t="s">
        <v>15</v>
      </c>
      <c r="G354" t="s">
        <v>284</v>
      </c>
      <c r="H354">
        <v>16</v>
      </c>
      <c r="I354" t="s">
        <v>92</v>
      </c>
      <c r="J354" t="s">
        <v>206</v>
      </c>
      <c r="K354" t="s">
        <v>19</v>
      </c>
      <c r="L354" t="s">
        <v>207</v>
      </c>
      <c r="M354" t="s">
        <v>326</v>
      </c>
      <c r="N354">
        <v>5000</v>
      </c>
      <c r="O354">
        <v>25311750</v>
      </c>
      <c r="P354" t="s">
        <v>208</v>
      </c>
    </row>
    <row r="355" spans="1:21">
      <c r="A355">
        <v>133</v>
      </c>
      <c r="B355">
        <v>24</v>
      </c>
      <c r="C355">
        <v>2.3451776649746101</v>
      </c>
      <c r="D355" t="s">
        <v>14</v>
      </c>
      <c r="E355">
        <v>22.5</v>
      </c>
      <c r="F355" s="21" t="s">
        <v>15</v>
      </c>
      <c r="G355" t="s">
        <v>284</v>
      </c>
      <c r="H355">
        <v>16</v>
      </c>
      <c r="I355" t="s">
        <v>92</v>
      </c>
      <c r="J355" t="s">
        <v>206</v>
      </c>
      <c r="K355" t="s">
        <v>19</v>
      </c>
      <c r="L355" t="s">
        <v>207</v>
      </c>
      <c r="M355" t="s">
        <v>326</v>
      </c>
      <c r="N355">
        <v>5000</v>
      </c>
      <c r="O355">
        <v>25311750</v>
      </c>
    </row>
    <row r="356" spans="1:21">
      <c r="A356">
        <v>133</v>
      </c>
      <c r="B356">
        <v>48</v>
      </c>
      <c r="C356">
        <v>1.0862944162436501</v>
      </c>
      <c r="D356" t="s">
        <v>14</v>
      </c>
      <c r="E356">
        <v>22.5</v>
      </c>
      <c r="F356" s="21" t="s">
        <v>15</v>
      </c>
      <c r="G356" t="s">
        <v>284</v>
      </c>
      <c r="H356">
        <v>16</v>
      </c>
      <c r="I356" t="s">
        <v>92</v>
      </c>
      <c r="J356" t="s">
        <v>206</v>
      </c>
      <c r="K356" t="s">
        <v>19</v>
      </c>
      <c r="L356" t="s">
        <v>207</v>
      </c>
      <c r="M356" t="s">
        <v>326</v>
      </c>
      <c r="N356">
        <v>5000</v>
      </c>
      <c r="O356">
        <v>25311750</v>
      </c>
    </row>
    <row r="357" spans="1:21">
      <c r="A357">
        <v>134</v>
      </c>
      <c r="B357">
        <v>48</v>
      </c>
      <c r="C357">
        <v>4.3534482758620596</v>
      </c>
      <c r="D357" t="s">
        <v>14</v>
      </c>
      <c r="E357">
        <v>18</v>
      </c>
      <c r="F357" t="s">
        <v>31</v>
      </c>
      <c r="G357" t="s">
        <v>284</v>
      </c>
      <c r="H357">
        <v>10</v>
      </c>
      <c r="I357" t="s">
        <v>184</v>
      </c>
      <c r="J357" t="s">
        <v>206</v>
      </c>
      <c r="K357" t="s">
        <v>19</v>
      </c>
      <c r="L357" t="s">
        <v>300</v>
      </c>
      <c r="M357" t="s">
        <v>326</v>
      </c>
      <c r="N357">
        <v>5000</v>
      </c>
      <c r="O357">
        <v>21367450</v>
      </c>
      <c r="P357" s="6" t="s">
        <v>210</v>
      </c>
    </row>
    <row r="358" spans="1:21">
      <c r="A358">
        <v>135</v>
      </c>
      <c r="B358">
        <v>48</v>
      </c>
      <c r="C358">
        <v>3.4</v>
      </c>
      <c r="D358" t="s">
        <v>14</v>
      </c>
      <c r="E358">
        <v>18</v>
      </c>
      <c r="F358" t="s">
        <v>31</v>
      </c>
      <c r="G358" t="s">
        <v>284</v>
      </c>
      <c r="H358">
        <v>60</v>
      </c>
      <c r="I358" t="s">
        <v>184</v>
      </c>
      <c r="J358" t="s">
        <v>206</v>
      </c>
      <c r="K358" t="s">
        <v>19</v>
      </c>
      <c r="L358" t="s">
        <v>209</v>
      </c>
      <c r="M358" t="s">
        <v>326</v>
      </c>
      <c r="N358">
        <v>5000</v>
      </c>
      <c r="O358">
        <v>21367450</v>
      </c>
      <c r="P358" s="6" t="s">
        <v>211</v>
      </c>
    </row>
    <row r="359" spans="1:21">
      <c r="A359">
        <v>136</v>
      </c>
      <c r="B359">
        <v>22</v>
      </c>
      <c r="C359">
        <v>5.1886792452830202</v>
      </c>
      <c r="D359" t="s">
        <v>14</v>
      </c>
      <c r="E359">
        <v>20</v>
      </c>
      <c r="F359" s="21" t="s">
        <v>15</v>
      </c>
      <c r="G359" t="s">
        <v>284</v>
      </c>
      <c r="H359">
        <v>20</v>
      </c>
      <c r="I359" s="35" t="s">
        <v>92</v>
      </c>
      <c r="J359" t="s">
        <v>206</v>
      </c>
      <c r="K359" t="s">
        <v>19</v>
      </c>
      <c r="L359" t="s">
        <v>212</v>
      </c>
      <c r="M359" t="s">
        <v>326</v>
      </c>
      <c r="N359">
        <v>5000</v>
      </c>
      <c r="O359">
        <v>17332622</v>
      </c>
      <c r="P359" s="6" t="s">
        <v>213</v>
      </c>
    </row>
    <row r="360" spans="1:21">
      <c r="A360">
        <v>136</v>
      </c>
      <c r="B360">
        <v>48</v>
      </c>
      <c r="C360">
        <v>2.9245283018867898</v>
      </c>
      <c r="D360" t="s">
        <v>14</v>
      </c>
      <c r="E360">
        <v>20</v>
      </c>
      <c r="F360" s="21" t="s">
        <v>15</v>
      </c>
      <c r="G360" t="s">
        <v>284</v>
      </c>
      <c r="H360">
        <v>20</v>
      </c>
      <c r="I360" s="35" t="s">
        <v>92</v>
      </c>
      <c r="J360" t="s">
        <v>206</v>
      </c>
      <c r="K360" t="s">
        <v>19</v>
      </c>
      <c r="L360" t="s">
        <v>212</v>
      </c>
      <c r="M360" t="s">
        <v>326</v>
      </c>
      <c r="N360">
        <v>5000</v>
      </c>
      <c r="O360">
        <v>17332622</v>
      </c>
    </row>
    <row r="361" spans="1:21">
      <c r="A361">
        <v>136</v>
      </c>
      <c r="B361">
        <v>72</v>
      </c>
      <c r="C361">
        <v>4.1273584905660403</v>
      </c>
      <c r="D361" t="s">
        <v>14</v>
      </c>
      <c r="E361">
        <v>20</v>
      </c>
      <c r="F361" s="21" t="s">
        <v>15</v>
      </c>
      <c r="G361" t="s">
        <v>284</v>
      </c>
      <c r="H361">
        <v>20</v>
      </c>
      <c r="I361" s="35" t="s">
        <v>92</v>
      </c>
      <c r="J361" t="s">
        <v>206</v>
      </c>
      <c r="K361" t="s">
        <v>19</v>
      </c>
      <c r="L361" t="s">
        <v>212</v>
      </c>
      <c r="M361" t="s">
        <v>326</v>
      </c>
      <c r="N361">
        <v>5000</v>
      </c>
      <c r="O361">
        <v>17332622</v>
      </c>
    </row>
    <row r="362" spans="1:21">
      <c r="A362">
        <v>136</v>
      </c>
      <c r="B362">
        <v>96</v>
      </c>
      <c r="C362">
        <v>2.9952830188679198</v>
      </c>
      <c r="D362" t="s">
        <v>14</v>
      </c>
      <c r="E362">
        <v>20</v>
      </c>
      <c r="F362" s="21" t="s">
        <v>15</v>
      </c>
      <c r="G362" t="s">
        <v>284</v>
      </c>
      <c r="H362">
        <v>20</v>
      </c>
      <c r="I362" s="35" t="s">
        <v>92</v>
      </c>
      <c r="J362" t="s">
        <v>206</v>
      </c>
      <c r="K362" t="s">
        <v>19</v>
      </c>
      <c r="L362" t="s">
        <v>212</v>
      </c>
      <c r="M362" t="s">
        <v>326</v>
      </c>
      <c r="N362">
        <v>5000</v>
      </c>
      <c r="O362">
        <v>17332622</v>
      </c>
    </row>
    <row r="363" spans="1:21">
      <c r="A363">
        <v>137</v>
      </c>
      <c r="B363">
        <v>24</v>
      </c>
      <c r="C363">
        <v>11.8</v>
      </c>
      <c r="D363" t="s">
        <v>14</v>
      </c>
      <c r="E363">
        <v>18.399999999999999</v>
      </c>
      <c r="F363" s="21" t="s">
        <v>15</v>
      </c>
      <c r="G363" t="s">
        <v>284</v>
      </c>
      <c r="H363">
        <v>39.4</v>
      </c>
      <c r="I363" s="35" t="s">
        <v>92</v>
      </c>
      <c r="J363" t="s">
        <v>206</v>
      </c>
      <c r="K363" t="s">
        <v>19</v>
      </c>
      <c r="L363" t="s">
        <v>207</v>
      </c>
      <c r="M363" t="s">
        <v>196</v>
      </c>
      <c r="N363">
        <v>5000</v>
      </c>
      <c r="O363">
        <v>26238078</v>
      </c>
      <c r="P363" s="43" t="s">
        <v>214</v>
      </c>
    </row>
    <row r="364" spans="1:21">
      <c r="A364">
        <v>138</v>
      </c>
      <c r="B364">
        <v>24</v>
      </c>
      <c r="C364" s="34">
        <v>15.7</v>
      </c>
      <c r="D364" t="s">
        <v>14</v>
      </c>
      <c r="E364">
        <v>18.399999999999999</v>
      </c>
      <c r="F364" s="21" t="s">
        <v>15</v>
      </c>
      <c r="G364" t="s">
        <v>284</v>
      </c>
      <c r="H364">
        <v>40.299999999999997</v>
      </c>
      <c r="I364" s="35" t="s">
        <v>92</v>
      </c>
      <c r="J364" t="s">
        <v>206</v>
      </c>
      <c r="K364" t="s">
        <v>19</v>
      </c>
      <c r="L364" t="s">
        <v>20</v>
      </c>
      <c r="M364" t="s">
        <v>196</v>
      </c>
      <c r="N364">
        <v>5000</v>
      </c>
      <c r="O364">
        <v>26238078</v>
      </c>
      <c r="P364" s="43" t="s">
        <v>215</v>
      </c>
      <c r="R364" s="15"/>
      <c r="S364" s="15"/>
      <c r="T364" s="15"/>
      <c r="U364" s="15"/>
    </row>
    <row r="365" spans="1:21">
      <c r="A365">
        <v>139</v>
      </c>
      <c r="B365">
        <v>24</v>
      </c>
      <c r="C365" s="34">
        <v>9.9</v>
      </c>
      <c r="D365" t="s">
        <v>14</v>
      </c>
      <c r="E365">
        <v>18.399999999999999</v>
      </c>
      <c r="F365" s="21" t="s">
        <v>15</v>
      </c>
      <c r="G365" t="s">
        <v>284</v>
      </c>
      <c r="H365">
        <v>22.3</v>
      </c>
      <c r="I365" s="35" t="s">
        <v>92</v>
      </c>
      <c r="J365" t="s">
        <v>206</v>
      </c>
      <c r="K365" t="s">
        <v>19</v>
      </c>
      <c r="L365" t="s">
        <v>216</v>
      </c>
      <c r="M365" t="s">
        <v>196</v>
      </c>
      <c r="N365">
        <v>5000</v>
      </c>
      <c r="O365">
        <v>26238078</v>
      </c>
      <c r="P365" s="43" t="s">
        <v>217</v>
      </c>
    </row>
    <row r="366" spans="1:21">
      <c r="A366">
        <v>140</v>
      </c>
      <c r="B366">
        <v>24</v>
      </c>
      <c r="C366" s="34">
        <v>10.199999999999999</v>
      </c>
      <c r="D366" t="s">
        <v>14</v>
      </c>
      <c r="E366">
        <v>18.399999999999999</v>
      </c>
      <c r="F366" s="21" t="s">
        <v>15</v>
      </c>
      <c r="G366" t="s">
        <v>284</v>
      </c>
      <c r="H366">
        <v>28.1</v>
      </c>
      <c r="I366" s="35" t="s">
        <v>92</v>
      </c>
      <c r="J366" t="s">
        <v>206</v>
      </c>
      <c r="K366" t="s">
        <v>19</v>
      </c>
      <c r="L366" t="s">
        <v>218</v>
      </c>
      <c r="M366" t="s">
        <v>196</v>
      </c>
      <c r="N366">
        <v>5000</v>
      </c>
      <c r="O366">
        <v>26238078</v>
      </c>
      <c r="P366" s="43" t="s">
        <v>219</v>
      </c>
    </row>
    <row r="367" spans="1:21">
      <c r="A367">
        <v>141</v>
      </c>
      <c r="B367" s="6">
        <v>1.6666667E-2</v>
      </c>
      <c r="C367">
        <v>5.5749128919860489</v>
      </c>
      <c r="D367" t="s">
        <v>14</v>
      </c>
      <c r="E367">
        <v>20</v>
      </c>
      <c r="F367" s="21" t="s">
        <v>15</v>
      </c>
      <c r="G367" t="s">
        <v>284</v>
      </c>
      <c r="H367">
        <v>29</v>
      </c>
      <c r="I367" t="s">
        <v>178</v>
      </c>
      <c r="J367" t="s">
        <v>206</v>
      </c>
      <c r="K367" t="s">
        <v>19</v>
      </c>
      <c r="M367" t="s">
        <v>381</v>
      </c>
      <c r="N367">
        <v>0</v>
      </c>
      <c r="O367">
        <v>27125435</v>
      </c>
      <c r="P367" s="6" t="s">
        <v>220</v>
      </c>
    </row>
    <row r="368" spans="1:21">
      <c r="A368">
        <v>141</v>
      </c>
      <c r="B368" s="6">
        <v>3.3333333E-2</v>
      </c>
      <c r="C368">
        <v>1.0452961672473855</v>
      </c>
      <c r="D368" t="s">
        <v>14</v>
      </c>
      <c r="E368">
        <v>20</v>
      </c>
      <c r="F368" s="21" t="s">
        <v>15</v>
      </c>
      <c r="G368" t="s">
        <v>284</v>
      </c>
      <c r="H368">
        <v>29</v>
      </c>
      <c r="I368" t="s">
        <v>178</v>
      </c>
      <c r="J368" t="s">
        <v>206</v>
      </c>
      <c r="K368" t="s">
        <v>19</v>
      </c>
      <c r="M368" t="s">
        <v>381</v>
      </c>
      <c r="N368">
        <v>0</v>
      </c>
      <c r="O368">
        <v>27125435</v>
      </c>
    </row>
    <row r="369" spans="1:16">
      <c r="A369">
        <v>142</v>
      </c>
      <c r="B369" s="6">
        <v>1.6666667E-2</v>
      </c>
      <c r="C369">
        <v>13.17</v>
      </c>
      <c r="D369" t="s">
        <v>14</v>
      </c>
      <c r="E369" t="s">
        <v>326</v>
      </c>
      <c r="F369" s="21" t="s">
        <v>15</v>
      </c>
      <c r="G369" t="s">
        <v>284</v>
      </c>
      <c r="H369">
        <v>41</v>
      </c>
      <c r="I369" t="s">
        <v>167</v>
      </c>
      <c r="J369" t="s">
        <v>206</v>
      </c>
      <c r="K369" t="s">
        <v>19</v>
      </c>
      <c r="L369" t="s">
        <v>221</v>
      </c>
      <c r="M369" t="s">
        <v>326</v>
      </c>
      <c r="N369">
        <v>0</v>
      </c>
      <c r="O369" s="8" t="s">
        <v>222</v>
      </c>
      <c r="P369" s="6" t="s">
        <v>223</v>
      </c>
    </row>
    <row r="370" spans="1:16">
      <c r="A370">
        <v>142</v>
      </c>
      <c r="B370" s="6">
        <v>4.1666666999999998E-2</v>
      </c>
      <c r="C370">
        <v>16.89</v>
      </c>
      <c r="D370" t="s">
        <v>14</v>
      </c>
      <c r="E370" t="s">
        <v>326</v>
      </c>
      <c r="F370" s="21" t="s">
        <v>15</v>
      </c>
      <c r="G370" t="s">
        <v>284</v>
      </c>
      <c r="H370">
        <v>41</v>
      </c>
      <c r="I370" t="s">
        <v>167</v>
      </c>
      <c r="J370" t="s">
        <v>206</v>
      </c>
      <c r="K370" t="s">
        <v>19</v>
      </c>
      <c r="L370" t="s">
        <v>221</v>
      </c>
      <c r="M370" t="s">
        <v>326</v>
      </c>
      <c r="N370">
        <v>0</v>
      </c>
      <c r="O370" s="8" t="s">
        <v>222</v>
      </c>
    </row>
    <row r="371" spans="1:16">
      <c r="A371">
        <v>142</v>
      </c>
      <c r="B371" s="6">
        <v>8.3333332999999996E-2</v>
      </c>
      <c r="C371">
        <v>2.64</v>
      </c>
      <c r="D371" t="s">
        <v>14</v>
      </c>
      <c r="E371" t="s">
        <v>326</v>
      </c>
      <c r="F371" s="21" t="s">
        <v>15</v>
      </c>
      <c r="G371" t="s">
        <v>284</v>
      </c>
      <c r="H371">
        <v>41</v>
      </c>
      <c r="I371" t="s">
        <v>167</v>
      </c>
      <c r="J371" t="s">
        <v>206</v>
      </c>
      <c r="K371" t="s">
        <v>19</v>
      </c>
      <c r="L371" t="s">
        <v>221</v>
      </c>
      <c r="M371" t="s">
        <v>326</v>
      </c>
      <c r="N371">
        <v>0</v>
      </c>
      <c r="O371" s="8" t="s">
        <v>222</v>
      </c>
    </row>
    <row r="372" spans="1:16">
      <c r="A372">
        <v>142</v>
      </c>
      <c r="B372" s="6">
        <v>0.25</v>
      </c>
      <c r="C372">
        <v>2.5</v>
      </c>
      <c r="D372" t="s">
        <v>14</v>
      </c>
      <c r="E372" t="s">
        <v>326</v>
      </c>
      <c r="F372" s="21" t="s">
        <v>15</v>
      </c>
      <c r="G372" t="s">
        <v>284</v>
      </c>
      <c r="H372">
        <v>41</v>
      </c>
      <c r="I372" t="s">
        <v>167</v>
      </c>
      <c r="J372" t="s">
        <v>206</v>
      </c>
      <c r="K372" t="s">
        <v>19</v>
      </c>
      <c r="L372" t="s">
        <v>221</v>
      </c>
      <c r="M372" t="s">
        <v>326</v>
      </c>
      <c r="N372">
        <v>0</v>
      </c>
      <c r="O372" s="8" t="s">
        <v>222</v>
      </c>
    </row>
    <row r="373" spans="1:16">
      <c r="A373">
        <v>142</v>
      </c>
      <c r="B373" s="6">
        <v>0.5</v>
      </c>
      <c r="C373">
        <v>1.5</v>
      </c>
      <c r="D373" t="s">
        <v>14</v>
      </c>
      <c r="E373" t="s">
        <v>326</v>
      </c>
      <c r="F373" s="21" t="s">
        <v>15</v>
      </c>
      <c r="G373" t="s">
        <v>284</v>
      </c>
      <c r="H373">
        <v>41</v>
      </c>
      <c r="I373" t="s">
        <v>167</v>
      </c>
      <c r="J373" t="s">
        <v>206</v>
      </c>
      <c r="K373" t="s">
        <v>19</v>
      </c>
      <c r="L373" t="s">
        <v>221</v>
      </c>
      <c r="M373" t="s">
        <v>326</v>
      </c>
      <c r="N373">
        <v>0</v>
      </c>
      <c r="O373" s="8" t="s">
        <v>222</v>
      </c>
    </row>
    <row r="374" spans="1:16">
      <c r="A374">
        <v>142</v>
      </c>
      <c r="B374" s="6">
        <v>1</v>
      </c>
      <c r="C374">
        <v>1.17</v>
      </c>
      <c r="D374" t="s">
        <v>14</v>
      </c>
      <c r="E374" t="s">
        <v>326</v>
      </c>
      <c r="F374" s="21" t="s">
        <v>15</v>
      </c>
      <c r="G374" t="s">
        <v>284</v>
      </c>
      <c r="H374">
        <v>41</v>
      </c>
      <c r="I374" t="s">
        <v>167</v>
      </c>
      <c r="J374" t="s">
        <v>206</v>
      </c>
      <c r="K374" t="s">
        <v>19</v>
      </c>
      <c r="L374" t="s">
        <v>221</v>
      </c>
      <c r="M374" t="s">
        <v>326</v>
      </c>
      <c r="N374">
        <v>0</v>
      </c>
      <c r="O374" s="8" t="s">
        <v>222</v>
      </c>
    </row>
    <row r="375" spans="1:16">
      <c r="A375">
        <v>142</v>
      </c>
      <c r="B375">
        <v>2</v>
      </c>
      <c r="C375">
        <v>0.74</v>
      </c>
      <c r="D375" t="s">
        <v>14</v>
      </c>
      <c r="E375" t="s">
        <v>326</v>
      </c>
      <c r="F375" s="21" t="s">
        <v>15</v>
      </c>
      <c r="G375" t="s">
        <v>284</v>
      </c>
      <c r="H375">
        <v>41</v>
      </c>
      <c r="I375" t="s">
        <v>167</v>
      </c>
      <c r="J375" t="s">
        <v>206</v>
      </c>
      <c r="K375" t="s">
        <v>19</v>
      </c>
      <c r="L375" t="s">
        <v>221</v>
      </c>
      <c r="M375" t="s">
        <v>326</v>
      </c>
      <c r="N375">
        <v>0</v>
      </c>
      <c r="O375" s="8" t="s">
        <v>222</v>
      </c>
    </row>
    <row r="376" spans="1:16">
      <c r="A376">
        <v>142</v>
      </c>
      <c r="B376">
        <v>4</v>
      </c>
      <c r="C376">
        <v>0.59</v>
      </c>
      <c r="D376" t="s">
        <v>14</v>
      </c>
      <c r="E376" t="s">
        <v>326</v>
      </c>
      <c r="F376" s="21" t="s">
        <v>15</v>
      </c>
      <c r="G376" t="s">
        <v>284</v>
      </c>
      <c r="H376">
        <v>41</v>
      </c>
      <c r="I376" t="s">
        <v>167</v>
      </c>
      <c r="J376" t="s">
        <v>206</v>
      </c>
      <c r="K376" t="s">
        <v>19</v>
      </c>
      <c r="L376" t="s">
        <v>221</v>
      </c>
      <c r="M376" t="s">
        <v>326</v>
      </c>
      <c r="N376">
        <v>0</v>
      </c>
      <c r="O376" s="8" t="s">
        <v>222</v>
      </c>
    </row>
    <row r="377" spans="1:16">
      <c r="A377">
        <v>142</v>
      </c>
      <c r="B377">
        <v>6</v>
      </c>
      <c r="C377">
        <v>0.41</v>
      </c>
      <c r="D377" t="s">
        <v>14</v>
      </c>
      <c r="E377" t="s">
        <v>326</v>
      </c>
      <c r="F377" s="21" t="s">
        <v>15</v>
      </c>
      <c r="G377" t="s">
        <v>284</v>
      </c>
      <c r="H377">
        <v>41</v>
      </c>
      <c r="I377" t="s">
        <v>167</v>
      </c>
      <c r="J377" t="s">
        <v>206</v>
      </c>
      <c r="K377" t="s">
        <v>19</v>
      </c>
      <c r="L377" t="s">
        <v>221</v>
      </c>
      <c r="M377" t="s">
        <v>326</v>
      </c>
      <c r="N377">
        <v>0</v>
      </c>
      <c r="O377" s="8" t="s">
        <v>222</v>
      </c>
    </row>
    <row r="378" spans="1:16">
      <c r="A378">
        <v>142</v>
      </c>
      <c r="B378">
        <v>18</v>
      </c>
      <c r="C378">
        <v>0.02</v>
      </c>
      <c r="D378" t="s">
        <v>14</v>
      </c>
      <c r="E378" t="s">
        <v>326</v>
      </c>
      <c r="F378" s="21" t="s">
        <v>15</v>
      </c>
      <c r="G378" t="s">
        <v>284</v>
      </c>
      <c r="H378">
        <v>41</v>
      </c>
      <c r="I378" t="s">
        <v>167</v>
      </c>
      <c r="J378" t="s">
        <v>206</v>
      </c>
      <c r="K378" t="s">
        <v>19</v>
      </c>
      <c r="L378" t="s">
        <v>221</v>
      </c>
      <c r="M378" t="s">
        <v>326</v>
      </c>
      <c r="N378">
        <v>0</v>
      </c>
      <c r="O378" s="8" t="s">
        <v>222</v>
      </c>
    </row>
    <row r="379" spans="1:16">
      <c r="A379">
        <v>142</v>
      </c>
      <c r="B379">
        <v>24</v>
      </c>
      <c r="C379">
        <v>0.03</v>
      </c>
      <c r="D379" t="s">
        <v>14</v>
      </c>
      <c r="E379" t="s">
        <v>326</v>
      </c>
      <c r="F379" s="21" t="s">
        <v>15</v>
      </c>
      <c r="G379" t="s">
        <v>284</v>
      </c>
      <c r="H379">
        <v>41</v>
      </c>
      <c r="I379" t="s">
        <v>167</v>
      </c>
      <c r="J379" t="s">
        <v>206</v>
      </c>
      <c r="K379" t="s">
        <v>19</v>
      </c>
      <c r="L379" t="s">
        <v>221</v>
      </c>
      <c r="M379" t="s">
        <v>326</v>
      </c>
      <c r="N379">
        <v>0</v>
      </c>
      <c r="O379" s="8" t="s">
        <v>222</v>
      </c>
    </row>
    <row r="380" spans="1:16">
      <c r="A380">
        <v>143</v>
      </c>
      <c r="B380">
        <v>24</v>
      </c>
      <c r="C380">
        <f>0.3/0.205</f>
        <v>1.4634146341463414</v>
      </c>
      <c r="D380" t="s">
        <v>14</v>
      </c>
      <c r="E380" t="s">
        <v>326</v>
      </c>
      <c r="F380" t="s">
        <v>132</v>
      </c>
      <c r="G380" t="s">
        <v>284</v>
      </c>
      <c r="H380">
        <v>2.5</v>
      </c>
      <c r="I380" s="6" t="s">
        <v>372</v>
      </c>
      <c r="J380" t="s">
        <v>206</v>
      </c>
      <c r="K380" t="s">
        <v>19</v>
      </c>
      <c r="L380" t="s">
        <v>224</v>
      </c>
      <c r="M380" t="s">
        <v>196</v>
      </c>
      <c r="N380" t="s">
        <v>55</v>
      </c>
      <c r="O380">
        <v>28193901</v>
      </c>
      <c r="P380" t="s">
        <v>301</v>
      </c>
    </row>
    <row r="381" spans="1:16">
      <c r="A381">
        <v>144</v>
      </c>
      <c r="B381">
        <v>2</v>
      </c>
      <c r="C381">
        <v>1.1000000000000001</v>
      </c>
      <c r="D381" t="s">
        <v>14</v>
      </c>
      <c r="E381">
        <v>22.5</v>
      </c>
      <c r="F381" s="21" t="s">
        <v>15</v>
      </c>
      <c r="G381" t="s">
        <v>284</v>
      </c>
      <c r="H381">
        <v>18</v>
      </c>
      <c r="I381" t="s">
        <v>140</v>
      </c>
      <c r="J381" t="s">
        <v>206</v>
      </c>
      <c r="K381" t="s">
        <v>19</v>
      </c>
      <c r="M381" t="s">
        <v>326</v>
      </c>
      <c r="N381" t="s">
        <v>55</v>
      </c>
      <c r="O381">
        <v>29173814</v>
      </c>
      <c r="P381" t="s">
        <v>227</v>
      </c>
    </row>
    <row r="382" spans="1:16">
      <c r="A382">
        <v>144</v>
      </c>
      <c r="B382">
        <v>4</v>
      </c>
      <c r="C382" s="14">
        <v>2.4</v>
      </c>
      <c r="D382" t="s">
        <v>14</v>
      </c>
      <c r="E382">
        <v>22.5</v>
      </c>
      <c r="F382" s="21" t="s">
        <v>15</v>
      </c>
      <c r="G382" t="s">
        <v>284</v>
      </c>
      <c r="H382">
        <v>18</v>
      </c>
      <c r="I382" t="s">
        <v>140</v>
      </c>
      <c r="J382" t="s">
        <v>206</v>
      </c>
      <c r="K382" t="s">
        <v>19</v>
      </c>
      <c r="M382" t="s">
        <v>326</v>
      </c>
      <c r="N382" t="s">
        <v>55</v>
      </c>
      <c r="O382">
        <v>29173814</v>
      </c>
    </row>
    <row r="383" spans="1:16">
      <c r="A383">
        <v>144</v>
      </c>
      <c r="B383">
        <v>12</v>
      </c>
      <c r="C383">
        <v>3.9</v>
      </c>
      <c r="D383" t="s">
        <v>14</v>
      </c>
      <c r="E383">
        <v>22.5</v>
      </c>
      <c r="F383" s="21" t="s">
        <v>15</v>
      </c>
      <c r="G383" t="s">
        <v>284</v>
      </c>
      <c r="H383">
        <v>18</v>
      </c>
      <c r="I383" t="s">
        <v>140</v>
      </c>
      <c r="J383" t="s">
        <v>206</v>
      </c>
      <c r="K383" t="s">
        <v>19</v>
      </c>
      <c r="M383" t="s">
        <v>326</v>
      </c>
      <c r="N383" t="s">
        <v>55</v>
      </c>
      <c r="O383">
        <v>29173814</v>
      </c>
    </row>
    <row r="384" spans="1:16">
      <c r="A384">
        <v>144</v>
      </c>
      <c r="B384">
        <v>24</v>
      </c>
      <c r="C384">
        <v>2.9</v>
      </c>
      <c r="D384" t="s">
        <v>14</v>
      </c>
      <c r="E384">
        <v>22.5</v>
      </c>
      <c r="F384" s="21" t="s">
        <v>15</v>
      </c>
      <c r="G384" t="s">
        <v>284</v>
      </c>
      <c r="H384">
        <v>18</v>
      </c>
      <c r="I384" t="s">
        <v>140</v>
      </c>
      <c r="J384" t="s">
        <v>206</v>
      </c>
      <c r="K384" t="s">
        <v>19</v>
      </c>
      <c r="M384" t="s">
        <v>326</v>
      </c>
      <c r="N384" t="s">
        <v>55</v>
      </c>
      <c r="O384">
        <v>29173814</v>
      </c>
    </row>
    <row r="385" spans="1:20">
      <c r="A385">
        <v>144</v>
      </c>
      <c r="B385">
        <v>48</v>
      </c>
      <c r="C385">
        <v>1.4</v>
      </c>
      <c r="D385" t="s">
        <v>14</v>
      </c>
      <c r="E385">
        <v>22.5</v>
      </c>
      <c r="F385" s="21" t="s">
        <v>15</v>
      </c>
      <c r="G385" t="s">
        <v>284</v>
      </c>
      <c r="H385">
        <v>18</v>
      </c>
      <c r="I385" t="s">
        <v>140</v>
      </c>
      <c r="J385" t="s">
        <v>206</v>
      </c>
      <c r="K385" t="s">
        <v>19</v>
      </c>
      <c r="M385" t="s">
        <v>326</v>
      </c>
      <c r="N385" t="s">
        <v>55</v>
      </c>
      <c r="O385">
        <v>29173814</v>
      </c>
    </row>
    <row r="386" spans="1:20">
      <c r="A386">
        <v>145</v>
      </c>
      <c r="B386">
        <v>24</v>
      </c>
      <c r="C386">
        <v>2.2413793103448199</v>
      </c>
      <c r="D386" t="s">
        <v>14</v>
      </c>
      <c r="E386">
        <v>20</v>
      </c>
      <c r="F386" t="s">
        <v>31</v>
      </c>
      <c r="G386" t="s">
        <v>284</v>
      </c>
      <c r="H386">
        <v>15.52</v>
      </c>
      <c r="I386" t="s">
        <v>17</v>
      </c>
      <c r="J386" t="s">
        <v>206</v>
      </c>
      <c r="K386" t="s">
        <v>19</v>
      </c>
      <c r="L386" t="s">
        <v>221</v>
      </c>
      <c r="M386" t="s">
        <v>59</v>
      </c>
      <c r="N386">
        <v>0</v>
      </c>
      <c r="O386">
        <v>22100983</v>
      </c>
      <c r="P386" t="s">
        <v>228</v>
      </c>
    </row>
    <row r="387" spans="1:20">
      <c r="A387">
        <v>146</v>
      </c>
      <c r="B387">
        <v>24</v>
      </c>
      <c r="C387">
        <v>0.74712643678160395</v>
      </c>
      <c r="D387" t="s">
        <v>14</v>
      </c>
      <c r="E387">
        <v>20</v>
      </c>
      <c r="F387" t="s">
        <v>31</v>
      </c>
      <c r="G387" t="s">
        <v>284</v>
      </c>
      <c r="H387">
        <v>29.05</v>
      </c>
      <c r="I387" t="s">
        <v>17</v>
      </c>
      <c r="J387" t="s">
        <v>206</v>
      </c>
      <c r="K387" t="s">
        <v>19</v>
      </c>
      <c r="L387" t="s">
        <v>221</v>
      </c>
      <c r="M387" t="s">
        <v>59</v>
      </c>
      <c r="N387">
        <v>0</v>
      </c>
      <c r="O387">
        <v>22100983</v>
      </c>
      <c r="P387" t="s">
        <v>229</v>
      </c>
    </row>
    <row r="388" spans="1:20">
      <c r="A388">
        <v>147</v>
      </c>
      <c r="B388">
        <v>24</v>
      </c>
      <c r="C388">
        <v>1.43678160919539</v>
      </c>
      <c r="D388" t="s">
        <v>14</v>
      </c>
      <c r="E388">
        <v>20</v>
      </c>
      <c r="F388" t="s">
        <v>31</v>
      </c>
      <c r="G388" t="s">
        <v>284</v>
      </c>
      <c r="H388">
        <v>70.7</v>
      </c>
      <c r="I388" t="s">
        <v>17</v>
      </c>
      <c r="J388" t="s">
        <v>206</v>
      </c>
      <c r="K388" t="s">
        <v>19</v>
      </c>
      <c r="L388" t="s">
        <v>221</v>
      </c>
      <c r="M388" t="s">
        <v>59</v>
      </c>
      <c r="N388">
        <v>0</v>
      </c>
      <c r="O388">
        <v>22100983</v>
      </c>
      <c r="P388" t="s">
        <v>230</v>
      </c>
    </row>
    <row r="389" spans="1:20">
      <c r="A389">
        <v>148</v>
      </c>
      <c r="B389">
        <f>1/60</f>
        <v>1.6666666666666666E-2</v>
      </c>
      <c r="C389">
        <v>5.5</v>
      </c>
      <c r="D389" t="s">
        <v>14</v>
      </c>
      <c r="E389" t="s">
        <v>326</v>
      </c>
      <c r="F389" s="21" t="s">
        <v>15</v>
      </c>
      <c r="G389" t="s">
        <v>284</v>
      </c>
      <c r="H389">
        <v>80.2</v>
      </c>
      <c r="I389" s="21" t="s">
        <v>92</v>
      </c>
      <c r="J389" t="s">
        <v>206</v>
      </c>
      <c r="K389" t="s">
        <v>19</v>
      </c>
      <c r="L389" t="s">
        <v>221</v>
      </c>
      <c r="M389" t="s">
        <v>196</v>
      </c>
      <c r="N389">
        <v>0</v>
      </c>
      <c r="O389" s="22" t="s">
        <v>333</v>
      </c>
      <c r="P389" t="s">
        <v>231</v>
      </c>
    </row>
    <row r="390" spans="1:20">
      <c r="A390">
        <v>148</v>
      </c>
      <c r="B390">
        <f>5/60</f>
        <v>8.3333333333333329E-2</v>
      </c>
      <c r="C390">
        <v>2.8</v>
      </c>
      <c r="D390" t="s">
        <v>14</v>
      </c>
      <c r="E390" t="s">
        <v>326</v>
      </c>
      <c r="F390" s="21" t="s">
        <v>15</v>
      </c>
      <c r="G390" t="s">
        <v>284</v>
      </c>
      <c r="H390">
        <v>80.2</v>
      </c>
      <c r="I390" s="21" t="s">
        <v>92</v>
      </c>
      <c r="J390" t="s">
        <v>206</v>
      </c>
      <c r="K390" t="s">
        <v>19</v>
      </c>
      <c r="L390" t="s">
        <v>221</v>
      </c>
      <c r="M390" t="s">
        <v>196</v>
      </c>
      <c r="N390">
        <v>0</v>
      </c>
      <c r="O390" s="22" t="s">
        <v>333</v>
      </c>
    </row>
    <row r="391" spans="1:20">
      <c r="A391">
        <v>148</v>
      </c>
      <c r="B391">
        <f>15/60</f>
        <v>0.25</v>
      </c>
      <c r="C391">
        <v>1.8</v>
      </c>
      <c r="D391" t="s">
        <v>14</v>
      </c>
      <c r="E391" t="s">
        <v>326</v>
      </c>
      <c r="F391" s="21" t="s">
        <v>15</v>
      </c>
      <c r="G391" t="s">
        <v>284</v>
      </c>
      <c r="H391">
        <v>80.2</v>
      </c>
      <c r="I391" s="21" t="s">
        <v>92</v>
      </c>
      <c r="J391" t="s">
        <v>206</v>
      </c>
      <c r="K391" t="s">
        <v>19</v>
      </c>
      <c r="L391" t="s">
        <v>221</v>
      </c>
      <c r="M391" t="s">
        <v>196</v>
      </c>
      <c r="N391">
        <v>0</v>
      </c>
      <c r="O391" s="22" t="s">
        <v>333</v>
      </c>
    </row>
    <row r="392" spans="1:20">
      <c r="A392">
        <v>148</v>
      </c>
      <c r="B392">
        <f>30/60</f>
        <v>0.5</v>
      </c>
      <c r="C392">
        <v>1.4</v>
      </c>
      <c r="D392" t="s">
        <v>14</v>
      </c>
      <c r="E392" t="s">
        <v>326</v>
      </c>
      <c r="F392" s="21" t="s">
        <v>15</v>
      </c>
      <c r="G392" t="s">
        <v>284</v>
      </c>
      <c r="H392">
        <v>80.2</v>
      </c>
      <c r="I392" s="21" t="s">
        <v>92</v>
      </c>
      <c r="J392" t="s">
        <v>206</v>
      </c>
      <c r="K392" t="s">
        <v>19</v>
      </c>
      <c r="L392" t="s">
        <v>221</v>
      </c>
      <c r="M392" t="s">
        <v>196</v>
      </c>
      <c r="N392">
        <v>0</v>
      </c>
      <c r="O392" s="22" t="s">
        <v>333</v>
      </c>
    </row>
    <row r="393" spans="1:20">
      <c r="A393">
        <v>148</v>
      </c>
      <c r="B393">
        <f>1</f>
        <v>1</v>
      </c>
      <c r="C393">
        <v>1.2</v>
      </c>
      <c r="D393" t="s">
        <v>14</v>
      </c>
      <c r="E393" t="s">
        <v>326</v>
      </c>
      <c r="F393" s="21" t="s">
        <v>15</v>
      </c>
      <c r="G393" t="s">
        <v>284</v>
      </c>
      <c r="H393">
        <v>80.2</v>
      </c>
      <c r="I393" s="21" t="s">
        <v>92</v>
      </c>
      <c r="J393" t="s">
        <v>206</v>
      </c>
      <c r="K393" t="s">
        <v>19</v>
      </c>
      <c r="L393" t="s">
        <v>221</v>
      </c>
      <c r="M393" t="s">
        <v>196</v>
      </c>
      <c r="N393">
        <v>0</v>
      </c>
      <c r="O393" s="22" t="s">
        <v>333</v>
      </c>
    </row>
    <row r="394" spans="1:20">
      <c r="A394">
        <v>148</v>
      </c>
      <c r="B394">
        <v>2</v>
      </c>
      <c r="C394">
        <v>0.8</v>
      </c>
      <c r="D394" t="s">
        <v>14</v>
      </c>
      <c r="E394" t="s">
        <v>326</v>
      </c>
      <c r="F394" s="21" t="s">
        <v>15</v>
      </c>
      <c r="G394" t="s">
        <v>284</v>
      </c>
      <c r="H394">
        <v>80.2</v>
      </c>
      <c r="I394" s="21" t="s">
        <v>92</v>
      </c>
      <c r="J394" t="s">
        <v>206</v>
      </c>
      <c r="K394" t="s">
        <v>19</v>
      </c>
      <c r="L394" t="s">
        <v>221</v>
      </c>
      <c r="M394" t="s">
        <v>196</v>
      </c>
      <c r="N394">
        <v>0</v>
      </c>
      <c r="O394" s="22" t="s">
        <v>333</v>
      </c>
    </row>
    <row r="395" spans="1:20">
      <c r="A395">
        <v>148</v>
      </c>
      <c r="B395">
        <v>6</v>
      </c>
      <c r="C395">
        <v>0.4</v>
      </c>
      <c r="D395" t="s">
        <v>14</v>
      </c>
      <c r="E395" t="s">
        <v>326</v>
      </c>
      <c r="F395" s="21" t="s">
        <v>15</v>
      </c>
      <c r="G395" t="s">
        <v>284</v>
      </c>
      <c r="H395">
        <v>80.2</v>
      </c>
      <c r="I395" s="21" t="s">
        <v>92</v>
      </c>
      <c r="J395" t="s">
        <v>206</v>
      </c>
      <c r="K395" t="s">
        <v>19</v>
      </c>
      <c r="L395" t="s">
        <v>221</v>
      </c>
      <c r="M395" t="s">
        <v>196</v>
      </c>
      <c r="N395">
        <v>0</v>
      </c>
      <c r="O395" s="22" t="s">
        <v>333</v>
      </c>
    </row>
    <row r="396" spans="1:20">
      <c r="A396">
        <v>149</v>
      </c>
      <c r="B396">
        <v>24</v>
      </c>
      <c r="C396">
        <v>2.5</v>
      </c>
      <c r="D396" t="s">
        <v>14</v>
      </c>
      <c r="E396">
        <v>18.399999999999999</v>
      </c>
      <c r="F396" s="21" t="s">
        <v>15</v>
      </c>
      <c r="G396" t="s">
        <v>284</v>
      </c>
      <c r="H396">
        <v>50</v>
      </c>
      <c r="I396" s="35" t="s">
        <v>92</v>
      </c>
      <c r="J396" t="s">
        <v>206</v>
      </c>
      <c r="K396" t="s">
        <v>19</v>
      </c>
      <c r="L396" t="s">
        <v>216</v>
      </c>
      <c r="M396" t="s">
        <v>196</v>
      </c>
      <c r="N396">
        <v>5000</v>
      </c>
      <c r="O396">
        <v>26238078</v>
      </c>
      <c r="P396" s="29" t="s">
        <v>232</v>
      </c>
      <c r="T396" s="4"/>
    </row>
    <row r="397" spans="1:20">
      <c r="A397">
        <v>150</v>
      </c>
      <c r="B397">
        <v>24</v>
      </c>
      <c r="C397">
        <v>2.6</v>
      </c>
      <c r="D397" t="s">
        <v>14</v>
      </c>
      <c r="E397">
        <v>18.399999999999999</v>
      </c>
      <c r="F397" s="21" t="s">
        <v>15</v>
      </c>
      <c r="G397" t="s">
        <v>284</v>
      </c>
      <c r="H397">
        <v>100</v>
      </c>
      <c r="I397" s="35" t="s">
        <v>92</v>
      </c>
      <c r="J397" t="s">
        <v>206</v>
      </c>
      <c r="K397" t="s">
        <v>19</v>
      </c>
      <c r="L397" t="s">
        <v>216</v>
      </c>
      <c r="M397" t="s">
        <v>196</v>
      </c>
      <c r="N397">
        <v>5000</v>
      </c>
      <c r="O397">
        <v>26238078</v>
      </c>
      <c r="P397" s="44" t="s">
        <v>303</v>
      </c>
    </row>
    <row r="398" spans="1:20">
      <c r="A398">
        <v>151</v>
      </c>
      <c r="B398">
        <f>2/60</f>
        <v>3.3333333333333333E-2</v>
      </c>
      <c r="C398">
        <v>7.29</v>
      </c>
      <c r="D398" t="s">
        <v>14</v>
      </c>
      <c r="E398" t="s">
        <v>326</v>
      </c>
      <c r="F398" t="s">
        <v>132</v>
      </c>
      <c r="G398" t="s">
        <v>284</v>
      </c>
      <c r="H398">
        <v>85</v>
      </c>
      <c r="I398" s="21" t="s">
        <v>238</v>
      </c>
      <c r="J398" t="s">
        <v>206</v>
      </c>
      <c r="K398" t="s">
        <v>19</v>
      </c>
      <c r="M398" t="s">
        <v>196</v>
      </c>
      <c r="N398" t="s">
        <v>53</v>
      </c>
      <c r="O398" s="8" t="s">
        <v>233</v>
      </c>
      <c r="P398" s="8" t="s">
        <v>304</v>
      </c>
    </row>
    <row r="399" spans="1:20">
      <c r="A399">
        <v>151</v>
      </c>
      <c r="B399">
        <f>15/60</f>
        <v>0.25</v>
      </c>
      <c r="C399">
        <v>8.23</v>
      </c>
      <c r="D399" t="s">
        <v>14</v>
      </c>
      <c r="E399" t="s">
        <v>326</v>
      </c>
      <c r="F399" t="s">
        <v>132</v>
      </c>
      <c r="G399" t="s">
        <v>284</v>
      </c>
      <c r="H399">
        <v>85</v>
      </c>
      <c r="I399" s="21" t="s">
        <v>238</v>
      </c>
      <c r="J399" t="s">
        <v>206</v>
      </c>
      <c r="K399" t="s">
        <v>19</v>
      </c>
      <c r="M399" t="s">
        <v>196</v>
      </c>
      <c r="N399" t="s">
        <v>53</v>
      </c>
      <c r="O399" s="8" t="s">
        <v>233</v>
      </c>
      <c r="P399" s="8" t="s">
        <v>304</v>
      </c>
    </row>
    <row r="400" spans="1:20">
      <c r="A400">
        <v>151</v>
      </c>
      <c r="B400">
        <v>0.5</v>
      </c>
      <c r="C400">
        <v>4.41</v>
      </c>
      <c r="D400" t="s">
        <v>14</v>
      </c>
      <c r="E400" t="s">
        <v>326</v>
      </c>
      <c r="F400" t="s">
        <v>132</v>
      </c>
      <c r="G400" t="s">
        <v>284</v>
      </c>
      <c r="H400">
        <v>85</v>
      </c>
      <c r="I400" s="21" t="s">
        <v>238</v>
      </c>
      <c r="J400" t="s">
        <v>206</v>
      </c>
      <c r="K400" t="s">
        <v>19</v>
      </c>
      <c r="M400" t="s">
        <v>196</v>
      </c>
      <c r="N400" t="s">
        <v>53</v>
      </c>
      <c r="O400" s="8" t="s">
        <v>233</v>
      </c>
      <c r="P400" s="8" t="s">
        <v>304</v>
      </c>
    </row>
    <row r="401" spans="1:16">
      <c r="A401">
        <v>151</v>
      </c>
      <c r="B401">
        <v>1</v>
      </c>
      <c r="C401">
        <v>2.81</v>
      </c>
      <c r="D401" t="s">
        <v>14</v>
      </c>
      <c r="E401" t="s">
        <v>326</v>
      </c>
      <c r="F401" t="s">
        <v>132</v>
      </c>
      <c r="G401" t="s">
        <v>284</v>
      </c>
      <c r="H401">
        <v>85</v>
      </c>
      <c r="I401" s="21" t="s">
        <v>238</v>
      </c>
      <c r="J401" t="s">
        <v>206</v>
      </c>
      <c r="K401" t="s">
        <v>19</v>
      </c>
      <c r="M401" t="s">
        <v>196</v>
      </c>
      <c r="N401" t="s">
        <v>53</v>
      </c>
      <c r="O401" s="8" t="s">
        <v>233</v>
      </c>
      <c r="P401" s="8" t="s">
        <v>304</v>
      </c>
    </row>
    <row r="402" spans="1:16">
      <c r="A402">
        <v>151</v>
      </c>
      <c r="B402">
        <v>2</v>
      </c>
      <c r="C402">
        <v>2.35</v>
      </c>
      <c r="D402" t="s">
        <v>14</v>
      </c>
      <c r="E402" t="s">
        <v>326</v>
      </c>
      <c r="F402" t="s">
        <v>132</v>
      </c>
      <c r="G402" t="s">
        <v>284</v>
      </c>
      <c r="H402">
        <v>85</v>
      </c>
      <c r="I402" s="21" t="s">
        <v>238</v>
      </c>
      <c r="J402" t="s">
        <v>206</v>
      </c>
      <c r="K402" t="s">
        <v>19</v>
      </c>
      <c r="M402" t="s">
        <v>196</v>
      </c>
      <c r="N402" t="s">
        <v>53</v>
      </c>
      <c r="O402" s="8" t="s">
        <v>233</v>
      </c>
      <c r="P402" s="8" t="s">
        <v>304</v>
      </c>
    </row>
    <row r="403" spans="1:16">
      <c r="A403">
        <v>151</v>
      </c>
      <c r="B403">
        <v>3</v>
      </c>
      <c r="C403">
        <v>7.1428571428571397</v>
      </c>
      <c r="D403" t="s">
        <v>14</v>
      </c>
      <c r="E403">
        <v>22.5</v>
      </c>
      <c r="F403" t="s">
        <v>31</v>
      </c>
      <c r="G403" t="s">
        <v>284</v>
      </c>
      <c r="H403">
        <v>6</v>
      </c>
      <c r="I403" t="s">
        <v>234</v>
      </c>
      <c r="J403" t="s">
        <v>206</v>
      </c>
      <c r="K403" t="s">
        <v>19</v>
      </c>
      <c r="M403" t="s">
        <v>326</v>
      </c>
      <c r="N403">
        <v>3400</v>
      </c>
      <c r="O403">
        <v>26353592</v>
      </c>
      <c r="P403" t="s">
        <v>235</v>
      </c>
    </row>
    <row r="404" spans="1:16">
      <c r="A404">
        <v>152</v>
      </c>
      <c r="B404">
        <v>3</v>
      </c>
      <c r="C404">
        <v>4.6938775510204103</v>
      </c>
      <c r="D404" t="s">
        <v>14</v>
      </c>
      <c r="E404">
        <v>22.5</v>
      </c>
      <c r="F404" t="s">
        <v>31</v>
      </c>
      <c r="G404" t="s">
        <v>284</v>
      </c>
      <c r="H404">
        <v>6</v>
      </c>
      <c r="I404" t="s">
        <v>234</v>
      </c>
      <c r="J404" t="s">
        <v>206</v>
      </c>
      <c r="K404" t="s">
        <v>19</v>
      </c>
      <c r="M404" t="s">
        <v>326</v>
      </c>
      <c r="N404">
        <v>3400</v>
      </c>
      <c r="O404">
        <v>26353592</v>
      </c>
      <c r="P404" t="s">
        <v>236</v>
      </c>
    </row>
    <row r="405" spans="1:16">
      <c r="A405">
        <v>153</v>
      </c>
      <c r="B405">
        <v>0.5</v>
      </c>
      <c r="C405">
        <v>1.9069767441860399</v>
      </c>
      <c r="D405" t="s">
        <v>14</v>
      </c>
      <c r="E405">
        <v>35</v>
      </c>
      <c r="F405" s="6" t="s">
        <v>166</v>
      </c>
      <c r="G405" t="s">
        <v>284</v>
      </c>
      <c r="H405">
        <v>52</v>
      </c>
      <c r="I405" t="s">
        <v>167</v>
      </c>
      <c r="J405" t="s">
        <v>206</v>
      </c>
      <c r="K405" t="s">
        <v>19</v>
      </c>
      <c r="M405" t="s">
        <v>378</v>
      </c>
      <c r="N405">
        <v>6000</v>
      </c>
      <c r="O405">
        <v>30706223</v>
      </c>
      <c r="P405" t="s">
        <v>237</v>
      </c>
    </row>
    <row r="406" spans="1:16">
      <c r="A406">
        <v>153</v>
      </c>
      <c r="B406">
        <v>1</v>
      </c>
      <c r="C406">
        <v>0.56976744186046502</v>
      </c>
      <c r="D406" t="s">
        <v>14</v>
      </c>
      <c r="E406">
        <v>35</v>
      </c>
      <c r="F406" s="6" t="s">
        <v>166</v>
      </c>
      <c r="G406" t="s">
        <v>284</v>
      </c>
      <c r="H406">
        <v>52</v>
      </c>
      <c r="I406" t="s">
        <v>167</v>
      </c>
      <c r="J406" t="s">
        <v>206</v>
      </c>
      <c r="K406" t="s">
        <v>19</v>
      </c>
      <c r="M406" t="s">
        <v>378</v>
      </c>
      <c r="N406">
        <v>6000</v>
      </c>
      <c r="O406">
        <v>30706223</v>
      </c>
    </row>
    <row r="407" spans="1:16">
      <c r="A407">
        <v>153</v>
      </c>
      <c r="B407">
        <v>2</v>
      </c>
      <c r="C407">
        <v>0.51162790697674398</v>
      </c>
      <c r="D407" t="s">
        <v>14</v>
      </c>
      <c r="E407">
        <v>35</v>
      </c>
      <c r="F407" s="6" t="s">
        <v>166</v>
      </c>
      <c r="G407" t="s">
        <v>284</v>
      </c>
      <c r="H407">
        <v>52</v>
      </c>
      <c r="I407" t="s">
        <v>167</v>
      </c>
      <c r="J407" t="s">
        <v>206</v>
      </c>
      <c r="K407" t="s">
        <v>19</v>
      </c>
      <c r="M407" t="s">
        <v>378</v>
      </c>
      <c r="N407">
        <v>6000</v>
      </c>
      <c r="O407">
        <v>30706223</v>
      </c>
    </row>
    <row r="408" spans="1:16">
      <c r="A408">
        <v>154</v>
      </c>
      <c r="B408">
        <v>0.5</v>
      </c>
      <c r="C408">
        <v>2.1090909090909</v>
      </c>
      <c r="D408" t="s">
        <v>14</v>
      </c>
      <c r="E408">
        <v>35</v>
      </c>
      <c r="F408" s="6" t="s">
        <v>166</v>
      </c>
      <c r="G408" t="s">
        <v>284</v>
      </c>
      <c r="H408">
        <v>52</v>
      </c>
      <c r="I408" t="s">
        <v>167</v>
      </c>
      <c r="J408" t="s">
        <v>206</v>
      </c>
      <c r="K408" t="s">
        <v>19</v>
      </c>
      <c r="M408" t="s">
        <v>378</v>
      </c>
      <c r="N408">
        <v>6000</v>
      </c>
      <c r="O408">
        <v>30706223</v>
      </c>
      <c r="P408" t="s">
        <v>237</v>
      </c>
    </row>
    <row r="409" spans="1:16">
      <c r="A409">
        <v>154</v>
      </c>
      <c r="B409">
        <v>1</v>
      </c>
      <c r="C409">
        <v>1.63636363636363</v>
      </c>
      <c r="D409" t="s">
        <v>14</v>
      </c>
      <c r="E409">
        <v>35</v>
      </c>
      <c r="F409" s="6" t="s">
        <v>166</v>
      </c>
      <c r="G409" t="s">
        <v>284</v>
      </c>
      <c r="H409">
        <v>52</v>
      </c>
      <c r="I409" t="s">
        <v>167</v>
      </c>
      <c r="J409" t="s">
        <v>206</v>
      </c>
      <c r="K409" t="s">
        <v>19</v>
      </c>
      <c r="M409" t="s">
        <v>378</v>
      </c>
      <c r="N409">
        <v>6000</v>
      </c>
      <c r="O409">
        <v>30706223</v>
      </c>
    </row>
    <row r="410" spans="1:16">
      <c r="A410">
        <v>154</v>
      </c>
      <c r="B410">
        <v>2</v>
      </c>
      <c r="C410">
        <v>2</v>
      </c>
      <c r="D410" t="s">
        <v>14</v>
      </c>
      <c r="E410">
        <v>35</v>
      </c>
      <c r="F410" s="6" t="s">
        <v>166</v>
      </c>
      <c r="G410" t="s">
        <v>284</v>
      </c>
      <c r="H410">
        <v>52</v>
      </c>
      <c r="I410" t="s">
        <v>167</v>
      </c>
      <c r="J410" t="s">
        <v>206</v>
      </c>
      <c r="K410" t="s">
        <v>19</v>
      </c>
      <c r="M410" t="s">
        <v>378</v>
      </c>
      <c r="N410">
        <v>6000</v>
      </c>
      <c r="O410">
        <v>30706223</v>
      </c>
    </row>
    <row r="411" spans="1:16">
      <c r="A411">
        <v>155</v>
      </c>
      <c r="B411">
        <v>0.5</v>
      </c>
      <c r="C411">
        <v>2.02739726027397</v>
      </c>
      <c r="D411" t="s">
        <v>14</v>
      </c>
      <c r="E411">
        <v>23</v>
      </c>
      <c r="F411" t="s">
        <v>31</v>
      </c>
      <c r="G411" t="s">
        <v>284</v>
      </c>
      <c r="H411">
        <v>69.2</v>
      </c>
      <c r="I411" t="s">
        <v>238</v>
      </c>
      <c r="J411" t="s">
        <v>206</v>
      </c>
      <c r="K411" t="s">
        <v>19</v>
      </c>
      <c r="L411" t="s">
        <v>239</v>
      </c>
      <c r="M411" t="s">
        <v>57</v>
      </c>
      <c r="N411" t="s">
        <v>240</v>
      </c>
      <c r="O411">
        <v>31040674</v>
      </c>
      <c r="P411" t="s">
        <v>305</v>
      </c>
    </row>
    <row r="412" spans="1:16">
      <c r="A412">
        <v>155</v>
      </c>
      <c r="B412">
        <v>1</v>
      </c>
      <c r="C412">
        <v>1.7808219178082101</v>
      </c>
      <c r="D412" t="s">
        <v>14</v>
      </c>
      <c r="E412">
        <v>23</v>
      </c>
      <c r="F412" t="s">
        <v>31</v>
      </c>
      <c r="G412" t="s">
        <v>284</v>
      </c>
      <c r="H412">
        <v>69.2</v>
      </c>
      <c r="I412" t="s">
        <v>238</v>
      </c>
      <c r="J412" t="s">
        <v>206</v>
      </c>
      <c r="K412" t="s">
        <v>19</v>
      </c>
      <c r="L412" t="s">
        <v>239</v>
      </c>
      <c r="M412" t="s">
        <v>57</v>
      </c>
      <c r="N412" t="s">
        <v>240</v>
      </c>
      <c r="O412">
        <v>31040674</v>
      </c>
    </row>
    <row r="413" spans="1:16">
      <c r="A413">
        <v>155</v>
      </c>
      <c r="B413">
        <v>1.5</v>
      </c>
      <c r="C413">
        <v>1.9863013698630101</v>
      </c>
      <c r="D413" t="s">
        <v>14</v>
      </c>
      <c r="E413">
        <v>23</v>
      </c>
      <c r="F413" t="s">
        <v>31</v>
      </c>
      <c r="G413" t="s">
        <v>284</v>
      </c>
      <c r="H413">
        <v>69.2</v>
      </c>
      <c r="I413" t="s">
        <v>238</v>
      </c>
      <c r="J413" t="s">
        <v>206</v>
      </c>
      <c r="K413" t="s">
        <v>19</v>
      </c>
      <c r="L413" t="s">
        <v>239</v>
      </c>
      <c r="M413" t="s">
        <v>57</v>
      </c>
      <c r="N413" t="s">
        <v>240</v>
      </c>
      <c r="O413">
        <v>31040674</v>
      </c>
    </row>
    <row r="414" spans="1:16">
      <c r="A414">
        <v>155</v>
      </c>
      <c r="B414">
        <v>2</v>
      </c>
      <c r="C414">
        <v>2.31506849315068</v>
      </c>
      <c r="D414" t="s">
        <v>14</v>
      </c>
      <c r="E414">
        <v>23</v>
      </c>
      <c r="F414" t="s">
        <v>31</v>
      </c>
      <c r="G414" t="s">
        <v>284</v>
      </c>
      <c r="H414">
        <v>69.2</v>
      </c>
      <c r="I414" t="s">
        <v>238</v>
      </c>
      <c r="J414" t="s">
        <v>206</v>
      </c>
      <c r="K414" t="s">
        <v>19</v>
      </c>
      <c r="L414" t="s">
        <v>239</v>
      </c>
      <c r="M414" t="s">
        <v>57</v>
      </c>
      <c r="N414" t="s">
        <v>240</v>
      </c>
      <c r="O414">
        <v>31040674</v>
      </c>
    </row>
    <row r="415" spans="1:16">
      <c r="A415">
        <v>156</v>
      </c>
      <c r="B415">
        <f>1/60</f>
        <v>1.6666666666666666E-2</v>
      </c>
      <c r="C415">
        <v>39.700000000000003</v>
      </c>
      <c r="D415" t="s">
        <v>14</v>
      </c>
      <c r="E415">
        <v>22.5</v>
      </c>
      <c r="F415" t="s">
        <v>31</v>
      </c>
      <c r="G415" t="s">
        <v>284</v>
      </c>
      <c r="H415">
        <v>20.3</v>
      </c>
      <c r="I415" s="35" t="s">
        <v>184</v>
      </c>
      <c r="J415" t="s">
        <v>242</v>
      </c>
      <c r="K415" t="s">
        <v>19</v>
      </c>
      <c r="L415" t="s">
        <v>243</v>
      </c>
      <c r="M415" t="s">
        <v>326</v>
      </c>
      <c r="N415">
        <v>1600</v>
      </c>
      <c r="O415">
        <v>16000291</v>
      </c>
      <c r="P415" t="s">
        <v>244</v>
      </c>
    </row>
    <row r="416" spans="1:16">
      <c r="A416">
        <v>156</v>
      </c>
      <c r="B416">
        <v>1</v>
      </c>
      <c r="C416">
        <v>10.9</v>
      </c>
      <c r="D416" t="s">
        <v>14</v>
      </c>
      <c r="E416">
        <v>22.5</v>
      </c>
      <c r="F416" t="s">
        <v>31</v>
      </c>
      <c r="G416" t="s">
        <v>284</v>
      </c>
      <c r="H416">
        <v>20.3</v>
      </c>
      <c r="I416" s="35" t="s">
        <v>184</v>
      </c>
      <c r="J416" t="s">
        <v>242</v>
      </c>
      <c r="K416" t="s">
        <v>19</v>
      </c>
      <c r="L416" t="s">
        <v>243</v>
      </c>
      <c r="M416" t="s">
        <v>326</v>
      </c>
      <c r="N416">
        <v>1600</v>
      </c>
      <c r="O416">
        <v>16000291</v>
      </c>
    </row>
    <row r="417" spans="1:16">
      <c r="A417">
        <v>156</v>
      </c>
      <c r="B417">
        <v>4</v>
      </c>
      <c r="C417">
        <v>14.4</v>
      </c>
      <c r="D417" t="s">
        <v>14</v>
      </c>
      <c r="E417">
        <v>22.5</v>
      </c>
      <c r="F417" t="s">
        <v>31</v>
      </c>
      <c r="G417" t="s">
        <v>284</v>
      </c>
      <c r="H417">
        <v>20.3</v>
      </c>
      <c r="I417" s="35" t="s">
        <v>184</v>
      </c>
      <c r="J417" t="s">
        <v>242</v>
      </c>
      <c r="K417" t="s">
        <v>19</v>
      </c>
      <c r="L417" t="s">
        <v>243</v>
      </c>
      <c r="M417" t="s">
        <v>326</v>
      </c>
      <c r="N417">
        <v>1600</v>
      </c>
      <c r="O417">
        <v>16000291</v>
      </c>
    </row>
    <row r="418" spans="1:16">
      <c r="A418">
        <v>156</v>
      </c>
      <c r="B418">
        <v>24</v>
      </c>
      <c r="C418">
        <v>10.8</v>
      </c>
      <c r="D418" t="s">
        <v>14</v>
      </c>
      <c r="E418">
        <v>22.5</v>
      </c>
      <c r="F418" t="s">
        <v>31</v>
      </c>
      <c r="G418" t="s">
        <v>284</v>
      </c>
      <c r="H418">
        <v>20.3</v>
      </c>
      <c r="I418" s="35" t="s">
        <v>184</v>
      </c>
      <c r="J418" t="s">
        <v>242</v>
      </c>
      <c r="K418" t="s">
        <v>19</v>
      </c>
      <c r="L418" t="s">
        <v>243</v>
      </c>
      <c r="M418" t="s">
        <v>326</v>
      </c>
      <c r="N418">
        <v>1600</v>
      </c>
      <c r="O418">
        <v>16000291</v>
      </c>
    </row>
    <row r="419" spans="1:16">
      <c r="A419">
        <v>157</v>
      </c>
      <c r="B419">
        <f>1/60</f>
        <v>1.6666666666666666E-2</v>
      </c>
      <c r="C419">
        <v>32.5</v>
      </c>
      <c r="D419" t="s">
        <v>14</v>
      </c>
      <c r="E419">
        <v>22.5</v>
      </c>
      <c r="F419" t="s">
        <v>31</v>
      </c>
      <c r="G419" t="s">
        <v>284</v>
      </c>
      <c r="H419">
        <v>20.3</v>
      </c>
      <c r="I419" s="35" t="s">
        <v>184</v>
      </c>
      <c r="J419" t="s">
        <v>242</v>
      </c>
      <c r="K419" t="s">
        <v>19</v>
      </c>
      <c r="L419" t="s">
        <v>20</v>
      </c>
      <c r="M419" t="s">
        <v>326</v>
      </c>
      <c r="N419">
        <v>1600</v>
      </c>
      <c r="O419">
        <v>16000291</v>
      </c>
      <c r="P419" t="s">
        <v>245</v>
      </c>
    </row>
    <row r="420" spans="1:16">
      <c r="A420">
        <v>157</v>
      </c>
      <c r="B420">
        <v>1</v>
      </c>
      <c r="C420">
        <v>15</v>
      </c>
      <c r="D420" t="s">
        <v>14</v>
      </c>
      <c r="E420">
        <v>22.5</v>
      </c>
      <c r="F420" t="s">
        <v>31</v>
      </c>
      <c r="G420" t="s">
        <v>284</v>
      </c>
      <c r="H420">
        <v>20.3</v>
      </c>
      <c r="I420" s="35" t="s">
        <v>184</v>
      </c>
      <c r="J420" t="s">
        <v>242</v>
      </c>
      <c r="K420" t="s">
        <v>19</v>
      </c>
      <c r="L420" t="s">
        <v>20</v>
      </c>
      <c r="M420" t="s">
        <v>326</v>
      </c>
      <c r="N420">
        <v>1600</v>
      </c>
      <c r="O420">
        <v>16000291</v>
      </c>
    </row>
    <row r="421" spans="1:16">
      <c r="A421">
        <v>157</v>
      </c>
      <c r="B421">
        <v>4</v>
      </c>
      <c r="C421">
        <v>13.8</v>
      </c>
      <c r="D421" t="s">
        <v>14</v>
      </c>
      <c r="E421">
        <v>22.5</v>
      </c>
      <c r="F421" t="s">
        <v>31</v>
      </c>
      <c r="G421" t="s">
        <v>284</v>
      </c>
      <c r="H421">
        <v>20.3</v>
      </c>
      <c r="I421" s="35" t="s">
        <v>184</v>
      </c>
      <c r="J421" t="s">
        <v>242</v>
      </c>
      <c r="K421" t="s">
        <v>19</v>
      </c>
      <c r="L421" t="s">
        <v>20</v>
      </c>
      <c r="M421" t="s">
        <v>326</v>
      </c>
      <c r="N421">
        <v>1600</v>
      </c>
      <c r="O421">
        <v>16000291</v>
      </c>
    </row>
    <row r="422" spans="1:16">
      <c r="A422">
        <v>157</v>
      </c>
      <c r="B422">
        <v>24</v>
      </c>
      <c r="C422">
        <v>12.7</v>
      </c>
      <c r="D422" t="s">
        <v>14</v>
      </c>
      <c r="E422">
        <v>22.5</v>
      </c>
      <c r="F422" t="s">
        <v>31</v>
      </c>
      <c r="G422" t="s">
        <v>284</v>
      </c>
      <c r="H422">
        <v>20.3</v>
      </c>
      <c r="I422" s="35" t="s">
        <v>184</v>
      </c>
      <c r="J422" t="s">
        <v>242</v>
      </c>
      <c r="K422" t="s">
        <v>19</v>
      </c>
      <c r="L422" t="s">
        <v>20</v>
      </c>
      <c r="M422" t="s">
        <v>326</v>
      </c>
      <c r="N422">
        <v>1600</v>
      </c>
      <c r="O422">
        <v>16000291</v>
      </c>
    </row>
    <row r="423" spans="1:16">
      <c r="A423">
        <v>158</v>
      </c>
      <c r="B423">
        <v>48</v>
      </c>
      <c r="C423">
        <v>1.4670658682634701</v>
      </c>
      <c r="D423" t="s">
        <v>14</v>
      </c>
      <c r="E423">
        <v>23.5</v>
      </c>
      <c r="F423" s="21" t="s">
        <v>15</v>
      </c>
      <c r="G423" t="s">
        <v>284</v>
      </c>
      <c r="H423">
        <v>23.3</v>
      </c>
      <c r="I423" s="6" t="s">
        <v>92</v>
      </c>
      <c r="J423" t="s">
        <v>242</v>
      </c>
      <c r="K423" t="s">
        <v>246</v>
      </c>
      <c r="L423" t="s">
        <v>20</v>
      </c>
      <c r="M423" t="s">
        <v>196</v>
      </c>
      <c r="N423" t="s">
        <v>55</v>
      </c>
      <c r="O423">
        <v>19420561</v>
      </c>
      <c r="P423" t="s">
        <v>247</v>
      </c>
    </row>
    <row r="424" spans="1:16">
      <c r="A424">
        <v>159</v>
      </c>
      <c r="B424">
        <v>48</v>
      </c>
      <c r="C424">
        <v>2.1856287425149601</v>
      </c>
      <c r="D424" t="s">
        <v>14</v>
      </c>
      <c r="E424">
        <v>23.5</v>
      </c>
      <c r="F424" s="21" t="s">
        <v>15</v>
      </c>
      <c r="G424" t="s">
        <v>284</v>
      </c>
      <c r="H424">
        <v>33.299999999999997</v>
      </c>
      <c r="I424" s="6" t="s">
        <v>92</v>
      </c>
      <c r="J424" t="s">
        <v>242</v>
      </c>
      <c r="K424" t="s">
        <v>246</v>
      </c>
      <c r="L424" t="s">
        <v>20</v>
      </c>
      <c r="M424" t="s">
        <v>196</v>
      </c>
      <c r="N424" t="s">
        <v>55</v>
      </c>
      <c r="O424">
        <v>19420561</v>
      </c>
      <c r="P424" t="s">
        <v>248</v>
      </c>
    </row>
    <row r="425" spans="1:16">
      <c r="A425">
        <v>160</v>
      </c>
      <c r="B425">
        <v>48</v>
      </c>
      <c r="C425">
        <v>2.2754491017963998</v>
      </c>
      <c r="D425" t="s">
        <v>14</v>
      </c>
      <c r="E425">
        <v>23.5</v>
      </c>
      <c r="F425" s="21" t="s">
        <v>15</v>
      </c>
      <c r="G425" t="s">
        <v>284</v>
      </c>
      <c r="H425">
        <v>62</v>
      </c>
      <c r="I425" s="6" t="s">
        <v>92</v>
      </c>
      <c r="J425" t="s">
        <v>242</v>
      </c>
      <c r="K425" t="s">
        <v>246</v>
      </c>
      <c r="L425" t="s">
        <v>20</v>
      </c>
      <c r="M425" t="s">
        <v>196</v>
      </c>
      <c r="N425" t="s">
        <v>55</v>
      </c>
      <c r="O425">
        <v>19420561</v>
      </c>
      <c r="P425" t="s">
        <v>249</v>
      </c>
    </row>
    <row r="426" spans="1:16">
      <c r="A426">
        <v>161</v>
      </c>
      <c r="B426">
        <v>24</v>
      </c>
      <c r="C426">
        <v>4.7058823529411598</v>
      </c>
      <c r="D426" t="s">
        <v>14</v>
      </c>
      <c r="E426" t="s">
        <v>326</v>
      </c>
      <c r="F426" s="21" t="s">
        <v>15</v>
      </c>
      <c r="G426" t="s">
        <v>284</v>
      </c>
      <c r="H426">
        <v>97</v>
      </c>
      <c r="I426" s="6" t="s">
        <v>92</v>
      </c>
      <c r="J426" t="s">
        <v>242</v>
      </c>
      <c r="K426" t="s">
        <v>250</v>
      </c>
      <c r="L426" t="s">
        <v>20</v>
      </c>
      <c r="M426" t="s">
        <v>326</v>
      </c>
      <c r="N426">
        <v>0</v>
      </c>
      <c r="O426">
        <v>26860294</v>
      </c>
      <c r="P426" t="s">
        <v>251</v>
      </c>
    </row>
    <row r="427" spans="1:16">
      <c r="A427">
        <v>162</v>
      </c>
      <c r="B427">
        <v>24</v>
      </c>
      <c r="C427">
        <v>0.30909090909090797</v>
      </c>
      <c r="D427" t="s">
        <v>14</v>
      </c>
      <c r="E427">
        <v>22</v>
      </c>
      <c r="F427" s="21" t="s">
        <v>15</v>
      </c>
      <c r="G427" t="s">
        <v>284</v>
      </c>
      <c r="H427">
        <v>144</v>
      </c>
      <c r="I427" t="s">
        <v>167</v>
      </c>
      <c r="J427" t="s">
        <v>242</v>
      </c>
      <c r="K427" t="s">
        <v>252</v>
      </c>
      <c r="L427" t="s">
        <v>20</v>
      </c>
      <c r="M427" t="s">
        <v>59</v>
      </c>
      <c r="N427">
        <v>0</v>
      </c>
      <c r="O427">
        <v>32431497</v>
      </c>
      <c r="P427" t="s">
        <v>253</v>
      </c>
    </row>
    <row r="428" spans="1:16">
      <c r="A428" s="13">
        <v>163</v>
      </c>
      <c r="B428">
        <v>24</v>
      </c>
      <c r="C428">
        <v>4.6323529411764701</v>
      </c>
      <c r="D428" t="s">
        <v>14</v>
      </c>
      <c r="E428">
        <v>23.5</v>
      </c>
      <c r="F428" s="6" t="s">
        <v>166</v>
      </c>
      <c r="G428" t="s">
        <v>284</v>
      </c>
      <c r="H428">
        <v>23</v>
      </c>
      <c r="I428" s="6" t="s">
        <v>92</v>
      </c>
      <c r="J428" t="s">
        <v>242</v>
      </c>
      <c r="K428" t="s">
        <v>252</v>
      </c>
      <c r="L428" t="s">
        <v>20</v>
      </c>
      <c r="M428" t="s">
        <v>326</v>
      </c>
      <c r="N428">
        <v>0</v>
      </c>
      <c r="O428">
        <v>21612822</v>
      </c>
      <c r="P428" t="s">
        <v>254</v>
      </c>
    </row>
    <row r="429" spans="1:16">
      <c r="A429">
        <v>164</v>
      </c>
      <c r="B429">
        <v>6</v>
      </c>
      <c r="C429">
        <v>6.5027322404371501</v>
      </c>
      <c r="D429" t="s">
        <v>14</v>
      </c>
      <c r="E429">
        <v>20</v>
      </c>
      <c r="F429" s="21" t="s">
        <v>15</v>
      </c>
      <c r="G429" t="s">
        <v>284</v>
      </c>
      <c r="H429">
        <v>77.2</v>
      </c>
      <c r="I429" t="s">
        <v>234</v>
      </c>
      <c r="J429" t="s">
        <v>242</v>
      </c>
      <c r="K429" t="s">
        <v>250</v>
      </c>
      <c r="L429" t="s">
        <v>20</v>
      </c>
      <c r="M429" t="s">
        <v>196</v>
      </c>
      <c r="N429">
        <v>5000</v>
      </c>
      <c r="O429">
        <v>21176954</v>
      </c>
      <c r="P429" t="s">
        <v>255</v>
      </c>
    </row>
    <row r="430" spans="1:16">
      <c r="A430">
        <v>164</v>
      </c>
      <c r="B430">
        <v>6</v>
      </c>
      <c r="C430">
        <v>6.9836065573770396</v>
      </c>
      <c r="D430" t="s">
        <v>14</v>
      </c>
      <c r="E430">
        <v>20</v>
      </c>
      <c r="F430" s="21" t="s">
        <v>15</v>
      </c>
      <c r="G430" t="s">
        <v>284</v>
      </c>
      <c r="H430">
        <v>77.2</v>
      </c>
      <c r="I430" t="s">
        <v>234</v>
      </c>
      <c r="J430" t="s">
        <v>242</v>
      </c>
      <c r="K430" t="s">
        <v>250</v>
      </c>
      <c r="L430" t="s">
        <v>68</v>
      </c>
      <c r="M430" t="s">
        <v>196</v>
      </c>
      <c r="N430">
        <v>5000</v>
      </c>
      <c r="O430">
        <v>21176954</v>
      </c>
      <c r="P430" t="s">
        <v>256</v>
      </c>
    </row>
    <row r="431" spans="1:16">
      <c r="A431" s="13">
        <v>165</v>
      </c>
      <c r="B431">
        <v>48</v>
      </c>
      <c r="C431">
        <v>1.0992907801418399</v>
      </c>
      <c r="D431" t="s">
        <v>14</v>
      </c>
      <c r="E431">
        <v>23</v>
      </c>
      <c r="F431" s="21" t="s">
        <v>42</v>
      </c>
      <c r="G431" t="s">
        <v>284</v>
      </c>
      <c r="H431">
        <v>13</v>
      </c>
      <c r="I431" s="6" t="s">
        <v>169</v>
      </c>
      <c r="J431" t="s">
        <v>242</v>
      </c>
      <c r="K431" t="s">
        <v>252</v>
      </c>
      <c r="L431" t="s">
        <v>221</v>
      </c>
      <c r="M431" t="s">
        <v>326</v>
      </c>
      <c r="N431">
        <v>0</v>
      </c>
      <c r="O431">
        <v>23300273</v>
      </c>
      <c r="P431" t="s">
        <v>257</v>
      </c>
    </row>
    <row r="432" spans="1:16">
      <c r="A432">
        <v>166</v>
      </c>
      <c r="B432">
        <v>3</v>
      </c>
      <c r="C432">
        <v>0.88</v>
      </c>
      <c r="D432" t="s">
        <v>14</v>
      </c>
      <c r="E432">
        <v>20</v>
      </c>
      <c r="F432" s="21" t="s">
        <v>15</v>
      </c>
      <c r="G432" t="s">
        <v>284</v>
      </c>
      <c r="H432">
        <v>104.2</v>
      </c>
      <c r="I432" t="s">
        <v>167</v>
      </c>
      <c r="J432" t="s">
        <v>242</v>
      </c>
      <c r="K432" t="s">
        <v>252</v>
      </c>
      <c r="L432" t="s">
        <v>258</v>
      </c>
      <c r="M432" t="s">
        <v>59</v>
      </c>
      <c r="N432">
        <v>2000</v>
      </c>
      <c r="O432">
        <v>27791199</v>
      </c>
      <c r="P432" t="s">
        <v>259</v>
      </c>
    </row>
    <row r="433" spans="1:19">
      <c r="A433">
        <v>166</v>
      </c>
      <c r="B433">
        <v>9</v>
      </c>
      <c r="C433">
        <v>0.16</v>
      </c>
      <c r="D433" t="s">
        <v>14</v>
      </c>
      <c r="E433">
        <v>20</v>
      </c>
      <c r="F433" s="21" t="s">
        <v>15</v>
      </c>
      <c r="G433" t="s">
        <v>284</v>
      </c>
      <c r="H433">
        <v>104.2</v>
      </c>
      <c r="I433" t="s">
        <v>167</v>
      </c>
      <c r="J433" t="s">
        <v>242</v>
      </c>
      <c r="K433" t="s">
        <v>252</v>
      </c>
      <c r="L433" t="s">
        <v>258</v>
      </c>
      <c r="M433" t="s">
        <v>59</v>
      </c>
      <c r="N433">
        <v>2000</v>
      </c>
      <c r="O433">
        <v>27791199</v>
      </c>
    </row>
    <row r="434" spans="1:19">
      <c r="A434">
        <v>167</v>
      </c>
      <c r="B434">
        <v>1</v>
      </c>
      <c r="C434">
        <v>7.6086956521739104</v>
      </c>
      <c r="D434" t="s">
        <v>14</v>
      </c>
      <c r="E434">
        <v>27</v>
      </c>
      <c r="F434" s="21" t="s">
        <v>42</v>
      </c>
      <c r="G434" t="s">
        <v>284</v>
      </c>
      <c r="H434">
        <v>22</v>
      </c>
      <c r="I434" t="s">
        <v>184</v>
      </c>
      <c r="J434" t="s">
        <v>242</v>
      </c>
      <c r="K434" t="s">
        <v>252</v>
      </c>
      <c r="L434" t="s">
        <v>20</v>
      </c>
      <c r="M434" t="s">
        <v>381</v>
      </c>
      <c r="N434">
        <v>5000</v>
      </c>
      <c r="O434">
        <v>27286872</v>
      </c>
      <c r="P434" t="s">
        <v>260</v>
      </c>
    </row>
    <row r="435" spans="1:19">
      <c r="A435">
        <v>167</v>
      </c>
      <c r="B435">
        <v>4</v>
      </c>
      <c r="C435">
        <v>7.8260869565217304</v>
      </c>
      <c r="D435" t="s">
        <v>14</v>
      </c>
      <c r="E435">
        <v>27</v>
      </c>
      <c r="F435" s="21" t="s">
        <v>42</v>
      </c>
      <c r="G435" t="s">
        <v>284</v>
      </c>
      <c r="H435">
        <v>22</v>
      </c>
      <c r="I435" t="s">
        <v>184</v>
      </c>
      <c r="J435" t="s">
        <v>242</v>
      </c>
      <c r="K435" t="s">
        <v>252</v>
      </c>
      <c r="L435" t="s">
        <v>20</v>
      </c>
      <c r="M435" t="s">
        <v>381</v>
      </c>
      <c r="N435">
        <v>5000</v>
      </c>
      <c r="O435">
        <v>27286872</v>
      </c>
    </row>
    <row r="436" spans="1:19">
      <c r="A436">
        <v>167</v>
      </c>
      <c r="B436">
        <v>24</v>
      </c>
      <c r="C436">
        <v>3.9130434782608599</v>
      </c>
      <c r="D436" t="s">
        <v>14</v>
      </c>
      <c r="E436">
        <v>27</v>
      </c>
      <c r="F436" s="21" t="s">
        <v>42</v>
      </c>
      <c r="G436" t="s">
        <v>284</v>
      </c>
      <c r="H436">
        <v>22</v>
      </c>
      <c r="I436" t="s">
        <v>184</v>
      </c>
      <c r="J436" t="s">
        <v>242</v>
      </c>
      <c r="K436" t="s">
        <v>252</v>
      </c>
      <c r="L436" t="s">
        <v>20</v>
      </c>
      <c r="M436" t="s">
        <v>381</v>
      </c>
      <c r="N436">
        <v>5000</v>
      </c>
      <c r="O436">
        <v>27286872</v>
      </c>
    </row>
    <row r="437" spans="1:19">
      <c r="A437">
        <v>168</v>
      </c>
      <c r="B437">
        <v>4</v>
      </c>
      <c r="C437">
        <v>3.6</v>
      </c>
      <c r="D437" t="s">
        <v>14</v>
      </c>
      <c r="E437">
        <v>18</v>
      </c>
      <c r="F437" s="21" t="s">
        <v>15</v>
      </c>
      <c r="G437" t="s">
        <v>284</v>
      </c>
      <c r="H437">
        <v>57.8</v>
      </c>
      <c r="I437" s="6" t="s">
        <v>92</v>
      </c>
      <c r="J437" t="s">
        <v>242</v>
      </c>
      <c r="K437" t="s">
        <v>252</v>
      </c>
      <c r="L437" t="s">
        <v>20</v>
      </c>
      <c r="M437" t="s">
        <v>196</v>
      </c>
      <c r="N437">
        <v>5000</v>
      </c>
      <c r="O437">
        <v>20195708</v>
      </c>
      <c r="P437" t="s">
        <v>261</v>
      </c>
    </row>
    <row r="438" spans="1:19">
      <c r="A438">
        <v>168</v>
      </c>
      <c r="B438">
        <v>24</v>
      </c>
      <c r="C438">
        <v>1.2</v>
      </c>
      <c r="D438" t="s">
        <v>14</v>
      </c>
      <c r="E438">
        <v>18</v>
      </c>
      <c r="F438" s="21" t="s">
        <v>15</v>
      </c>
      <c r="G438" t="s">
        <v>284</v>
      </c>
      <c r="H438">
        <v>57.8</v>
      </c>
      <c r="I438" s="6" t="s">
        <v>92</v>
      </c>
      <c r="J438" t="s">
        <v>242</v>
      </c>
      <c r="K438" t="s">
        <v>252</v>
      </c>
      <c r="L438" t="s">
        <v>20</v>
      </c>
      <c r="M438" t="s">
        <v>196</v>
      </c>
      <c r="N438">
        <v>5000</v>
      </c>
      <c r="O438">
        <v>20195708</v>
      </c>
    </row>
    <row r="439" spans="1:19">
      <c r="A439">
        <v>168</v>
      </c>
      <c r="B439">
        <v>48</v>
      </c>
      <c r="C439">
        <v>0.7</v>
      </c>
      <c r="D439" t="s">
        <v>14</v>
      </c>
      <c r="E439">
        <v>18</v>
      </c>
      <c r="F439" s="21" t="s">
        <v>15</v>
      </c>
      <c r="G439" t="s">
        <v>284</v>
      </c>
      <c r="H439">
        <v>57.8</v>
      </c>
      <c r="I439" s="6" t="s">
        <v>92</v>
      </c>
      <c r="J439" t="s">
        <v>242</v>
      </c>
      <c r="K439" t="s">
        <v>252</v>
      </c>
      <c r="L439" t="s">
        <v>20</v>
      </c>
      <c r="M439" t="s">
        <v>196</v>
      </c>
      <c r="N439">
        <v>5000</v>
      </c>
      <c r="O439">
        <v>20195708</v>
      </c>
    </row>
    <row r="440" spans="1:19">
      <c r="A440">
        <v>168</v>
      </c>
      <c r="B440">
        <v>72</v>
      </c>
      <c r="C440">
        <v>0.6</v>
      </c>
      <c r="D440" t="s">
        <v>14</v>
      </c>
      <c r="E440">
        <v>18</v>
      </c>
      <c r="F440" s="21" t="s">
        <v>15</v>
      </c>
      <c r="G440" t="s">
        <v>284</v>
      </c>
      <c r="H440">
        <v>57.8</v>
      </c>
      <c r="I440" s="6" t="s">
        <v>92</v>
      </c>
      <c r="J440" t="s">
        <v>242</v>
      </c>
      <c r="K440" t="s">
        <v>252</v>
      </c>
      <c r="L440" t="s">
        <v>20</v>
      </c>
      <c r="M440" t="s">
        <v>196</v>
      </c>
      <c r="N440">
        <v>5000</v>
      </c>
      <c r="O440">
        <v>20195708</v>
      </c>
    </row>
    <row r="441" spans="1:19">
      <c r="A441">
        <v>169</v>
      </c>
      <c r="B441">
        <v>4</v>
      </c>
      <c r="C441">
        <v>3</v>
      </c>
      <c r="D441" t="s">
        <v>14</v>
      </c>
      <c r="E441">
        <v>18</v>
      </c>
      <c r="F441" s="21" t="s">
        <v>15</v>
      </c>
      <c r="G441" t="s">
        <v>284</v>
      </c>
      <c r="H441">
        <v>58.8</v>
      </c>
      <c r="I441" s="6" t="s">
        <v>92</v>
      </c>
      <c r="J441" t="s">
        <v>242</v>
      </c>
      <c r="K441" t="s">
        <v>252</v>
      </c>
      <c r="L441" t="s">
        <v>20</v>
      </c>
      <c r="M441" t="s">
        <v>196</v>
      </c>
      <c r="N441">
        <v>5000</v>
      </c>
      <c r="O441">
        <v>20195708</v>
      </c>
      <c r="P441" t="s">
        <v>262</v>
      </c>
    </row>
    <row r="442" spans="1:19">
      <c r="A442">
        <v>169</v>
      </c>
      <c r="B442">
        <v>24</v>
      </c>
      <c r="C442">
        <v>1.5</v>
      </c>
      <c r="D442" t="s">
        <v>14</v>
      </c>
      <c r="E442">
        <v>18</v>
      </c>
      <c r="F442" s="21" t="s">
        <v>15</v>
      </c>
      <c r="G442" t="s">
        <v>284</v>
      </c>
      <c r="H442">
        <v>59.8</v>
      </c>
      <c r="I442" s="6" t="s">
        <v>92</v>
      </c>
      <c r="J442" t="s">
        <v>242</v>
      </c>
      <c r="K442" t="s">
        <v>252</v>
      </c>
      <c r="L442" t="s">
        <v>20</v>
      </c>
      <c r="M442" t="s">
        <v>196</v>
      </c>
      <c r="N442">
        <v>5000</v>
      </c>
      <c r="O442">
        <v>20195708</v>
      </c>
    </row>
    <row r="443" spans="1:19">
      <c r="A443">
        <v>169</v>
      </c>
      <c r="B443">
        <v>48</v>
      </c>
      <c r="C443">
        <v>1.1000000000000001</v>
      </c>
      <c r="D443" t="s">
        <v>14</v>
      </c>
      <c r="E443">
        <v>18</v>
      </c>
      <c r="F443" s="21" t="s">
        <v>15</v>
      </c>
      <c r="G443" t="s">
        <v>284</v>
      </c>
      <c r="H443">
        <v>60.8</v>
      </c>
      <c r="I443" s="6" t="s">
        <v>92</v>
      </c>
      <c r="J443" t="s">
        <v>242</v>
      </c>
      <c r="K443" t="s">
        <v>252</v>
      </c>
      <c r="L443" t="s">
        <v>20</v>
      </c>
      <c r="M443" t="s">
        <v>196</v>
      </c>
      <c r="N443">
        <v>5000</v>
      </c>
      <c r="O443">
        <v>20195708</v>
      </c>
    </row>
    <row r="444" spans="1:19">
      <c r="A444">
        <v>169</v>
      </c>
      <c r="B444">
        <v>72</v>
      </c>
      <c r="C444">
        <v>0.7</v>
      </c>
      <c r="D444" t="s">
        <v>14</v>
      </c>
      <c r="E444">
        <v>18</v>
      </c>
      <c r="F444" s="21" t="s">
        <v>15</v>
      </c>
      <c r="G444" t="s">
        <v>284</v>
      </c>
      <c r="H444">
        <v>61.8</v>
      </c>
      <c r="I444" s="6" t="s">
        <v>92</v>
      </c>
      <c r="J444" t="s">
        <v>242</v>
      </c>
      <c r="K444" t="s">
        <v>252</v>
      </c>
      <c r="L444" t="s">
        <v>20</v>
      </c>
      <c r="M444" t="s">
        <v>196</v>
      </c>
      <c r="N444">
        <v>5000</v>
      </c>
      <c r="O444">
        <v>20195708</v>
      </c>
    </row>
    <row r="445" spans="1:19">
      <c r="A445">
        <v>170</v>
      </c>
      <c r="B445">
        <v>1</v>
      </c>
      <c r="C445">
        <v>2.0408163265306101</v>
      </c>
      <c r="D445" t="s">
        <v>14</v>
      </c>
      <c r="E445" t="s">
        <v>326</v>
      </c>
      <c r="F445" s="6" t="s">
        <v>166</v>
      </c>
      <c r="G445" t="s">
        <v>284</v>
      </c>
      <c r="H445">
        <v>70</v>
      </c>
      <c r="I445" t="s">
        <v>167</v>
      </c>
      <c r="J445" t="s">
        <v>242</v>
      </c>
      <c r="K445" t="s">
        <v>250</v>
      </c>
      <c r="L445" t="s">
        <v>20</v>
      </c>
      <c r="M445" t="s">
        <v>196</v>
      </c>
      <c r="N445" t="s">
        <v>55</v>
      </c>
      <c r="O445">
        <v>23369008</v>
      </c>
      <c r="P445" t="s">
        <v>263</v>
      </c>
      <c r="S445" t="s">
        <v>298</v>
      </c>
    </row>
    <row r="446" spans="1:19">
      <c r="A446">
        <v>170</v>
      </c>
      <c r="B446">
        <v>1</v>
      </c>
      <c r="C446">
        <v>2.1768707482993102</v>
      </c>
      <c r="D446" t="s">
        <v>14</v>
      </c>
      <c r="E446" t="s">
        <v>326</v>
      </c>
      <c r="F446" s="6" t="s">
        <v>166</v>
      </c>
      <c r="G446" t="s">
        <v>284</v>
      </c>
      <c r="H446">
        <v>107</v>
      </c>
      <c r="I446" t="s">
        <v>167</v>
      </c>
      <c r="J446" t="s">
        <v>242</v>
      </c>
      <c r="K446" t="s">
        <v>264</v>
      </c>
      <c r="L446" t="s">
        <v>20</v>
      </c>
      <c r="M446" t="s">
        <v>59</v>
      </c>
      <c r="N446" t="s">
        <v>55</v>
      </c>
      <c r="O446">
        <v>23369008</v>
      </c>
      <c r="P446" t="s">
        <v>265</v>
      </c>
    </row>
    <row r="447" spans="1:19">
      <c r="A447">
        <v>170</v>
      </c>
      <c r="B447">
        <v>1</v>
      </c>
      <c r="C447">
        <v>1.08843537414966</v>
      </c>
      <c r="D447" t="s">
        <v>14</v>
      </c>
      <c r="E447" t="s">
        <v>326</v>
      </c>
      <c r="F447" s="6" t="s">
        <v>166</v>
      </c>
      <c r="G447" t="s">
        <v>284</v>
      </c>
      <c r="H447">
        <v>121</v>
      </c>
      <c r="I447" t="s">
        <v>167</v>
      </c>
      <c r="J447" t="s">
        <v>242</v>
      </c>
      <c r="K447" t="s">
        <v>250</v>
      </c>
      <c r="L447" t="s">
        <v>20</v>
      </c>
      <c r="M447" t="s">
        <v>196</v>
      </c>
      <c r="N447" t="s">
        <v>55</v>
      </c>
      <c r="O447">
        <v>23369008</v>
      </c>
      <c r="P447" t="s">
        <v>266</v>
      </c>
    </row>
    <row r="448" spans="1:19">
      <c r="A448">
        <v>170</v>
      </c>
      <c r="B448">
        <v>1</v>
      </c>
      <c r="C448">
        <v>4.8979591836734704</v>
      </c>
      <c r="D448" t="s">
        <v>14</v>
      </c>
      <c r="E448" t="s">
        <v>326</v>
      </c>
      <c r="F448" s="6" t="s">
        <v>166</v>
      </c>
      <c r="G448" t="s">
        <v>284</v>
      </c>
      <c r="H448">
        <v>140</v>
      </c>
      <c r="I448" t="s">
        <v>167</v>
      </c>
      <c r="J448" t="s">
        <v>242</v>
      </c>
      <c r="K448" t="s">
        <v>264</v>
      </c>
      <c r="L448" t="s">
        <v>20</v>
      </c>
      <c r="M448" t="s">
        <v>59</v>
      </c>
      <c r="N448" t="s">
        <v>55</v>
      </c>
      <c r="O448">
        <v>23369008</v>
      </c>
      <c r="P448" t="s">
        <v>267</v>
      </c>
    </row>
    <row r="449" spans="1:17">
      <c r="A449">
        <v>171</v>
      </c>
      <c r="B449">
        <v>1</v>
      </c>
      <c r="C449">
        <v>4.8531468531468498</v>
      </c>
      <c r="D449" t="s">
        <v>14</v>
      </c>
      <c r="E449">
        <v>25</v>
      </c>
      <c r="F449" s="21" t="s">
        <v>15</v>
      </c>
      <c r="G449" t="s">
        <v>284</v>
      </c>
      <c r="H449">
        <v>138.52000000000001</v>
      </c>
      <c r="I449" t="s">
        <v>167</v>
      </c>
      <c r="J449" t="s">
        <v>242</v>
      </c>
      <c r="K449" t="s">
        <v>252</v>
      </c>
      <c r="L449" t="s">
        <v>20</v>
      </c>
      <c r="M449" t="s">
        <v>59</v>
      </c>
      <c r="N449">
        <v>0</v>
      </c>
      <c r="O449">
        <v>30171428</v>
      </c>
      <c r="P449" t="s">
        <v>268</v>
      </c>
    </row>
    <row r="450" spans="1:17">
      <c r="A450">
        <v>171</v>
      </c>
      <c r="B450">
        <v>4</v>
      </c>
      <c r="C450">
        <v>2.41958041958042</v>
      </c>
      <c r="D450" t="s">
        <v>14</v>
      </c>
      <c r="E450">
        <v>25</v>
      </c>
      <c r="F450" s="21" t="s">
        <v>15</v>
      </c>
      <c r="G450" t="s">
        <v>284</v>
      </c>
      <c r="H450">
        <v>138.52000000000001</v>
      </c>
      <c r="I450" t="s">
        <v>167</v>
      </c>
      <c r="J450" t="s">
        <v>242</v>
      </c>
      <c r="K450" t="s">
        <v>252</v>
      </c>
      <c r="L450" t="s">
        <v>20</v>
      </c>
      <c r="M450" t="s">
        <v>59</v>
      </c>
      <c r="N450">
        <v>0</v>
      </c>
      <c r="O450">
        <v>30171428</v>
      </c>
    </row>
    <row r="451" spans="1:17">
      <c r="A451">
        <v>171</v>
      </c>
      <c r="B451">
        <v>24</v>
      </c>
      <c r="C451">
        <v>0.40559440559440402</v>
      </c>
      <c r="D451" t="s">
        <v>14</v>
      </c>
      <c r="E451">
        <v>25</v>
      </c>
      <c r="F451" s="21" t="s">
        <v>15</v>
      </c>
      <c r="G451" t="s">
        <v>284</v>
      </c>
      <c r="H451">
        <v>138.52000000000001</v>
      </c>
      <c r="I451" t="s">
        <v>167</v>
      </c>
      <c r="J451" t="s">
        <v>242</v>
      </c>
      <c r="K451" t="s">
        <v>252</v>
      </c>
      <c r="L451" t="s">
        <v>20</v>
      </c>
      <c r="M451" t="s">
        <v>59</v>
      </c>
      <c r="N451">
        <v>0</v>
      </c>
      <c r="O451">
        <v>30171428</v>
      </c>
    </row>
    <row r="452" spans="1:17">
      <c r="A452">
        <v>172</v>
      </c>
      <c r="B452">
        <v>1</v>
      </c>
      <c r="C452">
        <v>1.2195121951219512</v>
      </c>
      <c r="D452" t="s">
        <v>14</v>
      </c>
      <c r="E452">
        <v>27.5</v>
      </c>
      <c r="F452" s="6" t="s">
        <v>166</v>
      </c>
      <c r="G452" t="s">
        <v>284</v>
      </c>
      <c r="H452">
        <v>140</v>
      </c>
      <c r="I452" t="s">
        <v>167</v>
      </c>
      <c r="J452" t="s">
        <v>242</v>
      </c>
      <c r="K452" t="s">
        <v>252</v>
      </c>
      <c r="L452" t="s">
        <v>20</v>
      </c>
      <c r="M452" t="s">
        <v>59</v>
      </c>
      <c r="N452">
        <v>0</v>
      </c>
      <c r="O452">
        <v>20609382</v>
      </c>
      <c r="P452" t="s">
        <v>269</v>
      </c>
    </row>
    <row r="453" spans="1:17">
      <c r="A453">
        <v>172</v>
      </c>
      <c r="B453">
        <v>4</v>
      </c>
      <c r="C453">
        <v>0.97560975609756106</v>
      </c>
      <c r="D453" t="s">
        <v>14</v>
      </c>
      <c r="E453">
        <v>27.5</v>
      </c>
      <c r="F453" s="6" t="s">
        <v>166</v>
      </c>
      <c r="G453" t="s">
        <v>284</v>
      </c>
      <c r="H453">
        <v>141</v>
      </c>
      <c r="I453" t="s">
        <v>167</v>
      </c>
      <c r="J453" t="s">
        <v>242</v>
      </c>
      <c r="K453" t="s">
        <v>252</v>
      </c>
      <c r="L453" t="s">
        <v>20</v>
      </c>
      <c r="M453" t="s">
        <v>59</v>
      </c>
      <c r="N453">
        <v>0</v>
      </c>
      <c r="O453">
        <v>20609382</v>
      </c>
    </row>
    <row r="454" spans="1:17">
      <c r="A454">
        <v>172</v>
      </c>
      <c r="B454">
        <v>8</v>
      </c>
      <c r="C454">
        <v>1.8048780487804879</v>
      </c>
      <c r="D454" t="s">
        <v>14</v>
      </c>
      <c r="E454">
        <v>27.5</v>
      </c>
      <c r="F454" s="6" t="s">
        <v>166</v>
      </c>
      <c r="G454" t="s">
        <v>284</v>
      </c>
      <c r="H454">
        <v>142</v>
      </c>
      <c r="I454" t="s">
        <v>167</v>
      </c>
      <c r="J454" t="s">
        <v>242</v>
      </c>
      <c r="K454" t="s">
        <v>252</v>
      </c>
      <c r="L454" t="s">
        <v>20</v>
      </c>
      <c r="M454" t="s">
        <v>59</v>
      </c>
      <c r="N454">
        <v>0</v>
      </c>
      <c r="O454">
        <v>20609382</v>
      </c>
    </row>
    <row r="455" spans="1:17">
      <c r="A455">
        <v>172</v>
      </c>
      <c r="B455">
        <v>24</v>
      </c>
      <c r="C455">
        <v>1.7560975609756098</v>
      </c>
      <c r="D455" t="s">
        <v>14</v>
      </c>
      <c r="E455">
        <v>27.5</v>
      </c>
      <c r="F455" s="6" t="s">
        <v>166</v>
      </c>
      <c r="G455" t="s">
        <v>284</v>
      </c>
      <c r="H455">
        <v>143</v>
      </c>
      <c r="I455" t="s">
        <v>167</v>
      </c>
      <c r="J455" t="s">
        <v>242</v>
      </c>
      <c r="K455" t="s">
        <v>252</v>
      </c>
      <c r="L455" t="s">
        <v>20</v>
      </c>
      <c r="M455" t="s">
        <v>59</v>
      </c>
      <c r="N455">
        <v>0</v>
      </c>
      <c r="O455">
        <v>20609382</v>
      </c>
    </row>
    <row r="456" spans="1:17">
      <c r="A456">
        <v>173</v>
      </c>
      <c r="B456">
        <v>48</v>
      </c>
      <c r="C456">
        <v>2.0099999999999998</v>
      </c>
      <c r="D456" t="s">
        <v>14</v>
      </c>
      <c r="E456">
        <v>27.5</v>
      </c>
      <c r="F456" t="s">
        <v>31</v>
      </c>
      <c r="G456" t="s">
        <v>284</v>
      </c>
      <c r="H456">
        <v>100</v>
      </c>
      <c r="I456" s="6" t="s">
        <v>92</v>
      </c>
      <c r="J456" t="s">
        <v>242</v>
      </c>
      <c r="K456" t="s">
        <v>252</v>
      </c>
      <c r="L456" t="s">
        <v>270</v>
      </c>
      <c r="M456" t="s">
        <v>326</v>
      </c>
      <c r="N456" t="s">
        <v>55</v>
      </c>
      <c r="O456">
        <v>28001364</v>
      </c>
      <c r="P456" t="s">
        <v>271</v>
      </c>
    </row>
    <row r="457" spans="1:17">
      <c r="A457">
        <v>173</v>
      </c>
      <c r="B457">
        <v>72</v>
      </c>
      <c r="C457">
        <v>0.54</v>
      </c>
      <c r="D457" t="s">
        <v>14</v>
      </c>
      <c r="E457">
        <v>27.5</v>
      </c>
      <c r="F457" t="s">
        <v>31</v>
      </c>
      <c r="G457" t="s">
        <v>284</v>
      </c>
      <c r="H457">
        <v>100</v>
      </c>
      <c r="I457" s="6" t="s">
        <v>92</v>
      </c>
      <c r="J457" t="s">
        <v>242</v>
      </c>
      <c r="K457" t="s">
        <v>252</v>
      </c>
      <c r="L457" t="s">
        <v>270</v>
      </c>
      <c r="M457" t="s">
        <v>326</v>
      </c>
      <c r="N457" t="s">
        <v>55</v>
      </c>
      <c r="O457">
        <v>28001364</v>
      </c>
    </row>
    <row r="458" spans="1:17">
      <c r="A458">
        <v>173</v>
      </c>
      <c r="B458">
        <v>96</v>
      </c>
      <c r="C458">
        <v>0.91</v>
      </c>
      <c r="D458" t="s">
        <v>14</v>
      </c>
      <c r="E458">
        <v>27.5</v>
      </c>
      <c r="F458" t="s">
        <v>31</v>
      </c>
      <c r="G458" t="s">
        <v>284</v>
      </c>
      <c r="H458">
        <v>100</v>
      </c>
      <c r="I458" s="6" t="s">
        <v>92</v>
      </c>
      <c r="J458" t="s">
        <v>242</v>
      </c>
      <c r="K458" t="s">
        <v>252</v>
      </c>
      <c r="L458" t="s">
        <v>270</v>
      </c>
      <c r="M458" t="s">
        <v>326</v>
      </c>
      <c r="N458" t="s">
        <v>55</v>
      </c>
      <c r="O458">
        <v>28001364</v>
      </c>
    </row>
    <row r="459" spans="1:17">
      <c r="A459">
        <v>174</v>
      </c>
      <c r="B459">
        <v>48</v>
      </c>
      <c r="C459">
        <v>4.9000000000000004</v>
      </c>
      <c r="D459" t="s">
        <v>14</v>
      </c>
      <c r="E459">
        <v>27.5</v>
      </c>
      <c r="F459" t="s">
        <v>31</v>
      </c>
      <c r="G459" t="s">
        <v>284</v>
      </c>
      <c r="H459">
        <v>100</v>
      </c>
      <c r="I459" s="6" t="s">
        <v>92</v>
      </c>
      <c r="J459" t="s">
        <v>242</v>
      </c>
      <c r="K459" t="s">
        <v>252</v>
      </c>
      <c r="L459" t="s">
        <v>20</v>
      </c>
      <c r="M459" t="s">
        <v>326</v>
      </c>
      <c r="N459" t="s">
        <v>55</v>
      </c>
      <c r="O459">
        <v>28001364</v>
      </c>
      <c r="P459" t="s">
        <v>272</v>
      </c>
    </row>
    <row r="460" spans="1:17">
      <c r="A460">
        <v>174</v>
      </c>
      <c r="B460">
        <v>72</v>
      </c>
      <c r="C460">
        <v>0.68</v>
      </c>
      <c r="D460" t="s">
        <v>14</v>
      </c>
      <c r="E460">
        <v>27.5</v>
      </c>
      <c r="F460" t="s">
        <v>31</v>
      </c>
      <c r="G460" t="s">
        <v>284</v>
      </c>
      <c r="H460">
        <v>100</v>
      </c>
      <c r="I460" s="6" t="s">
        <v>92</v>
      </c>
      <c r="J460" t="s">
        <v>242</v>
      </c>
      <c r="K460" t="s">
        <v>252</v>
      </c>
      <c r="L460" t="s">
        <v>20</v>
      </c>
      <c r="M460" t="s">
        <v>326</v>
      </c>
      <c r="N460" t="s">
        <v>55</v>
      </c>
      <c r="O460">
        <v>28001364</v>
      </c>
    </row>
    <row r="461" spans="1:17">
      <c r="A461">
        <v>174</v>
      </c>
      <c r="B461">
        <v>96</v>
      </c>
      <c r="C461">
        <v>0.21</v>
      </c>
      <c r="D461" t="s">
        <v>14</v>
      </c>
      <c r="E461">
        <v>27.5</v>
      </c>
      <c r="F461" t="s">
        <v>31</v>
      </c>
      <c r="G461" t="s">
        <v>284</v>
      </c>
      <c r="H461">
        <v>100</v>
      </c>
      <c r="I461" s="6" t="s">
        <v>92</v>
      </c>
      <c r="J461" t="s">
        <v>242</v>
      </c>
      <c r="K461" t="s">
        <v>252</v>
      </c>
      <c r="L461" t="s">
        <v>20</v>
      </c>
      <c r="M461" t="s">
        <v>326</v>
      </c>
      <c r="N461" t="s">
        <v>55</v>
      </c>
      <c r="O461">
        <v>28001364</v>
      </c>
    </row>
    <row r="462" spans="1:17">
      <c r="A462">
        <v>175</v>
      </c>
      <c r="B462">
        <f>80/60</f>
        <v>1.3333333333333333</v>
      </c>
      <c r="C462" s="6">
        <v>6.7249999999999996</v>
      </c>
      <c r="D462" t="s">
        <v>14</v>
      </c>
      <c r="E462">
        <v>19.7</v>
      </c>
      <c r="F462" t="s">
        <v>387</v>
      </c>
      <c r="G462" t="s">
        <v>284</v>
      </c>
      <c r="H462">
        <v>109</v>
      </c>
      <c r="I462" s="21" t="s">
        <v>169</v>
      </c>
      <c r="J462" t="s">
        <v>206</v>
      </c>
      <c r="K462" t="s">
        <v>19</v>
      </c>
      <c r="L462" t="s">
        <v>221</v>
      </c>
      <c r="M462" t="s">
        <v>196</v>
      </c>
      <c r="N462">
        <v>0</v>
      </c>
      <c r="O462">
        <v>29341587</v>
      </c>
      <c r="P462" t="s">
        <v>386</v>
      </c>
      <c r="Q462" s="14">
        <v>1</v>
      </c>
    </row>
    <row r="463" spans="1:17">
      <c r="A463">
        <v>175</v>
      </c>
      <c r="B463">
        <v>24</v>
      </c>
      <c r="C463" s="6">
        <v>1.3089999999999999</v>
      </c>
      <c r="D463" t="s">
        <v>14</v>
      </c>
      <c r="E463">
        <v>19.7</v>
      </c>
      <c r="F463" t="s">
        <v>387</v>
      </c>
      <c r="G463" t="s">
        <v>284</v>
      </c>
      <c r="H463">
        <v>109</v>
      </c>
      <c r="I463" s="21" t="s">
        <v>169</v>
      </c>
      <c r="J463" t="s">
        <v>206</v>
      </c>
      <c r="K463" t="s">
        <v>19</v>
      </c>
      <c r="L463" t="s">
        <v>221</v>
      </c>
      <c r="M463" t="s">
        <v>196</v>
      </c>
      <c r="N463">
        <v>0</v>
      </c>
      <c r="O463">
        <v>29341587</v>
      </c>
      <c r="P463" t="s">
        <v>386</v>
      </c>
    </row>
    <row r="464" spans="1:17">
      <c r="A464">
        <v>176</v>
      </c>
      <c r="B464">
        <v>24</v>
      </c>
      <c r="C464" s="6">
        <v>2.677</v>
      </c>
      <c r="D464" t="s">
        <v>14</v>
      </c>
      <c r="E464">
        <v>19.7</v>
      </c>
      <c r="F464" t="s">
        <v>387</v>
      </c>
      <c r="G464" t="s">
        <v>284</v>
      </c>
      <c r="H464">
        <v>127</v>
      </c>
      <c r="I464" s="21" t="s">
        <v>169</v>
      </c>
      <c r="J464" t="s">
        <v>206</v>
      </c>
      <c r="K464" t="s">
        <v>19</v>
      </c>
      <c r="L464" t="s">
        <v>221</v>
      </c>
      <c r="M464" t="s">
        <v>196</v>
      </c>
      <c r="N464">
        <v>0</v>
      </c>
      <c r="O464">
        <v>29341587</v>
      </c>
      <c r="P464" s="6" t="s">
        <v>226</v>
      </c>
      <c r="Q464">
        <v>1</v>
      </c>
    </row>
    <row r="465" spans="1:17">
      <c r="A465">
        <v>177</v>
      </c>
      <c r="B465">
        <f>80/60</f>
        <v>1.3333333333333333</v>
      </c>
      <c r="C465">
        <v>4.7729999999999997</v>
      </c>
      <c r="D465" t="s">
        <v>14</v>
      </c>
      <c r="E465">
        <v>19.7</v>
      </c>
      <c r="F465" s="21" t="s">
        <v>15</v>
      </c>
      <c r="G465" t="s">
        <v>284</v>
      </c>
      <c r="H465">
        <v>53.6</v>
      </c>
      <c r="I465" t="s">
        <v>395</v>
      </c>
      <c r="J465" t="s">
        <v>206</v>
      </c>
      <c r="K465" t="s">
        <v>19</v>
      </c>
      <c r="L465" t="s">
        <v>221</v>
      </c>
      <c r="M465" t="s">
        <v>196</v>
      </c>
      <c r="N465">
        <v>0</v>
      </c>
      <c r="O465">
        <v>29341587</v>
      </c>
      <c r="P465" s="6" t="s">
        <v>225</v>
      </c>
      <c r="Q465">
        <v>1</v>
      </c>
    </row>
    <row r="466" spans="1:17">
      <c r="A466">
        <v>178</v>
      </c>
      <c r="B466">
        <v>4</v>
      </c>
      <c r="C466">
        <v>1.2</v>
      </c>
      <c r="D466" t="s">
        <v>14</v>
      </c>
      <c r="E466">
        <v>18</v>
      </c>
      <c r="F466" s="21" t="s">
        <v>15</v>
      </c>
      <c r="G466" t="s">
        <v>284</v>
      </c>
      <c r="H466">
        <v>57.8</v>
      </c>
      <c r="I466" s="6" t="s">
        <v>92</v>
      </c>
      <c r="J466" t="s">
        <v>242</v>
      </c>
      <c r="K466" t="s">
        <v>19</v>
      </c>
      <c r="L466" t="s">
        <v>20</v>
      </c>
      <c r="M466" t="s">
        <v>196</v>
      </c>
      <c r="N466">
        <v>5000</v>
      </c>
      <c r="O466">
        <v>20195708</v>
      </c>
      <c r="P466" t="s">
        <v>339</v>
      </c>
    </row>
    <row r="467" spans="1:17">
      <c r="A467">
        <v>178</v>
      </c>
      <c r="B467">
        <v>24</v>
      </c>
      <c r="C467">
        <v>0.9</v>
      </c>
      <c r="D467" t="s">
        <v>14</v>
      </c>
      <c r="E467">
        <v>18</v>
      </c>
      <c r="F467" s="21" t="s">
        <v>15</v>
      </c>
      <c r="G467" t="s">
        <v>284</v>
      </c>
      <c r="H467">
        <v>57.8</v>
      </c>
      <c r="I467" s="6" t="s">
        <v>92</v>
      </c>
      <c r="J467" t="s">
        <v>242</v>
      </c>
      <c r="K467" t="s">
        <v>19</v>
      </c>
      <c r="L467" t="s">
        <v>20</v>
      </c>
      <c r="M467" t="s">
        <v>196</v>
      </c>
      <c r="N467">
        <v>5000</v>
      </c>
      <c r="O467">
        <v>20195708</v>
      </c>
    </row>
    <row r="468" spans="1:17">
      <c r="A468">
        <v>178</v>
      </c>
      <c r="B468">
        <v>48</v>
      </c>
      <c r="C468">
        <v>0.4</v>
      </c>
      <c r="D468" t="s">
        <v>14</v>
      </c>
      <c r="E468">
        <v>18</v>
      </c>
      <c r="F468" s="21" t="s">
        <v>15</v>
      </c>
      <c r="G468" t="s">
        <v>284</v>
      </c>
      <c r="H468">
        <v>57.8</v>
      </c>
      <c r="I468" s="6" t="s">
        <v>92</v>
      </c>
      <c r="J468" t="s">
        <v>242</v>
      </c>
      <c r="K468" t="s">
        <v>19</v>
      </c>
      <c r="L468" t="s">
        <v>20</v>
      </c>
      <c r="M468" t="s">
        <v>196</v>
      </c>
      <c r="N468">
        <v>5000</v>
      </c>
      <c r="O468">
        <v>20195708</v>
      </c>
    </row>
    <row r="469" spans="1:17">
      <c r="A469">
        <v>178</v>
      </c>
      <c r="B469">
        <v>72</v>
      </c>
      <c r="C469">
        <v>0.3</v>
      </c>
      <c r="D469" t="s">
        <v>14</v>
      </c>
      <c r="E469">
        <v>18</v>
      </c>
      <c r="F469" s="21" t="s">
        <v>15</v>
      </c>
      <c r="G469" t="s">
        <v>284</v>
      </c>
      <c r="H469">
        <v>57.8</v>
      </c>
      <c r="I469" s="6" t="s">
        <v>92</v>
      </c>
      <c r="J469" t="s">
        <v>242</v>
      </c>
      <c r="K469" t="s">
        <v>19</v>
      </c>
      <c r="L469" t="s">
        <v>20</v>
      </c>
      <c r="M469" t="s">
        <v>196</v>
      </c>
      <c r="N469">
        <v>5000</v>
      </c>
      <c r="O469">
        <v>20195708</v>
      </c>
    </row>
    <row r="470" spans="1:17">
      <c r="A470">
        <v>179</v>
      </c>
      <c r="B470">
        <v>4</v>
      </c>
      <c r="C470">
        <v>0.9</v>
      </c>
      <c r="D470" t="s">
        <v>14</v>
      </c>
      <c r="E470">
        <v>18</v>
      </c>
      <c r="F470" s="21" t="s">
        <v>15</v>
      </c>
      <c r="G470" t="s">
        <v>284</v>
      </c>
      <c r="H470">
        <v>61</v>
      </c>
      <c r="I470" s="6" t="s">
        <v>92</v>
      </c>
      <c r="J470" t="s">
        <v>242</v>
      </c>
      <c r="K470" t="s">
        <v>19</v>
      </c>
      <c r="L470" t="s">
        <v>341</v>
      </c>
      <c r="M470" t="s">
        <v>196</v>
      </c>
      <c r="N470">
        <v>5000</v>
      </c>
      <c r="O470">
        <v>20195708</v>
      </c>
      <c r="P470" t="s">
        <v>389</v>
      </c>
    </row>
    <row r="471" spans="1:17">
      <c r="A471">
        <v>179</v>
      </c>
      <c r="B471">
        <v>24</v>
      </c>
      <c r="C471">
        <v>0.7</v>
      </c>
      <c r="D471" t="s">
        <v>14</v>
      </c>
      <c r="E471">
        <v>18</v>
      </c>
      <c r="F471" s="21" t="s">
        <v>15</v>
      </c>
      <c r="G471" t="s">
        <v>284</v>
      </c>
      <c r="H471">
        <v>61</v>
      </c>
      <c r="I471" s="6" t="s">
        <v>92</v>
      </c>
      <c r="J471" t="s">
        <v>242</v>
      </c>
      <c r="K471" t="s">
        <v>19</v>
      </c>
      <c r="L471" t="s">
        <v>341</v>
      </c>
      <c r="M471" t="s">
        <v>196</v>
      </c>
      <c r="N471">
        <v>5000</v>
      </c>
      <c r="O471">
        <v>20195708</v>
      </c>
    </row>
    <row r="472" spans="1:17">
      <c r="A472">
        <v>179</v>
      </c>
      <c r="B472">
        <v>48</v>
      </c>
      <c r="C472">
        <v>0.4</v>
      </c>
      <c r="D472" t="s">
        <v>14</v>
      </c>
      <c r="E472">
        <v>18</v>
      </c>
      <c r="F472" s="21" t="s">
        <v>15</v>
      </c>
      <c r="G472" t="s">
        <v>284</v>
      </c>
      <c r="H472">
        <v>61</v>
      </c>
      <c r="I472" s="6" t="s">
        <v>92</v>
      </c>
      <c r="J472" t="s">
        <v>242</v>
      </c>
      <c r="K472" t="s">
        <v>19</v>
      </c>
      <c r="L472" t="s">
        <v>341</v>
      </c>
      <c r="M472" t="s">
        <v>196</v>
      </c>
      <c r="N472">
        <v>5000</v>
      </c>
      <c r="O472">
        <v>20195708</v>
      </c>
    </row>
    <row r="473" spans="1:17">
      <c r="A473">
        <v>179</v>
      </c>
      <c r="B473">
        <v>72</v>
      </c>
      <c r="C473">
        <v>0.6</v>
      </c>
      <c r="D473" t="s">
        <v>14</v>
      </c>
      <c r="E473">
        <v>18</v>
      </c>
      <c r="F473" s="21" t="s">
        <v>15</v>
      </c>
      <c r="G473" t="s">
        <v>284</v>
      </c>
      <c r="H473">
        <v>61</v>
      </c>
      <c r="I473" s="6" t="s">
        <v>92</v>
      </c>
      <c r="J473" t="s">
        <v>242</v>
      </c>
      <c r="K473" t="s">
        <v>19</v>
      </c>
      <c r="L473" t="s">
        <v>341</v>
      </c>
      <c r="M473" t="s">
        <v>196</v>
      </c>
      <c r="N473">
        <v>5000</v>
      </c>
      <c r="O473">
        <v>20195708</v>
      </c>
    </row>
    <row r="474" spans="1:17">
      <c r="A474">
        <v>180</v>
      </c>
      <c r="B474">
        <f>15/60</f>
        <v>0.25</v>
      </c>
      <c r="C474">
        <v>7.93</v>
      </c>
      <c r="D474" t="s">
        <v>14</v>
      </c>
      <c r="E474" t="s">
        <v>326</v>
      </c>
      <c r="F474" s="16" t="s">
        <v>74</v>
      </c>
      <c r="G474" t="s">
        <v>284</v>
      </c>
      <c r="H474">
        <v>10</v>
      </c>
      <c r="I474" s="6" t="s">
        <v>92</v>
      </c>
      <c r="J474" t="s">
        <v>242</v>
      </c>
      <c r="K474" t="s">
        <v>19</v>
      </c>
      <c r="L474" t="s">
        <v>20</v>
      </c>
      <c r="M474" t="s">
        <v>326</v>
      </c>
      <c r="N474">
        <v>0</v>
      </c>
      <c r="O474">
        <v>29972867</v>
      </c>
      <c r="P474" t="s">
        <v>316</v>
      </c>
    </row>
    <row r="475" spans="1:17">
      <c r="A475">
        <v>180</v>
      </c>
      <c r="B475">
        <v>0.5</v>
      </c>
      <c r="C475">
        <v>8.15</v>
      </c>
      <c r="D475" t="s">
        <v>14</v>
      </c>
      <c r="E475" t="s">
        <v>326</v>
      </c>
      <c r="F475" s="16" t="s">
        <v>74</v>
      </c>
      <c r="G475" t="s">
        <v>284</v>
      </c>
      <c r="H475">
        <v>10</v>
      </c>
      <c r="I475" s="6" t="s">
        <v>92</v>
      </c>
      <c r="J475" t="s">
        <v>242</v>
      </c>
      <c r="K475" t="s">
        <v>19</v>
      </c>
      <c r="L475" t="s">
        <v>20</v>
      </c>
      <c r="M475" t="s">
        <v>326</v>
      </c>
      <c r="N475">
        <v>0</v>
      </c>
      <c r="O475">
        <v>29972867</v>
      </c>
    </row>
    <row r="476" spans="1:17">
      <c r="A476">
        <v>180</v>
      </c>
      <c r="B476">
        <v>3</v>
      </c>
      <c r="C476">
        <v>3.6</v>
      </c>
      <c r="D476" t="s">
        <v>14</v>
      </c>
      <c r="E476" t="s">
        <v>326</v>
      </c>
      <c r="F476" s="16" t="s">
        <v>74</v>
      </c>
      <c r="G476" t="s">
        <v>284</v>
      </c>
      <c r="H476">
        <v>10</v>
      </c>
      <c r="I476" s="6" t="s">
        <v>92</v>
      </c>
      <c r="J476" t="s">
        <v>242</v>
      </c>
      <c r="K476" t="s">
        <v>19</v>
      </c>
      <c r="L476" t="s">
        <v>20</v>
      </c>
      <c r="M476" t="s">
        <v>326</v>
      </c>
      <c r="N476">
        <v>0</v>
      </c>
      <c r="O476">
        <v>29972867</v>
      </c>
    </row>
    <row r="477" spans="1:17">
      <c r="A477">
        <v>180</v>
      </c>
      <c r="B477">
        <v>6</v>
      </c>
      <c r="C477">
        <v>1.51</v>
      </c>
      <c r="D477" t="s">
        <v>14</v>
      </c>
      <c r="E477" t="s">
        <v>326</v>
      </c>
      <c r="F477" s="16" t="s">
        <v>74</v>
      </c>
      <c r="G477" t="s">
        <v>284</v>
      </c>
      <c r="H477">
        <v>10</v>
      </c>
      <c r="I477" s="6" t="s">
        <v>92</v>
      </c>
      <c r="J477" t="s">
        <v>242</v>
      </c>
      <c r="K477" t="s">
        <v>19</v>
      </c>
      <c r="L477" t="s">
        <v>20</v>
      </c>
      <c r="M477" t="s">
        <v>326</v>
      </c>
      <c r="N477">
        <v>0</v>
      </c>
      <c r="O477">
        <v>29972867</v>
      </c>
    </row>
    <row r="478" spans="1:17">
      <c r="A478">
        <v>180</v>
      </c>
      <c r="B478">
        <v>24</v>
      </c>
      <c r="C478">
        <v>0.95</v>
      </c>
      <c r="D478" t="s">
        <v>14</v>
      </c>
      <c r="E478" t="s">
        <v>326</v>
      </c>
      <c r="F478" s="16" t="s">
        <v>74</v>
      </c>
      <c r="G478" t="s">
        <v>284</v>
      </c>
      <c r="H478">
        <v>10</v>
      </c>
      <c r="I478" s="6" t="s">
        <v>92</v>
      </c>
      <c r="J478" t="s">
        <v>242</v>
      </c>
      <c r="K478" t="s">
        <v>19</v>
      </c>
      <c r="L478" t="s">
        <v>20</v>
      </c>
      <c r="M478" t="s">
        <v>326</v>
      </c>
      <c r="N478">
        <v>0</v>
      </c>
      <c r="O478">
        <v>29972867</v>
      </c>
    </row>
    <row r="479" spans="1:17">
      <c r="A479">
        <v>181</v>
      </c>
      <c r="B479">
        <v>0.5</v>
      </c>
      <c r="C479">
        <v>3.51</v>
      </c>
      <c r="D479" t="s">
        <v>14</v>
      </c>
      <c r="E479" t="s">
        <v>326</v>
      </c>
      <c r="F479" s="16" t="s">
        <v>74</v>
      </c>
      <c r="G479" t="s">
        <v>284</v>
      </c>
      <c r="H479">
        <v>10</v>
      </c>
      <c r="I479" s="6" t="s">
        <v>92</v>
      </c>
      <c r="J479" t="s">
        <v>242</v>
      </c>
      <c r="K479" t="s">
        <v>19</v>
      </c>
      <c r="L479" t="s">
        <v>20</v>
      </c>
      <c r="M479" t="s">
        <v>326</v>
      </c>
      <c r="N479">
        <v>0</v>
      </c>
      <c r="O479">
        <v>29972867</v>
      </c>
      <c r="P479" t="s">
        <v>317</v>
      </c>
    </row>
    <row r="480" spans="1:17">
      <c r="A480">
        <v>181</v>
      </c>
      <c r="B480">
        <v>3</v>
      </c>
      <c r="C480">
        <v>1.75</v>
      </c>
      <c r="D480" t="s">
        <v>14</v>
      </c>
      <c r="E480" t="s">
        <v>326</v>
      </c>
      <c r="F480" s="16" t="s">
        <v>74</v>
      </c>
      <c r="G480" t="s">
        <v>284</v>
      </c>
      <c r="H480">
        <v>10</v>
      </c>
      <c r="I480" s="6" t="s">
        <v>92</v>
      </c>
      <c r="J480" t="s">
        <v>242</v>
      </c>
      <c r="K480" t="s">
        <v>19</v>
      </c>
      <c r="L480" t="s">
        <v>20</v>
      </c>
      <c r="M480" t="s">
        <v>326</v>
      </c>
      <c r="N480">
        <v>0</v>
      </c>
      <c r="O480">
        <v>29972867</v>
      </c>
    </row>
    <row r="481" spans="1:16">
      <c r="A481" s="18">
        <v>182</v>
      </c>
      <c r="B481" s="6">
        <v>8.3333332999999996E-2</v>
      </c>
      <c r="C481">
        <v>11</v>
      </c>
      <c r="D481" t="s">
        <v>14</v>
      </c>
      <c r="E481">
        <v>26.1</v>
      </c>
      <c r="F481" s="21" t="s">
        <v>42</v>
      </c>
      <c r="G481" t="s">
        <v>284</v>
      </c>
      <c r="H481">
        <v>11</v>
      </c>
      <c r="I481" s="5" t="s">
        <v>328</v>
      </c>
      <c r="J481" t="s">
        <v>18</v>
      </c>
      <c r="K481" t="s">
        <v>56</v>
      </c>
      <c r="L481" t="s">
        <v>20</v>
      </c>
      <c r="M481" t="s">
        <v>59</v>
      </c>
      <c r="N481">
        <v>0</v>
      </c>
      <c r="O481" s="21">
        <v>17962085</v>
      </c>
      <c r="P481" s="6" t="s">
        <v>391</v>
      </c>
    </row>
    <row r="482" spans="1:16">
      <c r="A482" s="18">
        <v>182</v>
      </c>
      <c r="B482" s="6">
        <v>1</v>
      </c>
      <c r="C482">
        <v>4</v>
      </c>
      <c r="D482" t="s">
        <v>14</v>
      </c>
      <c r="E482">
        <v>26.1</v>
      </c>
      <c r="F482" s="21" t="s">
        <v>42</v>
      </c>
      <c r="G482" t="s">
        <v>284</v>
      </c>
      <c r="H482">
        <v>11</v>
      </c>
      <c r="I482" s="5" t="s">
        <v>328</v>
      </c>
      <c r="J482" t="s">
        <v>18</v>
      </c>
      <c r="K482" t="s">
        <v>56</v>
      </c>
      <c r="L482" t="s">
        <v>20</v>
      </c>
      <c r="M482" t="s">
        <v>59</v>
      </c>
      <c r="N482">
        <v>0</v>
      </c>
      <c r="O482" s="21">
        <v>17962085</v>
      </c>
    </row>
    <row r="483" spans="1:16">
      <c r="A483" s="18">
        <v>182</v>
      </c>
      <c r="B483" s="6">
        <v>24</v>
      </c>
      <c r="C483">
        <v>0.55555555555556102</v>
      </c>
      <c r="D483" t="s">
        <v>14</v>
      </c>
      <c r="E483">
        <v>26.1</v>
      </c>
      <c r="F483" s="21" t="s">
        <v>42</v>
      </c>
      <c r="G483" t="s">
        <v>284</v>
      </c>
      <c r="H483">
        <v>11</v>
      </c>
      <c r="I483" s="5" t="s">
        <v>328</v>
      </c>
      <c r="J483" t="s">
        <v>18</v>
      </c>
      <c r="K483" t="s">
        <v>56</v>
      </c>
      <c r="L483" t="s">
        <v>20</v>
      </c>
      <c r="M483" t="s">
        <v>59</v>
      </c>
      <c r="N483">
        <v>0</v>
      </c>
      <c r="O483" s="21">
        <v>17962085</v>
      </c>
    </row>
    <row r="484" spans="1:16">
      <c r="A484" s="18">
        <v>182</v>
      </c>
      <c r="B484" s="6">
        <v>96</v>
      </c>
      <c r="C484">
        <v>0.55555555555556102</v>
      </c>
      <c r="D484" t="s">
        <v>14</v>
      </c>
      <c r="E484">
        <v>26.1</v>
      </c>
      <c r="F484" s="21" t="s">
        <v>42</v>
      </c>
      <c r="G484" t="s">
        <v>284</v>
      </c>
      <c r="H484">
        <v>11</v>
      </c>
      <c r="I484" s="5" t="s">
        <v>328</v>
      </c>
      <c r="J484" t="s">
        <v>18</v>
      </c>
      <c r="K484" t="s">
        <v>56</v>
      </c>
      <c r="L484" t="s">
        <v>20</v>
      </c>
      <c r="M484" t="s">
        <v>59</v>
      </c>
      <c r="N484">
        <v>0</v>
      </c>
      <c r="O484" s="21">
        <v>17962085</v>
      </c>
    </row>
    <row r="485" spans="1:16">
      <c r="A485" s="18">
        <v>183</v>
      </c>
      <c r="B485" s="6">
        <v>1</v>
      </c>
      <c r="C485">
        <v>140.47619047619</v>
      </c>
      <c r="D485" t="s">
        <v>14</v>
      </c>
      <c r="E485">
        <v>26.1</v>
      </c>
      <c r="F485" s="21" t="s">
        <v>42</v>
      </c>
      <c r="G485" t="s">
        <v>284</v>
      </c>
      <c r="H485">
        <v>11</v>
      </c>
      <c r="I485" s="5" t="s">
        <v>328</v>
      </c>
      <c r="J485" t="s">
        <v>18</v>
      </c>
      <c r="K485" t="s">
        <v>56</v>
      </c>
      <c r="L485" t="s">
        <v>20</v>
      </c>
      <c r="M485" t="s">
        <v>57</v>
      </c>
      <c r="N485">
        <v>0</v>
      </c>
      <c r="O485" s="21">
        <v>17962085</v>
      </c>
      <c r="P485" s="6" t="s">
        <v>392</v>
      </c>
    </row>
    <row r="486" spans="1:16">
      <c r="A486" s="18">
        <v>183</v>
      </c>
      <c r="B486" s="6">
        <v>24</v>
      </c>
      <c r="C486">
        <v>72.023809523809504</v>
      </c>
      <c r="D486" t="s">
        <v>14</v>
      </c>
      <c r="E486">
        <v>26.1</v>
      </c>
      <c r="F486" s="21" t="s">
        <v>42</v>
      </c>
      <c r="G486" t="s">
        <v>284</v>
      </c>
      <c r="H486">
        <v>11</v>
      </c>
      <c r="I486" s="5" t="s">
        <v>328</v>
      </c>
      <c r="J486" t="s">
        <v>18</v>
      </c>
      <c r="K486" t="s">
        <v>56</v>
      </c>
      <c r="L486" t="s">
        <v>20</v>
      </c>
      <c r="M486" t="s">
        <v>57</v>
      </c>
      <c r="N486">
        <v>0</v>
      </c>
      <c r="O486" s="21">
        <v>17962085</v>
      </c>
    </row>
    <row r="487" spans="1:16">
      <c r="A487" s="18">
        <v>183</v>
      </c>
      <c r="B487" s="6">
        <v>96</v>
      </c>
      <c r="C487">
        <v>77.380952380952294</v>
      </c>
      <c r="D487" t="s">
        <v>14</v>
      </c>
      <c r="E487">
        <v>26.1</v>
      </c>
      <c r="F487" s="21" t="s">
        <v>42</v>
      </c>
      <c r="G487" t="s">
        <v>284</v>
      </c>
      <c r="H487">
        <v>11</v>
      </c>
      <c r="I487" s="5" t="s">
        <v>328</v>
      </c>
      <c r="J487" t="s">
        <v>18</v>
      </c>
      <c r="K487" t="s">
        <v>56</v>
      </c>
      <c r="L487" t="s">
        <v>20</v>
      </c>
      <c r="M487" t="s">
        <v>57</v>
      </c>
      <c r="N487">
        <v>0</v>
      </c>
      <c r="O487" s="21">
        <v>17962085</v>
      </c>
    </row>
    <row r="488" spans="1:16">
      <c r="A488" s="18">
        <v>184</v>
      </c>
      <c r="B488" s="6">
        <v>1</v>
      </c>
      <c r="C488">
        <v>173.07692307692301</v>
      </c>
      <c r="D488" t="s">
        <v>14</v>
      </c>
      <c r="E488">
        <v>26.1</v>
      </c>
      <c r="F488" s="21" t="s">
        <v>42</v>
      </c>
      <c r="G488" t="s">
        <v>284</v>
      </c>
      <c r="H488">
        <v>11</v>
      </c>
      <c r="I488" s="5" t="s">
        <v>328</v>
      </c>
      <c r="J488" t="s">
        <v>18</v>
      </c>
      <c r="K488" t="s">
        <v>56</v>
      </c>
      <c r="L488" t="s">
        <v>20</v>
      </c>
      <c r="M488" t="s">
        <v>57</v>
      </c>
      <c r="N488">
        <v>0</v>
      </c>
      <c r="O488" s="21">
        <v>17962085</v>
      </c>
      <c r="P488" s="6" t="s">
        <v>393</v>
      </c>
    </row>
    <row r="489" spans="1:16">
      <c r="A489" s="18">
        <v>184</v>
      </c>
      <c r="B489" s="6">
        <v>24</v>
      </c>
      <c r="C489">
        <v>113.186813186813</v>
      </c>
      <c r="D489" t="s">
        <v>14</v>
      </c>
      <c r="E489">
        <v>26.1</v>
      </c>
      <c r="F489" s="21" t="s">
        <v>42</v>
      </c>
      <c r="G489" t="s">
        <v>284</v>
      </c>
      <c r="H489">
        <v>11</v>
      </c>
      <c r="I489" s="5" t="s">
        <v>328</v>
      </c>
      <c r="J489" t="s">
        <v>18</v>
      </c>
      <c r="K489" t="s">
        <v>56</v>
      </c>
      <c r="L489" t="s">
        <v>20</v>
      </c>
      <c r="M489" t="s">
        <v>57</v>
      </c>
      <c r="N489">
        <v>0</v>
      </c>
      <c r="O489" s="21">
        <v>17962085</v>
      </c>
    </row>
    <row r="490" spans="1:16">
      <c r="A490" s="18">
        <v>184</v>
      </c>
      <c r="B490" s="6">
        <v>96</v>
      </c>
      <c r="C490">
        <v>69.780219780219795</v>
      </c>
      <c r="D490" t="s">
        <v>14</v>
      </c>
      <c r="E490">
        <v>26.1</v>
      </c>
      <c r="F490" s="21" t="s">
        <v>42</v>
      </c>
      <c r="G490" t="s">
        <v>284</v>
      </c>
      <c r="H490">
        <v>11</v>
      </c>
      <c r="I490" s="5" t="s">
        <v>328</v>
      </c>
      <c r="J490" t="s">
        <v>18</v>
      </c>
      <c r="K490" t="s">
        <v>56</v>
      </c>
      <c r="L490" t="s">
        <v>20</v>
      </c>
      <c r="M490" t="s">
        <v>57</v>
      </c>
      <c r="N490">
        <v>0</v>
      </c>
      <c r="O490" s="21">
        <v>17962085</v>
      </c>
    </row>
    <row r="491" spans="1:16">
      <c r="A491" s="18">
        <v>185</v>
      </c>
      <c r="B491" s="6">
        <v>1</v>
      </c>
      <c r="C491">
        <v>1.2371134020618499</v>
      </c>
      <c r="D491" t="s">
        <v>14</v>
      </c>
      <c r="E491">
        <v>22.5</v>
      </c>
      <c r="F491" t="s">
        <v>31</v>
      </c>
      <c r="G491" t="s">
        <v>284</v>
      </c>
      <c r="H491">
        <v>21.5</v>
      </c>
      <c r="I491" t="s">
        <v>167</v>
      </c>
      <c r="J491" t="s">
        <v>18</v>
      </c>
      <c r="K491" t="s">
        <v>19</v>
      </c>
      <c r="L491" t="s">
        <v>20</v>
      </c>
      <c r="M491" t="s">
        <v>326</v>
      </c>
      <c r="N491">
        <v>0</v>
      </c>
      <c r="O491" s="21">
        <v>21513349</v>
      </c>
      <c r="P491" s="6" t="s">
        <v>394</v>
      </c>
    </row>
    <row r="492" spans="1:16">
      <c r="A492">
        <v>186</v>
      </c>
      <c r="B492">
        <v>1</v>
      </c>
      <c r="C492">
        <f>13.67/240*100</f>
        <v>5.6958333333333329</v>
      </c>
      <c r="D492" t="s">
        <v>14</v>
      </c>
      <c r="E492">
        <v>20</v>
      </c>
      <c r="F492" s="21" t="s">
        <v>42</v>
      </c>
      <c r="G492" t="s">
        <v>284</v>
      </c>
      <c r="H492">
        <v>162</v>
      </c>
      <c r="I492" s="6" t="s">
        <v>310</v>
      </c>
      <c r="J492" t="s">
        <v>206</v>
      </c>
      <c r="K492" t="s">
        <v>19</v>
      </c>
      <c r="L492" t="s">
        <v>20</v>
      </c>
      <c r="M492" t="s">
        <v>196</v>
      </c>
      <c r="N492">
        <v>20000</v>
      </c>
      <c r="O492">
        <v>24065589</v>
      </c>
      <c r="P492" t="s">
        <v>312</v>
      </c>
    </row>
    <row r="493" spans="1:16">
      <c r="A493">
        <v>186</v>
      </c>
      <c r="B493">
        <v>48</v>
      </c>
      <c r="C493">
        <f>10.25644/240*100</f>
        <v>4.2735166666666666</v>
      </c>
      <c r="D493" t="s">
        <v>14</v>
      </c>
      <c r="E493">
        <v>20</v>
      </c>
      <c r="F493" s="21" t="s">
        <v>42</v>
      </c>
      <c r="G493" t="s">
        <v>284</v>
      </c>
      <c r="H493">
        <v>162</v>
      </c>
      <c r="I493" s="6" t="s">
        <v>310</v>
      </c>
      <c r="J493" t="s">
        <v>206</v>
      </c>
      <c r="K493" t="s">
        <v>19</v>
      </c>
      <c r="L493" t="s">
        <v>20</v>
      </c>
      <c r="M493" t="s">
        <v>196</v>
      </c>
      <c r="N493">
        <v>20000</v>
      </c>
      <c r="O493">
        <v>24065589</v>
      </c>
    </row>
    <row r="494" spans="1:16">
      <c r="A494">
        <v>187</v>
      </c>
      <c r="B494">
        <v>1</v>
      </c>
      <c r="C494">
        <f>11.11/240*100</f>
        <v>4.6291666666666664</v>
      </c>
      <c r="D494" t="s">
        <v>14</v>
      </c>
      <c r="E494">
        <v>20</v>
      </c>
      <c r="F494" s="21" t="s">
        <v>42</v>
      </c>
      <c r="G494" t="s">
        <v>284</v>
      </c>
      <c r="H494">
        <v>171</v>
      </c>
      <c r="I494" s="6" t="s">
        <v>310</v>
      </c>
      <c r="J494" t="s">
        <v>206</v>
      </c>
      <c r="K494" t="s">
        <v>19</v>
      </c>
      <c r="L494" t="s">
        <v>20</v>
      </c>
      <c r="M494" t="s">
        <v>196</v>
      </c>
      <c r="N494">
        <v>20000</v>
      </c>
      <c r="O494">
        <v>24065589</v>
      </c>
      <c r="P494" t="s">
        <v>313</v>
      </c>
    </row>
    <row r="495" spans="1:16">
      <c r="A495">
        <v>187</v>
      </c>
      <c r="B495">
        <v>48</v>
      </c>
      <c r="C495">
        <f>8.54/240*100</f>
        <v>3.5583333333333327</v>
      </c>
      <c r="D495" t="s">
        <v>14</v>
      </c>
      <c r="E495">
        <v>20</v>
      </c>
      <c r="F495" s="21" t="s">
        <v>42</v>
      </c>
      <c r="G495" t="s">
        <v>284</v>
      </c>
      <c r="H495">
        <v>171</v>
      </c>
      <c r="I495" s="6" t="s">
        <v>310</v>
      </c>
      <c r="J495" t="s">
        <v>206</v>
      </c>
      <c r="K495" t="s">
        <v>19</v>
      </c>
      <c r="L495" t="s">
        <v>20</v>
      </c>
      <c r="M495" t="s">
        <v>196</v>
      </c>
      <c r="N495">
        <v>20000</v>
      </c>
      <c r="O495">
        <v>24065589</v>
      </c>
    </row>
    <row r="496" spans="1:16">
      <c r="A496">
        <v>188</v>
      </c>
      <c r="B496">
        <v>1</v>
      </c>
      <c r="C496">
        <v>5.12</v>
      </c>
      <c r="D496" t="s">
        <v>14</v>
      </c>
      <c r="E496">
        <v>23</v>
      </c>
      <c r="F496" s="16" t="s">
        <v>302</v>
      </c>
      <c r="G496" t="s">
        <v>284</v>
      </c>
      <c r="H496">
        <v>190</v>
      </c>
      <c r="I496" s="6" t="s">
        <v>318</v>
      </c>
      <c r="J496" t="s">
        <v>242</v>
      </c>
      <c r="K496" t="s">
        <v>252</v>
      </c>
      <c r="L496" t="s">
        <v>20</v>
      </c>
      <c r="M496" t="s">
        <v>326</v>
      </c>
      <c r="N496">
        <v>0</v>
      </c>
      <c r="O496">
        <v>23850887</v>
      </c>
      <c r="P496" t="s">
        <v>319</v>
      </c>
    </row>
    <row r="497" spans="1:15">
      <c r="A497">
        <v>188</v>
      </c>
      <c r="B497">
        <v>4</v>
      </c>
      <c r="C497">
        <v>2.02</v>
      </c>
      <c r="D497" t="s">
        <v>14</v>
      </c>
      <c r="E497">
        <v>23</v>
      </c>
      <c r="F497" s="16" t="s">
        <v>302</v>
      </c>
      <c r="G497" t="s">
        <v>284</v>
      </c>
      <c r="H497">
        <v>190</v>
      </c>
      <c r="I497" s="6" t="s">
        <v>318</v>
      </c>
      <c r="J497" t="s">
        <v>242</v>
      </c>
      <c r="K497" t="s">
        <v>252</v>
      </c>
      <c r="L497" t="s">
        <v>20</v>
      </c>
      <c r="M497" t="s">
        <v>326</v>
      </c>
      <c r="N497">
        <v>0</v>
      </c>
      <c r="O497">
        <v>23850887</v>
      </c>
    </row>
    <row r="498" spans="1:15">
      <c r="A498">
        <v>188</v>
      </c>
      <c r="B498">
        <v>24</v>
      </c>
      <c r="C498">
        <v>0.92</v>
      </c>
      <c r="D498" t="s">
        <v>14</v>
      </c>
      <c r="E498">
        <v>23</v>
      </c>
      <c r="F498" s="16" t="s">
        <v>302</v>
      </c>
      <c r="G498" t="s">
        <v>284</v>
      </c>
      <c r="H498">
        <v>190</v>
      </c>
      <c r="I498" s="6" t="s">
        <v>318</v>
      </c>
      <c r="J498" t="s">
        <v>242</v>
      </c>
      <c r="K498" t="s">
        <v>252</v>
      </c>
      <c r="L498" t="s">
        <v>20</v>
      </c>
      <c r="M498" t="s">
        <v>326</v>
      </c>
      <c r="N498">
        <v>0</v>
      </c>
      <c r="O498">
        <v>23850887</v>
      </c>
    </row>
    <row r="499" spans="1:15">
      <c r="A499">
        <v>188</v>
      </c>
      <c r="B499">
        <v>48</v>
      </c>
      <c r="C499">
        <v>0.31</v>
      </c>
      <c r="D499" t="s">
        <v>14</v>
      </c>
      <c r="E499">
        <v>23</v>
      </c>
      <c r="F499" s="16" t="s">
        <v>302</v>
      </c>
      <c r="G499" t="s">
        <v>284</v>
      </c>
      <c r="H499">
        <v>190</v>
      </c>
      <c r="I499" s="6" t="s">
        <v>318</v>
      </c>
      <c r="J499" t="s">
        <v>242</v>
      </c>
      <c r="K499" t="s">
        <v>252</v>
      </c>
      <c r="L499" t="s">
        <v>20</v>
      </c>
      <c r="M499" t="s">
        <v>326</v>
      </c>
      <c r="N499">
        <v>0</v>
      </c>
      <c r="O499">
        <v>23850887</v>
      </c>
    </row>
  </sheetData>
  <hyperlinks>
    <hyperlink ref="O226" r:id="rId1" tooltip="Persistent link using digital object identifier" xr:uid="{00000000-0004-0000-0100-000000000000}"/>
    <hyperlink ref="O269" r:id="rId2" display=" 25955122" xr:uid="{00000000-0004-0000-0100-000003000000}"/>
    <hyperlink ref="O270" r:id="rId3" display=" 25955122" xr:uid="{00000000-0004-0000-0100-000004000000}"/>
    <hyperlink ref="O227:O231" r:id="rId4" tooltip="Persistent link using digital object identifier" display="https://doi.org/10.1016/j.carbon.2010.11.005" xr:uid="{B5970451-0E47-43DE-8877-7A49E0F26B2D}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D0C62-C7CF-4D64-A52F-AED2A1009C7B}">
  <dimension ref="A1:S551"/>
  <sheetViews>
    <sheetView zoomScale="67" workbookViewId="0">
      <selection activeCell="O67" sqref="O67"/>
    </sheetView>
  </sheetViews>
  <sheetFormatPr defaultRowHeight="14.4"/>
  <cols>
    <col min="15" max="15" width="26.4414062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403</v>
      </c>
      <c r="J1" t="s">
        <v>8</v>
      </c>
      <c r="K1" t="s">
        <v>9</v>
      </c>
      <c r="L1" t="s">
        <v>10</v>
      </c>
      <c r="M1" t="s">
        <v>375</v>
      </c>
      <c r="N1" t="s">
        <v>11</v>
      </c>
      <c r="O1" t="s">
        <v>12</v>
      </c>
      <c r="P1" t="s">
        <v>13</v>
      </c>
    </row>
    <row r="2" spans="1:16">
      <c r="A2" s="18">
        <v>1</v>
      </c>
      <c r="B2" s="6">
        <v>4</v>
      </c>
      <c r="C2">
        <v>2.7777777777777799</v>
      </c>
      <c r="D2" t="s">
        <v>14</v>
      </c>
      <c r="E2" t="s">
        <v>326</v>
      </c>
      <c r="F2" t="s">
        <v>31</v>
      </c>
      <c r="G2" t="s">
        <v>330</v>
      </c>
      <c r="H2">
        <v>5</v>
      </c>
      <c r="I2" t="s">
        <v>24</v>
      </c>
      <c r="J2" t="s">
        <v>18</v>
      </c>
      <c r="K2" t="s">
        <v>19</v>
      </c>
      <c r="L2" t="s">
        <v>25</v>
      </c>
      <c r="M2" t="s">
        <v>196</v>
      </c>
      <c r="N2">
        <v>5000</v>
      </c>
      <c r="O2" s="21">
        <v>25999665</v>
      </c>
      <c r="P2" s="6" t="s">
        <v>26</v>
      </c>
    </row>
    <row r="3" spans="1:16">
      <c r="A3" s="18">
        <v>1</v>
      </c>
      <c r="B3" s="6">
        <v>24</v>
      </c>
      <c r="C3">
        <v>4.4444444444444402</v>
      </c>
      <c r="D3" t="s">
        <v>14</v>
      </c>
      <c r="E3" t="s">
        <v>326</v>
      </c>
      <c r="F3" t="s">
        <v>31</v>
      </c>
      <c r="G3" t="s">
        <v>330</v>
      </c>
      <c r="H3">
        <v>5</v>
      </c>
      <c r="I3" t="s">
        <v>24</v>
      </c>
      <c r="J3" t="s">
        <v>18</v>
      </c>
      <c r="K3" t="s">
        <v>19</v>
      </c>
      <c r="L3" t="s">
        <v>25</v>
      </c>
      <c r="M3" t="s">
        <v>196</v>
      </c>
      <c r="N3">
        <v>5000</v>
      </c>
      <c r="O3" s="21">
        <v>25999665</v>
      </c>
    </row>
    <row r="4" spans="1:16">
      <c r="A4" s="18">
        <v>1</v>
      </c>
      <c r="B4" s="6">
        <v>168</v>
      </c>
      <c r="C4">
        <v>1.1111111111111101</v>
      </c>
      <c r="D4" t="s">
        <v>14</v>
      </c>
      <c r="E4" t="s">
        <v>326</v>
      </c>
      <c r="F4" t="s">
        <v>31</v>
      </c>
      <c r="G4" t="s">
        <v>330</v>
      </c>
      <c r="H4">
        <v>5</v>
      </c>
      <c r="I4" t="s">
        <v>24</v>
      </c>
      <c r="J4" t="s">
        <v>18</v>
      </c>
      <c r="K4" t="s">
        <v>19</v>
      </c>
      <c r="L4" t="s">
        <v>25</v>
      </c>
      <c r="M4" t="s">
        <v>196</v>
      </c>
      <c r="N4">
        <v>5000</v>
      </c>
      <c r="O4" s="21">
        <v>25999665</v>
      </c>
    </row>
    <row r="5" spans="1:16">
      <c r="A5" s="33">
        <v>2</v>
      </c>
      <c r="B5" s="6">
        <v>0.5</v>
      </c>
      <c r="C5">
        <v>0.41</v>
      </c>
      <c r="D5" t="s">
        <v>14</v>
      </c>
      <c r="E5">
        <v>21.8</v>
      </c>
      <c r="F5" s="21" t="s">
        <v>15</v>
      </c>
      <c r="G5" t="s">
        <v>330</v>
      </c>
      <c r="H5">
        <v>27.3</v>
      </c>
      <c r="I5" t="s">
        <v>17</v>
      </c>
      <c r="J5" t="s">
        <v>18</v>
      </c>
      <c r="K5" t="s">
        <v>19</v>
      </c>
      <c r="L5" t="s">
        <v>27</v>
      </c>
      <c r="M5" t="s">
        <v>326</v>
      </c>
      <c r="N5">
        <v>0</v>
      </c>
      <c r="O5" s="21">
        <v>23739667</v>
      </c>
      <c r="P5" s="6" t="s">
        <v>28</v>
      </c>
    </row>
    <row r="6" spans="1:16">
      <c r="A6" s="33">
        <v>2</v>
      </c>
      <c r="B6" s="6">
        <v>1</v>
      </c>
      <c r="C6">
        <v>1.4</v>
      </c>
      <c r="D6" t="s">
        <v>14</v>
      </c>
      <c r="E6">
        <v>21.8</v>
      </c>
      <c r="F6" s="21" t="s">
        <v>15</v>
      </c>
      <c r="G6" t="s">
        <v>330</v>
      </c>
      <c r="H6">
        <v>27.3</v>
      </c>
      <c r="I6" t="s">
        <v>17</v>
      </c>
      <c r="J6" t="s">
        <v>18</v>
      </c>
      <c r="K6" t="s">
        <v>19</v>
      </c>
      <c r="L6" t="s">
        <v>27</v>
      </c>
      <c r="M6" t="s">
        <v>326</v>
      </c>
      <c r="N6">
        <v>0</v>
      </c>
      <c r="O6" s="21">
        <v>23739667</v>
      </c>
    </row>
    <row r="7" spans="1:16">
      <c r="A7" s="33">
        <v>2</v>
      </c>
      <c r="B7" s="6">
        <v>2</v>
      </c>
      <c r="C7">
        <v>0.43</v>
      </c>
      <c r="D7" t="s">
        <v>14</v>
      </c>
      <c r="E7">
        <v>21.8</v>
      </c>
      <c r="F7" s="21" t="s">
        <v>15</v>
      </c>
      <c r="G7" t="s">
        <v>330</v>
      </c>
      <c r="H7">
        <v>27.3</v>
      </c>
      <c r="I7" t="s">
        <v>17</v>
      </c>
      <c r="J7" t="s">
        <v>18</v>
      </c>
      <c r="K7" t="s">
        <v>19</v>
      </c>
      <c r="L7" t="s">
        <v>27</v>
      </c>
      <c r="M7" t="s">
        <v>326</v>
      </c>
      <c r="N7">
        <v>0</v>
      </c>
      <c r="O7" s="21">
        <v>23739667</v>
      </c>
    </row>
    <row r="8" spans="1:16">
      <c r="A8" s="33">
        <v>2</v>
      </c>
      <c r="B8" s="6">
        <v>4</v>
      </c>
      <c r="C8">
        <v>0.24</v>
      </c>
      <c r="D8" t="s">
        <v>14</v>
      </c>
      <c r="E8">
        <v>21.8</v>
      </c>
      <c r="F8" s="21" t="s">
        <v>15</v>
      </c>
      <c r="G8" t="s">
        <v>330</v>
      </c>
      <c r="H8">
        <v>27.3</v>
      </c>
      <c r="I8" t="s">
        <v>17</v>
      </c>
      <c r="J8" t="s">
        <v>18</v>
      </c>
      <c r="K8" t="s">
        <v>19</v>
      </c>
      <c r="L8" t="s">
        <v>27</v>
      </c>
      <c r="M8" t="s">
        <v>326</v>
      </c>
      <c r="N8">
        <v>0</v>
      </c>
      <c r="O8" s="21">
        <v>23739667</v>
      </c>
    </row>
    <row r="9" spans="1:16">
      <c r="A9" s="18">
        <v>3</v>
      </c>
      <c r="B9" s="6">
        <v>1</v>
      </c>
      <c r="C9" s="21">
        <v>6.9548872180451102</v>
      </c>
      <c r="D9" t="s">
        <v>14</v>
      </c>
      <c r="E9" t="s">
        <v>326</v>
      </c>
      <c r="F9" t="s">
        <v>31</v>
      </c>
      <c r="G9" t="s">
        <v>330</v>
      </c>
      <c r="H9">
        <v>2.5</v>
      </c>
      <c r="I9" t="s">
        <v>29</v>
      </c>
      <c r="J9" t="s">
        <v>18</v>
      </c>
      <c r="K9" t="s">
        <v>30</v>
      </c>
      <c r="L9" t="s">
        <v>20</v>
      </c>
      <c r="M9" t="s">
        <v>326</v>
      </c>
      <c r="N9">
        <v>0</v>
      </c>
      <c r="O9" s="21">
        <v>25224367</v>
      </c>
      <c r="P9" s="16" t="s">
        <v>346</v>
      </c>
    </row>
    <row r="10" spans="1:16">
      <c r="A10" s="18">
        <v>3</v>
      </c>
      <c r="B10" s="6">
        <v>3</v>
      </c>
      <c r="C10" s="21">
        <v>9.3984962406014994</v>
      </c>
      <c r="D10" t="s">
        <v>14</v>
      </c>
      <c r="E10" t="s">
        <v>326</v>
      </c>
      <c r="F10" t="s">
        <v>31</v>
      </c>
      <c r="G10" t="s">
        <v>330</v>
      </c>
      <c r="H10">
        <v>2.5</v>
      </c>
      <c r="I10" t="s">
        <v>29</v>
      </c>
      <c r="J10" t="s">
        <v>18</v>
      </c>
      <c r="K10" t="s">
        <v>30</v>
      </c>
      <c r="L10" t="s">
        <v>20</v>
      </c>
      <c r="M10" t="s">
        <v>326</v>
      </c>
      <c r="N10">
        <v>0</v>
      </c>
      <c r="O10" s="21">
        <v>25224367</v>
      </c>
    </row>
    <row r="11" spans="1:16">
      <c r="A11" s="18">
        <v>3</v>
      </c>
      <c r="B11" s="6">
        <v>8</v>
      </c>
      <c r="C11" s="21">
        <v>12.4060150375939</v>
      </c>
      <c r="D11" t="s">
        <v>14</v>
      </c>
      <c r="E11" t="s">
        <v>326</v>
      </c>
      <c r="F11" t="s">
        <v>31</v>
      </c>
      <c r="G11" t="s">
        <v>330</v>
      </c>
      <c r="H11">
        <v>2.5</v>
      </c>
      <c r="I11" t="s">
        <v>29</v>
      </c>
      <c r="J11" t="s">
        <v>18</v>
      </c>
      <c r="K11" t="s">
        <v>30</v>
      </c>
      <c r="L11" t="s">
        <v>20</v>
      </c>
      <c r="M11" t="s">
        <v>326</v>
      </c>
      <c r="N11">
        <v>0</v>
      </c>
      <c r="O11" s="21">
        <v>25224367</v>
      </c>
    </row>
    <row r="12" spans="1:16">
      <c r="A12" s="18">
        <v>3</v>
      </c>
      <c r="B12" s="6">
        <v>18</v>
      </c>
      <c r="C12" s="21">
        <v>15.037593984962401</v>
      </c>
      <c r="D12" t="s">
        <v>14</v>
      </c>
      <c r="E12" t="s">
        <v>326</v>
      </c>
      <c r="F12" t="s">
        <v>31</v>
      </c>
      <c r="G12" t="s">
        <v>330</v>
      </c>
      <c r="H12">
        <v>2.5</v>
      </c>
      <c r="I12" t="s">
        <v>29</v>
      </c>
      <c r="J12" t="s">
        <v>18</v>
      </c>
      <c r="K12" t="s">
        <v>30</v>
      </c>
      <c r="L12" t="s">
        <v>20</v>
      </c>
      <c r="M12" t="s">
        <v>326</v>
      </c>
      <c r="N12">
        <v>0</v>
      </c>
      <c r="O12" s="21">
        <v>25224367</v>
      </c>
    </row>
    <row r="13" spans="1:16">
      <c r="A13" s="6">
        <v>3</v>
      </c>
      <c r="B13" s="6">
        <v>24</v>
      </c>
      <c r="C13" s="21">
        <v>15.375939849624</v>
      </c>
      <c r="D13" t="s">
        <v>14</v>
      </c>
      <c r="E13" t="s">
        <v>326</v>
      </c>
      <c r="F13" t="s">
        <v>31</v>
      </c>
      <c r="G13" t="s">
        <v>330</v>
      </c>
      <c r="H13">
        <v>2.5</v>
      </c>
      <c r="I13" t="s">
        <v>29</v>
      </c>
      <c r="J13" t="s">
        <v>18</v>
      </c>
      <c r="K13" t="s">
        <v>30</v>
      </c>
      <c r="L13" t="s">
        <v>20</v>
      </c>
      <c r="M13" t="s">
        <v>326</v>
      </c>
      <c r="N13">
        <v>0</v>
      </c>
      <c r="O13" s="21">
        <v>25224367</v>
      </c>
    </row>
    <row r="14" spans="1:16">
      <c r="A14" s="18">
        <v>4</v>
      </c>
      <c r="B14" s="6">
        <v>1</v>
      </c>
      <c r="C14">
        <v>2.2666666666666599</v>
      </c>
      <c r="D14" t="s">
        <v>14</v>
      </c>
      <c r="E14">
        <v>21.4</v>
      </c>
      <c r="F14" t="s">
        <v>31</v>
      </c>
      <c r="G14" t="s">
        <v>330</v>
      </c>
      <c r="H14">
        <v>21.2</v>
      </c>
      <c r="I14" t="s">
        <v>81</v>
      </c>
      <c r="J14" t="s">
        <v>18</v>
      </c>
      <c r="K14" t="s">
        <v>32</v>
      </c>
      <c r="L14" t="s">
        <v>20</v>
      </c>
      <c r="M14" t="s">
        <v>326</v>
      </c>
      <c r="N14">
        <v>3400</v>
      </c>
      <c r="O14" s="21">
        <v>24495038</v>
      </c>
      <c r="P14" s="6" t="s">
        <v>34</v>
      </c>
    </row>
    <row r="15" spans="1:16">
      <c r="A15" s="18">
        <v>4</v>
      </c>
      <c r="B15" s="6">
        <v>4</v>
      </c>
      <c r="C15">
        <v>2.8</v>
      </c>
      <c r="D15" t="s">
        <v>14</v>
      </c>
      <c r="E15">
        <v>21.4</v>
      </c>
      <c r="F15" t="s">
        <v>31</v>
      </c>
      <c r="G15" t="s">
        <v>330</v>
      </c>
      <c r="H15">
        <v>21.2</v>
      </c>
      <c r="I15" t="s">
        <v>81</v>
      </c>
      <c r="J15" t="s">
        <v>18</v>
      </c>
      <c r="K15" t="s">
        <v>32</v>
      </c>
      <c r="L15" t="s">
        <v>20</v>
      </c>
      <c r="M15" t="s">
        <v>326</v>
      </c>
      <c r="N15">
        <v>3400</v>
      </c>
      <c r="O15" s="21">
        <v>24495038</v>
      </c>
    </row>
    <row r="16" spans="1:16">
      <c r="A16" s="18">
        <v>4</v>
      </c>
      <c r="B16" s="6">
        <v>24</v>
      </c>
      <c r="C16">
        <v>2.6666666666666599</v>
      </c>
      <c r="D16" t="s">
        <v>14</v>
      </c>
      <c r="E16">
        <v>21.4</v>
      </c>
      <c r="F16" t="s">
        <v>31</v>
      </c>
      <c r="G16" t="s">
        <v>330</v>
      </c>
      <c r="H16">
        <v>21.2</v>
      </c>
      <c r="I16" t="s">
        <v>81</v>
      </c>
      <c r="J16" t="s">
        <v>18</v>
      </c>
      <c r="K16" t="s">
        <v>32</v>
      </c>
      <c r="L16" t="s">
        <v>20</v>
      </c>
      <c r="M16" t="s">
        <v>326</v>
      </c>
      <c r="N16">
        <v>3400</v>
      </c>
      <c r="O16" s="21">
        <v>24495038</v>
      </c>
    </row>
    <row r="17" spans="1:16">
      <c r="A17" s="18">
        <v>4</v>
      </c>
      <c r="B17" s="6">
        <v>48</v>
      </c>
      <c r="C17">
        <v>2.2666666666666599</v>
      </c>
      <c r="D17" t="s">
        <v>14</v>
      </c>
      <c r="E17">
        <v>21.4</v>
      </c>
      <c r="F17" t="s">
        <v>31</v>
      </c>
      <c r="G17" t="s">
        <v>330</v>
      </c>
      <c r="H17">
        <v>21.2</v>
      </c>
      <c r="I17" t="s">
        <v>81</v>
      </c>
      <c r="J17" t="s">
        <v>18</v>
      </c>
      <c r="K17" t="s">
        <v>32</v>
      </c>
      <c r="L17" t="s">
        <v>20</v>
      </c>
      <c r="M17" t="s">
        <v>326</v>
      </c>
      <c r="N17">
        <v>3400</v>
      </c>
      <c r="O17" s="21">
        <v>24495038</v>
      </c>
    </row>
    <row r="18" spans="1:16">
      <c r="A18" s="6">
        <v>5</v>
      </c>
      <c r="B18" s="6">
        <v>1</v>
      </c>
      <c r="C18">
        <v>5.0684931506849296</v>
      </c>
      <c r="D18" t="s">
        <v>14</v>
      </c>
      <c r="E18">
        <v>21.4</v>
      </c>
      <c r="F18" t="s">
        <v>31</v>
      </c>
      <c r="G18" t="s">
        <v>330</v>
      </c>
      <c r="H18">
        <v>24.1</v>
      </c>
      <c r="I18" t="s">
        <v>81</v>
      </c>
      <c r="J18" t="s">
        <v>18</v>
      </c>
      <c r="K18" t="s">
        <v>32</v>
      </c>
      <c r="L18" t="s">
        <v>33</v>
      </c>
      <c r="M18" t="s">
        <v>326</v>
      </c>
      <c r="N18">
        <v>3400</v>
      </c>
      <c r="O18" s="21">
        <v>24495038</v>
      </c>
      <c r="P18" s="6" t="s">
        <v>34</v>
      </c>
    </row>
    <row r="19" spans="1:16">
      <c r="A19" s="6">
        <v>5</v>
      </c>
      <c r="B19" s="6">
        <v>4</v>
      </c>
      <c r="C19">
        <v>7.8082191780821901</v>
      </c>
      <c r="D19" t="s">
        <v>14</v>
      </c>
      <c r="E19">
        <v>21.4</v>
      </c>
      <c r="F19" t="s">
        <v>31</v>
      </c>
      <c r="G19" t="s">
        <v>330</v>
      </c>
      <c r="H19">
        <v>24.1</v>
      </c>
      <c r="I19" t="s">
        <v>81</v>
      </c>
      <c r="J19" t="s">
        <v>18</v>
      </c>
      <c r="K19" t="s">
        <v>32</v>
      </c>
      <c r="L19" t="s">
        <v>33</v>
      </c>
      <c r="M19" t="s">
        <v>326</v>
      </c>
      <c r="N19">
        <v>3400</v>
      </c>
      <c r="O19" s="21">
        <v>24495038</v>
      </c>
    </row>
    <row r="20" spans="1:16">
      <c r="A20" s="6">
        <v>5</v>
      </c>
      <c r="B20" s="6">
        <v>24</v>
      </c>
      <c r="C20">
        <v>8.0821917808219208</v>
      </c>
      <c r="D20" t="s">
        <v>14</v>
      </c>
      <c r="E20">
        <v>21.4</v>
      </c>
      <c r="F20" t="s">
        <v>31</v>
      </c>
      <c r="G20" t="s">
        <v>330</v>
      </c>
      <c r="H20">
        <v>24.1</v>
      </c>
      <c r="I20" t="s">
        <v>81</v>
      </c>
      <c r="J20" t="s">
        <v>18</v>
      </c>
      <c r="K20" t="s">
        <v>32</v>
      </c>
      <c r="L20" t="s">
        <v>33</v>
      </c>
      <c r="M20" t="s">
        <v>326</v>
      </c>
      <c r="N20">
        <v>3400</v>
      </c>
      <c r="O20" s="21">
        <v>24495038</v>
      </c>
    </row>
    <row r="21" spans="1:16">
      <c r="A21" s="6">
        <v>5</v>
      </c>
      <c r="B21" s="6">
        <v>48</v>
      </c>
      <c r="C21">
        <v>7.3972602739726003</v>
      </c>
      <c r="D21" t="s">
        <v>14</v>
      </c>
      <c r="E21">
        <v>21.4</v>
      </c>
      <c r="F21" t="s">
        <v>31</v>
      </c>
      <c r="G21" t="s">
        <v>330</v>
      </c>
      <c r="H21">
        <v>24.1</v>
      </c>
      <c r="I21" t="s">
        <v>81</v>
      </c>
      <c r="J21" t="s">
        <v>18</v>
      </c>
      <c r="K21" t="s">
        <v>32</v>
      </c>
      <c r="L21" t="s">
        <v>33</v>
      </c>
      <c r="M21" t="s">
        <v>326</v>
      </c>
      <c r="N21">
        <v>3400</v>
      </c>
      <c r="O21" s="21">
        <v>24495038</v>
      </c>
    </row>
    <row r="22" spans="1:16">
      <c r="A22" s="18">
        <v>6</v>
      </c>
      <c r="B22" s="6">
        <v>1</v>
      </c>
      <c r="C22">
        <v>2.1</v>
      </c>
      <c r="D22" t="s">
        <v>14</v>
      </c>
      <c r="E22">
        <v>20</v>
      </c>
      <c r="F22" s="21" t="s">
        <v>15</v>
      </c>
      <c r="G22" t="s">
        <v>330</v>
      </c>
      <c r="H22">
        <v>56.8</v>
      </c>
      <c r="I22" t="s">
        <v>35</v>
      </c>
      <c r="J22" t="s">
        <v>18</v>
      </c>
      <c r="K22" t="s">
        <v>19</v>
      </c>
      <c r="L22" t="s">
        <v>20</v>
      </c>
      <c r="M22" t="s">
        <v>326</v>
      </c>
      <c r="N22">
        <v>5000</v>
      </c>
      <c r="O22" s="21">
        <v>24766522</v>
      </c>
      <c r="P22" s="6" t="s">
        <v>36</v>
      </c>
    </row>
    <row r="23" spans="1:16">
      <c r="A23" s="18">
        <v>6</v>
      </c>
      <c r="B23" s="6">
        <v>6</v>
      </c>
      <c r="C23">
        <v>11.5</v>
      </c>
      <c r="D23" t="s">
        <v>14</v>
      </c>
      <c r="E23">
        <v>20</v>
      </c>
      <c r="F23" s="21" t="s">
        <v>15</v>
      </c>
      <c r="G23" t="s">
        <v>330</v>
      </c>
      <c r="H23">
        <v>56.8</v>
      </c>
      <c r="I23" t="s">
        <v>35</v>
      </c>
      <c r="J23" t="s">
        <v>18</v>
      </c>
      <c r="K23" t="s">
        <v>19</v>
      </c>
      <c r="L23" t="s">
        <v>20</v>
      </c>
      <c r="M23" t="s">
        <v>326</v>
      </c>
      <c r="N23">
        <v>5000</v>
      </c>
      <c r="O23" s="21">
        <v>24766522</v>
      </c>
    </row>
    <row r="24" spans="1:16">
      <c r="A24" s="18">
        <v>6</v>
      </c>
      <c r="B24" s="6">
        <v>24</v>
      </c>
      <c r="C24">
        <v>23.2</v>
      </c>
      <c r="D24" t="s">
        <v>14</v>
      </c>
      <c r="E24">
        <v>20</v>
      </c>
      <c r="F24" s="21" t="s">
        <v>15</v>
      </c>
      <c r="G24" t="s">
        <v>330</v>
      </c>
      <c r="H24">
        <v>56.8</v>
      </c>
      <c r="I24" t="s">
        <v>35</v>
      </c>
      <c r="J24" t="s">
        <v>18</v>
      </c>
      <c r="K24" t="s">
        <v>19</v>
      </c>
      <c r="L24" t="s">
        <v>20</v>
      </c>
      <c r="M24" t="s">
        <v>326</v>
      </c>
      <c r="N24">
        <v>5000</v>
      </c>
      <c r="O24" s="21">
        <v>24766522</v>
      </c>
    </row>
    <row r="25" spans="1:16">
      <c r="A25" s="18">
        <v>7</v>
      </c>
      <c r="B25" s="6">
        <v>1</v>
      </c>
      <c r="C25">
        <v>1.2</v>
      </c>
      <c r="D25" t="s">
        <v>14</v>
      </c>
      <c r="E25">
        <v>20</v>
      </c>
      <c r="F25" s="21" t="s">
        <v>15</v>
      </c>
      <c r="G25" t="s">
        <v>330</v>
      </c>
      <c r="H25">
        <v>49.6</v>
      </c>
      <c r="I25" t="s">
        <v>35</v>
      </c>
      <c r="J25" t="s">
        <v>18</v>
      </c>
      <c r="K25" t="s">
        <v>39</v>
      </c>
      <c r="L25" t="s">
        <v>20</v>
      </c>
      <c r="M25" t="s">
        <v>326</v>
      </c>
      <c r="N25">
        <v>5000</v>
      </c>
      <c r="O25" s="21">
        <v>24766522</v>
      </c>
      <c r="P25" s="6" t="s">
        <v>40</v>
      </c>
    </row>
    <row r="26" spans="1:16">
      <c r="A26" s="18">
        <v>7</v>
      </c>
      <c r="B26" s="6">
        <v>6</v>
      </c>
      <c r="C26">
        <v>4.7</v>
      </c>
      <c r="D26" t="s">
        <v>14</v>
      </c>
      <c r="E26">
        <v>20</v>
      </c>
      <c r="F26" s="21" t="s">
        <v>15</v>
      </c>
      <c r="G26" t="s">
        <v>330</v>
      </c>
      <c r="H26">
        <v>49.6</v>
      </c>
      <c r="I26" t="s">
        <v>35</v>
      </c>
      <c r="J26" t="s">
        <v>18</v>
      </c>
      <c r="K26" t="s">
        <v>39</v>
      </c>
      <c r="L26" t="s">
        <v>20</v>
      </c>
      <c r="M26" t="s">
        <v>326</v>
      </c>
      <c r="N26">
        <v>5000</v>
      </c>
      <c r="O26" s="21">
        <v>24766522</v>
      </c>
    </row>
    <row r="27" spans="1:16">
      <c r="A27" s="18">
        <v>7</v>
      </c>
      <c r="B27" s="6">
        <v>24</v>
      </c>
      <c r="C27">
        <v>7.5</v>
      </c>
      <c r="D27" t="s">
        <v>14</v>
      </c>
      <c r="E27">
        <v>20</v>
      </c>
      <c r="F27" s="21" t="s">
        <v>15</v>
      </c>
      <c r="G27" t="s">
        <v>330</v>
      </c>
      <c r="H27">
        <v>49.6</v>
      </c>
      <c r="I27" t="s">
        <v>35</v>
      </c>
      <c r="J27" t="s">
        <v>18</v>
      </c>
      <c r="K27" t="s">
        <v>39</v>
      </c>
      <c r="L27" t="s">
        <v>20</v>
      </c>
      <c r="M27" t="s">
        <v>326</v>
      </c>
      <c r="N27">
        <v>5000</v>
      </c>
      <c r="O27" s="21">
        <v>24766522</v>
      </c>
    </row>
    <row r="28" spans="1:16">
      <c r="A28" s="18">
        <v>8</v>
      </c>
      <c r="B28" s="6">
        <v>1</v>
      </c>
      <c r="C28">
        <v>4.4202898550724603</v>
      </c>
      <c r="D28" t="s">
        <v>14</v>
      </c>
      <c r="E28" t="s">
        <v>326</v>
      </c>
      <c r="F28" t="s">
        <v>31</v>
      </c>
      <c r="G28" t="s">
        <v>330</v>
      </c>
      <c r="H28">
        <v>5.5</v>
      </c>
      <c r="I28" t="s">
        <v>17</v>
      </c>
      <c r="J28" t="s">
        <v>18</v>
      </c>
      <c r="K28" t="s">
        <v>19</v>
      </c>
      <c r="L28" t="s">
        <v>20</v>
      </c>
      <c r="M28" t="s">
        <v>326</v>
      </c>
      <c r="N28">
        <v>1000</v>
      </c>
      <c r="O28">
        <v>24123783</v>
      </c>
      <c r="P28" s="6" t="s">
        <v>41</v>
      </c>
    </row>
    <row r="29" spans="1:16">
      <c r="A29" s="18">
        <v>8</v>
      </c>
      <c r="B29" s="6">
        <v>12</v>
      </c>
      <c r="C29">
        <v>3.2608695652173898</v>
      </c>
      <c r="D29" t="s">
        <v>14</v>
      </c>
      <c r="E29" t="s">
        <v>326</v>
      </c>
      <c r="F29" t="s">
        <v>31</v>
      </c>
      <c r="G29" t="s">
        <v>330</v>
      </c>
      <c r="H29">
        <v>5.5</v>
      </c>
      <c r="I29" t="s">
        <v>17</v>
      </c>
      <c r="J29" t="s">
        <v>18</v>
      </c>
      <c r="K29" t="s">
        <v>19</v>
      </c>
      <c r="L29" t="s">
        <v>20</v>
      </c>
      <c r="M29" t="s">
        <v>326</v>
      </c>
      <c r="N29">
        <v>1000</v>
      </c>
      <c r="O29">
        <v>24123783</v>
      </c>
    </row>
    <row r="30" spans="1:16">
      <c r="A30" s="18">
        <v>8</v>
      </c>
      <c r="B30" s="6">
        <v>24</v>
      </c>
      <c r="C30">
        <v>2.97101449275362</v>
      </c>
      <c r="D30" t="s">
        <v>14</v>
      </c>
      <c r="E30" t="s">
        <v>326</v>
      </c>
      <c r="F30" t="s">
        <v>31</v>
      </c>
      <c r="G30" t="s">
        <v>330</v>
      </c>
      <c r="H30">
        <v>5.5</v>
      </c>
      <c r="I30" t="s">
        <v>17</v>
      </c>
      <c r="J30" t="s">
        <v>18</v>
      </c>
      <c r="K30" t="s">
        <v>19</v>
      </c>
      <c r="L30" t="s">
        <v>20</v>
      </c>
      <c r="M30" t="s">
        <v>326</v>
      </c>
      <c r="N30">
        <v>1000</v>
      </c>
      <c r="O30">
        <v>24123783</v>
      </c>
    </row>
    <row r="31" spans="1:16">
      <c r="A31" s="18">
        <v>8</v>
      </c>
      <c r="B31" s="6">
        <v>48</v>
      </c>
      <c r="C31">
        <v>3.76811594202898</v>
      </c>
      <c r="D31" t="s">
        <v>14</v>
      </c>
      <c r="E31" t="s">
        <v>326</v>
      </c>
      <c r="F31" t="s">
        <v>31</v>
      </c>
      <c r="G31" t="s">
        <v>330</v>
      </c>
      <c r="H31">
        <v>5.5</v>
      </c>
      <c r="I31" t="s">
        <v>17</v>
      </c>
      <c r="J31" t="s">
        <v>18</v>
      </c>
      <c r="K31" t="s">
        <v>19</v>
      </c>
      <c r="L31" t="s">
        <v>20</v>
      </c>
      <c r="M31" t="s">
        <v>326</v>
      </c>
      <c r="N31">
        <v>1000</v>
      </c>
      <c r="O31">
        <v>24123783</v>
      </c>
    </row>
    <row r="32" spans="1:16">
      <c r="A32" s="18">
        <v>9</v>
      </c>
      <c r="B32" s="6">
        <v>1</v>
      </c>
      <c r="C32">
        <v>1.0204081632652999</v>
      </c>
      <c r="D32" t="s">
        <v>14</v>
      </c>
      <c r="E32">
        <v>22.5</v>
      </c>
      <c r="F32" s="21" t="s">
        <v>42</v>
      </c>
      <c r="G32" t="s">
        <v>330</v>
      </c>
      <c r="H32">
        <v>55</v>
      </c>
      <c r="I32" t="s">
        <v>29</v>
      </c>
      <c r="J32" t="s">
        <v>18</v>
      </c>
      <c r="K32" t="s">
        <v>39</v>
      </c>
      <c r="L32" t="s">
        <v>43</v>
      </c>
      <c r="M32" t="s">
        <v>57</v>
      </c>
      <c r="N32">
        <v>5000</v>
      </c>
      <c r="O32">
        <v>22690722</v>
      </c>
      <c r="P32" s="6" t="s">
        <v>46</v>
      </c>
    </row>
    <row r="33" spans="1:16">
      <c r="A33" s="18">
        <v>9</v>
      </c>
      <c r="B33" s="6">
        <v>4</v>
      </c>
      <c r="C33">
        <v>1.18367346938775</v>
      </c>
      <c r="D33" t="s">
        <v>14</v>
      </c>
      <c r="E33">
        <v>22.5</v>
      </c>
      <c r="F33" s="21" t="s">
        <v>42</v>
      </c>
      <c r="G33" t="s">
        <v>330</v>
      </c>
      <c r="H33">
        <v>55</v>
      </c>
      <c r="I33" t="s">
        <v>29</v>
      </c>
      <c r="J33" t="s">
        <v>18</v>
      </c>
      <c r="K33" t="s">
        <v>39</v>
      </c>
      <c r="L33" t="s">
        <v>43</v>
      </c>
      <c r="M33" t="s">
        <v>57</v>
      </c>
      <c r="N33">
        <v>5000</v>
      </c>
      <c r="O33">
        <v>22690722</v>
      </c>
    </row>
    <row r="34" spans="1:16">
      <c r="A34" s="18">
        <v>9</v>
      </c>
      <c r="B34" s="6">
        <v>24</v>
      </c>
      <c r="C34">
        <v>1.46938775510204</v>
      </c>
      <c r="D34" t="s">
        <v>14</v>
      </c>
      <c r="E34">
        <v>22.5</v>
      </c>
      <c r="F34" s="21" t="s">
        <v>42</v>
      </c>
      <c r="G34" t="s">
        <v>330</v>
      </c>
      <c r="H34">
        <v>55</v>
      </c>
      <c r="I34" t="s">
        <v>29</v>
      </c>
      <c r="J34" t="s">
        <v>18</v>
      </c>
      <c r="K34" t="s">
        <v>39</v>
      </c>
      <c r="L34" t="s">
        <v>43</v>
      </c>
      <c r="M34" t="s">
        <v>57</v>
      </c>
      <c r="N34">
        <v>5000</v>
      </c>
      <c r="O34">
        <v>22690722</v>
      </c>
    </row>
    <row r="35" spans="1:16">
      <c r="A35" s="18">
        <v>10</v>
      </c>
      <c r="B35" s="6">
        <v>1</v>
      </c>
      <c r="C35">
        <v>2.6874999999999898</v>
      </c>
      <c r="D35" t="s">
        <v>14</v>
      </c>
      <c r="E35">
        <v>22.5</v>
      </c>
      <c r="F35" s="21" t="s">
        <v>42</v>
      </c>
      <c r="G35" t="s">
        <v>330</v>
      </c>
      <c r="H35">
        <v>30</v>
      </c>
      <c r="I35" t="s">
        <v>29</v>
      </c>
      <c r="J35" t="s">
        <v>18</v>
      </c>
      <c r="K35" t="s">
        <v>39</v>
      </c>
      <c r="L35" t="s">
        <v>43</v>
      </c>
      <c r="M35" t="s">
        <v>57</v>
      </c>
      <c r="N35">
        <v>5000</v>
      </c>
      <c r="O35">
        <v>22690722</v>
      </c>
      <c r="P35" s="6" t="s">
        <v>47</v>
      </c>
    </row>
    <row r="36" spans="1:16">
      <c r="A36" s="18">
        <v>10</v>
      </c>
      <c r="B36" s="6">
        <v>4</v>
      </c>
      <c r="C36">
        <v>7.2499999999999902</v>
      </c>
      <c r="D36" t="s">
        <v>14</v>
      </c>
      <c r="E36">
        <v>22.5</v>
      </c>
      <c r="F36" s="21" t="s">
        <v>42</v>
      </c>
      <c r="G36" t="s">
        <v>330</v>
      </c>
      <c r="H36">
        <v>30</v>
      </c>
      <c r="I36" t="s">
        <v>29</v>
      </c>
      <c r="J36" t="s">
        <v>18</v>
      </c>
      <c r="K36" t="s">
        <v>39</v>
      </c>
      <c r="L36" t="s">
        <v>43</v>
      </c>
      <c r="M36" t="s">
        <v>57</v>
      </c>
      <c r="N36">
        <v>5000</v>
      </c>
      <c r="O36">
        <v>22690722</v>
      </c>
    </row>
    <row r="37" spans="1:16">
      <c r="A37" s="18">
        <v>10</v>
      </c>
      <c r="B37" s="6">
        <v>24</v>
      </c>
      <c r="C37">
        <v>7.9374999999999902</v>
      </c>
      <c r="D37" t="s">
        <v>14</v>
      </c>
      <c r="E37">
        <v>22.5</v>
      </c>
      <c r="F37" s="21" t="s">
        <v>42</v>
      </c>
      <c r="G37" t="s">
        <v>330</v>
      </c>
      <c r="H37">
        <v>30</v>
      </c>
      <c r="I37" t="s">
        <v>29</v>
      </c>
      <c r="J37" t="s">
        <v>18</v>
      </c>
      <c r="K37" t="s">
        <v>39</v>
      </c>
      <c r="L37" t="s">
        <v>43</v>
      </c>
      <c r="M37" t="s">
        <v>57</v>
      </c>
      <c r="N37">
        <v>5000</v>
      </c>
      <c r="O37">
        <v>22690722</v>
      </c>
    </row>
    <row r="38" spans="1:16">
      <c r="A38" s="18">
        <v>11</v>
      </c>
      <c r="B38" s="6">
        <v>4</v>
      </c>
      <c r="C38">
        <v>0.12608695652173901</v>
      </c>
      <c r="D38" t="s">
        <v>14</v>
      </c>
      <c r="E38" t="s">
        <v>326</v>
      </c>
      <c r="F38" s="6" t="s">
        <v>48</v>
      </c>
      <c r="G38" t="s">
        <v>330</v>
      </c>
      <c r="H38">
        <v>42.5</v>
      </c>
      <c r="I38" t="s">
        <v>17</v>
      </c>
      <c r="J38" t="s">
        <v>18</v>
      </c>
      <c r="K38" t="s">
        <v>19</v>
      </c>
      <c r="L38" t="s">
        <v>20</v>
      </c>
      <c r="M38" t="s">
        <v>326</v>
      </c>
      <c r="N38">
        <v>5000</v>
      </c>
      <c r="O38" s="21">
        <v>21711861</v>
      </c>
      <c r="P38" s="6" t="s">
        <v>49</v>
      </c>
    </row>
    <row r="39" spans="1:16">
      <c r="A39" s="18">
        <v>11</v>
      </c>
      <c r="B39" s="6">
        <v>8</v>
      </c>
      <c r="C39">
        <v>0.40869565217391302</v>
      </c>
      <c r="D39" t="s">
        <v>14</v>
      </c>
      <c r="E39" t="s">
        <v>326</v>
      </c>
      <c r="F39" s="6" t="s">
        <v>48</v>
      </c>
      <c r="G39" t="s">
        <v>330</v>
      </c>
      <c r="H39">
        <v>42.5</v>
      </c>
      <c r="I39" t="s">
        <v>17</v>
      </c>
      <c r="J39" t="s">
        <v>18</v>
      </c>
      <c r="K39" t="s">
        <v>19</v>
      </c>
      <c r="L39" t="s">
        <v>20</v>
      </c>
      <c r="M39" t="s">
        <v>326</v>
      </c>
      <c r="N39">
        <v>5000</v>
      </c>
      <c r="O39" s="21">
        <v>21711861</v>
      </c>
    </row>
    <row r="40" spans="1:16">
      <c r="A40" s="18">
        <v>11</v>
      </c>
      <c r="B40" s="6">
        <v>24</v>
      </c>
      <c r="C40">
        <v>0.51739130434782599</v>
      </c>
      <c r="D40" t="s">
        <v>14</v>
      </c>
      <c r="E40" t="s">
        <v>326</v>
      </c>
      <c r="F40" s="6" t="s">
        <v>48</v>
      </c>
      <c r="G40" t="s">
        <v>330</v>
      </c>
      <c r="H40">
        <v>42.5</v>
      </c>
      <c r="I40" t="s">
        <v>17</v>
      </c>
      <c r="J40" t="s">
        <v>18</v>
      </c>
      <c r="K40" t="s">
        <v>19</v>
      </c>
      <c r="L40" t="s">
        <v>20</v>
      </c>
      <c r="M40" t="s">
        <v>326</v>
      </c>
      <c r="N40">
        <v>5000</v>
      </c>
      <c r="O40" s="21">
        <v>21711861</v>
      </c>
    </row>
    <row r="41" spans="1:16">
      <c r="A41" s="18">
        <v>11</v>
      </c>
      <c r="B41" s="6">
        <v>48</v>
      </c>
      <c r="C41">
        <v>0.15652173913043399</v>
      </c>
      <c r="D41" t="s">
        <v>14</v>
      </c>
      <c r="E41" t="s">
        <v>326</v>
      </c>
      <c r="F41" s="6" t="s">
        <v>48</v>
      </c>
      <c r="G41" t="s">
        <v>330</v>
      </c>
      <c r="H41">
        <v>42.5</v>
      </c>
      <c r="I41" t="s">
        <v>17</v>
      </c>
      <c r="J41" t="s">
        <v>18</v>
      </c>
      <c r="K41" t="s">
        <v>19</v>
      </c>
      <c r="L41" t="s">
        <v>20</v>
      </c>
      <c r="M41" t="s">
        <v>326</v>
      </c>
      <c r="N41">
        <v>5000</v>
      </c>
      <c r="O41" s="21">
        <v>21711861</v>
      </c>
    </row>
    <row r="42" spans="1:16">
      <c r="A42" s="18">
        <v>12</v>
      </c>
      <c r="B42" s="6">
        <v>0.5</v>
      </c>
      <c r="C42">
        <v>0.204545454545453</v>
      </c>
      <c r="D42" t="s">
        <v>14</v>
      </c>
      <c r="E42">
        <v>21</v>
      </c>
      <c r="F42" t="s">
        <v>31</v>
      </c>
      <c r="G42" t="s">
        <v>330</v>
      </c>
      <c r="H42">
        <v>50</v>
      </c>
      <c r="I42" t="s">
        <v>17</v>
      </c>
      <c r="J42" t="s">
        <v>18</v>
      </c>
      <c r="K42" t="s">
        <v>19</v>
      </c>
      <c r="L42" t="s">
        <v>20</v>
      </c>
      <c r="M42" t="s">
        <v>59</v>
      </c>
      <c r="N42">
        <v>5000</v>
      </c>
      <c r="O42" s="21">
        <v>21093587</v>
      </c>
      <c r="P42" s="6" t="s">
        <v>50</v>
      </c>
    </row>
    <row r="43" spans="1:16">
      <c r="A43" s="18">
        <v>12</v>
      </c>
      <c r="B43" s="6">
        <v>2</v>
      </c>
      <c r="C43">
        <v>0.749999999999999</v>
      </c>
      <c r="D43" t="s">
        <v>14</v>
      </c>
      <c r="E43">
        <v>21</v>
      </c>
      <c r="F43" t="s">
        <v>31</v>
      </c>
      <c r="G43" t="s">
        <v>330</v>
      </c>
      <c r="H43">
        <v>50</v>
      </c>
      <c r="I43" t="s">
        <v>17</v>
      </c>
      <c r="J43" t="s">
        <v>18</v>
      </c>
      <c r="K43" t="s">
        <v>19</v>
      </c>
      <c r="L43" t="s">
        <v>20</v>
      </c>
      <c r="M43" t="s">
        <v>59</v>
      </c>
      <c r="N43">
        <v>5000</v>
      </c>
      <c r="O43" s="21">
        <v>21093587</v>
      </c>
    </row>
    <row r="44" spans="1:16">
      <c r="A44" s="18">
        <v>12</v>
      </c>
      <c r="B44" s="6">
        <v>6</v>
      </c>
      <c r="C44">
        <v>0.30681818181818099</v>
      </c>
      <c r="D44" t="s">
        <v>14</v>
      </c>
      <c r="E44">
        <v>21</v>
      </c>
      <c r="F44" t="s">
        <v>31</v>
      </c>
      <c r="G44" t="s">
        <v>330</v>
      </c>
      <c r="H44">
        <v>50</v>
      </c>
      <c r="I44" t="s">
        <v>17</v>
      </c>
      <c r="J44" t="s">
        <v>18</v>
      </c>
      <c r="K44" t="s">
        <v>19</v>
      </c>
      <c r="L44" t="s">
        <v>20</v>
      </c>
      <c r="M44" t="s">
        <v>59</v>
      </c>
      <c r="N44">
        <v>5000</v>
      </c>
      <c r="O44" s="21">
        <v>21093587</v>
      </c>
    </row>
    <row r="45" spans="1:16">
      <c r="A45" s="18">
        <v>12</v>
      </c>
      <c r="B45" s="6">
        <v>24</v>
      </c>
      <c r="C45">
        <v>0.204545454545453</v>
      </c>
      <c r="D45" t="s">
        <v>14</v>
      </c>
      <c r="E45">
        <v>21</v>
      </c>
      <c r="F45" t="s">
        <v>31</v>
      </c>
      <c r="G45" t="s">
        <v>330</v>
      </c>
      <c r="H45">
        <v>50</v>
      </c>
      <c r="I45" t="s">
        <v>17</v>
      </c>
      <c r="J45" t="s">
        <v>18</v>
      </c>
      <c r="K45" t="s">
        <v>19</v>
      </c>
      <c r="L45" t="s">
        <v>20</v>
      </c>
      <c r="M45" t="s">
        <v>59</v>
      </c>
      <c r="N45">
        <v>5000</v>
      </c>
      <c r="O45" s="21">
        <v>21093587</v>
      </c>
    </row>
    <row r="46" spans="1:16">
      <c r="A46" s="18">
        <v>12</v>
      </c>
      <c r="B46" s="6">
        <v>72</v>
      </c>
      <c r="C46">
        <v>0.124999999999999</v>
      </c>
      <c r="D46" t="s">
        <v>14</v>
      </c>
      <c r="E46">
        <v>21</v>
      </c>
      <c r="F46" t="s">
        <v>31</v>
      </c>
      <c r="G46" t="s">
        <v>330</v>
      </c>
      <c r="H46">
        <v>50</v>
      </c>
      <c r="I46" t="s">
        <v>17</v>
      </c>
      <c r="J46" t="s">
        <v>18</v>
      </c>
      <c r="K46" t="s">
        <v>19</v>
      </c>
      <c r="L46" t="s">
        <v>20</v>
      </c>
      <c r="M46" t="s">
        <v>59</v>
      </c>
      <c r="N46">
        <v>5000</v>
      </c>
      <c r="O46" s="21">
        <v>21093587</v>
      </c>
    </row>
    <row r="47" spans="1:16">
      <c r="A47" s="18">
        <v>13</v>
      </c>
      <c r="B47" s="6">
        <v>8.3333332999999996E-2</v>
      </c>
      <c r="C47">
        <v>1.37254901960784</v>
      </c>
      <c r="D47" t="s">
        <v>14</v>
      </c>
      <c r="E47">
        <v>26.1</v>
      </c>
      <c r="F47" s="21" t="s">
        <v>42</v>
      </c>
      <c r="G47" t="s">
        <v>330</v>
      </c>
      <c r="H47">
        <v>5</v>
      </c>
      <c r="I47" s="5" t="s">
        <v>328</v>
      </c>
      <c r="J47" t="s">
        <v>18</v>
      </c>
      <c r="K47" t="s">
        <v>56</v>
      </c>
      <c r="L47" t="s">
        <v>20</v>
      </c>
      <c r="M47" t="s">
        <v>57</v>
      </c>
      <c r="N47">
        <v>0</v>
      </c>
      <c r="O47" s="21">
        <v>17962085</v>
      </c>
      <c r="P47" s="6" t="s">
        <v>58</v>
      </c>
    </row>
    <row r="48" spans="1:16">
      <c r="A48" s="18">
        <v>13</v>
      </c>
      <c r="B48" s="6">
        <v>1</v>
      </c>
      <c r="C48">
        <v>5.8823529411764701</v>
      </c>
      <c r="D48" t="s">
        <v>14</v>
      </c>
      <c r="E48">
        <v>26.1</v>
      </c>
      <c r="F48" s="21" t="s">
        <v>42</v>
      </c>
      <c r="G48" t="s">
        <v>330</v>
      </c>
      <c r="H48">
        <v>5</v>
      </c>
      <c r="I48" s="5" t="s">
        <v>328</v>
      </c>
      <c r="J48" t="s">
        <v>18</v>
      </c>
      <c r="K48" t="s">
        <v>56</v>
      </c>
      <c r="L48" t="s">
        <v>20</v>
      </c>
      <c r="M48" t="s">
        <v>57</v>
      </c>
      <c r="N48">
        <v>0</v>
      </c>
      <c r="O48" s="21">
        <v>17962085</v>
      </c>
    </row>
    <row r="49" spans="1:16">
      <c r="A49" s="18">
        <v>13</v>
      </c>
      <c r="B49" s="6">
        <v>24</v>
      </c>
      <c r="C49">
        <v>6.5686274509803999</v>
      </c>
      <c r="D49" t="s">
        <v>14</v>
      </c>
      <c r="E49">
        <v>26.1</v>
      </c>
      <c r="F49" s="21" t="s">
        <v>42</v>
      </c>
      <c r="G49" t="s">
        <v>330</v>
      </c>
      <c r="H49">
        <v>5</v>
      </c>
      <c r="I49" s="5" t="s">
        <v>328</v>
      </c>
      <c r="J49" t="s">
        <v>18</v>
      </c>
      <c r="K49" t="s">
        <v>56</v>
      </c>
      <c r="L49" t="s">
        <v>20</v>
      </c>
      <c r="M49" t="s">
        <v>57</v>
      </c>
      <c r="N49">
        <v>0</v>
      </c>
      <c r="O49" s="21">
        <v>17962085</v>
      </c>
    </row>
    <row r="50" spans="1:16">
      <c r="A50" s="18">
        <v>13</v>
      </c>
      <c r="B50" s="6">
        <v>96</v>
      </c>
      <c r="C50">
        <v>3.0392156862745101</v>
      </c>
      <c r="D50" t="s">
        <v>14</v>
      </c>
      <c r="E50">
        <v>26.1</v>
      </c>
      <c r="F50" s="21" t="s">
        <v>42</v>
      </c>
      <c r="G50" t="s">
        <v>330</v>
      </c>
      <c r="H50">
        <v>5</v>
      </c>
      <c r="I50" s="5" t="s">
        <v>328</v>
      </c>
      <c r="J50" t="s">
        <v>18</v>
      </c>
      <c r="K50" t="s">
        <v>56</v>
      </c>
      <c r="L50" t="s">
        <v>20</v>
      </c>
      <c r="M50" t="s">
        <v>57</v>
      </c>
      <c r="N50">
        <v>0</v>
      </c>
      <c r="O50" s="21">
        <v>17962085</v>
      </c>
    </row>
    <row r="51" spans="1:16">
      <c r="A51" s="18">
        <v>14</v>
      </c>
      <c r="B51" s="6">
        <v>8.3333332999999996E-2</v>
      </c>
      <c r="C51">
        <v>1.4545454545454499</v>
      </c>
      <c r="D51" t="s">
        <v>14</v>
      </c>
      <c r="E51">
        <v>26.1</v>
      </c>
      <c r="F51" s="21" t="s">
        <v>42</v>
      </c>
      <c r="G51" t="s">
        <v>330</v>
      </c>
      <c r="H51">
        <v>5</v>
      </c>
      <c r="I51" s="5" t="s">
        <v>328</v>
      </c>
      <c r="J51" t="s">
        <v>18</v>
      </c>
      <c r="K51" t="s">
        <v>56</v>
      </c>
      <c r="L51" t="s">
        <v>20</v>
      </c>
      <c r="M51" t="s">
        <v>59</v>
      </c>
      <c r="N51">
        <v>0</v>
      </c>
      <c r="O51" s="21">
        <v>17962085</v>
      </c>
      <c r="P51" s="6" t="s">
        <v>60</v>
      </c>
    </row>
    <row r="52" spans="1:16">
      <c r="A52" s="18">
        <v>14</v>
      </c>
      <c r="B52" s="6">
        <v>1</v>
      </c>
      <c r="C52">
        <v>3.2727272727272698</v>
      </c>
      <c r="D52" t="s">
        <v>14</v>
      </c>
      <c r="E52">
        <v>26.1</v>
      </c>
      <c r="F52" s="21" t="s">
        <v>42</v>
      </c>
      <c r="G52" t="s">
        <v>330</v>
      </c>
      <c r="H52">
        <v>5</v>
      </c>
      <c r="I52" s="5" t="s">
        <v>328</v>
      </c>
      <c r="J52" t="s">
        <v>18</v>
      </c>
      <c r="K52" t="s">
        <v>56</v>
      </c>
      <c r="L52" t="s">
        <v>20</v>
      </c>
      <c r="M52" t="s">
        <v>59</v>
      </c>
      <c r="N52">
        <v>0</v>
      </c>
      <c r="O52" s="21">
        <v>17962085</v>
      </c>
    </row>
    <row r="53" spans="1:16">
      <c r="A53" s="18">
        <v>14</v>
      </c>
      <c r="B53" s="6">
        <v>24</v>
      </c>
      <c r="C53">
        <v>4.4545454545454497</v>
      </c>
      <c r="D53" t="s">
        <v>14</v>
      </c>
      <c r="E53">
        <v>26.1</v>
      </c>
      <c r="F53" s="21" t="s">
        <v>42</v>
      </c>
      <c r="G53" t="s">
        <v>330</v>
      </c>
      <c r="H53">
        <v>5</v>
      </c>
      <c r="I53" s="5" t="s">
        <v>328</v>
      </c>
      <c r="J53" t="s">
        <v>18</v>
      </c>
      <c r="K53" t="s">
        <v>56</v>
      </c>
      <c r="L53" t="s">
        <v>20</v>
      </c>
      <c r="M53" t="s">
        <v>59</v>
      </c>
      <c r="N53">
        <v>0</v>
      </c>
      <c r="O53" s="21">
        <v>17962085</v>
      </c>
    </row>
    <row r="54" spans="1:16">
      <c r="A54" s="18">
        <v>14</v>
      </c>
      <c r="B54" s="6">
        <v>96</v>
      </c>
      <c r="C54">
        <v>1.8181818181818199</v>
      </c>
      <c r="D54" t="s">
        <v>14</v>
      </c>
      <c r="E54">
        <v>26.1</v>
      </c>
      <c r="F54" s="21" t="s">
        <v>42</v>
      </c>
      <c r="G54" t="s">
        <v>330</v>
      </c>
      <c r="H54">
        <v>5</v>
      </c>
      <c r="I54" s="5" t="s">
        <v>328</v>
      </c>
      <c r="J54" t="s">
        <v>18</v>
      </c>
      <c r="K54" t="s">
        <v>56</v>
      </c>
      <c r="L54" t="s">
        <v>20</v>
      </c>
      <c r="M54" t="s">
        <v>59</v>
      </c>
      <c r="N54">
        <v>0</v>
      </c>
      <c r="O54" s="21">
        <v>17962085</v>
      </c>
    </row>
    <row r="55" spans="1:16">
      <c r="A55" s="18">
        <v>15</v>
      </c>
      <c r="B55" s="6">
        <v>8.3333332999999996E-2</v>
      </c>
      <c r="C55">
        <v>1.2</v>
      </c>
      <c r="D55" t="s">
        <v>14</v>
      </c>
      <c r="E55">
        <v>26.1</v>
      </c>
      <c r="F55" s="21" t="s">
        <v>42</v>
      </c>
      <c r="G55" t="s">
        <v>330</v>
      </c>
      <c r="H55">
        <v>5</v>
      </c>
      <c r="I55" s="5" t="s">
        <v>328</v>
      </c>
      <c r="J55" t="s">
        <v>18</v>
      </c>
      <c r="K55" t="s">
        <v>56</v>
      </c>
      <c r="L55" t="s">
        <v>20</v>
      </c>
      <c r="M55" t="s">
        <v>196</v>
      </c>
      <c r="N55">
        <v>0</v>
      </c>
      <c r="O55" s="21">
        <v>17962085</v>
      </c>
      <c r="P55" s="6" t="s">
        <v>61</v>
      </c>
    </row>
    <row r="56" spans="1:16">
      <c r="A56" s="18">
        <v>15</v>
      </c>
      <c r="B56" s="6">
        <v>1</v>
      </c>
      <c r="C56">
        <v>3.3</v>
      </c>
      <c r="D56" t="s">
        <v>14</v>
      </c>
      <c r="E56">
        <v>26.1</v>
      </c>
      <c r="F56" s="21" t="s">
        <v>42</v>
      </c>
      <c r="G56" t="s">
        <v>330</v>
      </c>
      <c r="H56">
        <v>5</v>
      </c>
      <c r="I56" s="5" t="s">
        <v>328</v>
      </c>
      <c r="J56" t="s">
        <v>18</v>
      </c>
      <c r="K56" t="s">
        <v>56</v>
      </c>
      <c r="L56" t="s">
        <v>20</v>
      </c>
      <c r="M56" t="s">
        <v>196</v>
      </c>
      <c r="N56">
        <v>0</v>
      </c>
      <c r="O56" s="21">
        <v>17962085</v>
      </c>
    </row>
    <row r="57" spans="1:16">
      <c r="A57" s="18">
        <v>15</v>
      </c>
      <c r="B57" s="6">
        <v>24</v>
      </c>
      <c r="C57">
        <v>4.2</v>
      </c>
      <c r="D57" t="s">
        <v>14</v>
      </c>
      <c r="E57">
        <v>26.1</v>
      </c>
      <c r="F57" s="21" t="s">
        <v>42</v>
      </c>
      <c r="G57" t="s">
        <v>330</v>
      </c>
      <c r="H57">
        <v>5</v>
      </c>
      <c r="I57" s="5" t="s">
        <v>328</v>
      </c>
      <c r="J57" t="s">
        <v>18</v>
      </c>
      <c r="K57" t="s">
        <v>56</v>
      </c>
      <c r="L57" t="s">
        <v>20</v>
      </c>
      <c r="M57" t="s">
        <v>196</v>
      </c>
      <c r="N57">
        <v>0</v>
      </c>
      <c r="O57" s="21">
        <v>17962085</v>
      </c>
    </row>
    <row r="58" spans="1:16">
      <c r="A58" s="18">
        <v>15</v>
      </c>
      <c r="B58" s="6">
        <v>96</v>
      </c>
      <c r="C58">
        <v>1.9</v>
      </c>
      <c r="D58" t="s">
        <v>14</v>
      </c>
      <c r="E58">
        <v>26.1</v>
      </c>
      <c r="F58" s="21" t="s">
        <v>42</v>
      </c>
      <c r="G58" t="s">
        <v>330</v>
      </c>
      <c r="H58">
        <v>5</v>
      </c>
      <c r="I58" s="5" t="s">
        <v>328</v>
      </c>
      <c r="J58" t="s">
        <v>18</v>
      </c>
      <c r="K58" t="s">
        <v>56</v>
      </c>
      <c r="L58" t="s">
        <v>20</v>
      </c>
      <c r="M58" t="s">
        <v>196</v>
      </c>
      <c r="N58">
        <v>0</v>
      </c>
      <c r="O58" s="21">
        <v>17962085</v>
      </c>
    </row>
    <row r="59" spans="1:16">
      <c r="A59" s="18">
        <v>16</v>
      </c>
      <c r="B59" s="6">
        <v>1</v>
      </c>
      <c r="C59">
        <v>1.1881188118811801</v>
      </c>
      <c r="D59" t="s">
        <v>14</v>
      </c>
      <c r="E59" t="s">
        <v>326</v>
      </c>
      <c r="F59" t="s">
        <v>31</v>
      </c>
      <c r="G59" t="s">
        <v>330</v>
      </c>
      <c r="H59">
        <v>24.4</v>
      </c>
      <c r="I59" t="s">
        <v>29</v>
      </c>
      <c r="J59" t="s">
        <v>18</v>
      </c>
      <c r="K59" t="s">
        <v>19</v>
      </c>
      <c r="L59" t="s">
        <v>63</v>
      </c>
      <c r="M59" t="s">
        <v>59</v>
      </c>
      <c r="N59">
        <v>3000</v>
      </c>
      <c r="O59" s="21">
        <v>23343632</v>
      </c>
      <c r="P59" s="6" t="s">
        <v>64</v>
      </c>
    </row>
    <row r="60" spans="1:16">
      <c r="A60" s="18">
        <v>16</v>
      </c>
      <c r="B60" s="6">
        <v>2</v>
      </c>
      <c r="C60">
        <v>1.88118811881188</v>
      </c>
      <c r="D60" t="s">
        <v>14</v>
      </c>
      <c r="E60" t="s">
        <v>326</v>
      </c>
      <c r="F60" t="s">
        <v>31</v>
      </c>
      <c r="G60" t="s">
        <v>330</v>
      </c>
      <c r="H60">
        <v>24.4</v>
      </c>
      <c r="I60" t="s">
        <v>29</v>
      </c>
      <c r="J60" t="s">
        <v>18</v>
      </c>
      <c r="K60" t="s">
        <v>19</v>
      </c>
      <c r="L60" t="s">
        <v>63</v>
      </c>
      <c r="M60" t="s">
        <v>59</v>
      </c>
      <c r="N60">
        <v>3000</v>
      </c>
      <c r="O60" s="21">
        <v>23343632</v>
      </c>
    </row>
    <row r="61" spans="1:16">
      <c r="A61" s="18">
        <v>16</v>
      </c>
      <c r="B61" s="6">
        <v>4</v>
      </c>
      <c r="C61">
        <v>3.8613861386138502</v>
      </c>
      <c r="D61" t="s">
        <v>14</v>
      </c>
      <c r="E61" t="s">
        <v>326</v>
      </c>
      <c r="F61" t="s">
        <v>31</v>
      </c>
      <c r="G61" t="s">
        <v>330</v>
      </c>
      <c r="H61">
        <v>24.4</v>
      </c>
      <c r="I61" t="s">
        <v>29</v>
      </c>
      <c r="J61" t="s">
        <v>18</v>
      </c>
      <c r="K61" t="s">
        <v>19</v>
      </c>
      <c r="L61" t="s">
        <v>63</v>
      </c>
      <c r="M61" t="s">
        <v>59</v>
      </c>
      <c r="N61">
        <v>3000</v>
      </c>
      <c r="O61" s="21">
        <v>23343632</v>
      </c>
    </row>
    <row r="62" spans="1:16">
      <c r="A62" s="18">
        <v>16</v>
      </c>
      <c r="B62" s="6">
        <v>24</v>
      </c>
      <c r="C62">
        <v>4.4554455445544496</v>
      </c>
      <c r="D62" t="s">
        <v>14</v>
      </c>
      <c r="E62" t="s">
        <v>326</v>
      </c>
      <c r="F62" t="s">
        <v>31</v>
      </c>
      <c r="G62" t="s">
        <v>330</v>
      </c>
      <c r="H62">
        <v>24.4</v>
      </c>
      <c r="I62" t="s">
        <v>29</v>
      </c>
      <c r="J62" t="s">
        <v>18</v>
      </c>
      <c r="K62" t="s">
        <v>19</v>
      </c>
      <c r="L62" t="s">
        <v>63</v>
      </c>
      <c r="M62" t="s">
        <v>59</v>
      </c>
      <c r="N62">
        <v>3000</v>
      </c>
      <c r="O62" s="21">
        <v>23343632</v>
      </c>
    </row>
    <row r="63" spans="1:16">
      <c r="A63" s="18">
        <v>16</v>
      </c>
      <c r="B63" s="6">
        <v>48</v>
      </c>
      <c r="C63">
        <v>4.9504950495049496</v>
      </c>
      <c r="D63" t="s">
        <v>14</v>
      </c>
      <c r="E63" t="s">
        <v>326</v>
      </c>
      <c r="F63" t="s">
        <v>31</v>
      </c>
      <c r="G63" t="s">
        <v>330</v>
      </c>
      <c r="H63">
        <v>24.4</v>
      </c>
      <c r="I63" t="s">
        <v>29</v>
      </c>
      <c r="J63" t="s">
        <v>18</v>
      </c>
      <c r="K63" t="s">
        <v>19</v>
      </c>
      <c r="L63" t="s">
        <v>63</v>
      </c>
      <c r="M63" t="s">
        <v>59</v>
      </c>
      <c r="N63">
        <v>3000</v>
      </c>
      <c r="O63" s="21">
        <v>23343632</v>
      </c>
    </row>
    <row r="64" spans="1:16">
      <c r="A64" s="18">
        <v>17</v>
      </c>
      <c r="B64" s="6">
        <v>0.5</v>
      </c>
      <c r="C64">
        <v>2.6684000000000001</v>
      </c>
      <c r="D64" t="s">
        <v>14</v>
      </c>
      <c r="E64">
        <v>23</v>
      </c>
      <c r="F64" s="6" t="s">
        <v>67</v>
      </c>
      <c r="G64" t="s">
        <v>330</v>
      </c>
      <c r="H64">
        <v>10</v>
      </c>
      <c r="I64" t="s">
        <v>167</v>
      </c>
      <c r="J64" t="s">
        <v>18</v>
      </c>
      <c r="K64" t="s">
        <v>19</v>
      </c>
      <c r="L64" t="s">
        <v>68</v>
      </c>
      <c r="M64" t="s">
        <v>326</v>
      </c>
      <c r="N64">
        <v>0</v>
      </c>
      <c r="O64" s="21">
        <v>33212346</v>
      </c>
      <c r="P64" s="6" t="s">
        <v>69</v>
      </c>
    </row>
    <row r="65" spans="1:16">
      <c r="A65" s="18">
        <v>17</v>
      </c>
      <c r="B65" s="6">
        <v>1</v>
      </c>
      <c r="C65">
        <v>1.4585999999999999</v>
      </c>
      <c r="D65" t="s">
        <v>14</v>
      </c>
      <c r="E65">
        <v>23</v>
      </c>
      <c r="F65" s="6" t="s">
        <v>67</v>
      </c>
      <c r="G65" t="s">
        <v>330</v>
      </c>
      <c r="H65">
        <v>10</v>
      </c>
      <c r="I65" t="s">
        <v>167</v>
      </c>
      <c r="J65" t="s">
        <v>18</v>
      </c>
      <c r="K65" t="s">
        <v>19</v>
      </c>
      <c r="L65" t="s">
        <v>68</v>
      </c>
      <c r="M65" t="s">
        <v>326</v>
      </c>
      <c r="N65">
        <v>0</v>
      </c>
      <c r="O65" s="21">
        <v>33212346</v>
      </c>
    </row>
    <row r="66" spans="1:16">
      <c r="A66" s="18">
        <v>17</v>
      </c>
      <c r="B66" s="6">
        <v>3</v>
      </c>
      <c r="C66">
        <v>1.39</v>
      </c>
      <c r="D66" t="s">
        <v>14</v>
      </c>
      <c r="E66">
        <v>23</v>
      </c>
      <c r="F66" s="6" t="s">
        <v>67</v>
      </c>
      <c r="G66" t="s">
        <v>330</v>
      </c>
      <c r="H66">
        <v>10</v>
      </c>
      <c r="I66" t="s">
        <v>167</v>
      </c>
      <c r="J66" t="s">
        <v>18</v>
      </c>
      <c r="K66" t="s">
        <v>19</v>
      </c>
      <c r="L66" t="s">
        <v>68</v>
      </c>
      <c r="M66" t="s">
        <v>326</v>
      </c>
      <c r="N66">
        <v>0</v>
      </c>
      <c r="O66" s="21">
        <v>33212346</v>
      </c>
    </row>
    <row r="67" spans="1:16">
      <c r="A67" s="18">
        <v>18</v>
      </c>
      <c r="B67" s="6">
        <v>24</v>
      </c>
      <c r="C67" t="s">
        <v>326</v>
      </c>
      <c r="D67" t="s">
        <v>14</v>
      </c>
      <c r="E67">
        <v>20</v>
      </c>
      <c r="F67" t="s">
        <v>70</v>
      </c>
      <c r="G67" t="s">
        <v>330</v>
      </c>
      <c r="H67">
        <v>16</v>
      </c>
      <c r="I67" t="s">
        <v>17</v>
      </c>
      <c r="J67" t="s">
        <v>18</v>
      </c>
      <c r="K67" t="s">
        <v>19</v>
      </c>
      <c r="L67" t="s">
        <v>71</v>
      </c>
      <c r="M67" t="s">
        <v>196</v>
      </c>
      <c r="N67">
        <v>0</v>
      </c>
      <c r="O67" s="21">
        <v>24550205</v>
      </c>
      <c r="P67" s="6" t="s">
        <v>72</v>
      </c>
    </row>
    <row r="68" spans="1:16">
      <c r="A68" s="18">
        <v>18</v>
      </c>
      <c r="B68" s="6">
        <v>168</v>
      </c>
      <c r="C68" t="s">
        <v>326</v>
      </c>
      <c r="D68" t="s">
        <v>14</v>
      </c>
      <c r="E68">
        <v>20</v>
      </c>
      <c r="F68" t="s">
        <v>70</v>
      </c>
      <c r="G68" t="s">
        <v>330</v>
      </c>
      <c r="H68">
        <v>16</v>
      </c>
      <c r="I68" t="s">
        <v>17</v>
      </c>
      <c r="J68" t="s">
        <v>18</v>
      </c>
      <c r="K68" t="s">
        <v>19</v>
      </c>
      <c r="L68" t="s">
        <v>71</v>
      </c>
      <c r="M68" t="s">
        <v>196</v>
      </c>
      <c r="N68">
        <v>0</v>
      </c>
      <c r="O68" s="21">
        <v>24550205</v>
      </c>
    </row>
    <row r="69" spans="1:16">
      <c r="A69" s="18">
        <v>18</v>
      </c>
      <c r="B69" s="6">
        <v>672</v>
      </c>
      <c r="C69" t="s">
        <v>326</v>
      </c>
      <c r="D69" t="s">
        <v>14</v>
      </c>
      <c r="E69">
        <v>20</v>
      </c>
      <c r="F69" t="s">
        <v>70</v>
      </c>
      <c r="G69" t="s">
        <v>330</v>
      </c>
      <c r="H69">
        <v>16</v>
      </c>
      <c r="I69" t="s">
        <v>17</v>
      </c>
      <c r="J69" t="s">
        <v>18</v>
      </c>
      <c r="K69" t="s">
        <v>19</v>
      </c>
      <c r="L69" t="s">
        <v>71</v>
      </c>
      <c r="M69" t="s">
        <v>196</v>
      </c>
      <c r="N69">
        <v>0</v>
      </c>
      <c r="O69" s="21">
        <v>24550205</v>
      </c>
    </row>
    <row r="70" spans="1:16">
      <c r="A70" s="18">
        <v>19</v>
      </c>
      <c r="B70" s="6">
        <v>24</v>
      </c>
      <c r="C70" t="s">
        <v>326</v>
      </c>
      <c r="D70" t="s">
        <v>14</v>
      </c>
      <c r="E70">
        <v>20</v>
      </c>
      <c r="F70" t="s">
        <v>70</v>
      </c>
      <c r="G70" t="s">
        <v>330</v>
      </c>
      <c r="H70">
        <v>16</v>
      </c>
      <c r="I70" t="s">
        <v>17</v>
      </c>
      <c r="J70" t="s">
        <v>18</v>
      </c>
      <c r="K70" t="s">
        <v>19</v>
      </c>
      <c r="L70" t="s">
        <v>71</v>
      </c>
      <c r="M70" t="s">
        <v>196</v>
      </c>
      <c r="N70">
        <v>2000</v>
      </c>
      <c r="O70" s="21">
        <v>24550205</v>
      </c>
      <c r="P70" s="6" t="s">
        <v>73</v>
      </c>
    </row>
    <row r="71" spans="1:16">
      <c r="A71" s="18">
        <v>19</v>
      </c>
      <c r="B71" s="6">
        <v>168</v>
      </c>
      <c r="C71" t="s">
        <v>326</v>
      </c>
      <c r="D71" t="s">
        <v>14</v>
      </c>
      <c r="E71">
        <v>20</v>
      </c>
      <c r="F71" t="s">
        <v>70</v>
      </c>
      <c r="G71" t="s">
        <v>330</v>
      </c>
      <c r="H71">
        <v>16</v>
      </c>
      <c r="I71" t="s">
        <v>17</v>
      </c>
      <c r="J71" t="s">
        <v>18</v>
      </c>
      <c r="K71" t="s">
        <v>19</v>
      </c>
      <c r="L71" t="s">
        <v>71</v>
      </c>
      <c r="M71" t="s">
        <v>196</v>
      </c>
      <c r="N71">
        <v>2000</v>
      </c>
      <c r="O71" s="21">
        <v>24550205</v>
      </c>
    </row>
    <row r="72" spans="1:16">
      <c r="A72" s="18">
        <v>19</v>
      </c>
      <c r="B72" s="6">
        <v>672</v>
      </c>
      <c r="C72" t="s">
        <v>326</v>
      </c>
      <c r="D72" t="s">
        <v>14</v>
      </c>
      <c r="E72">
        <v>20</v>
      </c>
      <c r="F72" t="s">
        <v>70</v>
      </c>
      <c r="G72" t="s">
        <v>330</v>
      </c>
      <c r="H72">
        <v>16</v>
      </c>
      <c r="I72" t="s">
        <v>17</v>
      </c>
      <c r="J72" t="s">
        <v>18</v>
      </c>
      <c r="K72" t="s">
        <v>19</v>
      </c>
      <c r="L72" t="s">
        <v>71</v>
      </c>
      <c r="M72" t="s">
        <v>196</v>
      </c>
      <c r="N72">
        <v>2000</v>
      </c>
      <c r="O72" s="21">
        <v>24550205</v>
      </c>
    </row>
    <row r="73" spans="1:16">
      <c r="A73" s="18">
        <v>20</v>
      </c>
      <c r="B73" s="6">
        <v>48</v>
      </c>
      <c r="C73">
        <v>6.9811320754716997</v>
      </c>
      <c r="D73" t="s">
        <v>14</v>
      </c>
      <c r="E73">
        <v>22.5</v>
      </c>
      <c r="F73" t="s">
        <v>31</v>
      </c>
      <c r="G73" t="s">
        <v>330</v>
      </c>
      <c r="H73">
        <v>20</v>
      </c>
      <c r="I73" s="6" t="s">
        <v>92</v>
      </c>
      <c r="J73" t="s">
        <v>18</v>
      </c>
      <c r="K73" t="s">
        <v>19</v>
      </c>
      <c r="L73" t="s">
        <v>71</v>
      </c>
      <c r="M73" t="s">
        <v>196</v>
      </c>
      <c r="N73">
        <v>5000</v>
      </c>
      <c r="O73" s="21">
        <v>19131103</v>
      </c>
      <c r="P73" s="6" t="s">
        <v>79</v>
      </c>
    </row>
    <row r="74" spans="1:16">
      <c r="A74" s="18">
        <v>21</v>
      </c>
      <c r="B74" s="6">
        <v>48</v>
      </c>
      <c r="C74">
        <v>0.94339622641510001</v>
      </c>
      <c r="D74" t="s">
        <v>14</v>
      </c>
      <c r="E74">
        <v>22.5</v>
      </c>
      <c r="F74" t="s">
        <v>31</v>
      </c>
      <c r="G74" t="s">
        <v>330</v>
      </c>
      <c r="H74">
        <v>80</v>
      </c>
      <c r="I74" s="6" t="s">
        <v>92</v>
      </c>
      <c r="J74" t="s">
        <v>18</v>
      </c>
      <c r="K74" t="s">
        <v>19</v>
      </c>
      <c r="L74" t="s">
        <v>71</v>
      </c>
      <c r="M74" t="s">
        <v>196</v>
      </c>
      <c r="N74">
        <v>5000</v>
      </c>
      <c r="O74" s="21">
        <v>19131103</v>
      </c>
      <c r="P74" s="6" t="s">
        <v>80</v>
      </c>
    </row>
    <row r="75" spans="1:16">
      <c r="A75" s="18">
        <v>22</v>
      </c>
      <c r="B75" s="6">
        <v>1</v>
      </c>
      <c r="C75">
        <v>4.9342105263157796</v>
      </c>
      <c r="D75" t="s">
        <v>14</v>
      </c>
      <c r="E75" t="s">
        <v>326</v>
      </c>
      <c r="F75" s="21" t="s">
        <v>15</v>
      </c>
      <c r="G75" t="s">
        <v>330</v>
      </c>
      <c r="H75">
        <v>9.4</v>
      </c>
      <c r="I75" t="s">
        <v>81</v>
      </c>
      <c r="J75" t="s">
        <v>18</v>
      </c>
      <c r="K75" t="s">
        <v>19</v>
      </c>
      <c r="L75" t="s">
        <v>20</v>
      </c>
      <c r="M75" t="s">
        <v>196</v>
      </c>
      <c r="N75">
        <v>5000</v>
      </c>
      <c r="O75" s="21">
        <v>24272951</v>
      </c>
      <c r="P75" s="6" t="s">
        <v>83</v>
      </c>
    </row>
    <row r="76" spans="1:16">
      <c r="A76" s="18">
        <v>22</v>
      </c>
      <c r="B76" s="6">
        <v>24</v>
      </c>
      <c r="C76">
        <v>13.618421052631501</v>
      </c>
      <c r="D76" t="s">
        <v>14</v>
      </c>
      <c r="E76" t="s">
        <v>326</v>
      </c>
      <c r="F76" s="21" t="s">
        <v>15</v>
      </c>
      <c r="G76" t="s">
        <v>330</v>
      </c>
      <c r="H76">
        <v>9.4</v>
      </c>
      <c r="I76" t="s">
        <v>81</v>
      </c>
      <c r="J76" t="s">
        <v>18</v>
      </c>
      <c r="K76" t="s">
        <v>19</v>
      </c>
      <c r="L76" t="s">
        <v>20</v>
      </c>
      <c r="M76" t="s">
        <v>196</v>
      </c>
      <c r="N76">
        <v>5000</v>
      </c>
      <c r="O76" s="21">
        <v>24272951</v>
      </c>
      <c r="P76" s="6"/>
    </row>
    <row r="77" spans="1:16">
      <c r="A77" s="18">
        <v>22</v>
      </c>
      <c r="B77" s="6">
        <v>48</v>
      </c>
      <c r="C77">
        <v>16.7763157894736</v>
      </c>
      <c r="D77" t="s">
        <v>14</v>
      </c>
      <c r="E77" t="s">
        <v>326</v>
      </c>
      <c r="F77" s="21" t="s">
        <v>15</v>
      </c>
      <c r="G77" t="s">
        <v>330</v>
      </c>
      <c r="H77">
        <v>9.4</v>
      </c>
      <c r="I77" t="s">
        <v>81</v>
      </c>
      <c r="J77" t="s">
        <v>18</v>
      </c>
      <c r="K77" t="s">
        <v>19</v>
      </c>
      <c r="L77" t="s">
        <v>20</v>
      </c>
      <c r="M77" t="s">
        <v>196</v>
      </c>
      <c r="N77">
        <v>5000</v>
      </c>
      <c r="O77" s="21">
        <v>24272951</v>
      </c>
      <c r="P77" s="6"/>
    </row>
    <row r="78" spans="1:16">
      <c r="A78" s="18">
        <v>23</v>
      </c>
      <c r="B78" s="6">
        <v>0.5</v>
      </c>
      <c r="C78">
        <v>3.48</v>
      </c>
      <c r="D78" t="s">
        <v>14</v>
      </c>
      <c r="E78">
        <v>22.5</v>
      </c>
      <c r="F78" t="s">
        <v>31</v>
      </c>
      <c r="G78" t="s">
        <v>330</v>
      </c>
      <c r="H78">
        <v>21.5</v>
      </c>
      <c r="I78" t="s">
        <v>167</v>
      </c>
      <c r="J78" t="s">
        <v>18</v>
      </c>
      <c r="K78" t="s">
        <v>19</v>
      </c>
      <c r="L78" t="s">
        <v>33</v>
      </c>
      <c r="M78" t="s">
        <v>326</v>
      </c>
      <c r="N78">
        <v>0</v>
      </c>
      <c r="O78" s="21">
        <v>21513349</v>
      </c>
      <c r="P78" s="6" t="s">
        <v>85</v>
      </c>
    </row>
    <row r="79" spans="1:16">
      <c r="A79" s="18">
        <v>23</v>
      </c>
      <c r="B79" s="6">
        <v>1</v>
      </c>
      <c r="C79">
        <v>3.65</v>
      </c>
      <c r="D79" t="s">
        <v>14</v>
      </c>
      <c r="E79">
        <v>22.5</v>
      </c>
      <c r="F79" t="s">
        <v>31</v>
      </c>
      <c r="G79" t="s">
        <v>330</v>
      </c>
      <c r="H79">
        <v>21.5</v>
      </c>
      <c r="I79" t="s">
        <v>167</v>
      </c>
      <c r="J79" t="s">
        <v>18</v>
      </c>
      <c r="K79" t="s">
        <v>19</v>
      </c>
      <c r="L79" t="s">
        <v>33</v>
      </c>
      <c r="M79" t="s">
        <v>326</v>
      </c>
      <c r="N79">
        <v>0</v>
      </c>
      <c r="O79" s="21">
        <v>21513349</v>
      </c>
    </row>
    <row r="80" spans="1:16">
      <c r="A80" s="18">
        <v>23</v>
      </c>
      <c r="B80" s="6">
        <v>3</v>
      </c>
      <c r="C80">
        <v>2.4900000000000002</v>
      </c>
      <c r="D80" t="s">
        <v>14</v>
      </c>
      <c r="E80">
        <v>22.5</v>
      </c>
      <c r="F80" t="s">
        <v>31</v>
      </c>
      <c r="G80" t="s">
        <v>330</v>
      </c>
      <c r="H80">
        <v>21.5</v>
      </c>
      <c r="I80" t="s">
        <v>167</v>
      </c>
      <c r="J80" t="s">
        <v>18</v>
      </c>
      <c r="K80" t="s">
        <v>19</v>
      </c>
      <c r="L80" t="s">
        <v>33</v>
      </c>
      <c r="M80" t="s">
        <v>326</v>
      </c>
      <c r="N80">
        <v>0</v>
      </c>
      <c r="O80" s="21">
        <v>21513349</v>
      </c>
    </row>
    <row r="81" spans="1:19">
      <c r="A81" s="18">
        <v>23</v>
      </c>
      <c r="B81" s="6">
        <v>24</v>
      </c>
      <c r="C81">
        <v>1.94</v>
      </c>
      <c r="D81" t="s">
        <v>14</v>
      </c>
      <c r="E81">
        <v>22.5</v>
      </c>
      <c r="F81" t="s">
        <v>31</v>
      </c>
      <c r="G81" t="s">
        <v>330</v>
      </c>
      <c r="H81">
        <v>21.5</v>
      </c>
      <c r="I81" t="s">
        <v>167</v>
      </c>
      <c r="J81" t="s">
        <v>18</v>
      </c>
      <c r="K81" t="s">
        <v>19</v>
      </c>
      <c r="L81" t="s">
        <v>33</v>
      </c>
      <c r="M81" t="s">
        <v>326</v>
      </c>
      <c r="N81">
        <v>0</v>
      </c>
      <c r="O81" s="21">
        <v>21513349</v>
      </c>
    </row>
    <row r="82" spans="1:19">
      <c r="A82" s="18">
        <v>24</v>
      </c>
      <c r="B82" s="6">
        <v>1</v>
      </c>
      <c r="C82">
        <v>1.21</v>
      </c>
      <c r="D82" t="s">
        <v>14</v>
      </c>
      <c r="E82">
        <v>19.100000000000001</v>
      </c>
      <c r="F82" s="21" t="s">
        <v>15</v>
      </c>
      <c r="G82" t="s">
        <v>330</v>
      </c>
      <c r="H82">
        <v>44.1</v>
      </c>
      <c r="I82" t="s">
        <v>92</v>
      </c>
      <c r="J82" t="s">
        <v>18</v>
      </c>
      <c r="K82" t="s">
        <v>19</v>
      </c>
      <c r="L82" t="s">
        <v>93</v>
      </c>
      <c r="M82" t="s">
        <v>326</v>
      </c>
      <c r="N82">
        <v>5000</v>
      </c>
      <c r="O82" s="21">
        <v>24990295</v>
      </c>
      <c r="P82" s="6" t="s">
        <v>94</v>
      </c>
    </row>
    <row r="83" spans="1:19">
      <c r="A83" s="18">
        <v>24</v>
      </c>
      <c r="B83" s="6">
        <v>4</v>
      </c>
      <c r="C83">
        <v>1.05</v>
      </c>
      <c r="D83" t="s">
        <v>14</v>
      </c>
      <c r="E83">
        <v>19.100000000000001</v>
      </c>
      <c r="F83" s="21" t="s">
        <v>15</v>
      </c>
      <c r="G83" t="s">
        <v>330</v>
      </c>
      <c r="H83">
        <v>44.1</v>
      </c>
      <c r="I83" t="s">
        <v>92</v>
      </c>
      <c r="J83" t="s">
        <v>18</v>
      </c>
      <c r="K83" t="s">
        <v>19</v>
      </c>
      <c r="L83" t="s">
        <v>93</v>
      </c>
      <c r="M83" t="s">
        <v>326</v>
      </c>
      <c r="N83">
        <v>5000</v>
      </c>
      <c r="O83" s="21">
        <v>24990295</v>
      </c>
    </row>
    <row r="84" spans="1:19">
      <c r="A84" s="18">
        <v>24</v>
      </c>
      <c r="B84" s="6">
        <v>24</v>
      </c>
      <c r="C84">
        <v>1.45</v>
      </c>
      <c r="D84" t="s">
        <v>14</v>
      </c>
      <c r="E84">
        <v>19.100000000000001</v>
      </c>
      <c r="F84" s="21" t="s">
        <v>15</v>
      </c>
      <c r="G84" t="s">
        <v>330</v>
      </c>
      <c r="H84">
        <v>44.1</v>
      </c>
      <c r="I84" t="s">
        <v>92</v>
      </c>
      <c r="J84" t="s">
        <v>18</v>
      </c>
      <c r="K84" t="s">
        <v>19</v>
      </c>
      <c r="L84" t="s">
        <v>93</v>
      </c>
      <c r="M84" t="s">
        <v>326</v>
      </c>
      <c r="N84">
        <v>5000</v>
      </c>
      <c r="O84" s="21">
        <v>24990295</v>
      </c>
    </row>
    <row r="85" spans="1:19">
      <c r="A85" s="18">
        <v>24</v>
      </c>
      <c r="B85" s="6">
        <v>48</v>
      </c>
      <c r="C85">
        <v>1.06</v>
      </c>
      <c r="D85" t="s">
        <v>14</v>
      </c>
      <c r="E85">
        <v>19.100000000000001</v>
      </c>
      <c r="F85" s="21" t="s">
        <v>15</v>
      </c>
      <c r="G85" t="s">
        <v>330</v>
      </c>
      <c r="H85">
        <v>44.1</v>
      </c>
      <c r="I85" t="s">
        <v>92</v>
      </c>
      <c r="J85" t="s">
        <v>18</v>
      </c>
      <c r="K85" t="s">
        <v>19</v>
      </c>
      <c r="L85" t="s">
        <v>93</v>
      </c>
      <c r="M85" t="s">
        <v>326</v>
      </c>
      <c r="N85">
        <v>5000</v>
      </c>
      <c r="O85" s="21">
        <v>24990295</v>
      </c>
    </row>
    <row r="86" spans="1:19">
      <c r="A86" s="18">
        <v>25</v>
      </c>
      <c r="B86" s="6">
        <v>24</v>
      </c>
      <c r="C86">
        <v>0.6</v>
      </c>
      <c r="D86" t="s">
        <v>14</v>
      </c>
      <c r="E86">
        <v>19.100000000000001</v>
      </c>
      <c r="F86" s="21" t="s">
        <v>15</v>
      </c>
      <c r="G86" t="s">
        <v>330</v>
      </c>
      <c r="H86">
        <v>44.1</v>
      </c>
      <c r="I86" t="s">
        <v>92</v>
      </c>
      <c r="J86" t="s">
        <v>18</v>
      </c>
      <c r="K86" t="s">
        <v>19</v>
      </c>
      <c r="L86" t="s">
        <v>20</v>
      </c>
      <c r="M86" t="s">
        <v>326</v>
      </c>
      <c r="N86">
        <v>5000</v>
      </c>
      <c r="O86" s="21">
        <v>24990295</v>
      </c>
      <c r="P86" s="14" t="s">
        <v>286</v>
      </c>
    </row>
    <row r="87" spans="1:19">
      <c r="A87" s="18">
        <v>26</v>
      </c>
      <c r="B87" s="6">
        <v>1</v>
      </c>
      <c r="C87">
        <v>0.22695035460992799</v>
      </c>
      <c r="D87" t="s">
        <v>14</v>
      </c>
      <c r="E87">
        <v>18</v>
      </c>
      <c r="F87" s="21" t="s">
        <v>15</v>
      </c>
      <c r="G87" t="s">
        <v>330</v>
      </c>
      <c r="H87">
        <v>5</v>
      </c>
      <c r="I87" t="s">
        <v>95</v>
      </c>
      <c r="J87" t="s">
        <v>18</v>
      </c>
      <c r="K87" t="s">
        <v>19</v>
      </c>
      <c r="L87" t="s">
        <v>96</v>
      </c>
      <c r="M87" t="s">
        <v>326</v>
      </c>
      <c r="N87">
        <v>5000</v>
      </c>
      <c r="O87" s="21">
        <v>26865221</v>
      </c>
      <c r="P87" t="s">
        <v>97</v>
      </c>
    </row>
    <row r="88" spans="1:19">
      <c r="A88" s="18">
        <v>26</v>
      </c>
      <c r="B88" s="6">
        <v>4</v>
      </c>
      <c r="C88">
        <v>0.35460992907801397</v>
      </c>
      <c r="D88" t="s">
        <v>14</v>
      </c>
      <c r="E88">
        <v>18</v>
      </c>
      <c r="F88" s="21" t="s">
        <v>15</v>
      </c>
      <c r="G88" t="s">
        <v>330</v>
      </c>
      <c r="H88">
        <v>5</v>
      </c>
      <c r="I88" t="s">
        <v>95</v>
      </c>
      <c r="J88" t="s">
        <v>18</v>
      </c>
      <c r="K88" t="s">
        <v>19</v>
      </c>
      <c r="L88" t="s">
        <v>96</v>
      </c>
      <c r="M88" t="s">
        <v>326</v>
      </c>
      <c r="N88">
        <v>5000</v>
      </c>
      <c r="O88" s="21">
        <v>26865221</v>
      </c>
    </row>
    <row r="89" spans="1:19">
      <c r="A89" s="18">
        <v>26</v>
      </c>
      <c r="B89" s="6">
        <v>24</v>
      </c>
      <c r="C89">
        <v>3.4468085106382902</v>
      </c>
      <c r="D89" t="s">
        <v>14</v>
      </c>
      <c r="E89">
        <v>18</v>
      </c>
      <c r="F89" s="21" t="s">
        <v>15</v>
      </c>
      <c r="G89" t="s">
        <v>330</v>
      </c>
      <c r="H89">
        <v>5</v>
      </c>
      <c r="I89" t="s">
        <v>95</v>
      </c>
      <c r="J89" t="s">
        <v>18</v>
      </c>
      <c r="K89" t="s">
        <v>19</v>
      </c>
      <c r="L89" t="s">
        <v>96</v>
      </c>
      <c r="M89" t="s">
        <v>326</v>
      </c>
      <c r="N89">
        <v>5000</v>
      </c>
      <c r="O89" s="21">
        <v>26865221</v>
      </c>
    </row>
    <row r="90" spans="1:19">
      <c r="A90" s="18">
        <v>27</v>
      </c>
      <c r="B90" s="6">
        <v>1</v>
      </c>
      <c r="C90">
        <v>0.61728395061728303</v>
      </c>
      <c r="D90" t="s">
        <v>14</v>
      </c>
      <c r="E90">
        <v>18</v>
      </c>
      <c r="F90" s="21" t="s">
        <v>15</v>
      </c>
      <c r="G90" t="s">
        <v>330</v>
      </c>
      <c r="H90">
        <v>18</v>
      </c>
      <c r="I90" t="s">
        <v>95</v>
      </c>
      <c r="J90" t="s">
        <v>18</v>
      </c>
      <c r="K90" t="s">
        <v>19</v>
      </c>
      <c r="L90" t="s">
        <v>96</v>
      </c>
      <c r="M90" t="s">
        <v>326</v>
      </c>
      <c r="N90">
        <v>5000</v>
      </c>
      <c r="O90" s="21">
        <v>26865221</v>
      </c>
      <c r="P90" s="25" t="s">
        <v>98</v>
      </c>
    </row>
    <row r="91" spans="1:19">
      <c r="A91" s="18">
        <v>27</v>
      </c>
      <c r="B91" s="6">
        <v>4</v>
      </c>
      <c r="C91">
        <v>0.530864197530863</v>
      </c>
      <c r="D91" t="s">
        <v>14</v>
      </c>
      <c r="E91">
        <v>18</v>
      </c>
      <c r="F91" s="21" t="s">
        <v>15</v>
      </c>
      <c r="G91" t="s">
        <v>330</v>
      </c>
      <c r="H91">
        <v>18</v>
      </c>
      <c r="I91" t="s">
        <v>95</v>
      </c>
      <c r="J91" t="s">
        <v>18</v>
      </c>
      <c r="K91" t="s">
        <v>19</v>
      </c>
      <c r="L91" t="s">
        <v>96</v>
      </c>
      <c r="M91" t="s">
        <v>326</v>
      </c>
      <c r="N91">
        <v>5000</v>
      </c>
      <c r="O91" s="21">
        <v>26865221</v>
      </c>
    </row>
    <row r="92" spans="1:19">
      <c r="A92" s="18">
        <v>27</v>
      </c>
      <c r="B92" s="6">
        <v>24</v>
      </c>
      <c r="C92">
        <v>2.9629629629629601</v>
      </c>
      <c r="D92" t="s">
        <v>14</v>
      </c>
      <c r="E92">
        <v>18</v>
      </c>
      <c r="F92" s="21" t="s">
        <v>15</v>
      </c>
      <c r="G92" t="s">
        <v>330</v>
      </c>
      <c r="H92">
        <v>18</v>
      </c>
      <c r="I92" t="s">
        <v>95</v>
      </c>
      <c r="J92" t="s">
        <v>18</v>
      </c>
      <c r="K92" t="s">
        <v>19</v>
      </c>
      <c r="L92" t="s">
        <v>96</v>
      </c>
      <c r="M92" t="s">
        <v>326</v>
      </c>
      <c r="N92">
        <v>5000</v>
      </c>
      <c r="O92" s="21">
        <v>26865221</v>
      </c>
    </row>
    <row r="93" spans="1:19">
      <c r="A93" s="18">
        <v>28</v>
      </c>
      <c r="B93" s="6">
        <v>6</v>
      </c>
      <c r="C93">
        <v>13.478260869565201</v>
      </c>
      <c r="D93" t="s">
        <v>14</v>
      </c>
      <c r="E93">
        <v>18</v>
      </c>
      <c r="F93" s="21" t="s">
        <v>15</v>
      </c>
      <c r="G93" t="s">
        <v>330</v>
      </c>
      <c r="H93">
        <v>10</v>
      </c>
      <c r="I93" t="s">
        <v>17</v>
      </c>
      <c r="J93" t="s">
        <v>18</v>
      </c>
      <c r="K93" t="s">
        <v>99</v>
      </c>
      <c r="L93" t="s">
        <v>68</v>
      </c>
      <c r="M93" t="s">
        <v>326</v>
      </c>
      <c r="N93" t="s">
        <v>53</v>
      </c>
      <c r="O93">
        <v>25933697</v>
      </c>
      <c r="P93" s="6" t="s">
        <v>100</v>
      </c>
    </row>
    <row r="94" spans="1:19">
      <c r="A94" s="18">
        <v>28</v>
      </c>
      <c r="B94" s="6">
        <v>24</v>
      </c>
      <c r="C94">
        <v>17.028985507246301</v>
      </c>
      <c r="D94" t="s">
        <v>14</v>
      </c>
      <c r="E94">
        <v>18</v>
      </c>
      <c r="F94" s="21" t="s">
        <v>15</v>
      </c>
      <c r="G94" t="s">
        <v>330</v>
      </c>
      <c r="H94">
        <v>10</v>
      </c>
      <c r="I94" t="s">
        <v>17</v>
      </c>
      <c r="J94" t="s">
        <v>18</v>
      </c>
      <c r="K94" t="s">
        <v>99</v>
      </c>
      <c r="L94" t="s">
        <v>68</v>
      </c>
      <c r="M94" t="s">
        <v>326</v>
      </c>
      <c r="N94" t="s">
        <v>53</v>
      </c>
      <c r="O94">
        <v>25933697</v>
      </c>
      <c r="P94" s="6"/>
    </row>
    <row r="95" spans="1:19">
      <c r="A95" s="18">
        <v>28</v>
      </c>
      <c r="B95" s="6">
        <f>7*24</f>
        <v>168</v>
      </c>
      <c r="C95">
        <v>16.6666666666666</v>
      </c>
      <c r="D95" t="s">
        <v>14</v>
      </c>
      <c r="E95">
        <v>18</v>
      </c>
      <c r="F95" s="21" t="s">
        <v>15</v>
      </c>
      <c r="G95" t="s">
        <v>330</v>
      </c>
      <c r="H95">
        <v>10</v>
      </c>
      <c r="I95" t="s">
        <v>17</v>
      </c>
      <c r="J95" t="s">
        <v>18</v>
      </c>
      <c r="K95" t="s">
        <v>99</v>
      </c>
      <c r="L95" t="s">
        <v>68</v>
      </c>
      <c r="M95" t="s">
        <v>326</v>
      </c>
      <c r="N95" t="s">
        <v>53</v>
      </c>
      <c r="O95">
        <v>25933697</v>
      </c>
      <c r="P95" s="6"/>
    </row>
    <row r="96" spans="1:19">
      <c r="A96" s="18">
        <v>29</v>
      </c>
      <c r="B96" s="6">
        <v>1</v>
      </c>
      <c r="C96">
        <v>1.5757575757575699</v>
      </c>
      <c r="D96" t="s">
        <v>14</v>
      </c>
      <c r="E96">
        <v>20</v>
      </c>
      <c r="F96" s="21" t="s">
        <v>15</v>
      </c>
      <c r="G96" t="s">
        <v>330</v>
      </c>
      <c r="H96">
        <v>9.1</v>
      </c>
      <c r="I96" t="s">
        <v>35</v>
      </c>
      <c r="J96" t="s">
        <v>18</v>
      </c>
      <c r="K96" t="s">
        <v>99</v>
      </c>
      <c r="L96" t="s">
        <v>20</v>
      </c>
      <c r="M96" t="s">
        <v>326</v>
      </c>
      <c r="N96">
        <v>5000</v>
      </c>
      <c r="O96">
        <v>24766522</v>
      </c>
      <c r="P96" s="6" t="s">
        <v>102</v>
      </c>
      <c r="S96" s="6"/>
    </row>
    <row r="97" spans="1:19">
      <c r="A97" s="18">
        <v>29</v>
      </c>
      <c r="B97" s="6">
        <v>6</v>
      </c>
      <c r="C97">
        <v>1.02564102564103</v>
      </c>
      <c r="D97" t="s">
        <v>14</v>
      </c>
      <c r="E97">
        <v>20</v>
      </c>
      <c r="F97" s="21" t="s">
        <v>15</v>
      </c>
      <c r="G97" t="s">
        <v>330</v>
      </c>
      <c r="H97">
        <v>9.1</v>
      </c>
      <c r="I97" t="s">
        <v>35</v>
      </c>
      <c r="J97" t="s">
        <v>18</v>
      </c>
      <c r="K97" t="s">
        <v>99</v>
      </c>
      <c r="L97" t="s">
        <v>20</v>
      </c>
      <c r="M97" t="s">
        <v>326</v>
      </c>
      <c r="N97">
        <v>5000</v>
      </c>
      <c r="O97">
        <v>24766522</v>
      </c>
      <c r="S97" s="6"/>
    </row>
    <row r="98" spans="1:19">
      <c r="A98" s="18">
        <v>29</v>
      </c>
      <c r="B98" s="6">
        <v>24</v>
      </c>
      <c r="C98">
        <v>1.7751479289940799</v>
      </c>
      <c r="D98" t="s">
        <v>14</v>
      </c>
      <c r="E98">
        <v>20</v>
      </c>
      <c r="F98" s="21" t="s">
        <v>15</v>
      </c>
      <c r="G98" t="s">
        <v>330</v>
      </c>
      <c r="H98">
        <v>9.1</v>
      </c>
      <c r="I98" t="s">
        <v>35</v>
      </c>
      <c r="J98" t="s">
        <v>18</v>
      </c>
      <c r="K98" t="s">
        <v>99</v>
      </c>
      <c r="L98" t="s">
        <v>20</v>
      </c>
      <c r="M98" t="s">
        <v>326</v>
      </c>
      <c r="N98">
        <v>5000</v>
      </c>
      <c r="O98">
        <v>24766522</v>
      </c>
      <c r="S98" s="6"/>
    </row>
    <row r="99" spans="1:19">
      <c r="A99" s="18">
        <v>30</v>
      </c>
      <c r="B99" s="6">
        <v>0.5</v>
      </c>
      <c r="C99">
        <v>0.60227272727272596</v>
      </c>
      <c r="D99" t="s">
        <v>14</v>
      </c>
      <c r="E99">
        <v>21.4</v>
      </c>
      <c r="F99" t="s">
        <v>31</v>
      </c>
      <c r="G99" t="s">
        <v>330</v>
      </c>
      <c r="H99">
        <v>10</v>
      </c>
      <c r="I99" t="s">
        <v>17</v>
      </c>
      <c r="J99" t="s">
        <v>18</v>
      </c>
      <c r="K99" t="s">
        <v>99</v>
      </c>
      <c r="L99" t="s">
        <v>20</v>
      </c>
      <c r="M99" t="s">
        <v>196</v>
      </c>
      <c r="N99">
        <v>5000</v>
      </c>
      <c r="O99">
        <v>21093587</v>
      </c>
      <c r="P99" s="6" t="s">
        <v>103</v>
      </c>
      <c r="S99" s="6"/>
    </row>
    <row r="100" spans="1:19">
      <c r="A100" s="18">
        <v>30</v>
      </c>
      <c r="B100" s="6">
        <v>2</v>
      </c>
      <c r="C100">
        <v>2.8068181818181799</v>
      </c>
      <c r="D100" t="s">
        <v>14</v>
      </c>
      <c r="E100">
        <v>21.4</v>
      </c>
      <c r="F100" t="s">
        <v>31</v>
      </c>
      <c r="G100" t="s">
        <v>330</v>
      </c>
      <c r="H100">
        <v>10</v>
      </c>
      <c r="I100" t="s">
        <v>17</v>
      </c>
      <c r="J100" t="s">
        <v>18</v>
      </c>
      <c r="K100" t="s">
        <v>99</v>
      </c>
      <c r="L100" t="s">
        <v>20</v>
      </c>
      <c r="M100" t="s">
        <v>196</v>
      </c>
      <c r="N100">
        <v>5000</v>
      </c>
      <c r="O100">
        <v>21093587</v>
      </c>
      <c r="S100" s="6"/>
    </row>
    <row r="101" spans="1:19">
      <c r="A101" s="18">
        <v>30</v>
      </c>
      <c r="B101" s="6">
        <v>6</v>
      </c>
      <c r="C101">
        <v>3.2727272727272698</v>
      </c>
      <c r="D101" t="s">
        <v>14</v>
      </c>
      <c r="E101">
        <v>21.4</v>
      </c>
      <c r="F101" t="s">
        <v>31</v>
      </c>
      <c r="G101" t="s">
        <v>330</v>
      </c>
      <c r="H101">
        <v>10</v>
      </c>
      <c r="I101" t="s">
        <v>17</v>
      </c>
      <c r="J101" t="s">
        <v>18</v>
      </c>
      <c r="K101" t="s">
        <v>99</v>
      </c>
      <c r="L101" t="s">
        <v>20</v>
      </c>
      <c r="M101" t="s">
        <v>196</v>
      </c>
      <c r="N101">
        <v>5000</v>
      </c>
      <c r="O101">
        <v>21093587</v>
      </c>
    </row>
    <row r="102" spans="1:19">
      <c r="A102" s="18">
        <v>30</v>
      </c>
      <c r="B102" s="6">
        <v>24</v>
      </c>
      <c r="C102">
        <v>1.86363636363636</v>
      </c>
      <c r="D102" t="s">
        <v>14</v>
      </c>
      <c r="E102">
        <v>21.4</v>
      </c>
      <c r="F102" t="s">
        <v>31</v>
      </c>
      <c r="G102" t="s">
        <v>330</v>
      </c>
      <c r="H102">
        <v>10</v>
      </c>
      <c r="I102" t="s">
        <v>17</v>
      </c>
      <c r="J102" t="s">
        <v>18</v>
      </c>
      <c r="K102" t="s">
        <v>99</v>
      </c>
      <c r="L102" t="s">
        <v>20</v>
      </c>
      <c r="M102" t="s">
        <v>196</v>
      </c>
      <c r="N102">
        <v>5000</v>
      </c>
      <c r="O102">
        <v>21093587</v>
      </c>
    </row>
    <row r="103" spans="1:19">
      <c r="A103" s="18">
        <v>30</v>
      </c>
      <c r="B103" s="6">
        <v>72</v>
      </c>
      <c r="C103">
        <v>0.47727272727272602</v>
      </c>
      <c r="D103" t="s">
        <v>14</v>
      </c>
      <c r="E103">
        <v>21.4</v>
      </c>
      <c r="F103" t="s">
        <v>31</v>
      </c>
      <c r="G103" t="s">
        <v>330</v>
      </c>
      <c r="H103">
        <v>10</v>
      </c>
      <c r="I103" t="s">
        <v>17</v>
      </c>
      <c r="J103" t="s">
        <v>18</v>
      </c>
      <c r="K103" t="s">
        <v>99</v>
      </c>
      <c r="L103" t="s">
        <v>20</v>
      </c>
      <c r="M103" t="s">
        <v>196</v>
      </c>
      <c r="N103">
        <v>5000</v>
      </c>
      <c r="O103">
        <v>21093587</v>
      </c>
    </row>
    <row r="104" spans="1:19">
      <c r="A104" s="18">
        <v>31</v>
      </c>
      <c r="B104" s="6">
        <v>1</v>
      </c>
      <c r="C104" s="6" t="s">
        <v>326</v>
      </c>
      <c r="D104" t="s">
        <v>14</v>
      </c>
      <c r="E104">
        <v>20</v>
      </c>
      <c r="F104" s="21" t="s">
        <v>15</v>
      </c>
      <c r="G104" t="s">
        <v>330</v>
      </c>
      <c r="H104">
        <v>15</v>
      </c>
      <c r="I104" t="s">
        <v>17</v>
      </c>
      <c r="J104" t="s">
        <v>18</v>
      </c>
      <c r="K104" t="s">
        <v>99</v>
      </c>
      <c r="L104" t="s">
        <v>20</v>
      </c>
      <c r="M104" t="s">
        <v>196</v>
      </c>
      <c r="N104">
        <v>2000</v>
      </c>
      <c r="O104" s="21">
        <v>25671498</v>
      </c>
      <c r="P104" s="6" t="s">
        <v>104</v>
      </c>
    </row>
    <row r="105" spans="1:19">
      <c r="A105" s="18">
        <v>31</v>
      </c>
      <c r="B105" s="6">
        <v>24</v>
      </c>
      <c r="C105" s="6" t="s">
        <v>326</v>
      </c>
      <c r="D105" t="s">
        <v>14</v>
      </c>
      <c r="E105">
        <v>20</v>
      </c>
      <c r="F105" s="21" t="s">
        <v>15</v>
      </c>
      <c r="G105" t="s">
        <v>330</v>
      </c>
      <c r="H105">
        <v>15</v>
      </c>
      <c r="I105" t="s">
        <v>17</v>
      </c>
      <c r="J105" t="s">
        <v>18</v>
      </c>
      <c r="K105" t="s">
        <v>99</v>
      </c>
      <c r="L105" t="s">
        <v>20</v>
      </c>
      <c r="M105" t="s">
        <v>196</v>
      </c>
      <c r="N105">
        <v>2000</v>
      </c>
      <c r="O105" s="21">
        <v>25671498</v>
      </c>
    </row>
    <row r="106" spans="1:19">
      <c r="A106" s="18">
        <v>31</v>
      </c>
      <c r="B106" s="6">
        <v>72</v>
      </c>
      <c r="C106" s="6" t="s">
        <v>326</v>
      </c>
      <c r="D106" t="s">
        <v>14</v>
      </c>
      <c r="E106">
        <v>20</v>
      </c>
      <c r="F106" s="21" t="s">
        <v>15</v>
      </c>
      <c r="G106" t="s">
        <v>330</v>
      </c>
      <c r="H106">
        <v>15</v>
      </c>
      <c r="I106" t="s">
        <v>17</v>
      </c>
      <c r="J106" t="s">
        <v>18</v>
      </c>
      <c r="K106" t="s">
        <v>99</v>
      </c>
      <c r="L106" t="s">
        <v>20</v>
      </c>
      <c r="M106" t="s">
        <v>196</v>
      </c>
      <c r="N106">
        <v>2000</v>
      </c>
      <c r="O106" s="21">
        <v>25671498</v>
      </c>
    </row>
    <row r="107" spans="1:19">
      <c r="A107" s="18">
        <v>32</v>
      </c>
      <c r="B107" s="6">
        <v>1</v>
      </c>
      <c r="C107" s="6" t="s">
        <v>326</v>
      </c>
      <c r="D107" t="s">
        <v>14</v>
      </c>
      <c r="E107">
        <v>20</v>
      </c>
      <c r="F107" s="21" t="s">
        <v>15</v>
      </c>
      <c r="G107" t="s">
        <v>330</v>
      </c>
      <c r="H107">
        <v>15</v>
      </c>
      <c r="I107" t="s">
        <v>17</v>
      </c>
      <c r="J107" t="s">
        <v>18</v>
      </c>
      <c r="K107" t="s">
        <v>99</v>
      </c>
      <c r="L107" t="s">
        <v>52</v>
      </c>
      <c r="M107" t="s">
        <v>59</v>
      </c>
      <c r="N107">
        <v>2000</v>
      </c>
      <c r="O107" s="21">
        <v>25671498</v>
      </c>
      <c r="P107" s="6" t="s">
        <v>105</v>
      </c>
    </row>
    <row r="108" spans="1:19">
      <c r="A108" s="18">
        <v>32</v>
      </c>
      <c r="B108" s="6">
        <v>24</v>
      </c>
      <c r="C108" s="6" t="s">
        <v>326</v>
      </c>
      <c r="D108" t="s">
        <v>14</v>
      </c>
      <c r="E108">
        <v>20</v>
      </c>
      <c r="F108" s="21" t="s">
        <v>15</v>
      </c>
      <c r="G108" t="s">
        <v>330</v>
      </c>
      <c r="H108">
        <v>15</v>
      </c>
      <c r="I108" t="s">
        <v>17</v>
      </c>
      <c r="J108" t="s">
        <v>18</v>
      </c>
      <c r="K108" t="s">
        <v>99</v>
      </c>
      <c r="L108" t="s">
        <v>52</v>
      </c>
      <c r="M108" t="s">
        <v>59</v>
      </c>
      <c r="N108">
        <v>2000</v>
      </c>
      <c r="O108" s="21">
        <v>25671498</v>
      </c>
    </row>
    <row r="109" spans="1:19">
      <c r="A109" s="18">
        <v>32</v>
      </c>
      <c r="B109" s="6">
        <v>72</v>
      </c>
      <c r="C109" s="6" t="s">
        <v>326</v>
      </c>
      <c r="D109" t="s">
        <v>14</v>
      </c>
      <c r="E109">
        <v>20</v>
      </c>
      <c r="F109" s="21" t="s">
        <v>15</v>
      </c>
      <c r="G109" t="s">
        <v>330</v>
      </c>
      <c r="H109">
        <v>15</v>
      </c>
      <c r="I109" t="s">
        <v>17</v>
      </c>
      <c r="J109" t="s">
        <v>18</v>
      </c>
      <c r="K109" t="s">
        <v>99</v>
      </c>
      <c r="L109" t="s">
        <v>52</v>
      </c>
      <c r="M109" t="s">
        <v>59</v>
      </c>
      <c r="N109">
        <v>2000</v>
      </c>
      <c r="O109" s="21">
        <v>25671498</v>
      </c>
    </row>
    <row r="110" spans="1:19">
      <c r="A110" s="18">
        <v>33</v>
      </c>
      <c r="B110" s="6">
        <v>1</v>
      </c>
      <c r="C110" s="6" t="s">
        <v>326</v>
      </c>
      <c r="D110" t="s">
        <v>14</v>
      </c>
      <c r="E110">
        <v>20</v>
      </c>
      <c r="F110" s="21" t="s">
        <v>15</v>
      </c>
      <c r="G110" t="s">
        <v>330</v>
      </c>
      <c r="H110">
        <v>15</v>
      </c>
      <c r="I110" t="s">
        <v>17</v>
      </c>
      <c r="J110" t="s">
        <v>18</v>
      </c>
      <c r="K110" t="s">
        <v>99</v>
      </c>
      <c r="L110" t="s">
        <v>52</v>
      </c>
      <c r="M110" t="s">
        <v>59</v>
      </c>
      <c r="N110">
        <v>2000</v>
      </c>
      <c r="O110" s="21">
        <v>25671498</v>
      </c>
      <c r="P110" s="6" t="s">
        <v>106</v>
      </c>
    </row>
    <row r="111" spans="1:19">
      <c r="A111" s="18">
        <v>33</v>
      </c>
      <c r="B111" s="6">
        <v>24</v>
      </c>
      <c r="C111" s="6" t="s">
        <v>326</v>
      </c>
      <c r="D111" t="s">
        <v>14</v>
      </c>
      <c r="E111">
        <v>20</v>
      </c>
      <c r="F111" s="21" t="s">
        <v>15</v>
      </c>
      <c r="G111" t="s">
        <v>330</v>
      </c>
      <c r="H111">
        <v>15</v>
      </c>
      <c r="I111" t="s">
        <v>17</v>
      </c>
      <c r="J111" t="s">
        <v>18</v>
      </c>
      <c r="K111" t="s">
        <v>99</v>
      </c>
      <c r="L111" t="s">
        <v>52</v>
      </c>
      <c r="M111" t="s">
        <v>59</v>
      </c>
      <c r="N111">
        <v>2000</v>
      </c>
      <c r="O111" s="21">
        <v>25671498</v>
      </c>
    </row>
    <row r="112" spans="1:19">
      <c r="A112" s="18">
        <v>33</v>
      </c>
      <c r="B112" s="6">
        <v>72</v>
      </c>
      <c r="C112" s="6" t="s">
        <v>326</v>
      </c>
      <c r="D112" t="s">
        <v>14</v>
      </c>
      <c r="E112">
        <v>20</v>
      </c>
      <c r="F112" s="21" t="s">
        <v>15</v>
      </c>
      <c r="G112" t="s">
        <v>330</v>
      </c>
      <c r="H112">
        <v>15</v>
      </c>
      <c r="I112" t="s">
        <v>17</v>
      </c>
      <c r="J112" t="s">
        <v>18</v>
      </c>
      <c r="K112" t="s">
        <v>99</v>
      </c>
      <c r="L112" t="s">
        <v>52</v>
      </c>
      <c r="M112" t="s">
        <v>59</v>
      </c>
      <c r="N112">
        <v>2000</v>
      </c>
      <c r="O112" s="21">
        <v>25671498</v>
      </c>
    </row>
    <row r="113" spans="1:16">
      <c r="A113" s="18">
        <v>34</v>
      </c>
      <c r="B113" s="6">
        <v>72</v>
      </c>
      <c r="C113">
        <v>8.3091787439613505</v>
      </c>
      <c r="D113" t="s">
        <v>14</v>
      </c>
      <c r="E113">
        <v>32</v>
      </c>
      <c r="F113" s="8" t="s">
        <v>74</v>
      </c>
      <c r="G113" t="s">
        <v>330</v>
      </c>
      <c r="H113">
        <v>11</v>
      </c>
      <c r="I113" t="s">
        <v>17</v>
      </c>
      <c r="J113" t="s">
        <v>18</v>
      </c>
      <c r="K113" t="s">
        <v>99</v>
      </c>
      <c r="L113" t="s">
        <v>20</v>
      </c>
      <c r="M113" t="s">
        <v>196</v>
      </c>
      <c r="N113">
        <v>5000</v>
      </c>
      <c r="O113">
        <v>23050635</v>
      </c>
      <c r="P113" s="6" t="s">
        <v>107</v>
      </c>
    </row>
    <row r="114" spans="1:16">
      <c r="A114" s="18">
        <v>35</v>
      </c>
      <c r="B114" s="6">
        <v>72</v>
      </c>
      <c r="C114">
        <v>10.434782608695601</v>
      </c>
      <c r="D114" t="s">
        <v>14</v>
      </c>
      <c r="E114">
        <v>32</v>
      </c>
      <c r="F114" s="8" t="s">
        <v>74</v>
      </c>
      <c r="G114" t="s">
        <v>330</v>
      </c>
      <c r="H114">
        <v>17.2</v>
      </c>
      <c r="I114" t="s">
        <v>17</v>
      </c>
      <c r="J114" t="s">
        <v>18</v>
      </c>
      <c r="K114" t="s">
        <v>99</v>
      </c>
      <c r="L114" t="s">
        <v>20</v>
      </c>
      <c r="M114" t="s">
        <v>196</v>
      </c>
      <c r="N114">
        <v>5000</v>
      </c>
      <c r="O114">
        <v>23050635</v>
      </c>
      <c r="P114" t="s">
        <v>287</v>
      </c>
    </row>
    <row r="115" spans="1:16">
      <c r="A115" s="18">
        <v>36</v>
      </c>
      <c r="B115" s="6">
        <v>24</v>
      </c>
      <c r="C115">
        <v>19.6202531645569</v>
      </c>
      <c r="D115" t="s">
        <v>14</v>
      </c>
      <c r="E115">
        <v>20</v>
      </c>
      <c r="F115" s="21" t="s">
        <v>15</v>
      </c>
      <c r="G115" t="s">
        <v>330</v>
      </c>
      <c r="H115">
        <v>24.7</v>
      </c>
      <c r="I115" t="s">
        <v>17</v>
      </c>
      <c r="J115" t="s">
        <v>18</v>
      </c>
      <c r="K115" t="s">
        <v>99</v>
      </c>
      <c r="L115" t="s">
        <v>20</v>
      </c>
      <c r="M115" t="s">
        <v>326</v>
      </c>
      <c r="N115">
        <v>2000</v>
      </c>
      <c r="O115" s="21">
        <v>32780938</v>
      </c>
      <c r="P115" s="6" t="s">
        <v>108</v>
      </c>
    </row>
    <row r="116" spans="1:16">
      <c r="A116" s="18">
        <v>37</v>
      </c>
      <c r="B116" s="6">
        <v>24</v>
      </c>
      <c r="C116">
        <v>9.9367088607594898</v>
      </c>
      <c r="D116" t="s">
        <v>14</v>
      </c>
      <c r="E116">
        <v>20</v>
      </c>
      <c r="F116" s="21" t="s">
        <v>15</v>
      </c>
      <c r="G116" t="s">
        <v>330</v>
      </c>
      <c r="H116">
        <v>105</v>
      </c>
      <c r="I116" t="s">
        <v>17</v>
      </c>
      <c r="J116" t="s">
        <v>18</v>
      </c>
      <c r="K116" t="s">
        <v>99</v>
      </c>
      <c r="L116" t="s">
        <v>20</v>
      </c>
      <c r="M116" t="s">
        <v>326</v>
      </c>
      <c r="N116">
        <v>2000</v>
      </c>
      <c r="O116" s="21">
        <v>32780938</v>
      </c>
      <c r="P116" s="6" t="s">
        <v>109</v>
      </c>
    </row>
    <row r="117" spans="1:16">
      <c r="A117" s="18">
        <v>38</v>
      </c>
      <c r="B117" s="6">
        <v>1</v>
      </c>
      <c r="C117">
        <v>5.8715596330275197</v>
      </c>
      <c r="D117" t="s">
        <v>14</v>
      </c>
      <c r="E117">
        <v>20</v>
      </c>
      <c r="F117" t="s">
        <v>31</v>
      </c>
      <c r="G117" t="s">
        <v>330</v>
      </c>
      <c r="H117">
        <v>11</v>
      </c>
      <c r="I117" t="s">
        <v>17</v>
      </c>
      <c r="J117" t="s">
        <v>18</v>
      </c>
      <c r="K117" t="s">
        <v>99</v>
      </c>
      <c r="L117" t="s">
        <v>110</v>
      </c>
      <c r="M117" t="s">
        <v>196</v>
      </c>
      <c r="N117" t="s">
        <v>53</v>
      </c>
      <c r="O117" s="21">
        <v>26333115</v>
      </c>
      <c r="P117" s="25" t="s">
        <v>111</v>
      </c>
    </row>
    <row r="118" spans="1:16">
      <c r="A118" s="18">
        <v>38</v>
      </c>
      <c r="B118" s="6">
        <v>12</v>
      </c>
      <c r="C118">
        <v>18.990825688073301</v>
      </c>
      <c r="D118" t="s">
        <v>14</v>
      </c>
      <c r="E118">
        <v>20</v>
      </c>
      <c r="F118" t="s">
        <v>31</v>
      </c>
      <c r="G118" t="s">
        <v>330</v>
      </c>
      <c r="H118">
        <v>11</v>
      </c>
      <c r="I118" t="s">
        <v>17</v>
      </c>
      <c r="J118" t="s">
        <v>18</v>
      </c>
      <c r="K118" t="s">
        <v>99</v>
      </c>
      <c r="L118" t="s">
        <v>110</v>
      </c>
      <c r="M118" t="s">
        <v>196</v>
      </c>
      <c r="N118" t="s">
        <v>53</v>
      </c>
      <c r="O118" s="21">
        <v>26333115</v>
      </c>
    </row>
    <row r="119" spans="1:16">
      <c r="A119" s="18">
        <v>38</v>
      </c>
      <c r="B119" s="6">
        <v>24</v>
      </c>
      <c r="C119">
        <v>38.807339449541203</v>
      </c>
      <c r="D119" t="s">
        <v>14</v>
      </c>
      <c r="E119">
        <v>20</v>
      </c>
      <c r="F119" t="s">
        <v>31</v>
      </c>
      <c r="G119" t="s">
        <v>330</v>
      </c>
      <c r="H119">
        <v>11</v>
      </c>
      <c r="I119" t="s">
        <v>17</v>
      </c>
      <c r="J119" t="s">
        <v>18</v>
      </c>
      <c r="K119" t="s">
        <v>99</v>
      </c>
      <c r="L119" t="s">
        <v>110</v>
      </c>
      <c r="M119" t="s">
        <v>196</v>
      </c>
      <c r="N119" t="s">
        <v>53</v>
      </c>
      <c r="O119" s="21">
        <v>26333115</v>
      </c>
    </row>
    <row r="120" spans="1:16">
      <c r="A120" s="18">
        <v>39</v>
      </c>
      <c r="B120" s="6">
        <v>24</v>
      </c>
      <c r="C120">
        <v>4.5294117647058796</v>
      </c>
      <c r="D120" t="s">
        <v>14</v>
      </c>
      <c r="E120">
        <v>20</v>
      </c>
      <c r="F120" s="21" t="s">
        <v>15</v>
      </c>
      <c r="G120" t="s">
        <v>330</v>
      </c>
      <c r="H120">
        <v>9</v>
      </c>
      <c r="I120" t="s">
        <v>87</v>
      </c>
      <c r="J120" t="s">
        <v>18</v>
      </c>
      <c r="K120" t="s">
        <v>99</v>
      </c>
      <c r="L120" t="s">
        <v>112</v>
      </c>
      <c r="M120" t="s">
        <v>381</v>
      </c>
      <c r="N120">
        <v>0</v>
      </c>
      <c r="O120" s="21">
        <v>29235846</v>
      </c>
      <c r="P120" s="6" t="s">
        <v>113</v>
      </c>
    </row>
    <row r="121" spans="1:16">
      <c r="A121" s="18">
        <v>40</v>
      </c>
      <c r="B121" s="6">
        <v>1</v>
      </c>
      <c r="C121">
        <v>6.4</v>
      </c>
      <c r="D121" t="s">
        <v>14</v>
      </c>
      <c r="E121">
        <v>18</v>
      </c>
      <c r="F121" t="s">
        <v>31</v>
      </c>
      <c r="G121" t="s">
        <v>330</v>
      </c>
      <c r="H121">
        <v>10</v>
      </c>
      <c r="I121" t="s">
        <v>29</v>
      </c>
      <c r="J121" t="s">
        <v>18</v>
      </c>
      <c r="K121" t="s">
        <v>99</v>
      </c>
      <c r="L121" s="32" t="s">
        <v>20</v>
      </c>
      <c r="M121" s="32" t="s">
        <v>57</v>
      </c>
      <c r="N121">
        <v>5000</v>
      </c>
      <c r="O121">
        <v>22916075</v>
      </c>
      <c r="P121" s="6" t="s">
        <v>114</v>
      </c>
    </row>
    <row r="122" spans="1:16">
      <c r="A122" s="18">
        <v>40</v>
      </c>
      <c r="B122" s="6">
        <v>5</v>
      </c>
      <c r="C122">
        <v>5.3</v>
      </c>
      <c r="D122" t="s">
        <v>14</v>
      </c>
      <c r="E122">
        <v>18</v>
      </c>
      <c r="F122" t="s">
        <v>31</v>
      </c>
      <c r="G122" t="s">
        <v>330</v>
      </c>
      <c r="H122">
        <v>10</v>
      </c>
      <c r="I122" t="s">
        <v>29</v>
      </c>
      <c r="J122" t="s">
        <v>18</v>
      </c>
      <c r="K122" t="s">
        <v>99</v>
      </c>
      <c r="L122" s="32" t="s">
        <v>20</v>
      </c>
      <c r="M122" s="32" t="s">
        <v>57</v>
      </c>
      <c r="N122">
        <v>5000</v>
      </c>
      <c r="O122">
        <v>22916075</v>
      </c>
      <c r="P122" s="6"/>
    </row>
    <row r="123" spans="1:16">
      <c r="A123" s="18">
        <v>40</v>
      </c>
      <c r="B123" s="6">
        <v>24</v>
      </c>
      <c r="C123">
        <v>3.1</v>
      </c>
      <c r="D123" t="s">
        <v>14</v>
      </c>
      <c r="E123">
        <v>18</v>
      </c>
      <c r="F123" t="s">
        <v>31</v>
      </c>
      <c r="G123" t="s">
        <v>330</v>
      </c>
      <c r="H123">
        <v>10</v>
      </c>
      <c r="I123" t="s">
        <v>29</v>
      </c>
      <c r="J123" t="s">
        <v>18</v>
      </c>
      <c r="K123" t="s">
        <v>99</v>
      </c>
      <c r="L123" s="32" t="s">
        <v>20</v>
      </c>
      <c r="M123" s="32" t="s">
        <v>57</v>
      </c>
      <c r="N123">
        <v>5000</v>
      </c>
      <c r="O123">
        <v>22916075</v>
      </c>
      <c r="P123" s="6"/>
    </row>
    <row r="124" spans="1:16">
      <c r="A124" s="18">
        <v>40</v>
      </c>
      <c r="B124" s="6">
        <v>48</v>
      </c>
      <c r="C124">
        <v>1.8</v>
      </c>
      <c r="D124" t="s">
        <v>14</v>
      </c>
      <c r="E124">
        <v>18</v>
      </c>
      <c r="F124" t="s">
        <v>31</v>
      </c>
      <c r="G124" t="s">
        <v>330</v>
      </c>
      <c r="H124">
        <v>10</v>
      </c>
      <c r="I124" t="s">
        <v>29</v>
      </c>
      <c r="J124" t="s">
        <v>18</v>
      </c>
      <c r="K124" t="s">
        <v>99</v>
      </c>
      <c r="L124" s="32" t="s">
        <v>20</v>
      </c>
      <c r="M124" s="32" t="s">
        <v>57</v>
      </c>
      <c r="N124">
        <v>5000</v>
      </c>
      <c r="O124">
        <v>22916075</v>
      </c>
    </row>
    <row r="125" spans="1:16">
      <c r="A125" s="18">
        <v>41</v>
      </c>
      <c r="B125" s="6">
        <v>1</v>
      </c>
      <c r="C125">
        <v>6.4</v>
      </c>
      <c r="D125" t="s">
        <v>14</v>
      </c>
      <c r="E125">
        <v>18</v>
      </c>
      <c r="F125" t="s">
        <v>31</v>
      </c>
      <c r="G125" t="s">
        <v>330</v>
      </c>
      <c r="H125">
        <v>10</v>
      </c>
      <c r="I125" t="s">
        <v>29</v>
      </c>
      <c r="J125" t="s">
        <v>18</v>
      </c>
      <c r="K125" t="s">
        <v>99</v>
      </c>
      <c r="L125" t="s">
        <v>160</v>
      </c>
      <c r="M125" s="32" t="s">
        <v>57</v>
      </c>
      <c r="N125">
        <v>5000</v>
      </c>
      <c r="O125">
        <v>22916075</v>
      </c>
      <c r="P125" s="6" t="s">
        <v>116</v>
      </c>
    </row>
    <row r="126" spans="1:16">
      <c r="A126" s="18">
        <v>41</v>
      </c>
      <c r="B126" s="6">
        <v>5</v>
      </c>
      <c r="C126">
        <v>4.5999999999999996</v>
      </c>
      <c r="D126" t="s">
        <v>14</v>
      </c>
      <c r="E126">
        <v>18</v>
      </c>
      <c r="F126" t="s">
        <v>31</v>
      </c>
      <c r="G126" t="s">
        <v>330</v>
      </c>
      <c r="H126">
        <v>10</v>
      </c>
      <c r="I126" t="s">
        <v>29</v>
      </c>
      <c r="J126" t="s">
        <v>18</v>
      </c>
      <c r="K126" t="s">
        <v>99</v>
      </c>
      <c r="L126" t="s">
        <v>160</v>
      </c>
      <c r="M126" s="32" t="s">
        <v>57</v>
      </c>
      <c r="N126">
        <v>5000</v>
      </c>
      <c r="O126">
        <v>22916075</v>
      </c>
      <c r="P126" s="6"/>
    </row>
    <row r="127" spans="1:16">
      <c r="A127" s="18">
        <v>41</v>
      </c>
      <c r="B127" s="6">
        <v>24</v>
      </c>
      <c r="C127">
        <v>3.3</v>
      </c>
      <c r="D127" t="s">
        <v>14</v>
      </c>
      <c r="E127">
        <v>18</v>
      </c>
      <c r="F127" t="s">
        <v>31</v>
      </c>
      <c r="G127" t="s">
        <v>330</v>
      </c>
      <c r="H127">
        <v>10</v>
      </c>
      <c r="I127" t="s">
        <v>29</v>
      </c>
      <c r="J127" t="s">
        <v>18</v>
      </c>
      <c r="K127" t="s">
        <v>99</v>
      </c>
      <c r="L127" t="s">
        <v>160</v>
      </c>
      <c r="M127" s="32" t="s">
        <v>57</v>
      </c>
      <c r="N127">
        <v>5000</v>
      </c>
      <c r="O127">
        <v>22916075</v>
      </c>
    </row>
    <row r="128" spans="1:16">
      <c r="A128" s="18">
        <v>41</v>
      </c>
      <c r="B128" s="6">
        <v>48</v>
      </c>
      <c r="C128">
        <v>2.2000000000000002</v>
      </c>
      <c r="D128" t="s">
        <v>14</v>
      </c>
      <c r="E128">
        <v>18</v>
      </c>
      <c r="F128" t="s">
        <v>31</v>
      </c>
      <c r="G128" t="s">
        <v>330</v>
      </c>
      <c r="H128">
        <v>10</v>
      </c>
      <c r="I128" t="s">
        <v>29</v>
      </c>
      <c r="J128" t="s">
        <v>18</v>
      </c>
      <c r="K128" t="s">
        <v>99</v>
      </c>
      <c r="L128" t="s">
        <v>160</v>
      </c>
      <c r="M128" s="32" t="s">
        <v>57</v>
      </c>
      <c r="N128">
        <v>5000</v>
      </c>
      <c r="O128">
        <v>22916075</v>
      </c>
    </row>
    <row r="129" spans="1:16">
      <c r="A129" s="18">
        <v>42</v>
      </c>
      <c r="B129" s="6">
        <v>24</v>
      </c>
      <c r="C129">
        <v>15.5</v>
      </c>
      <c r="D129" t="s">
        <v>14</v>
      </c>
      <c r="E129">
        <v>20</v>
      </c>
      <c r="F129" t="s">
        <v>70</v>
      </c>
      <c r="G129" t="s">
        <v>330</v>
      </c>
      <c r="H129">
        <v>7.5</v>
      </c>
      <c r="I129" t="s">
        <v>17</v>
      </c>
      <c r="J129" t="s">
        <v>18</v>
      </c>
      <c r="K129" t="s">
        <v>99</v>
      </c>
      <c r="L129" s="32" t="s">
        <v>20</v>
      </c>
      <c r="M129" s="32" t="s">
        <v>196</v>
      </c>
      <c r="N129">
        <v>2000</v>
      </c>
      <c r="O129" s="21">
        <v>24673744</v>
      </c>
      <c r="P129" s="6" t="s">
        <v>117</v>
      </c>
    </row>
    <row r="130" spans="1:16">
      <c r="A130" s="18">
        <v>43</v>
      </c>
      <c r="B130" s="6">
        <v>24</v>
      </c>
      <c r="C130">
        <v>13.9</v>
      </c>
      <c r="D130" t="s">
        <v>14</v>
      </c>
      <c r="E130">
        <v>21</v>
      </c>
      <c r="F130" t="s">
        <v>70</v>
      </c>
      <c r="G130" t="s">
        <v>330</v>
      </c>
      <c r="H130">
        <v>7.5</v>
      </c>
      <c r="I130" t="s">
        <v>17</v>
      </c>
      <c r="J130" t="s">
        <v>18</v>
      </c>
      <c r="K130" t="s">
        <v>99</v>
      </c>
      <c r="L130" s="32" t="s">
        <v>20</v>
      </c>
      <c r="M130" s="32" t="s">
        <v>196</v>
      </c>
      <c r="N130">
        <v>2000</v>
      </c>
      <c r="O130" s="21">
        <v>24673744</v>
      </c>
    </row>
    <row r="131" spans="1:16">
      <c r="A131" s="18">
        <v>44</v>
      </c>
      <c r="B131" s="6">
        <v>1</v>
      </c>
      <c r="C131">
        <v>3.38805970149253</v>
      </c>
      <c r="D131" t="s">
        <v>14</v>
      </c>
      <c r="E131">
        <v>18</v>
      </c>
      <c r="F131" t="s">
        <v>31</v>
      </c>
      <c r="G131" t="s">
        <v>330</v>
      </c>
      <c r="H131">
        <v>2</v>
      </c>
      <c r="I131" t="s">
        <v>81</v>
      </c>
      <c r="J131" t="s">
        <v>18</v>
      </c>
      <c r="K131" t="s">
        <v>99</v>
      </c>
      <c r="L131" s="32" t="s">
        <v>20</v>
      </c>
      <c r="M131" s="32" t="s">
        <v>326</v>
      </c>
      <c r="N131">
        <v>5000</v>
      </c>
      <c r="O131">
        <v>27698939</v>
      </c>
      <c r="P131" s="6" t="s">
        <v>118</v>
      </c>
    </row>
    <row r="132" spans="1:16">
      <c r="A132" s="18">
        <v>44</v>
      </c>
      <c r="B132" s="6">
        <v>3</v>
      </c>
      <c r="C132">
        <v>4.7164179104477597</v>
      </c>
      <c r="D132" t="s">
        <v>14</v>
      </c>
      <c r="E132">
        <v>18</v>
      </c>
      <c r="F132" t="s">
        <v>31</v>
      </c>
      <c r="G132" t="s">
        <v>330</v>
      </c>
      <c r="H132">
        <v>2</v>
      </c>
      <c r="I132" t="s">
        <v>81</v>
      </c>
      <c r="J132" t="s">
        <v>18</v>
      </c>
      <c r="K132" t="s">
        <v>99</v>
      </c>
      <c r="L132" s="32" t="s">
        <v>20</v>
      </c>
      <c r="M132" s="32" t="s">
        <v>326</v>
      </c>
      <c r="N132">
        <v>5000</v>
      </c>
      <c r="O132">
        <v>27698939</v>
      </c>
    </row>
    <row r="133" spans="1:16">
      <c r="A133" s="18">
        <v>44</v>
      </c>
      <c r="B133" s="6">
        <v>5</v>
      </c>
      <c r="C133">
        <v>4.8507462686567102</v>
      </c>
      <c r="D133" t="s">
        <v>14</v>
      </c>
      <c r="E133">
        <v>18</v>
      </c>
      <c r="F133" t="s">
        <v>31</v>
      </c>
      <c r="G133" t="s">
        <v>330</v>
      </c>
      <c r="H133">
        <v>2</v>
      </c>
      <c r="I133" t="s">
        <v>81</v>
      </c>
      <c r="J133" t="s">
        <v>18</v>
      </c>
      <c r="K133" t="s">
        <v>99</v>
      </c>
      <c r="L133" s="32" t="s">
        <v>20</v>
      </c>
      <c r="M133" s="32" t="s">
        <v>326</v>
      </c>
      <c r="N133">
        <v>5000</v>
      </c>
      <c r="O133">
        <v>27698939</v>
      </c>
    </row>
    <row r="134" spans="1:16">
      <c r="A134" s="18">
        <v>44</v>
      </c>
      <c r="B134" s="6">
        <v>8</v>
      </c>
      <c r="C134">
        <v>4.8358208955223798</v>
      </c>
      <c r="D134" t="s">
        <v>14</v>
      </c>
      <c r="E134">
        <v>18</v>
      </c>
      <c r="F134" t="s">
        <v>31</v>
      </c>
      <c r="G134" t="s">
        <v>330</v>
      </c>
      <c r="H134">
        <v>2</v>
      </c>
      <c r="I134" t="s">
        <v>81</v>
      </c>
      <c r="J134" t="s">
        <v>18</v>
      </c>
      <c r="K134" t="s">
        <v>99</v>
      </c>
      <c r="L134" s="32" t="s">
        <v>20</v>
      </c>
      <c r="M134" s="32" t="s">
        <v>326</v>
      </c>
      <c r="N134">
        <v>5000</v>
      </c>
      <c r="O134">
        <v>27698939</v>
      </c>
    </row>
    <row r="135" spans="1:16">
      <c r="A135" s="18">
        <v>44</v>
      </c>
      <c r="B135" s="6">
        <v>12</v>
      </c>
      <c r="C135">
        <v>4.7761194029850698</v>
      </c>
      <c r="D135" t="s">
        <v>14</v>
      </c>
      <c r="E135">
        <v>18</v>
      </c>
      <c r="F135" t="s">
        <v>31</v>
      </c>
      <c r="G135" t="s">
        <v>330</v>
      </c>
      <c r="H135">
        <v>2</v>
      </c>
      <c r="I135" t="s">
        <v>81</v>
      </c>
      <c r="J135" t="s">
        <v>18</v>
      </c>
      <c r="K135" t="s">
        <v>99</v>
      </c>
      <c r="L135" s="32" t="s">
        <v>20</v>
      </c>
      <c r="M135" s="32" t="s">
        <v>326</v>
      </c>
      <c r="N135">
        <v>5000</v>
      </c>
      <c r="O135">
        <v>27698939</v>
      </c>
    </row>
    <row r="136" spans="1:16">
      <c r="A136" s="18">
        <v>44</v>
      </c>
      <c r="B136" s="6">
        <v>24</v>
      </c>
      <c r="C136">
        <v>5.3432835820895503</v>
      </c>
      <c r="D136" t="s">
        <v>14</v>
      </c>
      <c r="E136">
        <v>18</v>
      </c>
      <c r="F136" t="s">
        <v>31</v>
      </c>
      <c r="G136" t="s">
        <v>330</v>
      </c>
      <c r="H136">
        <v>2</v>
      </c>
      <c r="I136" t="s">
        <v>81</v>
      </c>
      <c r="J136" t="s">
        <v>18</v>
      </c>
      <c r="K136" t="s">
        <v>99</v>
      </c>
      <c r="L136" s="32" t="s">
        <v>20</v>
      </c>
      <c r="M136" s="32" t="s">
        <v>326</v>
      </c>
      <c r="N136">
        <v>5000</v>
      </c>
      <c r="O136">
        <v>27698939</v>
      </c>
    </row>
    <row r="137" spans="1:16">
      <c r="A137" s="18">
        <v>44</v>
      </c>
      <c r="B137" s="6">
        <v>48</v>
      </c>
      <c r="C137">
        <v>5.0149253731343197</v>
      </c>
      <c r="D137" t="s">
        <v>14</v>
      </c>
      <c r="E137">
        <v>18</v>
      </c>
      <c r="F137" t="s">
        <v>31</v>
      </c>
      <c r="G137" t="s">
        <v>330</v>
      </c>
      <c r="H137">
        <v>2</v>
      </c>
      <c r="I137" t="s">
        <v>81</v>
      </c>
      <c r="J137" t="s">
        <v>18</v>
      </c>
      <c r="K137" t="s">
        <v>99</v>
      </c>
      <c r="L137" s="32" t="s">
        <v>20</v>
      </c>
      <c r="M137" s="32" t="s">
        <v>326</v>
      </c>
      <c r="N137">
        <v>5000</v>
      </c>
      <c r="O137">
        <v>27698939</v>
      </c>
    </row>
    <row r="138" spans="1:16">
      <c r="A138" s="18">
        <v>45</v>
      </c>
      <c r="B138" s="6">
        <v>1</v>
      </c>
      <c r="C138">
        <v>2.31343283582089</v>
      </c>
      <c r="D138" t="s">
        <v>14</v>
      </c>
      <c r="E138">
        <v>18</v>
      </c>
      <c r="F138" t="s">
        <v>31</v>
      </c>
      <c r="G138" t="s">
        <v>330</v>
      </c>
      <c r="H138">
        <v>10</v>
      </c>
      <c r="I138" t="s">
        <v>81</v>
      </c>
      <c r="J138" t="s">
        <v>18</v>
      </c>
      <c r="K138" t="s">
        <v>99</v>
      </c>
      <c r="L138" s="32" t="s">
        <v>20</v>
      </c>
      <c r="M138" s="32" t="s">
        <v>326</v>
      </c>
      <c r="N138">
        <v>5000</v>
      </c>
      <c r="O138">
        <v>27698939</v>
      </c>
      <c r="P138" s="6" t="s">
        <v>119</v>
      </c>
    </row>
    <row r="139" spans="1:16">
      <c r="A139" s="18">
        <v>45</v>
      </c>
      <c r="B139" s="6">
        <v>3</v>
      </c>
      <c r="C139">
        <v>3.0447761194029801</v>
      </c>
      <c r="D139" t="s">
        <v>14</v>
      </c>
      <c r="E139">
        <v>18</v>
      </c>
      <c r="F139" t="s">
        <v>31</v>
      </c>
      <c r="G139" t="s">
        <v>330</v>
      </c>
      <c r="H139">
        <v>10</v>
      </c>
      <c r="I139" t="s">
        <v>81</v>
      </c>
      <c r="J139" t="s">
        <v>18</v>
      </c>
      <c r="K139" t="s">
        <v>99</v>
      </c>
      <c r="L139" s="32" t="s">
        <v>20</v>
      </c>
      <c r="M139" s="32" t="s">
        <v>326</v>
      </c>
      <c r="N139">
        <v>5000</v>
      </c>
      <c r="O139">
        <v>27698939</v>
      </c>
    </row>
    <row r="140" spans="1:16">
      <c r="A140" s="18">
        <v>45</v>
      </c>
      <c r="B140" s="6">
        <v>5</v>
      </c>
      <c r="C140">
        <v>3.40298507462686</v>
      </c>
      <c r="D140" t="s">
        <v>14</v>
      </c>
      <c r="E140">
        <v>18</v>
      </c>
      <c r="F140" t="s">
        <v>31</v>
      </c>
      <c r="G140" t="s">
        <v>330</v>
      </c>
      <c r="H140">
        <v>10</v>
      </c>
      <c r="I140" t="s">
        <v>81</v>
      </c>
      <c r="J140" t="s">
        <v>18</v>
      </c>
      <c r="K140" t="s">
        <v>99</v>
      </c>
      <c r="L140" s="32" t="s">
        <v>20</v>
      </c>
      <c r="M140" s="32" t="s">
        <v>326</v>
      </c>
      <c r="N140">
        <v>5000</v>
      </c>
      <c r="O140">
        <v>27698939</v>
      </c>
    </row>
    <row r="141" spans="1:16">
      <c r="A141" s="18">
        <v>45</v>
      </c>
      <c r="B141" s="6">
        <v>8</v>
      </c>
      <c r="C141">
        <v>3.7462686567164099</v>
      </c>
      <c r="D141" t="s">
        <v>14</v>
      </c>
      <c r="E141">
        <v>18</v>
      </c>
      <c r="F141" t="s">
        <v>31</v>
      </c>
      <c r="G141" t="s">
        <v>330</v>
      </c>
      <c r="H141">
        <v>10</v>
      </c>
      <c r="I141" t="s">
        <v>81</v>
      </c>
      <c r="J141" t="s">
        <v>18</v>
      </c>
      <c r="K141" t="s">
        <v>99</v>
      </c>
      <c r="L141" s="32" t="s">
        <v>20</v>
      </c>
      <c r="M141" s="32" t="s">
        <v>326</v>
      </c>
      <c r="N141">
        <v>5000</v>
      </c>
      <c r="O141">
        <v>27698939</v>
      </c>
    </row>
    <row r="142" spans="1:16">
      <c r="A142" s="18">
        <v>45</v>
      </c>
      <c r="B142" s="6">
        <v>12</v>
      </c>
      <c r="C142">
        <v>3.98507462686567</v>
      </c>
      <c r="D142" t="s">
        <v>14</v>
      </c>
      <c r="E142">
        <v>18</v>
      </c>
      <c r="F142" t="s">
        <v>31</v>
      </c>
      <c r="G142" t="s">
        <v>330</v>
      </c>
      <c r="H142">
        <v>10</v>
      </c>
      <c r="I142" t="s">
        <v>81</v>
      </c>
      <c r="J142" t="s">
        <v>18</v>
      </c>
      <c r="K142" t="s">
        <v>99</v>
      </c>
      <c r="L142" s="32" t="s">
        <v>20</v>
      </c>
      <c r="M142" s="32" t="s">
        <v>326</v>
      </c>
      <c r="N142">
        <v>5000</v>
      </c>
      <c r="O142">
        <v>27698939</v>
      </c>
    </row>
    <row r="143" spans="1:16">
      <c r="A143" s="18">
        <v>45</v>
      </c>
      <c r="B143" s="6">
        <v>24</v>
      </c>
      <c r="C143">
        <v>4.6417910447761201</v>
      </c>
      <c r="D143" t="s">
        <v>14</v>
      </c>
      <c r="E143">
        <v>18</v>
      </c>
      <c r="F143" t="s">
        <v>31</v>
      </c>
      <c r="G143" t="s">
        <v>330</v>
      </c>
      <c r="H143">
        <v>10</v>
      </c>
      <c r="I143" t="s">
        <v>81</v>
      </c>
      <c r="J143" t="s">
        <v>18</v>
      </c>
      <c r="K143" t="s">
        <v>99</v>
      </c>
      <c r="L143" s="32" t="s">
        <v>20</v>
      </c>
      <c r="M143" s="32" t="s">
        <v>326</v>
      </c>
      <c r="N143">
        <v>5000</v>
      </c>
      <c r="O143">
        <v>27698939</v>
      </c>
    </row>
    <row r="144" spans="1:16">
      <c r="A144" s="18">
        <v>45</v>
      </c>
      <c r="B144" s="6">
        <v>48</v>
      </c>
      <c r="C144">
        <v>4.1044776119402897</v>
      </c>
      <c r="D144" t="s">
        <v>14</v>
      </c>
      <c r="E144">
        <v>18</v>
      </c>
      <c r="F144" t="s">
        <v>31</v>
      </c>
      <c r="G144" t="s">
        <v>330</v>
      </c>
      <c r="H144">
        <v>10</v>
      </c>
      <c r="I144" t="s">
        <v>81</v>
      </c>
      <c r="J144" t="s">
        <v>18</v>
      </c>
      <c r="K144" t="s">
        <v>99</v>
      </c>
      <c r="L144" s="32" t="s">
        <v>20</v>
      </c>
      <c r="M144" s="32" t="s">
        <v>326</v>
      </c>
      <c r="N144">
        <v>5000</v>
      </c>
      <c r="O144">
        <v>27698939</v>
      </c>
      <c r="P144" t="s">
        <v>120</v>
      </c>
    </row>
    <row r="145" spans="1:16">
      <c r="A145" s="18">
        <v>46</v>
      </c>
      <c r="B145" s="6">
        <v>1</v>
      </c>
      <c r="C145">
        <v>2.5970149253731298</v>
      </c>
      <c r="D145" t="s">
        <v>14</v>
      </c>
      <c r="E145">
        <v>18</v>
      </c>
      <c r="F145" t="s">
        <v>31</v>
      </c>
      <c r="G145" t="s">
        <v>330</v>
      </c>
      <c r="H145">
        <v>13</v>
      </c>
      <c r="I145" t="s">
        <v>81</v>
      </c>
      <c r="J145" t="s">
        <v>18</v>
      </c>
      <c r="K145" t="s">
        <v>99</v>
      </c>
      <c r="L145" s="32" t="s">
        <v>20</v>
      </c>
      <c r="M145" s="32" t="s">
        <v>326</v>
      </c>
      <c r="N145">
        <v>5000</v>
      </c>
      <c r="O145">
        <v>27698939</v>
      </c>
    </row>
    <row r="146" spans="1:16">
      <c r="A146" s="18">
        <v>46</v>
      </c>
      <c r="B146" s="6">
        <v>3</v>
      </c>
      <c r="C146">
        <v>3.5671641791044699</v>
      </c>
      <c r="D146" t="s">
        <v>14</v>
      </c>
      <c r="E146">
        <v>18</v>
      </c>
      <c r="F146" t="s">
        <v>31</v>
      </c>
      <c r="G146" t="s">
        <v>330</v>
      </c>
      <c r="H146">
        <v>13</v>
      </c>
      <c r="I146" t="s">
        <v>81</v>
      </c>
      <c r="J146" t="s">
        <v>18</v>
      </c>
      <c r="K146" t="s">
        <v>99</v>
      </c>
      <c r="L146" s="32" t="s">
        <v>20</v>
      </c>
      <c r="M146" s="32" t="s">
        <v>326</v>
      </c>
      <c r="N146">
        <v>5000</v>
      </c>
      <c r="O146">
        <v>27698939</v>
      </c>
    </row>
    <row r="147" spans="1:16">
      <c r="A147" s="18">
        <v>46</v>
      </c>
      <c r="B147" s="6">
        <v>5</v>
      </c>
      <c r="C147">
        <v>3.7910447761194002</v>
      </c>
      <c r="D147" t="s">
        <v>14</v>
      </c>
      <c r="E147">
        <v>18</v>
      </c>
      <c r="F147" t="s">
        <v>31</v>
      </c>
      <c r="G147" t="s">
        <v>330</v>
      </c>
      <c r="H147">
        <v>13</v>
      </c>
      <c r="I147" t="s">
        <v>81</v>
      </c>
      <c r="J147" t="s">
        <v>18</v>
      </c>
      <c r="K147" t="s">
        <v>99</v>
      </c>
      <c r="L147" s="32" t="s">
        <v>20</v>
      </c>
      <c r="M147" s="32" t="s">
        <v>326</v>
      </c>
      <c r="N147">
        <v>5000</v>
      </c>
      <c r="O147">
        <v>27698939</v>
      </c>
    </row>
    <row r="148" spans="1:16">
      <c r="A148" s="18">
        <v>46</v>
      </c>
      <c r="B148" s="6">
        <v>8</v>
      </c>
      <c r="C148">
        <v>4.2089552238805901</v>
      </c>
      <c r="D148" t="s">
        <v>14</v>
      </c>
      <c r="E148">
        <v>18</v>
      </c>
      <c r="F148" t="s">
        <v>31</v>
      </c>
      <c r="G148" t="s">
        <v>330</v>
      </c>
      <c r="H148">
        <v>13</v>
      </c>
      <c r="I148" t="s">
        <v>81</v>
      </c>
      <c r="J148" t="s">
        <v>18</v>
      </c>
      <c r="K148" t="s">
        <v>99</v>
      </c>
      <c r="L148" s="32" t="s">
        <v>20</v>
      </c>
      <c r="M148" s="32" t="s">
        <v>326</v>
      </c>
      <c r="N148">
        <v>5000</v>
      </c>
      <c r="O148">
        <v>27698939</v>
      </c>
    </row>
    <row r="149" spans="1:16">
      <c r="A149" s="18">
        <v>46</v>
      </c>
      <c r="B149" s="6">
        <v>12</v>
      </c>
      <c r="C149">
        <v>4.2238805970149196</v>
      </c>
      <c r="D149" t="s">
        <v>14</v>
      </c>
      <c r="E149">
        <v>18</v>
      </c>
      <c r="F149" t="s">
        <v>31</v>
      </c>
      <c r="G149" t="s">
        <v>330</v>
      </c>
      <c r="H149">
        <v>13</v>
      </c>
      <c r="I149" t="s">
        <v>81</v>
      </c>
      <c r="J149" t="s">
        <v>18</v>
      </c>
      <c r="K149" t="s">
        <v>99</v>
      </c>
      <c r="L149" s="32" t="s">
        <v>20</v>
      </c>
      <c r="M149" s="32" t="s">
        <v>326</v>
      </c>
      <c r="N149">
        <v>5000</v>
      </c>
      <c r="O149">
        <v>27698939</v>
      </c>
    </row>
    <row r="150" spans="1:16">
      <c r="A150" s="18">
        <v>46</v>
      </c>
      <c r="B150" s="6">
        <v>24</v>
      </c>
      <c r="C150">
        <v>4.5820895522388003</v>
      </c>
      <c r="D150" t="s">
        <v>14</v>
      </c>
      <c r="E150">
        <v>18</v>
      </c>
      <c r="F150" t="s">
        <v>31</v>
      </c>
      <c r="G150" t="s">
        <v>330</v>
      </c>
      <c r="H150">
        <v>13</v>
      </c>
      <c r="I150" t="s">
        <v>81</v>
      </c>
      <c r="J150" t="s">
        <v>18</v>
      </c>
      <c r="K150" t="s">
        <v>99</v>
      </c>
      <c r="L150" s="32" t="s">
        <v>20</v>
      </c>
      <c r="M150" s="32" t="s">
        <v>326</v>
      </c>
      <c r="N150">
        <v>5000</v>
      </c>
      <c r="O150">
        <v>27698939</v>
      </c>
    </row>
    <row r="151" spans="1:16">
      <c r="A151" s="18">
        <v>46</v>
      </c>
      <c r="B151" s="6">
        <v>48</v>
      </c>
      <c r="C151">
        <v>3.7761194029850702</v>
      </c>
      <c r="D151" t="s">
        <v>14</v>
      </c>
      <c r="E151">
        <v>18</v>
      </c>
      <c r="F151" t="s">
        <v>31</v>
      </c>
      <c r="G151" t="s">
        <v>330</v>
      </c>
      <c r="H151">
        <v>13</v>
      </c>
      <c r="I151" t="s">
        <v>81</v>
      </c>
      <c r="J151" t="s">
        <v>18</v>
      </c>
      <c r="K151" t="s">
        <v>99</v>
      </c>
      <c r="L151" s="32" t="s">
        <v>20</v>
      </c>
      <c r="M151" s="32" t="s">
        <v>326</v>
      </c>
      <c r="N151">
        <v>5000</v>
      </c>
      <c r="O151">
        <v>27698939</v>
      </c>
    </row>
    <row r="152" spans="1:16">
      <c r="A152" s="18">
        <v>47</v>
      </c>
      <c r="B152" s="6">
        <v>1</v>
      </c>
      <c r="C152">
        <v>3.5223880597014898</v>
      </c>
      <c r="D152" t="s">
        <v>14</v>
      </c>
      <c r="E152">
        <v>18</v>
      </c>
      <c r="F152" t="s">
        <v>31</v>
      </c>
      <c r="G152" t="s">
        <v>330</v>
      </c>
      <c r="H152">
        <v>13</v>
      </c>
      <c r="I152" t="s">
        <v>81</v>
      </c>
      <c r="J152" t="s">
        <v>18</v>
      </c>
      <c r="K152" t="s">
        <v>99</v>
      </c>
      <c r="L152" s="32" t="s">
        <v>20</v>
      </c>
      <c r="M152" s="32" t="s">
        <v>326</v>
      </c>
      <c r="N152">
        <v>5000</v>
      </c>
      <c r="O152">
        <v>27698939</v>
      </c>
      <c r="P152" s="6" t="s">
        <v>121</v>
      </c>
    </row>
    <row r="153" spans="1:16">
      <c r="A153" s="18">
        <v>47</v>
      </c>
      <c r="B153" s="6">
        <v>3</v>
      </c>
      <c r="C153">
        <v>4.2238805970149196</v>
      </c>
      <c r="D153" t="s">
        <v>14</v>
      </c>
      <c r="E153">
        <v>18</v>
      </c>
      <c r="F153" t="s">
        <v>31</v>
      </c>
      <c r="G153" t="s">
        <v>330</v>
      </c>
      <c r="H153">
        <v>13</v>
      </c>
      <c r="I153" t="s">
        <v>81</v>
      </c>
      <c r="J153" t="s">
        <v>18</v>
      </c>
      <c r="K153" t="s">
        <v>99</v>
      </c>
      <c r="L153" s="32" t="s">
        <v>20</v>
      </c>
      <c r="M153" s="32" t="s">
        <v>326</v>
      </c>
      <c r="N153">
        <v>5000</v>
      </c>
      <c r="O153">
        <v>27698939</v>
      </c>
    </row>
    <row r="154" spans="1:16">
      <c r="A154" s="18">
        <v>47</v>
      </c>
      <c r="B154" s="6">
        <v>5</v>
      </c>
      <c r="C154">
        <v>5</v>
      </c>
      <c r="D154" t="s">
        <v>14</v>
      </c>
      <c r="E154">
        <v>18</v>
      </c>
      <c r="F154" t="s">
        <v>31</v>
      </c>
      <c r="G154" t="s">
        <v>330</v>
      </c>
      <c r="H154">
        <v>13</v>
      </c>
      <c r="I154" t="s">
        <v>81</v>
      </c>
      <c r="J154" t="s">
        <v>18</v>
      </c>
      <c r="K154" t="s">
        <v>99</v>
      </c>
      <c r="L154" s="32" t="s">
        <v>20</v>
      </c>
      <c r="M154" s="32" t="s">
        <v>326</v>
      </c>
      <c r="N154">
        <v>5000</v>
      </c>
      <c r="O154">
        <v>27698939</v>
      </c>
    </row>
    <row r="155" spans="1:16">
      <c r="A155" s="18">
        <v>47</v>
      </c>
      <c r="B155" s="6">
        <v>8</v>
      </c>
      <c r="C155">
        <v>5.38805970149253</v>
      </c>
      <c r="D155" t="s">
        <v>14</v>
      </c>
      <c r="E155">
        <v>18</v>
      </c>
      <c r="F155" t="s">
        <v>31</v>
      </c>
      <c r="G155" t="s">
        <v>330</v>
      </c>
      <c r="H155">
        <v>13</v>
      </c>
      <c r="I155" t="s">
        <v>81</v>
      </c>
      <c r="J155" t="s">
        <v>18</v>
      </c>
      <c r="K155" t="s">
        <v>99</v>
      </c>
      <c r="L155" s="32" t="s">
        <v>20</v>
      </c>
      <c r="M155" s="32" t="s">
        <v>326</v>
      </c>
      <c r="N155">
        <v>5000</v>
      </c>
      <c r="O155">
        <v>27698939</v>
      </c>
    </row>
    <row r="156" spans="1:16">
      <c r="A156" s="18">
        <v>47</v>
      </c>
      <c r="B156" s="6">
        <v>12</v>
      </c>
      <c r="C156">
        <v>5.4179104477611899</v>
      </c>
      <c r="D156" t="s">
        <v>14</v>
      </c>
      <c r="E156">
        <v>18</v>
      </c>
      <c r="F156" t="s">
        <v>31</v>
      </c>
      <c r="G156" t="s">
        <v>330</v>
      </c>
      <c r="H156">
        <v>13</v>
      </c>
      <c r="I156" t="s">
        <v>81</v>
      </c>
      <c r="J156" t="s">
        <v>18</v>
      </c>
      <c r="K156" t="s">
        <v>99</v>
      </c>
      <c r="L156" s="32" t="s">
        <v>20</v>
      </c>
      <c r="M156" s="32" t="s">
        <v>326</v>
      </c>
      <c r="N156">
        <v>5000</v>
      </c>
      <c r="O156">
        <v>27698939</v>
      </c>
    </row>
    <row r="157" spans="1:16">
      <c r="A157" s="18">
        <v>47</v>
      </c>
      <c r="B157" s="6">
        <v>24</v>
      </c>
      <c r="C157">
        <v>5.1194029850746201</v>
      </c>
      <c r="D157" t="s">
        <v>14</v>
      </c>
      <c r="E157">
        <v>18</v>
      </c>
      <c r="F157" t="s">
        <v>31</v>
      </c>
      <c r="G157" t="s">
        <v>330</v>
      </c>
      <c r="H157">
        <v>13</v>
      </c>
      <c r="I157" t="s">
        <v>81</v>
      </c>
      <c r="J157" t="s">
        <v>18</v>
      </c>
      <c r="K157" t="s">
        <v>99</v>
      </c>
      <c r="L157" s="32" t="s">
        <v>20</v>
      </c>
      <c r="M157" s="32" t="s">
        <v>326</v>
      </c>
      <c r="N157">
        <v>5000</v>
      </c>
      <c r="O157">
        <v>27698939</v>
      </c>
    </row>
    <row r="158" spans="1:16">
      <c r="A158" s="18">
        <v>47</v>
      </c>
      <c r="B158" s="6">
        <v>48</v>
      </c>
      <c r="C158">
        <v>4.3134328358208904</v>
      </c>
      <c r="D158" t="s">
        <v>14</v>
      </c>
      <c r="E158">
        <v>18</v>
      </c>
      <c r="F158" t="s">
        <v>31</v>
      </c>
      <c r="G158" t="s">
        <v>330</v>
      </c>
      <c r="H158">
        <v>13</v>
      </c>
      <c r="I158" t="s">
        <v>81</v>
      </c>
      <c r="J158" t="s">
        <v>18</v>
      </c>
      <c r="K158" t="s">
        <v>99</v>
      </c>
      <c r="L158" s="32" t="s">
        <v>20</v>
      </c>
      <c r="M158" s="32" t="s">
        <v>326</v>
      </c>
      <c r="N158">
        <v>5000</v>
      </c>
      <c r="O158">
        <v>27698939</v>
      </c>
    </row>
    <row r="159" spans="1:16">
      <c r="A159" s="18">
        <v>48</v>
      </c>
      <c r="B159" s="6">
        <v>1</v>
      </c>
      <c r="C159">
        <v>2.4925373134328299</v>
      </c>
      <c r="D159" t="s">
        <v>14</v>
      </c>
      <c r="E159">
        <v>18</v>
      </c>
      <c r="F159" t="s">
        <v>31</v>
      </c>
      <c r="G159" t="s">
        <v>330</v>
      </c>
      <c r="H159">
        <v>18</v>
      </c>
      <c r="I159" t="s">
        <v>81</v>
      </c>
      <c r="J159" t="s">
        <v>18</v>
      </c>
      <c r="K159" t="s">
        <v>99</v>
      </c>
      <c r="L159" s="32" t="s">
        <v>20</v>
      </c>
      <c r="M159" s="32" t="s">
        <v>326</v>
      </c>
      <c r="N159">
        <v>5000</v>
      </c>
      <c r="O159">
        <v>27698939</v>
      </c>
      <c r="P159" s="6" t="s">
        <v>122</v>
      </c>
    </row>
    <row r="160" spans="1:16">
      <c r="A160" s="18">
        <v>48</v>
      </c>
      <c r="B160" s="6">
        <v>3</v>
      </c>
      <c r="C160">
        <v>3.2537313432835799</v>
      </c>
      <c r="D160" t="s">
        <v>14</v>
      </c>
      <c r="E160">
        <v>18</v>
      </c>
      <c r="F160" t="s">
        <v>31</v>
      </c>
      <c r="G160" t="s">
        <v>330</v>
      </c>
      <c r="H160">
        <v>18</v>
      </c>
      <c r="I160" t="s">
        <v>81</v>
      </c>
      <c r="J160" t="s">
        <v>18</v>
      </c>
      <c r="K160" t="s">
        <v>99</v>
      </c>
      <c r="L160" s="32" t="s">
        <v>20</v>
      </c>
      <c r="M160" s="32" t="s">
        <v>326</v>
      </c>
      <c r="N160">
        <v>5000</v>
      </c>
      <c r="O160">
        <v>27698939</v>
      </c>
    </row>
    <row r="161" spans="1:16">
      <c r="A161" s="18">
        <v>48</v>
      </c>
      <c r="B161" s="6">
        <v>5</v>
      </c>
      <c r="C161">
        <v>3.6865671641790998</v>
      </c>
      <c r="D161" t="s">
        <v>14</v>
      </c>
      <c r="E161">
        <v>18</v>
      </c>
      <c r="F161" t="s">
        <v>31</v>
      </c>
      <c r="G161" t="s">
        <v>330</v>
      </c>
      <c r="H161">
        <v>18</v>
      </c>
      <c r="I161" t="s">
        <v>81</v>
      </c>
      <c r="J161" t="s">
        <v>18</v>
      </c>
      <c r="K161" t="s">
        <v>99</v>
      </c>
      <c r="L161" s="32" t="s">
        <v>20</v>
      </c>
      <c r="M161" s="32" t="s">
        <v>326</v>
      </c>
      <c r="N161">
        <v>5000</v>
      </c>
      <c r="O161">
        <v>27698939</v>
      </c>
    </row>
    <row r="162" spans="1:16">
      <c r="A162" s="18">
        <v>48</v>
      </c>
      <c r="B162" s="6">
        <v>8</v>
      </c>
      <c r="C162">
        <v>4.14925373134328</v>
      </c>
      <c r="D162" t="s">
        <v>14</v>
      </c>
      <c r="E162">
        <v>18</v>
      </c>
      <c r="F162" t="s">
        <v>31</v>
      </c>
      <c r="G162" t="s">
        <v>330</v>
      </c>
      <c r="H162">
        <v>18</v>
      </c>
      <c r="I162" t="s">
        <v>81</v>
      </c>
      <c r="J162" t="s">
        <v>18</v>
      </c>
      <c r="K162" t="s">
        <v>99</v>
      </c>
      <c r="L162" s="32" t="s">
        <v>20</v>
      </c>
      <c r="M162" s="32" t="s">
        <v>326</v>
      </c>
      <c r="N162">
        <v>5000</v>
      </c>
      <c r="O162">
        <v>27698939</v>
      </c>
    </row>
    <row r="163" spans="1:16">
      <c r="A163" s="18">
        <v>48</v>
      </c>
      <c r="B163" s="6">
        <v>12</v>
      </c>
      <c r="C163">
        <v>4.23880597014925</v>
      </c>
      <c r="D163" t="s">
        <v>14</v>
      </c>
      <c r="E163">
        <v>18</v>
      </c>
      <c r="F163" t="s">
        <v>31</v>
      </c>
      <c r="G163" t="s">
        <v>330</v>
      </c>
      <c r="H163">
        <v>18</v>
      </c>
      <c r="I163" t="s">
        <v>81</v>
      </c>
      <c r="J163" t="s">
        <v>18</v>
      </c>
      <c r="K163" t="s">
        <v>99</v>
      </c>
      <c r="L163" s="32" t="s">
        <v>20</v>
      </c>
      <c r="M163" s="32" t="s">
        <v>326</v>
      </c>
      <c r="N163">
        <v>5000</v>
      </c>
      <c r="O163">
        <v>27698939</v>
      </c>
    </row>
    <row r="164" spans="1:16">
      <c r="A164" s="18">
        <v>48</v>
      </c>
      <c r="B164" s="6">
        <v>24</v>
      </c>
      <c r="C164">
        <v>4.1044776119402897</v>
      </c>
      <c r="D164" t="s">
        <v>14</v>
      </c>
      <c r="E164">
        <v>18</v>
      </c>
      <c r="F164" t="s">
        <v>31</v>
      </c>
      <c r="G164" t="s">
        <v>330</v>
      </c>
      <c r="H164">
        <v>18</v>
      </c>
      <c r="I164" t="s">
        <v>81</v>
      </c>
      <c r="J164" t="s">
        <v>18</v>
      </c>
      <c r="K164" t="s">
        <v>99</v>
      </c>
      <c r="L164" s="32" t="s">
        <v>20</v>
      </c>
      <c r="M164" s="32" t="s">
        <v>326</v>
      </c>
      <c r="N164">
        <v>5000</v>
      </c>
      <c r="O164">
        <v>27698939</v>
      </c>
    </row>
    <row r="165" spans="1:16">
      <c r="A165" s="18">
        <v>48</v>
      </c>
      <c r="B165" s="6">
        <v>48</v>
      </c>
      <c r="C165">
        <v>3.38805970149253</v>
      </c>
      <c r="D165" t="s">
        <v>14</v>
      </c>
      <c r="E165">
        <v>18</v>
      </c>
      <c r="F165" t="s">
        <v>31</v>
      </c>
      <c r="G165" t="s">
        <v>330</v>
      </c>
      <c r="H165">
        <v>18</v>
      </c>
      <c r="I165" t="s">
        <v>81</v>
      </c>
      <c r="J165" t="s">
        <v>18</v>
      </c>
      <c r="K165" t="s">
        <v>99</v>
      </c>
      <c r="L165" s="32" t="s">
        <v>20</v>
      </c>
      <c r="M165" s="32" t="s">
        <v>326</v>
      </c>
      <c r="N165">
        <v>5000</v>
      </c>
      <c r="O165">
        <v>27698939</v>
      </c>
    </row>
    <row r="166" spans="1:16">
      <c r="A166" s="18">
        <v>49</v>
      </c>
      <c r="B166" s="6">
        <v>0.5</v>
      </c>
      <c r="C166">
        <v>6.57407407407407</v>
      </c>
      <c r="D166" t="s">
        <v>14</v>
      </c>
      <c r="E166">
        <v>18</v>
      </c>
      <c r="F166" t="s">
        <v>31</v>
      </c>
      <c r="G166" t="s">
        <v>330</v>
      </c>
      <c r="H166">
        <v>32</v>
      </c>
      <c r="I166" t="s">
        <v>81</v>
      </c>
      <c r="J166" t="s">
        <v>125</v>
      </c>
      <c r="K166" t="s">
        <v>19</v>
      </c>
      <c r="L166" s="32" t="s">
        <v>126</v>
      </c>
      <c r="M166" s="32" t="s">
        <v>326</v>
      </c>
      <c r="N166">
        <v>5000</v>
      </c>
      <c r="O166" s="21">
        <v>25477170</v>
      </c>
      <c r="P166" s="24" t="s">
        <v>347</v>
      </c>
    </row>
    <row r="167" spans="1:16">
      <c r="A167" s="18">
        <v>49</v>
      </c>
      <c r="B167" s="6">
        <v>3</v>
      </c>
      <c r="C167">
        <v>8.1481481481481399</v>
      </c>
      <c r="D167" t="s">
        <v>14</v>
      </c>
      <c r="E167">
        <v>18</v>
      </c>
      <c r="F167" t="s">
        <v>31</v>
      </c>
      <c r="G167" t="s">
        <v>330</v>
      </c>
      <c r="H167">
        <v>32</v>
      </c>
      <c r="I167" t="s">
        <v>81</v>
      </c>
      <c r="J167" t="s">
        <v>125</v>
      </c>
      <c r="K167" t="s">
        <v>19</v>
      </c>
      <c r="L167" s="32" t="s">
        <v>126</v>
      </c>
      <c r="M167" s="32" t="s">
        <v>326</v>
      </c>
      <c r="N167">
        <v>5000</v>
      </c>
      <c r="O167" s="21">
        <v>25477170</v>
      </c>
    </row>
    <row r="168" spans="1:16">
      <c r="A168" s="18">
        <v>49</v>
      </c>
      <c r="B168" s="6">
        <v>6</v>
      </c>
      <c r="C168">
        <v>7.6851851851851798</v>
      </c>
      <c r="D168" t="s">
        <v>14</v>
      </c>
      <c r="E168">
        <v>18</v>
      </c>
      <c r="F168" t="s">
        <v>31</v>
      </c>
      <c r="G168" t="s">
        <v>330</v>
      </c>
      <c r="H168">
        <v>32</v>
      </c>
      <c r="I168" t="s">
        <v>81</v>
      </c>
      <c r="J168" t="s">
        <v>125</v>
      </c>
      <c r="K168" t="s">
        <v>19</v>
      </c>
      <c r="L168" s="32" t="s">
        <v>126</v>
      </c>
      <c r="M168" s="32" t="s">
        <v>326</v>
      </c>
      <c r="N168">
        <v>5000</v>
      </c>
      <c r="O168" s="21">
        <v>25477170</v>
      </c>
    </row>
    <row r="169" spans="1:16">
      <c r="A169" s="18">
        <v>49</v>
      </c>
      <c r="B169" s="6">
        <v>16</v>
      </c>
      <c r="C169">
        <v>5.7407407407407396</v>
      </c>
      <c r="D169" t="s">
        <v>14</v>
      </c>
      <c r="E169">
        <v>18</v>
      </c>
      <c r="F169" t="s">
        <v>31</v>
      </c>
      <c r="G169" t="s">
        <v>330</v>
      </c>
      <c r="H169">
        <v>32</v>
      </c>
      <c r="I169" t="s">
        <v>81</v>
      </c>
      <c r="J169" t="s">
        <v>125</v>
      </c>
      <c r="K169" t="s">
        <v>19</v>
      </c>
      <c r="L169" s="32" t="s">
        <v>126</v>
      </c>
      <c r="M169" s="32" t="s">
        <v>326</v>
      </c>
      <c r="N169">
        <v>5000</v>
      </c>
      <c r="O169" s="21">
        <v>25477170</v>
      </c>
    </row>
    <row r="170" spans="1:16">
      <c r="A170" s="18">
        <v>49</v>
      </c>
      <c r="B170" s="6">
        <v>24</v>
      </c>
      <c r="C170">
        <v>4.6296296296296298</v>
      </c>
      <c r="D170" t="s">
        <v>14</v>
      </c>
      <c r="E170">
        <v>18</v>
      </c>
      <c r="F170" t="s">
        <v>31</v>
      </c>
      <c r="G170" t="s">
        <v>330</v>
      </c>
      <c r="H170">
        <v>32</v>
      </c>
      <c r="I170" t="s">
        <v>81</v>
      </c>
      <c r="J170" t="s">
        <v>125</v>
      </c>
      <c r="K170" t="s">
        <v>19</v>
      </c>
      <c r="L170" s="32" t="s">
        <v>126</v>
      </c>
      <c r="M170" s="32" t="s">
        <v>326</v>
      </c>
      <c r="N170">
        <v>5000</v>
      </c>
      <c r="O170" s="21">
        <v>25477170</v>
      </c>
    </row>
    <row r="171" spans="1:16">
      <c r="A171" s="18">
        <v>49</v>
      </c>
      <c r="B171" s="6">
        <v>48</v>
      </c>
      <c r="C171">
        <v>3.05555555555555</v>
      </c>
      <c r="D171" t="s">
        <v>14</v>
      </c>
      <c r="E171">
        <v>18</v>
      </c>
      <c r="F171" t="s">
        <v>31</v>
      </c>
      <c r="G171" t="s">
        <v>330</v>
      </c>
      <c r="H171">
        <v>32</v>
      </c>
      <c r="I171" t="s">
        <v>81</v>
      </c>
      <c r="J171" t="s">
        <v>125</v>
      </c>
      <c r="K171" t="s">
        <v>19</v>
      </c>
      <c r="L171" s="32" t="s">
        <v>126</v>
      </c>
      <c r="M171" s="32" t="s">
        <v>326</v>
      </c>
      <c r="N171">
        <v>5000</v>
      </c>
      <c r="O171" s="21">
        <v>25477170</v>
      </c>
    </row>
    <row r="172" spans="1:16">
      <c r="A172" s="18">
        <v>50</v>
      </c>
      <c r="B172" s="6">
        <v>0.5</v>
      </c>
      <c r="C172">
        <v>4.0178571428571397</v>
      </c>
      <c r="D172" t="s">
        <v>14</v>
      </c>
      <c r="E172">
        <v>18</v>
      </c>
      <c r="F172" t="s">
        <v>31</v>
      </c>
      <c r="G172" t="s">
        <v>330</v>
      </c>
      <c r="H172">
        <v>27</v>
      </c>
      <c r="I172" t="s">
        <v>81</v>
      </c>
      <c r="J172" t="s">
        <v>125</v>
      </c>
      <c r="K172" t="s">
        <v>19</v>
      </c>
      <c r="L172" s="32" t="s">
        <v>20</v>
      </c>
      <c r="M172" s="32" t="s">
        <v>326</v>
      </c>
      <c r="N172">
        <v>5000</v>
      </c>
      <c r="O172" s="21">
        <v>25477170</v>
      </c>
      <c r="P172" s="24" t="s">
        <v>348</v>
      </c>
    </row>
    <row r="173" spans="1:16">
      <c r="A173" s="18">
        <v>50</v>
      </c>
      <c r="B173" s="6">
        <v>3</v>
      </c>
      <c r="C173">
        <v>4.1964285714285703</v>
      </c>
      <c r="D173" t="s">
        <v>14</v>
      </c>
      <c r="E173">
        <v>18</v>
      </c>
      <c r="F173" t="s">
        <v>31</v>
      </c>
      <c r="G173" t="s">
        <v>330</v>
      </c>
      <c r="H173">
        <v>27</v>
      </c>
      <c r="I173" t="s">
        <v>81</v>
      </c>
      <c r="J173" t="s">
        <v>125</v>
      </c>
      <c r="K173" t="s">
        <v>19</v>
      </c>
      <c r="L173" s="32" t="s">
        <v>20</v>
      </c>
      <c r="M173" s="32" t="s">
        <v>326</v>
      </c>
      <c r="N173">
        <v>5000</v>
      </c>
      <c r="O173" s="21">
        <v>25477170</v>
      </c>
    </row>
    <row r="174" spans="1:16">
      <c r="A174" s="18">
        <v>50</v>
      </c>
      <c r="B174" s="6">
        <v>6</v>
      </c>
      <c r="C174">
        <v>3.75</v>
      </c>
      <c r="D174" t="s">
        <v>14</v>
      </c>
      <c r="E174">
        <v>18</v>
      </c>
      <c r="F174" t="s">
        <v>31</v>
      </c>
      <c r="G174" t="s">
        <v>330</v>
      </c>
      <c r="H174">
        <v>27</v>
      </c>
      <c r="I174" t="s">
        <v>81</v>
      </c>
      <c r="J174" t="s">
        <v>125</v>
      </c>
      <c r="K174" t="s">
        <v>19</v>
      </c>
      <c r="L174" s="32" t="s">
        <v>20</v>
      </c>
      <c r="M174" s="32" t="s">
        <v>326</v>
      </c>
      <c r="N174">
        <v>5000</v>
      </c>
      <c r="O174" s="21">
        <v>25477170</v>
      </c>
    </row>
    <row r="175" spans="1:16">
      <c r="A175" s="18">
        <v>50</v>
      </c>
      <c r="B175" s="6">
        <v>16</v>
      </c>
      <c r="C175">
        <v>3.0357142857142798</v>
      </c>
      <c r="D175" t="s">
        <v>14</v>
      </c>
      <c r="E175">
        <v>18</v>
      </c>
      <c r="F175" t="s">
        <v>31</v>
      </c>
      <c r="G175" t="s">
        <v>330</v>
      </c>
      <c r="H175">
        <v>27</v>
      </c>
      <c r="I175" t="s">
        <v>81</v>
      </c>
      <c r="J175" t="s">
        <v>125</v>
      </c>
      <c r="K175" t="s">
        <v>19</v>
      </c>
      <c r="L175" s="32" t="s">
        <v>20</v>
      </c>
      <c r="M175" s="32" t="s">
        <v>326</v>
      </c>
      <c r="N175">
        <v>5000</v>
      </c>
      <c r="O175" s="21">
        <v>25477170</v>
      </c>
    </row>
    <row r="176" spans="1:16">
      <c r="A176" s="18">
        <v>50</v>
      </c>
      <c r="B176" s="6">
        <v>24</v>
      </c>
      <c r="C176">
        <v>3.125</v>
      </c>
      <c r="D176" t="s">
        <v>14</v>
      </c>
      <c r="E176">
        <v>18</v>
      </c>
      <c r="F176" t="s">
        <v>31</v>
      </c>
      <c r="G176" t="s">
        <v>330</v>
      </c>
      <c r="H176">
        <v>27</v>
      </c>
      <c r="I176" t="s">
        <v>81</v>
      </c>
      <c r="J176" t="s">
        <v>125</v>
      </c>
      <c r="K176" t="s">
        <v>19</v>
      </c>
      <c r="L176" s="32" t="s">
        <v>20</v>
      </c>
      <c r="M176" s="32" t="s">
        <v>326</v>
      </c>
      <c r="N176">
        <v>5000</v>
      </c>
      <c r="O176" s="21">
        <v>25477170</v>
      </c>
    </row>
    <row r="177" spans="1:16">
      <c r="A177" s="18">
        <v>50</v>
      </c>
      <c r="B177" s="6">
        <v>48</v>
      </c>
      <c r="C177">
        <v>2.1428571428571401</v>
      </c>
      <c r="D177" t="s">
        <v>14</v>
      </c>
      <c r="E177">
        <v>18</v>
      </c>
      <c r="F177" t="s">
        <v>31</v>
      </c>
      <c r="G177" t="s">
        <v>330</v>
      </c>
      <c r="H177">
        <v>27</v>
      </c>
      <c r="I177" t="s">
        <v>81</v>
      </c>
      <c r="J177" t="s">
        <v>125</v>
      </c>
      <c r="K177" t="s">
        <v>19</v>
      </c>
      <c r="L177" s="32" t="s">
        <v>20</v>
      </c>
      <c r="M177" s="32" t="s">
        <v>326</v>
      </c>
      <c r="N177">
        <v>5000</v>
      </c>
      <c r="O177" s="21">
        <v>25477170</v>
      </c>
    </row>
    <row r="178" spans="1:16">
      <c r="A178" s="18">
        <v>51</v>
      </c>
      <c r="B178" s="6">
        <v>0.5</v>
      </c>
      <c r="C178">
        <v>4.8039215686274499</v>
      </c>
      <c r="D178" t="s">
        <v>14</v>
      </c>
      <c r="E178">
        <v>18</v>
      </c>
      <c r="F178" s="21" t="s">
        <v>15</v>
      </c>
      <c r="G178" t="s">
        <v>330</v>
      </c>
      <c r="H178">
        <v>37</v>
      </c>
      <c r="I178" t="s">
        <v>81</v>
      </c>
      <c r="J178" t="s">
        <v>125</v>
      </c>
      <c r="K178" t="s">
        <v>19</v>
      </c>
      <c r="L178" t="s">
        <v>159</v>
      </c>
      <c r="M178" s="32" t="s">
        <v>196</v>
      </c>
      <c r="N178">
        <v>5000</v>
      </c>
      <c r="O178">
        <v>23374706</v>
      </c>
      <c r="P178" s="24" t="s">
        <v>349</v>
      </c>
    </row>
    <row r="179" spans="1:16">
      <c r="A179" s="18">
        <v>51</v>
      </c>
      <c r="B179" s="6">
        <v>3</v>
      </c>
      <c r="C179">
        <v>5.5882352941176396</v>
      </c>
      <c r="D179" t="s">
        <v>14</v>
      </c>
      <c r="E179">
        <v>18</v>
      </c>
      <c r="F179" s="21" t="s">
        <v>15</v>
      </c>
      <c r="G179" t="s">
        <v>330</v>
      </c>
      <c r="H179">
        <v>37</v>
      </c>
      <c r="I179" t="s">
        <v>81</v>
      </c>
      <c r="J179" t="s">
        <v>125</v>
      </c>
      <c r="K179" t="s">
        <v>19</v>
      </c>
      <c r="L179" t="s">
        <v>159</v>
      </c>
      <c r="M179" s="32" t="s">
        <v>196</v>
      </c>
      <c r="N179">
        <v>5000</v>
      </c>
      <c r="O179">
        <v>23374706</v>
      </c>
      <c r="P179" s="24"/>
    </row>
    <row r="180" spans="1:16">
      <c r="A180" s="18">
        <v>51</v>
      </c>
      <c r="B180" s="6">
        <v>6</v>
      </c>
      <c r="C180">
        <v>5.5882352941176396</v>
      </c>
      <c r="D180" t="s">
        <v>14</v>
      </c>
      <c r="E180">
        <v>18</v>
      </c>
      <c r="F180" s="21" t="s">
        <v>15</v>
      </c>
      <c r="G180" t="s">
        <v>330</v>
      </c>
      <c r="H180">
        <v>37</v>
      </c>
      <c r="I180" t="s">
        <v>81</v>
      </c>
      <c r="J180" t="s">
        <v>125</v>
      </c>
      <c r="K180" t="s">
        <v>19</v>
      </c>
      <c r="L180" t="s">
        <v>159</v>
      </c>
      <c r="M180" s="32" t="s">
        <v>196</v>
      </c>
      <c r="N180">
        <v>5000</v>
      </c>
      <c r="O180">
        <v>23374706</v>
      </c>
      <c r="P180" s="24"/>
    </row>
    <row r="181" spans="1:16">
      <c r="A181" s="18">
        <v>51</v>
      </c>
      <c r="B181" s="6">
        <v>16</v>
      </c>
      <c r="C181">
        <v>4.9019607843137196</v>
      </c>
      <c r="D181" t="s">
        <v>14</v>
      </c>
      <c r="E181">
        <v>18</v>
      </c>
      <c r="F181" s="21" t="s">
        <v>15</v>
      </c>
      <c r="G181" t="s">
        <v>330</v>
      </c>
      <c r="H181">
        <v>37</v>
      </c>
      <c r="I181" t="s">
        <v>81</v>
      </c>
      <c r="J181" t="s">
        <v>125</v>
      </c>
      <c r="K181" t="s">
        <v>19</v>
      </c>
      <c r="L181" t="s">
        <v>159</v>
      </c>
      <c r="M181" s="32" t="s">
        <v>196</v>
      </c>
      <c r="N181">
        <v>5000</v>
      </c>
      <c r="O181">
        <v>23374706</v>
      </c>
      <c r="P181" s="24"/>
    </row>
    <row r="182" spans="1:16">
      <c r="A182" s="18">
        <v>51</v>
      </c>
      <c r="B182" s="6">
        <v>24</v>
      </c>
      <c r="C182">
        <v>4.6078431372548998</v>
      </c>
      <c r="D182" t="s">
        <v>14</v>
      </c>
      <c r="E182">
        <v>18</v>
      </c>
      <c r="F182" s="21" t="s">
        <v>15</v>
      </c>
      <c r="G182" t="s">
        <v>330</v>
      </c>
      <c r="H182">
        <v>37</v>
      </c>
      <c r="I182" t="s">
        <v>81</v>
      </c>
      <c r="J182" t="s">
        <v>125</v>
      </c>
      <c r="K182" t="s">
        <v>19</v>
      </c>
      <c r="L182" t="s">
        <v>159</v>
      </c>
      <c r="M182" s="32" t="s">
        <v>196</v>
      </c>
      <c r="N182">
        <v>5000</v>
      </c>
      <c r="O182">
        <v>23374706</v>
      </c>
      <c r="P182" s="24"/>
    </row>
    <row r="183" spans="1:16">
      <c r="A183" s="18">
        <v>51</v>
      </c>
      <c r="B183" s="6">
        <v>48</v>
      </c>
      <c r="C183">
        <v>4.0196078431372504</v>
      </c>
      <c r="D183" t="s">
        <v>14</v>
      </c>
      <c r="E183">
        <v>18</v>
      </c>
      <c r="F183" s="21" t="s">
        <v>15</v>
      </c>
      <c r="G183" t="s">
        <v>330</v>
      </c>
      <c r="H183">
        <v>37</v>
      </c>
      <c r="I183" t="s">
        <v>81</v>
      </c>
      <c r="J183" t="s">
        <v>125</v>
      </c>
      <c r="K183" t="s">
        <v>19</v>
      </c>
      <c r="L183" t="s">
        <v>159</v>
      </c>
      <c r="M183" s="32" t="s">
        <v>196</v>
      </c>
      <c r="N183">
        <v>5000</v>
      </c>
      <c r="O183">
        <v>23374706</v>
      </c>
    </row>
    <row r="184" spans="1:16">
      <c r="A184" s="18">
        <v>52</v>
      </c>
      <c r="B184" s="6">
        <v>0.5</v>
      </c>
      <c r="C184">
        <v>3.3653846153846101</v>
      </c>
      <c r="D184" t="s">
        <v>14</v>
      </c>
      <c r="E184">
        <v>18</v>
      </c>
      <c r="F184" s="21" t="s">
        <v>15</v>
      </c>
      <c r="G184" t="s">
        <v>330</v>
      </c>
      <c r="H184">
        <v>26.2</v>
      </c>
      <c r="I184" t="s">
        <v>81</v>
      </c>
      <c r="J184" t="s">
        <v>125</v>
      </c>
      <c r="K184" t="s">
        <v>19</v>
      </c>
      <c r="L184" s="32" t="s">
        <v>20</v>
      </c>
      <c r="M184" s="32" t="s">
        <v>59</v>
      </c>
      <c r="N184">
        <v>5000</v>
      </c>
      <c r="O184">
        <v>23374706</v>
      </c>
      <c r="P184" s="24" t="s">
        <v>350</v>
      </c>
    </row>
    <row r="185" spans="1:16">
      <c r="A185" s="18">
        <v>52</v>
      </c>
      <c r="B185" s="6">
        <v>3</v>
      </c>
      <c r="C185">
        <v>2.7884615384615299</v>
      </c>
      <c r="D185" t="s">
        <v>14</v>
      </c>
      <c r="E185">
        <v>18</v>
      </c>
      <c r="F185" s="21" t="s">
        <v>15</v>
      </c>
      <c r="G185" t="s">
        <v>330</v>
      </c>
      <c r="H185">
        <v>26.2</v>
      </c>
      <c r="I185" t="s">
        <v>81</v>
      </c>
      <c r="J185" t="s">
        <v>125</v>
      </c>
      <c r="K185" t="s">
        <v>19</v>
      </c>
      <c r="L185" s="32" t="s">
        <v>20</v>
      </c>
      <c r="M185" s="32" t="s">
        <v>59</v>
      </c>
      <c r="N185">
        <v>5000</v>
      </c>
      <c r="O185">
        <v>23374706</v>
      </c>
    </row>
    <row r="186" spans="1:16">
      <c r="A186" s="18">
        <v>52</v>
      </c>
      <c r="B186" s="6">
        <v>6</v>
      </c>
      <c r="C186">
        <v>2.9807692307692299</v>
      </c>
      <c r="D186" t="s">
        <v>14</v>
      </c>
      <c r="E186">
        <v>18</v>
      </c>
      <c r="F186" s="21" t="s">
        <v>15</v>
      </c>
      <c r="G186" t="s">
        <v>330</v>
      </c>
      <c r="H186">
        <v>26.2</v>
      </c>
      <c r="I186" t="s">
        <v>81</v>
      </c>
      <c r="J186" t="s">
        <v>125</v>
      </c>
      <c r="K186" t="s">
        <v>19</v>
      </c>
      <c r="L186" s="32" t="s">
        <v>20</v>
      </c>
      <c r="M186" s="32" t="s">
        <v>59</v>
      </c>
      <c r="N186">
        <v>5000</v>
      </c>
      <c r="O186">
        <v>23374706</v>
      </c>
    </row>
    <row r="187" spans="1:16">
      <c r="A187" s="18">
        <v>52</v>
      </c>
      <c r="B187" s="6">
        <v>16</v>
      </c>
      <c r="C187">
        <v>2.1153846153846101</v>
      </c>
      <c r="D187" t="s">
        <v>14</v>
      </c>
      <c r="E187">
        <v>18</v>
      </c>
      <c r="F187" s="21" t="s">
        <v>15</v>
      </c>
      <c r="G187" t="s">
        <v>330</v>
      </c>
      <c r="H187">
        <v>26.2</v>
      </c>
      <c r="I187" t="s">
        <v>81</v>
      </c>
      <c r="J187" t="s">
        <v>125</v>
      </c>
      <c r="K187" t="s">
        <v>19</v>
      </c>
      <c r="L187" s="32" t="s">
        <v>20</v>
      </c>
      <c r="M187" s="32" t="s">
        <v>59</v>
      </c>
      <c r="N187">
        <v>5000</v>
      </c>
      <c r="O187">
        <v>23374706</v>
      </c>
    </row>
    <row r="188" spans="1:16">
      <c r="A188" s="18">
        <v>52</v>
      </c>
      <c r="B188" s="6">
        <v>24</v>
      </c>
      <c r="C188">
        <v>2.1153846153846101</v>
      </c>
      <c r="D188" t="s">
        <v>14</v>
      </c>
      <c r="E188">
        <v>18</v>
      </c>
      <c r="F188" s="21" t="s">
        <v>15</v>
      </c>
      <c r="G188" t="s">
        <v>330</v>
      </c>
      <c r="H188">
        <v>26.2</v>
      </c>
      <c r="I188" t="s">
        <v>81</v>
      </c>
      <c r="J188" t="s">
        <v>125</v>
      </c>
      <c r="K188" t="s">
        <v>19</v>
      </c>
      <c r="L188" s="32" t="s">
        <v>20</v>
      </c>
      <c r="M188" s="32" t="s">
        <v>59</v>
      </c>
      <c r="N188">
        <v>5000</v>
      </c>
      <c r="O188">
        <v>23374706</v>
      </c>
    </row>
    <row r="189" spans="1:16">
      <c r="A189" s="18">
        <v>52</v>
      </c>
      <c r="B189" s="6">
        <v>48</v>
      </c>
      <c r="C189">
        <v>1.7307692307692299</v>
      </c>
      <c r="D189" t="s">
        <v>14</v>
      </c>
      <c r="E189">
        <v>18</v>
      </c>
      <c r="F189" s="21" t="s">
        <v>15</v>
      </c>
      <c r="G189" t="s">
        <v>330</v>
      </c>
      <c r="H189">
        <v>26.2</v>
      </c>
      <c r="I189" t="s">
        <v>81</v>
      </c>
      <c r="J189" t="s">
        <v>125</v>
      </c>
      <c r="K189" t="s">
        <v>19</v>
      </c>
      <c r="L189" s="32" t="s">
        <v>20</v>
      </c>
      <c r="M189" s="32" t="s">
        <v>59</v>
      </c>
      <c r="N189">
        <v>5000</v>
      </c>
      <c r="O189">
        <v>23374706</v>
      </c>
      <c r="P189" s="24"/>
    </row>
    <row r="190" spans="1:16">
      <c r="A190" s="18">
        <v>53</v>
      </c>
      <c r="B190" s="6">
        <v>0.5</v>
      </c>
      <c r="C190">
        <v>3.76811594202898</v>
      </c>
      <c r="D190" t="s">
        <v>14</v>
      </c>
      <c r="E190">
        <v>18</v>
      </c>
      <c r="F190" s="21" t="s">
        <v>15</v>
      </c>
      <c r="G190" t="s">
        <v>330</v>
      </c>
      <c r="H190">
        <v>27</v>
      </c>
      <c r="I190" t="s">
        <v>81</v>
      </c>
      <c r="J190" t="s">
        <v>125</v>
      </c>
      <c r="K190" t="s">
        <v>19</v>
      </c>
      <c r="L190" t="s">
        <v>159</v>
      </c>
      <c r="M190" s="32" t="s">
        <v>196</v>
      </c>
      <c r="N190">
        <v>5000</v>
      </c>
      <c r="O190" s="21">
        <v>22386918</v>
      </c>
      <c r="P190" s="16" t="s">
        <v>351</v>
      </c>
    </row>
    <row r="191" spans="1:16">
      <c r="A191" s="18">
        <v>53</v>
      </c>
      <c r="B191" s="6">
        <v>3</v>
      </c>
      <c r="C191">
        <v>4.4927536231884</v>
      </c>
      <c r="D191" t="s">
        <v>14</v>
      </c>
      <c r="E191">
        <v>18</v>
      </c>
      <c r="F191" s="21" t="s">
        <v>15</v>
      </c>
      <c r="G191" t="s">
        <v>330</v>
      </c>
      <c r="H191">
        <v>27</v>
      </c>
      <c r="I191" t="s">
        <v>81</v>
      </c>
      <c r="J191" t="s">
        <v>125</v>
      </c>
      <c r="K191" t="s">
        <v>19</v>
      </c>
      <c r="L191" t="s">
        <v>159</v>
      </c>
      <c r="M191" s="32" t="s">
        <v>196</v>
      </c>
      <c r="N191">
        <v>5000</v>
      </c>
      <c r="O191" s="21">
        <v>22386918</v>
      </c>
      <c r="P191" s="24"/>
    </row>
    <row r="192" spans="1:16">
      <c r="A192" s="18">
        <v>53</v>
      </c>
      <c r="B192" s="6">
        <v>7</v>
      </c>
      <c r="C192">
        <v>5.8695652173913002</v>
      </c>
      <c r="D192" t="s">
        <v>14</v>
      </c>
      <c r="E192">
        <v>18</v>
      </c>
      <c r="F192" s="21" t="s">
        <v>15</v>
      </c>
      <c r="G192" t="s">
        <v>330</v>
      </c>
      <c r="H192">
        <v>27</v>
      </c>
      <c r="I192" t="s">
        <v>81</v>
      </c>
      <c r="J192" t="s">
        <v>125</v>
      </c>
      <c r="K192" t="s">
        <v>19</v>
      </c>
      <c r="L192" t="s">
        <v>159</v>
      </c>
      <c r="M192" s="32" t="s">
        <v>196</v>
      </c>
      <c r="N192">
        <v>5000</v>
      </c>
      <c r="O192" s="21">
        <v>22386918</v>
      </c>
      <c r="P192" s="16"/>
    </row>
    <row r="193" spans="1:16">
      <c r="A193" s="18">
        <v>53</v>
      </c>
      <c r="B193" s="6">
        <v>24</v>
      </c>
      <c r="C193">
        <v>4.4202898550724603</v>
      </c>
      <c r="D193" t="s">
        <v>14</v>
      </c>
      <c r="E193">
        <v>18</v>
      </c>
      <c r="F193" s="21" t="s">
        <v>15</v>
      </c>
      <c r="G193" t="s">
        <v>330</v>
      </c>
      <c r="H193">
        <v>27</v>
      </c>
      <c r="I193" t="s">
        <v>81</v>
      </c>
      <c r="J193" t="s">
        <v>125</v>
      </c>
      <c r="K193" t="s">
        <v>19</v>
      </c>
      <c r="L193" t="s">
        <v>159</v>
      </c>
      <c r="M193" s="32" t="s">
        <v>196</v>
      </c>
      <c r="N193">
        <v>5000</v>
      </c>
      <c r="O193" s="21">
        <v>22386918</v>
      </c>
    </row>
    <row r="194" spans="1:16">
      <c r="A194" s="18">
        <v>54</v>
      </c>
      <c r="B194" s="6">
        <v>0.5</v>
      </c>
      <c r="C194">
        <v>2.8676470588235299</v>
      </c>
      <c r="D194" t="s">
        <v>14</v>
      </c>
      <c r="E194">
        <v>18</v>
      </c>
      <c r="F194" s="21" t="s">
        <v>15</v>
      </c>
      <c r="G194" t="s">
        <v>330</v>
      </c>
      <c r="H194">
        <v>22</v>
      </c>
      <c r="I194" t="s">
        <v>81</v>
      </c>
      <c r="J194" t="s">
        <v>125</v>
      </c>
      <c r="K194" t="s">
        <v>19</v>
      </c>
      <c r="L194" s="32" t="s">
        <v>20</v>
      </c>
      <c r="M194" s="32" t="s">
        <v>196</v>
      </c>
      <c r="N194">
        <v>5000</v>
      </c>
      <c r="O194" s="21">
        <v>22386918</v>
      </c>
      <c r="P194" s="16" t="s">
        <v>352</v>
      </c>
    </row>
    <row r="195" spans="1:16">
      <c r="A195" s="18">
        <v>54</v>
      </c>
      <c r="B195" s="6">
        <v>3</v>
      </c>
      <c r="C195">
        <v>3.23529411764705</v>
      </c>
      <c r="D195" t="s">
        <v>14</v>
      </c>
      <c r="E195">
        <v>18</v>
      </c>
      <c r="F195" s="21" t="s">
        <v>15</v>
      </c>
      <c r="G195" t="s">
        <v>330</v>
      </c>
      <c r="H195">
        <v>22</v>
      </c>
      <c r="I195" t="s">
        <v>81</v>
      </c>
      <c r="J195" t="s">
        <v>125</v>
      </c>
      <c r="K195" t="s">
        <v>19</v>
      </c>
      <c r="L195" s="32" t="s">
        <v>20</v>
      </c>
      <c r="M195" s="32" t="s">
        <v>196</v>
      </c>
      <c r="N195">
        <v>5000</v>
      </c>
      <c r="O195" s="21">
        <v>22386918</v>
      </c>
    </row>
    <row r="196" spans="1:16">
      <c r="A196" s="18">
        <v>54</v>
      </c>
      <c r="B196" s="6">
        <v>7</v>
      </c>
      <c r="C196">
        <v>3.6764705882352899</v>
      </c>
      <c r="D196" t="s">
        <v>14</v>
      </c>
      <c r="E196">
        <v>18</v>
      </c>
      <c r="F196" s="21" t="s">
        <v>15</v>
      </c>
      <c r="G196" t="s">
        <v>330</v>
      </c>
      <c r="H196">
        <v>22</v>
      </c>
      <c r="I196" t="s">
        <v>81</v>
      </c>
      <c r="J196" t="s">
        <v>125</v>
      </c>
      <c r="K196" t="s">
        <v>19</v>
      </c>
      <c r="L196" s="32" t="s">
        <v>20</v>
      </c>
      <c r="M196" s="32" t="s">
        <v>196</v>
      </c>
      <c r="N196">
        <v>5000</v>
      </c>
      <c r="O196" s="21">
        <v>22386918</v>
      </c>
      <c r="P196" s="16"/>
    </row>
    <row r="197" spans="1:16">
      <c r="A197" s="18">
        <v>54</v>
      </c>
      <c r="B197" s="6">
        <v>24</v>
      </c>
      <c r="C197">
        <v>2.8676470588235299</v>
      </c>
      <c r="D197" t="s">
        <v>14</v>
      </c>
      <c r="E197">
        <v>18</v>
      </c>
      <c r="F197" s="21" t="s">
        <v>15</v>
      </c>
      <c r="G197" t="s">
        <v>330</v>
      </c>
      <c r="H197">
        <v>22</v>
      </c>
      <c r="I197" t="s">
        <v>81</v>
      </c>
      <c r="J197" t="s">
        <v>125</v>
      </c>
      <c r="K197" t="s">
        <v>19</v>
      </c>
      <c r="L197" s="32" t="s">
        <v>20</v>
      </c>
      <c r="M197" s="32" t="s">
        <v>196</v>
      </c>
      <c r="N197">
        <v>5000</v>
      </c>
      <c r="O197" s="21">
        <v>22386918</v>
      </c>
    </row>
    <row r="198" spans="1:16">
      <c r="A198" s="18">
        <v>55</v>
      </c>
      <c r="B198" s="6">
        <v>0.5</v>
      </c>
      <c r="C198">
        <v>5.6521739130434696</v>
      </c>
      <c r="D198" t="s">
        <v>14</v>
      </c>
      <c r="E198">
        <v>18</v>
      </c>
      <c r="F198" s="21" t="s">
        <v>15</v>
      </c>
      <c r="G198" t="s">
        <v>330</v>
      </c>
      <c r="H198">
        <v>27</v>
      </c>
      <c r="I198" t="s">
        <v>81</v>
      </c>
      <c r="J198" t="s">
        <v>125</v>
      </c>
      <c r="K198" t="s">
        <v>19</v>
      </c>
      <c r="L198" t="s">
        <v>159</v>
      </c>
      <c r="M198" s="32" t="s">
        <v>196</v>
      </c>
      <c r="N198">
        <v>5000</v>
      </c>
      <c r="O198" s="21">
        <v>22339280</v>
      </c>
      <c r="P198" s="6" t="s">
        <v>353</v>
      </c>
    </row>
    <row r="199" spans="1:16">
      <c r="A199" s="18">
        <v>55</v>
      </c>
      <c r="B199" s="6">
        <v>3</v>
      </c>
      <c r="C199">
        <v>5.3260869565217304</v>
      </c>
      <c r="D199" t="s">
        <v>14</v>
      </c>
      <c r="E199">
        <v>18</v>
      </c>
      <c r="F199" s="21" t="s">
        <v>15</v>
      </c>
      <c r="G199" t="s">
        <v>330</v>
      </c>
      <c r="H199">
        <v>27</v>
      </c>
      <c r="I199" t="s">
        <v>81</v>
      </c>
      <c r="J199" t="s">
        <v>125</v>
      </c>
      <c r="K199" t="s">
        <v>19</v>
      </c>
      <c r="L199" t="s">
        <v>159</v>
      </c>
      <c r="M199" s="32" t="s">
        <v>196</v>
      </c>
      <c r="N199">
        <v>5000</v>
      </c>
      <c r="O199" s="21">
        <v>22339280</v>
      </c>
    </row>
    <row r="200" spans="1:16">
      <c r="A200" s="18">
        <v>55</v>
      </c>
      <c r="B200" s="6">
        <v>16</v>
      </c>
      <c r="C200">
        <v>4.4565217391304301</v>
      </c>
      <c r="D200" t="s">
        <v>14</v>
      </c>
      <c r="E200">
        <v>18</v>
      </c>
      <c r="F200" s="21" t="s">
        <v>15</v>
      </c>
      <c r="G200" t="s">
        <v>330</v>
      </c>
      <c r="H200">
        <v>27</v>
      </c>
      <c r="I200" t="s">
        <v>81</v>
      </c>
      <c r="J200" t="s">
        <v>125</v>
      </c>
      <c r="K200" t="s">
        <v>19</v>
      </c>
      <c r="L200" t="s">
        <v>159</v>
      </c>
      <c r="M200" s="32" t="s">
        <v>196</v>
      </c>
      <c r="N200">
        <v>5000</v>
      </c>
      <c r="O200" s="21">
        <v>22339280</v>
      </c>
    </row>
    <row r="201" spans="1:16">
      <c r="A201" s="18">
        <v>55</v>
      </c>
      <c r="B201" s="6">
        <v>24</v>
      </c>
      <c r="C201">
        <v>3.9130434782608701</v>
      </c>
      <c r="D201" t="s">
        <v>14</v>
      </c>
      <c r="E201">
        <v>18</v>
      </c>
      <c r="F201" s="21" t="s">
        <v>15</v>
      </c>
      <c r="G201" t="s">
        <v>330</v>
      </c>
      <c r="H201">
        <v>27</v>
      </c>
      <c r="I201" t="s">
        <v>81</v>
      </c>
      <c r="J201" t="s">
        <v>125</v>
      </c>
      <c r="K201" t="s">
        <v>19</v>
      </c>
      <c r="L201" t="s">
        <v>159</v>
      </c>
      <c r="M201" s="32" t="s">
        <v>196</v>
      </c>
      <c r="N201">
        <v>5000</v>
      </c>
      <c r="O201" s="21">
        <v>22339280</v>
      </c>
      <c r="P201" s="6"/>
    </row>
    <row r="202" spans="1:16">
      <c r="A202" s="18">
        <v>55</v>
      </c>
      <c r="B202" s="6">
        <v>48</v>
      </c>
      <c r="C202">
        <v>3.4782608695652102</v>
      </c>
      <c r="D202" t="s">
        <v>14</v>
      </c>
      <c r="E202">
        <v>18</v>
      </c>
      <c r="F202" s="21" t="s">
        <v>15</v>
      </c>
      <c r="G202" t="s">
        <v>330</v>
      </c>
      <c r="H202">
        <v>27</v>
      </c>
      <c r="I202" t="s">
        <v>81</v>
      </c>
      <c r="J202" t="s">
        <v>125</v>
      </c>
      <c r="K202" t="s">
        <v>19</v>
      </c>
      <c r="L202" t="s">
        <v>159</v>
      </c>
      <c r="M202" s="32" t="s">
        <v>196</v>
      </c>
      <c r="N202">
        <v>5000</v>
      </c>
      <c r="O202" s="21">
        <v>22339280</v>
      </c>
    </row>
    <row r="203" spans="1:16">
      <c r="A203" s="18">
        <v>56</v>
      </c>
      <c r="B203" s="6">
        <v>0.5</v>
      </c>
      <c r="C203">
        <v>2.1739130434782599</v>
      </c>
      <c r="D203" t="s">
        <v>14</v>
      </c>
      <c r="E203">
        <v>18</v>
      </c>
      <c r="F203" s="21" t="s">
        <v>15</v>
      </c>
      <c r="G203" t="s">
        <v>330</v>
      </c>
      <c r="H203">
        <v>22</v>
      </c>
      <c r="I203" t="s">
        <v>81</v>
      </c>
      <c r="J203" t="s">
        <v>125</v>
      </c>
      <c r="K203" t="s">
        <v>19</v>
      </c>
      <c r="L203" s="32" t="s">
        <v>20</v>
      </c>
      <c r="M203" s="32" t="s">
        <v>196</v>
      </c>
      <c r="N203">
        <v>5000</v>
      </c>
      <c r="O203" s="21">
        <v>22339280</v>
      </c>
      <c r="P203" s="6" t="s">
        <v>354</v>
      </c>
    </row>
    <row r="204" spans="1:16">
      <c r="A204" s="18">
        <v>56</v>
      </c>
      <c r="B204" s="6">
        <v>3</v>
      </c>
      <c r="C204">
        <v>2.0652173913043499</v>
      </c>
      <c r="D204" t="s">
        <v>14</v>
      </c>
      <c r="E204">
        <v>18</v>
      </c>
      <c r="F204" s="21" t="s">
        <v>15</v>
      </c>
      <c r="G204" t="s">
        <v>330</v>
      </c>
      <c r="H204">
        <v>22</v>
      </c>
      <c r="I204" t="s">
        <v>81</v>
      </c>
      <c r="J204" t="s">
        <v>125</v>
      </c>
      <c r="K204" t="s">
        <v>19</v>
      </c>
      <c r="L204" s="32" t="s">
        <v>20</v>
      </c>
      <c r="M204" s="32" t="s">
        <v>196</v>
      </c>
      <c r="N204">
        <v>5000</v>
      </c>
      <c r="O204" s="21">
        <v>22339280</v>
      </c>
      <c r="P204" s="6"/>
    </row>
    <row r="205" spans="1:16">
      <c r="A205" s="18">
        <v>56</v>
      </c>
      <c r="B205" s="6">
        <v>16</v>
      </c>
      <c r="C205">
        <v>1.84782608695652</v>
      </c>
      <c r="D205" t="s">
        <v>14</v>
      </c>
      <c r="E205">
        <v>18</v>
      </c>
      <c r="F205" s="21" t="s">
        <v>15</v>
      </c>
      <c r="G205" t="s">
        <v>330</v>
      </c>
      <c r="H205">
        <v>22</v>
      </c>
      <c r="I205" t="s">
        <v>81</v>
      </c>
      <c r="J205" t="s">
        <v>125</v>
      </c>
      <c r="K205" t="s">
        <v>19</v>
      </c>
      <c r="L205" s="32" t="s">
        <v>20</v>
      </c>
      <c r="M205" s="32" t="s">
        <v>196</v>
      </c>
      <c r="N205">
        <v>5000</v>
      </c>
      <c r="O205" s="21">
        <v>22339280</v>
      </c>
      <c r="P205" s="6"/>
    </row>
    <row r="206" spans="1:16">
      <c r="A206" s="18">
        <v>56</v>
      </c>
      <c r="B206" s="6">
        <v>24</v>
      </c>
      <c r="C206">
        <v>2.2826086956521698</v>
      </c>
      <c r="D206" t="s">
        <v>14</v>
      </c>
      <c r="E206">
        <v>18</v>
      </c>
      <c r="F206" s="21" t="s">
        <v>15</v>
      </c>
      <c r="G206" t="s">
        <v>330</v>
      </c>
      <c r="H206">
        <v>22</v>
      </c>
      <c r="I206" t="s">
        <v>81</v>
      </c>
      <c r="J206" t="s">
        <v>125</v>
      </c>
      <c r="K206" t="s">
        <v>19</v>
      </c>
      <c r="L206" s="32" t="s">
        <v>20</v>
      </c>
      <c r="M206" s="32" t="s">
        <v>196</v>
      </c>
      <c r="N206">
        <v>5000</v>
      </c>
      <c r="O206" s="21">
        <v>22339280</v>
      </c>
      <c r="P206" s="6"/>
    </row>
    <row r="207" spans="1:16">
      <c r="A207" s="18">
        <v>56</v>
      </c>
      <c r="B207" s="6">
        <v>48</v>
      </c>
      <c r="C207">
        <v>2.3913043478260798</v>
      </c>
      <c r="D207" t="s">
        <v>14</v>
      </c>
      <c r="E207">
        <v>18</v>
      </c>
      <c r="F207" s="21" t="s">
        <v>15</v>
      </c>
      <c r="G207" t="s">
        <v>330</v>
      </c>
      <c r="H207">
        <v>22</v>
      </c>
      <c r="I207" t="s">
        <v>81</v>
      </c>
      <c r="J207" t="s">
        <v>125</v>
      </c>
      <c r="K207" t="s">
        <v>19</v>
      </c>
      <c r="L207" s="32" t="s">
        <v>20</v>
      </c>
      <c r="M207" s="32" t="s">
        <v>196</v>
      </c>
      <c r="N207">
        <v>5000</v>
      </c>
      <c r="O207" s="21">
        <v>22339280</v>
      </c>
    </row>
    <row r="208" spans="1:16" ht="16.2">
      <c r="A208" s="18">
        <v>57</v>
      </c>
      <c r="B208" s="6">
        <v>0.5</v>
      </c>
      <c r="C208">
        <v>1.5999999999999901</v>
      </c>
      <c r="D208" t="s">
        <v>14</v>
      </c>
      <c r="E208">
        <v>18.399999999999999</v>
      </c>
      <c r="F208" s="21" t="s">
        <v>15</v>
      </c>
      <c r="G208" t="s">
        <v>330</v>
      </c>
      <c r="H208">
        <v>63</v>
      </c>
      <c r="I208" t="s">
        <v>81</v>
      </c>
      <c r="J208" t="s">
        <v>125</v>
      </c>
      <c r="K208" t="s">
        <v>19</v>
      </c>
      <c r="L208" s="32" t="s">
        <v>135</v>
      </c>
      <c r="M208" s="32" t="s">
        <v>326</v>
      </c>
      <c r="N208">
        <v>5000</v>
      </c>
      <c r="O208" s="21">
        <v>27109431</v>
      </c>
      <c r="P208" s="6" t="s">
        <v>355</v>
      </c>
    </row>
    <row r="209" spans="1:16">
      <c r="A209" s="18">
        <v>57</v>
      </c>
      <c r="B209" s="6">
        <v>3</v>
      </c>
      <c r="C209">
        <v>2.3999999999999901</v>
      </c>
      <c r="D209" t="s">
        <v>14</v>
      </c>
      <c r="E209">
        <v>18.399999999999999</v>
      </c>
      <c r="F209" s="21" t="s">
        <v>15</v>
      </c>
      <c r="G209" t="s">
        <v>330</v>
      </c>
      <c r="H209">
        <v>63</v>
      </c>
      <c r="I209" t="s">
        <v>81</v>
      </c>
      <c r="J209" t="s">
        <v>125</v>
      </c>
      <c r="K209" t="s">
        <v>19</v>
      </c>
      <c r="L209" s="32" t="s">
        <v>135</v>
      </c>
      <c r="M209" s="32" t="s">
        <v>326</v>
      </c>
      <c r="N209">
        <v>5000</v>
      </c>
      <c r="O209" s="21">
        <v>27109431</v>
      </c>
    </row>
    <row r="210" spans="1:16">
      <c r="A210" s="18">
        <v>57</v>
      </c>
      <c r="B210" s="6">
        <v>6</v>
      </c>
      <c r="C210">
        <v>3.2999999999999901</v>
      </c>
      <c r="D210" t="s">
        <v>14</v>
      </c>
      <c r="E210">
        <v>18.399999999999999</v>
      </c>
      <c r="F210" s="21" t="s">
        <v>15</v>
      </c>
      <c r="G210" t="s">
        <v>330</v>
      </c>
      <c r="H210">
        <v>63</v>
      </c>
      <c r="I210" t="s">
        <v>81</v>
      </c>
      <c r="J210" t="s">
        <v>125</v>
      </c>
      <c r="K210" t="s">
        <v>19</v>
      </c>
      <c r="L210" s="32" t="s">
        <v>135</v>
      </c>
      <c r="M210" s="32" t="s">
        <v>326</v>
      </c>
      <c r="N210">
        <v>5000</v>
      </c>
      <c r="O210" s="21">
        <v>27109431</v>
      </c>
    </row>
    <row r="211" spans="1:16">
      <c r="A211" s="18">
        <v>57</v>
      </c>
      <c r="B211" s="6">
        <v>24</v>
      </c>
      <c r="C211">
        <v>7.2</v>
      </c>
      <c r="D211" t="s">
        <v>14</v>
      </c>
      <c r="E211">
        <v>18.399999999999999</v>
      </c>
      <c r="F211" s="21" t="s">
        <v>15</v>
      </c>
      <c r="G211" t="s">
        <v>330</v>
      </c>
      <c r="H211">
        <v>63</v>
      </c>
      <c r="I211" t="s">
        <v>81</v>
      </c>
      <c r="J211" t="s">
        <v>125</v>
      </c>
      <c r="K211" t="s">
        <v>19</v>
      </c>
      <c r="L211" s="32" t="s">
        <v>135</v>
      </c>
      <c r="M211" s="32" t="s">
        <v>326</v>
      </c>
      <c r="N211">
        <v>5000</v>
      </c>
      <c r="O211" s="21">
        <v>27109431</v>
      </c>
    </row>
    <row r="212" spans="1:16">
      <c r="A212" s="18">
        <v>57</v>
      </c>
      <c r="B212" s="6">
        <v>48</v>
      </c>
      <c r="C212">
        <v>8.9</v>
      </c>
      <c r="D212" t="s">
        <v>14</v>
      </c>
      <c r="E212">
        <v>18.399999999999999</v>
      </c>
      <c r="F212" s="21" t="s">
        <v>15</v>
      </c>
      <c r="G212" t="s">
        <v>330</v>
      </c>
      <c r="H212">
        <v>63</v>
      </c>
      <c r="I212" t="s">
        <v>81</v>
      </c>
      <c r="J212" t="s">
        <v>125</v>
      </c>
      <c r="K212" t="s">
        <v>19</v>
      </c>
      <c r="L212" s="32" t="s">
        <v>135</v>
      </c>
      <c r="M212" s="32" t="s">
        <v>326</v>
      </c>
      <c r="N212">
        <v>5000</v>
      </c>
      <c r="O212" s="21">
        <v>27109431</v>
      </c>
      <c r="P212" s="6"/>
    </row>
    <row r="213" spans="1:16" ht="16.2">
      <c r="A213" s="18">
        <v>58</v>
      </c>
      <c r="B213" s="6">
        <v>0.5</v>
      </c>
      <c r="C213">
        <v>3.1428571428571401</v>
      </c>
      <c r="D213" t="s">
        <v>14</v>
      </c>
      <c r="E213">
        <v>18.399999999999999</v>
      </c>
      <c r="F213" s="21" t="s">
        <v>15</v>
      </c>
      <c r="G213" t="s">
        <v>330</v>
      </c>
      <c r="H213">
        <v>72</v>
      </c>
      <c r="I213" t="s">
        <v>81</v>
      </c>
      <c r="J213" t="s">
        <v>125</v>
      </c>
      <c r="K213" t="s">
        <v>19</v>
      </c>
      <c r="L213" s="32" t="s">
        <v>135</v>
      </c>
      <c r="M213" s="32" t="s">
        <v>326</v>
      </c>
      <c r="N213">
        <v>5000</v>
      </c>
      <c r="O213" s="21">
        <v>27109431</v>
      </c>
      <c r="P213" s="6" t="s">
        <v>356</v>
      </c>
    </row>
    <row r="214" spans="1:16">
      <c r="A214" s="18">
        <v>58</v>
      </c>
      <c r="B214" s="6">
        <v>3</v>
      </c>
      <c r="C214">
        <v>4.2857142857142803</v>
      </c>
      <c r="D214" t="s">
        <v>14</v>
      </c>
      <c r="E214">
        <v>18.399999999999999</v>
      </c>
      <c r="F214" s="21" t="s">
        <v>15</v>
      </c>
      <c r="G214" t="s">
        <v>330</v>
      </c>
      <c r="H214">
        <v>72</v>
      </c>
      <c r="I214" t="s">
        <v>81</v>
      </c>
      <c r="J214" t="s">
        <v>125</v>
      </c>
      <c r="K214" t="s">
        <v>19</v>
      </c>
      <c r="L214" s="32" t="s">
        <v>135</v>
      </c>
      <c r="M214" s="32" t="s">
        <v>326</v>
      </c>
      <c r="N214">
        <v>5000</v>
      </c>
      <c r="O214" s="21">
        <v>27109431</v>
      </c>
      <c r="P214" s="6"/>
    </row>
    <row r="215" spans="1:16">
      <c r="A215" s="18">
        <v>58</v>
      </c>
      <c r="B215" s="6">
        <v>6</v>
      </c>
      <c r="C215">
        <v>5.5714285714285703</v>
      </c>
      <c r="D215" t="s">
        <v>14</v>
      </c>
      <c r="E215">
        <v>18.399999999999999</v>
      </c>
      <c r="F215" s="21" t="s">
        <v>15</v>
      </c>
      <c r="G215" t="s">
        <v>330</v>
      </c>
      <c r="H215">
        <v>72</v>
      </c>
      <c r="I215" t="s">
        <v>81</v>
      </c>
      <c r="J215" t="s">
        <v>125</v>
      </c>
      <c r="K215" t="s">
        <v>19</v>
      </c>
      <c r="L215" s="32" t="s">
        <v>135</v>
      </c>
      <c r="M215" s="32" t="s">
        <v>326</v>
      </c>
      <c r="N215">
        <v>5000</v>
      </c>
      <c r="O215" s="21">
        <v>27109431</v>
      </c>
      <c r="P215" s="6"/>
    </row>
    <row r="216" spans="1:16">
      <c r="A216" s="18">
        <v>58</v>
      </c>
      <c r="B216" s="6">
        <v>24</v>
      </c>
      <c r="C216">
        <v>12</v>
      </c>
      <c r="D216" t="s">
        <v>14</v>
      </c>
      <c r="E216">
        <v>18.399999999999999</v>
      </c>
      <c r="F216" s="21" t="s">
        <v>15</v>
      </c>
      <c r="G216" t="s">
        <v>330</v>
      </c>
      <c r="H216">
        <v>72</v>
      </c>
      <c r="I216" t="s">
        <v>81</v>
      </c>
      <c r="J216" t="s">
        <v>125</v>
      </c>
      <c r="K216" t="s">
        <v>19</v>
      </c>
      <c r="L216" s="32" t="s">
        <v>135</v>
      </c>
      <c r="M216" s="32" t="s">
        <v>326</v>
      </c>
      <c r="N216">
        <v>5000</v>
      </c>
      <c r="O216" s="21">
        <v>27109431</v>
      </c>
      <c r="P216" s="6"/>
    </row>
    <row r="217" spans="1:16">
      <c r="A217" s="18">
        <v>58</v>
      </c>
      <c r="B217" s="6">
        <v>48</v>
      </c>
      <c r="C217">
        <v>15.714285714285699</v>
      </c>
      <c r="D217" t="s">
        <v>14</v>
      </c>
      <c r="E217">
        <v>18.399999999999999</v>
      </c>
      <c r="F217" s="21" t="s">
        <v>15</v>
      </c>
      <c r="G217" t="s">
        <v>330</v>
      </c>
      <c r="H217">
        <v>72</v>
      </c>
      <c r="I217" t="s">
        <v>81</v>
      </c>
      <c r="J217" t="s">
        <v>125</v>
      </c>
      <c r="K217" t="s">
        <v>19</v>
      </c>
      <c r="L217" s="32" t="s">
        <v>135</v>
      </c>
      <c r="M217" s="32" t="s">
        <v>326</v>
      </c>
      <c r="N217">
        <v>5000</v>
      </c>
      <c r="O217" s="21">
        <v>27109431</v>
      </c>
      <c r="P217" s="6"/>
    </row>
    <row r="218" spans="1:16">
      <c r="A218" s="18">
        <v>59</v>
      </c>
      <c r="B218" s="6">
        <v>48</v>
      </c>
      <c r="C218">
        <v>4.4099378881987601</v>
      </c>
      <c r="D218" t="s">
        <v>14</v>
      </c>
      <c r="E218">
        <v>20</v>
      </c>
      <c r="F218" s="21" t="s">
        <v>15</v>
      </c>
      <c r="G218" t="s">
        <v>330</v>
      </c>
      <c r="H218">
        <v>55</v>
      </c>
      <c r="I218" t="s">
        <v>136</v>
      </c>
      <c r="J218" t="s">
        <v>125</v>
      </c>
      <c r="K218" t="s">
        <v>19</v>
      </c>
      <c r="L218" s="32" t="s">
        <v>20</v>
      </c>
      <c r="M218" s="32" t="s">
        <v>326</v>
      </c>
      <c r="N218">
        <v>5000</v>
      </c>
      <c r="O218">
        <v>26188609</v>
      </c>
      <c r="P218" s="24" t="s">
        <v>357</v>
      </c>
    </row>
    <row r="219" spans="1:16">
      <c r="A219" s="18">
        <v>60</v>
      </c>
      <c r="B219" s="6">
        <v>0.5</v>
      </c>
      <c r="C219">
        <v>10.733333333333301</v>
      </c>
      <c r="D219" t="s">
        <v>14</v>
      </c>
      <c r="E219">
        <v>20.2</v>
      </c>
      <c r="F219" t="s">
        <v>31</v>
      </c>
      <c r="G219" t="s">
        <v>330</v>
      </c>
      <c r="H219">
        <v>220</v>
      </c>
      <c r="I219" t="s">
        <v>81</v>
      </c>
      <c r="J219" t="s">
        <v>125</v>
      </c>
      <c r="K219" t="s">
        <v>19</v>
      </c>
      <c r="L219" s="6" t="s">
        <v>144</v>
      </c>
      <c r="M219" s="32" t="s">
        <v>196</v>
      </c>
      <c r="N219">
        <v>5000</v>
      </c>
      <c r="O219">
        <v>27490486</v>
      </c>
      <c r="P219" s="6" t="s">
        <v>145</v>
      </c>
    </row>
    <row r="220" spans="1:16">
      <c r="A220" s="18">
        <v>60</v>
      </c>
      <c r="B220" s="6">
        <v>2</v>
      </c>
      <c r="C220">
        <v>10.733333333333301</v>
      </c>
      <c r="D220" t="s">
        <v>14</v>
      </c>
      <c r="E220">
        <v>20.2</v>
      </c>
      <c r="F220" t="s">
        <v>31</v>
      </c>
      <c r="G220" t="s">
        <v>330</v>
      </c>
      <c r="H220">
        <v>220</v>
      </c>
      <c r="I220" t="s">
        <v>81</v>
      </c>
      <c r="J220" t="s">
        <v>125</v>
      </c>
      <c r="K220" t="s">
        <v>19</v>
      </c>
      <c r="L220" s="6" t="s">
        <v>144</v>
      </c>
      <c r="M220" s="32" t="s">
        <v>196</v>
      </c>
      <c r="N220">
        <v>5000</v>
      </c>
      <c r="O220">
        <v>27490486</v>
      </c>
    </row>
    <row r="221" spans="1:16">
      <c r="A221" s="18">
        <v>60</v>
      </c>
      <c r="B221" s="6">
        <v>4</v>
      </c>
      <c r="C221">
        <v>11.6666666666666</v>
      </c>
      <c r="D221" t="s">
        <v>14</v>
      </c>
      <c r="E221">
        <v>20.2</v>
      </c>
      <c r="F221" t="s">
        <v>31</v>
      </c>
      <c r="G221" t="s">
        <v>330</v>
      </c>
      <c r="H221">
        <v>220</v>
      </c>
      <c r="I221" t="s">
        <v>81</v>
      </c>
      <c r="J221" t="s">
        <v>125</v>
      </c>
      <c r="K221" t="s">
        <v>19</v>
      </c>
      <c r="L221" s="6" t="s">
        <v>144</v>
      </c>
      <c r="M221" s="32" t="s">
        <v>196</v>
      </c>
      <c r="N221">
        <v>5000</v>
      </c>
      <c r="O221">
        <v>27490486</v>
      </c>
    </row>
    <row r="222" spans="1:16">
      <c r="A222" s="18">
        <v>60</v>
      </c>
      <c r="B222" s="6">
        <v>24</v>
      </c>
      <c r="C222">
        <v>9.4</v>
      </c>
      <c r="D222" t="s">
        <v>14</v>
      </c>
      <c r="E222">
        <v>20.2</v>
      </c>
      <c r="F222" t="s">
        <v>31</v>
      </c>
      <c r="G222" t="s">
        <v>330</v>
      </c>
      <c r="H222">
        <v>220</v>
      </c>
      <c r="I222" t="s">
        <v>81</v>
      </c>
      <c r="J222" t="s">
        <v>125</v>
      </c>
      <c r="K222" t="s">
        <v>19</v>
      </c>
      <c r="L222" s="6" t="s">
        <v>144</v>
      </c>
      <c r="M222" s="32" t="s">
        <v>196</v>
      </c>
      <c r="N222">
        <v>5000</v>
      </c>
      <c r="O222">
        <v>27490486</v>
      </c>
      <c r="P222" s="6"/>
    </row>
    <row r="223" spans="1:16">
      <c r="A223" s="18">
        <v>61</v>
      </c>
      <c r="B223" s="6">
        <v>0.5</v>
      </c>
      <c r="C223">
        <v>3.9735099337748299</v>
      </c>
      <c r="D223" t="s">
        <v>14</v>
      </c>
      <c r="E223">
        <v>20.2</v>
      </c>
      <c r="F223" t="s">
        <v>31</v>
      </c>
      <c r="G223" t="s">
        <v>330</v>
      </c>
      <c r="H223">
        <v>220</v>
      </c>
      <c r="I223" t="s">
        <v>81</v>
      </c>
      <c r="J223" t="s">
        <v>125</v>
      </c>
      <c r="K223" t="s">
        <v>19</v>
      </c>
      <c r="L223" s="32" t="s">
        <v>20</v>
      </c>
      <c r="M223" s="32" t="s">
        <v>196</v>
      </c>
      <c r="N223">
        <v>5000</v>
      </c>
      <c r="O223">
        <v>27490486</v>
      </c>
      <c r="P223" s="6" t="s">
        <v>146</v>
      </c>
    </row>
    <row r="224" spans="1:16">
      <c r="A224" s="18">
        <v>61</v>
      </c>
      <c r="B224" s="6">
        <v>2</v>
      </c>
      <c r="C224">
        <v>3.3112582781456901</v>
      </c>
      <c r="D224" t="s">
        <v>14</v>
      </c>
      <c r="E224">
        <v>20.2</v>
      </c>
      <c r="F224" t="s">
        <v>31</v>
      </c>
      <c r="G224" t="s">
        <v>330</v>
      </c>
      <c r="H224">
        <v>220</v>
      </c>
      <c r="I224" t="s">
        <v>81</v>
      </c>
      <c r="J224" t="s">
        <v>125</v>
      </c>
      <c r="K224" t="s">
        <v>19</v>
      </c>
      <c r="L224" s="32" t="s">
        <v>20</v>
      </c>
      <c r="M224" s="32" t="s">
        <v>196</v>
      </c>
      <c r="N224">
        <v>5000</v>
      </c>
      <c r="O224">
        <v>27490486</v>
      </c>
      <c r="P224" s="6"/>
    </row>
    <row r="225" spans="1:16">
      <c r="A225" s="18">
        <v>61</v>
      </c>
      <c r="B225" s="6">
        <v>4</v>
      </c>
      <c r="C225">
        <v>3.3112582781456901</v>
      </c>
      <c r="D225" t="s">
        <v>14</v>
      </c>
      <c r="E225">
        <v>20.2</v>
      </c>
      <c r="F225" t="s">
        <v>31</v>
      </c>
      <c r="G225" t="s">
        <v>330</v>
      </c>
      <c r="H225">
        <v>220</v>
      </c>
      <c r="I225" t="s">
        <v>81</v>
      </c>
      <c r="J225" t="s">
        <v>125</v>
      </c>
      <c r="K225" t="s">
        <v>19</v>
      </c>
      <c r="L225" s="32" t="s">
        <v>20</v>
      </c>
      <c r="M225" s="6" t="s">
        <v>196</v>
      </c>
      <c r="N225">
        <v>5000</v>
      </c>
      <c r="O225">
        <v>27490486</v>
      </c>
      <c r="P225" s="6"/>
    </row>
    <row r="226" spans="1:16">
      <c r="A226" s="18">
        <v>61</v>
      </c>
      <c r="B226" s="6">
        <v>24</v>
      </c>
      <c r="C226">
        <v>1.9205298013245</v>
      </c>
      <c r="D226" t="s">
        <v>14</v>
      </c>
      <c r="E226">
        <v>20.2</v>
      </c>
      <c r="F226" t="s">
        <v>31</v>
      </c>
      <c r="G226" t="s">
        <v>330</v>
      </c>
      <c r="H226">
        <v>220</v>
      </c>
      <c r="I226" t="s">
        <v>81</v>
      </c>
      <c r="J226" t="s">
        <v>125</v>
      </c>
      <c r="K226" t="s">
        <v>19</v>
      </c>
      <c r="L226" s="32" t="s">
        <v>20</v>
      </c>
      <c r="M226" s="6" t="s">
        <v>196</v>
      </c>
      <c r="N226">
        <v>5000</v>
      </c>
      <c r="O226">
        <v>27490486</v>
      </c>
      <c r="P226" s="6"/>
    </row>
    <row r="227" spans="1:16">
      <c r="A227" s="18">
        <v>62</v>
      </c>
      <c r="B227" s="6">
        <v>0.25</v>
      </c>
      <c r="C227">
        <v>1.1499999999999999</v>
      </c>
      <c r="D227" t="s">
        <v>14</v>
      </c>
      <c r="E227">
        <v>20</v>
      </c>
      <c r="F227" t="s">
        <v>31</v>
      </c>
      <c r="G227" t="s">
        <v>330</v>
      </c>
      <c r="H227">
        <v>25</v>
      </c>
      <c r="I227" t="s">
        <v>167</v>
      </c>
      <c r="J227" t="s">
        <v>125</v>
      </c>
      <c r="K227" t="s">
        <v>19</v>
      </c>
      <c r="L227" t="s">
        <v>68</v>
      </c>
      <c r="M227" s="32" t="s">
        <v>326</v>
      </c>
      <c r="N227" t="s">
        <v>53</v>
      </c>
      <c r="O227">
        <v>30133308</v>
      </c>
      <c r="P227" s="6" t="s">
        <v>148</v>
      </c>
    </row>
    <row r="228" spans="1:16">
      <c r="A228" s="18">
        <v>62</v>
      </c>
      <c r="B228" s="6">
        <v>0.5</v>
      </c>
      <c r="C228">
        <v>2.59</v>
      </c>
      <c r="D228" t="s">
        <v>14</v>
      </c>
      <c r="E228">
        <v>20</v>
      </c>
      <c r="F228" t="s">
        <v>31</v>
      </c>
      <c r="G228" t="s">
        <v>330</v>
      </c>
      <c r="H228">
        <v>25</v>
      </c>
      <c r="I228" t="s">
        <v>167</v>
      </c>
      <c r="J228" t="s">
        <v>125</v>
      </c>
      <c r="K228" t="s">
        <v>19</v>
      </c>
      <c r="L228" t="s">
        <v>68</v>
      </c>
      <c r="M228" s="32" t="s">
        <v>326</v>
      </c>
      <c r="N228" t="s">
        <v>53</v>
      </c>
      <c r="O228">
        <v>30133308</v>
      </c>
    </row>
    <row r="229" spans="1:16">
      <c r="A229" s="18">
        <v>62</v>
      </c>
      <c r="B229" s="6">
        <v>1</v>
      </c>
      <c r="C229">
        <v>3.03</v>
      </c>
      <c r="D229" t="s">
        <v>14</v>
      </c>
      <c r="E229">
        <v>20</v>
      </c>
      <c r="F229" t="s">
        <v>31</v>
      </c>
      <c r="G229" t="s">
        <v>330</v>
      </c>
      <c r="H229">
        <v>25</v>
      </c>
      <c r="I229" t="s">
        <v>167</v>
      </c>
      <c r="J229" t="s">
        <v>125</v>
      </c>
      <c r="K229" t="s">
        <v>19</v>
      </c>
      <c r="L229" t="s">
        <v>68</v>
      </c>
      <c r="M229" s="32" t="s">
        <v>326</v>
      </c>
      <c r="N229" t="s">
        <v>53</v>
      </c>
      <c r="O229">
        <v>30133308</v>
      </c>
    </row>
    <row r="230" spans="1:16">
      <c r="A230" s="18">
        <v>62</v>
      </c>
      <c r="B230" s="6">
        <v>2</v>
      </c>
      <c r="C230">
        <v>4.12</v>
      </c>
      <c r="D230" t="s">
        <v>14</v>
      </c>
      <c r="E230">
        <v>20</v>
      </c>
      <c r="F230" t="s">
        <v>31</v>
      </c>
      <c r="G230" t="s">
        <v>330</v>
      </c>
      <c r="H230">
        <v>25</v>
      </c>
      <c r="I230" t="s">
        <v>167</v>
      </c>
      <c r="J230" t="s">
        <v>125</v>
      </c>
      <c r="K230" t="s">
        <v>19</v>
      </c>
      <c r="L230" t="s">
        <v>68</v>
      </c>
      <c r="M230" s="32" t="s">
        <v>326</v>
      </c>
      <c r="N230" t="s">
        <v>53</v>
      </c>
      <c r="O230">
        <v>30133308</v>
      </c>
    </row>
    <row r="231" spans="1:16">
      <c r="A231" s="18">
        <v>62</v>
      </c>
      <c r="B231" s="6">
        <v>4</v>
      </c>
      <c r="C231">
        <v>4.8899999999999997</v>
      </c>
      <c r="D231" t="s">
        <v>14</v>
      </c>
      <c r="E231">
        <v>20</v>
      </c>
      <c r="F231" t="s">
        <v>31</v>
      </c>
      <c r="G231" t="s">
        <v>330</v>
      </c>
      <c r="H231">
        <v>25</v>
      </c>
      <c r="I231" t="s">
        <v>167</v>
      </c>
      <c r="J231" t="s">
        <v>125</v>
      </c>
      <c r="K231" t="s">
        <v>19</v>
      </c>
      <c r="L231" t="s">
        <v>68</v>
      </c>
      <c r="M231" s="32" t="s">
        <v>326</v>
      </c>
      <c r="N231" t="s">
        <v>53</v>
      </c>
      <c r="O231">
        <v>30133308</v>
      </c>
    </row>
    <row r="232" spans="1:16">
      <c r="A232" s="18">
        <v>62</v>
      </c>
      <c r="B232" s="6">
        <v>6</v>
      </c>
      <c r="C232">
        <v>5.1100000000000003</v>
      </c>
      <c r="D232" t="s">
        <v>14</v>
      </c>
      <c r="E232">
        <v>20</v>
      </c>
      <c r="F232" t="s">
        <v>31</v>
      </c>
      <c r="G232" t="s">
        <v>330</v>
      </c>
      <c r="H232">
        <v>25</v>
      </c>
      <c r="I232" t="s">
        <v>167</v>
      </c>
      <c r="J232" t="s">
        <v>125</v>
      </c>
      <c r="K232" t="s">
        <v>19</v>
      </c>
      <c r="L232" t="s">
        <v>68</v>
      </c>
      <c r="M232" s="32" t="s">
        <v>326</v>
      </c>
      <c r="N232" t="s">
        <v>53</v>
      </c>
      <c r="O232">
        <v>30133308</v>
      </c>
    </row>
    <row r="233" spans="1:16">
      <c r="A233" s="18">
        <v>62</v>
      </c>
      <c r="B233" s="6">
        <v>24</v>
      </c>
      <c r="C233">
        <v>1.97</v>
      </c>
      <c r="D233" t="s">
        <v>14</v>
      </c>
      <c r="E233">
        <v>20</v>
      </c>
      <c r="F233" t="s">
        <v>31</v>
      </c>
      <c r="G233" t="s">
        <v>330</v>
      </c>
      <c r="H233">
        <v>25</v>
      </c>
      <c r="I233" t="s">
        <v>167</v>
      </c>
      <c r="J233" t="s">
        <v>125</v>
      </c>
      <c r="K233" t="s">
        <v>19</v>
      </c>
      <c r="L233" t="s">
        <v>68</v>
      </c>
      <c r="M233" s="32" t="s">
        <v>326</v>
      </c>
      <c r="N233" t="s">
        <v>53</v>
      </c>
      <c r="O233">
        <v>30133308</v>
      </c>
    </row>
    <row r="234" spans="1:16">
      <c r="A234" s="18">
        <v>62</v>
      </c>
      <c r="B234" s="6">
        <v>48</v>
      </c>
      <c r="C234">
        <v>0.71</v>
      </c>
      <c r="D234" t="s">
        <v>14</v>
      </c>
      <c r="E234">
        <v>20</v>
      </c>
      <c r="F234" t="s">
        <v>31</v>
      </c>
      <c r="G234" t="s">
        <v>330</v>
      </c>
      <c r="H234">
        <v>25</v>
      </c>
      <c r="I234" t="s">
        <v>167</v>
      </c>
      <c r="J234" t="s">
        <v>125</v>
      </c>
      <c r="K234" t="s">
        <v>130</v>
      </c>
      <c r="L234" t="s">
        <v>68</v>
      </c>
      <c r="M234" s="32" t="s">
        <v>326</v>
      </c>
      <c r="N234" t="s">
        <v>53</v>
      </c>
      <c r="O234">
        <v>30133308</v>
      </c>
      <c r="P234" s="6"/>
    </row>
    <row r="235" spans="1:16">
      <c r="A235" s="18">
        <v>63</v>
      </c>
      <c r="B235" s="6">
        <v>48</v>
      </c>
      <c r="C235">
        <v>4.4142857142857101</v>
      </c>
      <c r="D235" t="s">
        <v>14</v>
      </c>
      <c r="E235" t="s">
        <v>326</v>
      </c>
      <c r="F235" s="21" t="s">
        <v>15</v>
      </c>
      <c r="G235" t="s">
        <v>330</v>
      </c>
      <c r="H235">
        <v>50</v>
      </c>
      <c r="I235" t="s">
        <v>137</v>
      </c>
      <c r="J235" t="s">
        <v>125</v>
      </c>
      <c r="K235" t="s">
        <v>19</v>
      </c>
      <c r="L235" t="s">
        <v>20</v>
      </c>
      <c r="M235" s="32" t="s">
        <v>326</v>
      </c>
      <c r="N235" t="s">
        <v>53</v>
      </c>
      <c r="O235" s="19">
        <v>22378564</v>
      </c>
      <c r="P235" s="6" t="s">
        <v>151</v>
      </c>
    </row>
    <row r="236" spans="1:16">
      <c r="A236">
        <v>64</v>
      </c>
      <c r="B236">
        <v>0.5</v>
      </c>
      <c r="C236">
        <v>6.7333333333333298</v>
      </c>
      <c r="D236" t="s">
        <v>14</v>
      </c>
      <c r="E236">
        <v>22.5</v>
      </c>
      <c r="F236" t="s">
        <v>31</v>
      </c>
      <c r="G236" t="s">
        <v>330</v>
      </c>
      <c r="H236">
        <v>129.1</v>
      </c>
      <c r="I236" t="s">
        <v>29</v>
      </c>
      <c r="J236" t="s">
        <v>152</v>
      </c>
      <c r="K236" t="s">
        <v>19</v>
      </c>
      <c r="L236" s="32" t="s">
        <v>126</v>
      </c>
      <c r="M236" s="32" t="s">
        <v>59</v>
      </c>
      <c r="N236">
        <v>5000</v>
      </c>
      <c r="O236">
        <v>25353068</v>
      </c>
      <c r="P236" s="6" t="s">
        <v>153</v>
      </c>
    </row>
    <row r="237" spans="1:16">
      <c r="A237">
        <v>64</v>
      </c>
      <c r="B237">
        <v>3</v>
      </c>
      <c r="C237">
        <v>7.86666666666666</v>
      </c>
      <c r="D237" t="s">
        <v>14</v>
      </c>
      <c r="E237">
        <v>22.5</v>
      </c>
      <c r="F237" t="s">
        <v>31</v>
      </c>
      <c r="G237" t="s">
        <v>330</v>
      </c>
      <c r="H237">
        <v>129.1</v>
      </c>
      <c r="I237" t="s">
        <v>29</v>
      </c>
      <c r="J237" t="s">
        <v>152</v>
      </c>
      <c r="K237" t="s">
        <v>19</v>
      </c>
      <c r="L237" s="32" t="s">
        <v>126</v>
      </c>
      <c r="M237" s="32" t="s">
        <v>59</v>
      </c>
      <c r="N237">
        <v>5000</v>
      </c>
      <c r="O237">
        <v>25353068</v>
      </c>
      <c r="P237" s="6"/>
    </row>
    <row r="238" spans="1:16">
      <c r="A238">
        <v>64</v>
      </c>
      <c r="B238">
        <v>6</v>
      </c>
      <c r="C238">
        <v>7.5333333333333297</v>
      </c>
      <c r="D238" t="s">
        <v>14</v>
      </c>
      <c r="E238">
        <v>22.5</v>
      </c>
      <c r="F238" t="s">
        <v>31</v>
      </c>
      <c r="G238" t="s">
        <v>330</v>
      </c>
      <c r="H238">
        <v>129.1</v>
      </c>
      <c r="I238" t="s">
        <v>29</v>
      </c>
      <c r="J238" t="s">
        <v>152</v>
      </c>
      <c r="K238" t="s">
        <v>19</v>
      </c>
      <c r="L238" s="32" t="s">
        <v>126</v>
      </c>
      <c r="M238" s="32" t="s">
        <v>59</v>
      </c>
      <c r="N238">
        <v>5000</v>
      </c>
      <c r="O238">
        <v>25353068</v>
      </c>
      <c r="P238" s="6"/>
    </row>
    <row r="239" spans="1:16">
      <c r="A239">
        <v>64</v>
      </c>
      <c r="B239">
        <v>22</v>
      </c>
      <c r="C239">
        <v>4.5333333333333297</v>
      </c>
      <c r="D239" t="s">
        <v>14</v>
      </c>
      <c r="E239">
        <v>22.5</v>
      </c>
      <c r="F239" t="s">
        <v>31</v>
      </c>
      <c r="G239" t="s">
        <v>330</v>
      </c>
      <c r="H239">
        <v>129.1</v>
      </c>
      <c r="I239" t="s">
        <v>29</v>
      </c>
      <c r="J239" t="s">
        <v>152</v>
      </c>
      <c r="K239" t="s">
        <v>19</v>
      </c>
      <c r="L239" s="32" t="s">
        <v>126</v>
      </c>
      <c r="M239" s="32" t="s">
        <v>59</v>
      </c>
      <c r="N239">
        <v>5000</v>
      </c>
      <c r="O239">
        <v>25353068</v>
      </c>
      <c r="P239" s="6"/>
    </row>
    <row r="240" spans="1:16">
      <c r="A240">
        <v>65</v>
      </c>
      <c r="B240">
        <v>0.5</v>
      </c>
      <c r="C240">
        <v>2.2000000000000002</v>
      </c>
      <c r="D240" t="s">
        <v>14</v>
      </c>
      <c r="E240">
        <v>22.5</v>
      </c>
      <c r="F240" t="s">
        <v>31</v>
      </c>
      <c r="G240" t="s">
        <v>330</v>
      </c>
      <c r="H240">
        <v>125.2</v>
      </c>
      <c r="I240" t="s">
        <v>29</v>
      </c>
      <c r="J240" t="s">
        <v>152</v>
      </c>
      <c r="K240" t="s">
        <v>19</v>
      </c>
      <c r="L240" t="s">
        <v>20</v>
      </c>
      <c r="M240" s="32" t="s">
        <v>59</v>
      </c>
      <c r="N240">
        <v>5000</v>
      </c>
      <c r="O240">
        <v>25353068</v>
      </c>
      <c r="P240" s="6" t="s">
        <v>154</v>
      </c>
    </row>
    <row r="241" spans="1:16">
      <c r="A241">
        <v>65</v>
      </c>
      <c r="B241">
        <v>3</v>
      </c>
      <c r="C241">
        <v>2.93333333333333</v>
      </c>
      <c r="D241" t="s">
        <v>14</v>
      </c>
      <c r="E241">
        <v>22.5</v>
      </c>
      <c r="F241" t="s">
        <v>31</v>
      </c>
      <c r="G241" t="s">
        <v>330</v>
      </c>
      <c r="H241">
        <v>125.2</v>
      </c>
      <c r="I241" t="s">
        <v>29</v>
      </c>
      <c r="J241" t="s">
        <v>152</v>
      </c>
      <c r="K241" t="s">
        <v>19</v>
      </c>
      <c r="L241" t="s">
        <v>20</v>
      </c>
      <c r="M241" s="32" t="s">
        <v>59</v>
      </c>
      <c r="N241">
        <v>5000</v>
      </c>
      <c r="O241">
        <v>25353068</v>
      </c>
      <c r="P241" s="6"/>
    </row>
    <row r="242" spans="1:16">
      <c r="A242">
        <v>65</v>
      </c>
      <c r="B242">
        <v>6</v>
      </c>
      <c r="C242">
        <v>2.6</v>
      </c>
      <c r="D242" t="s">
        <v>14</v>
      </c>
      <c r="E242">
        <v>22.5</v>
      </c>
      <c r="F242" t="s">
        <v>31</v>
      </c>
      <c r="G242" t="s">
        <v>330</v>
      </c>
      <c r="H242">
        <v>125.2</v>
      </c>
      <c r="I242" t="s">
        <v>29</v>
      </c>
      <c r="J242" t="s">
        <v>152</v>
      </c>
      <c r="K242" t="s">
        <v>19</v>
      </c>
      <c r="L242" t="s">
        <v>20</v>
      </c>
      <c r="M242" s="32" t="s">
        <v>59</v>
      </c>
      <c r="N242">
        <v>5000</v>
      </c>
      <c r="O242">
        <v>25353068</v>
      </c>
      <c r="P242" s="6"/>
    </row>
    <row r="243" spans="1:16">
      <c r="A243">
        <v>65</v>
      </c>
      <c r="B243">
        <v>22</v>
      </c>
      <c r="C243">
        <v>2.2000000000000002</v>
      </c>
      <c r="D243" t="s">
        <v>14</v>
      </c>
      <c r="E243">
        <v>22.5</v>
      </c>
      <c r="F243" t="s">
        <v>31</v>
      </c>
      <c r="G243" t="s">
        <v>330</v>
      </c>
      <c r="H243">
        <v>125.2</v>
      </c>
      <c r="I243" t="s">
        <v>29</v>
      </c>
      <c r="J243" t="s">
        <v>152</v>
      </c>
      <c r="K243" t="s">
        <v>19</v>
      </c>
      <c r="L243" t="s">
        <v>20</v>
      </c>
      <c r="M243" s="32" t="s">
        <v>59</v>
      </c>
      <c r="N243">
        <v>5000</v>
      </c>
      <c r="O243">
        <v>25353068</v>
      </c>
      <c r="P243" s="6"/>
    </row>
    <row r="244" spans="1:16">
      <c r="A244">
        <v>66</v>
      </c>
      <c r="B244">
        <v>0.5</v>
      </c>
      <c r="C244">
        <v>5.5492957746478799</v>
      </c>
      <c r="D244" t="s">
        <v>14</v>
      </c>
      <c r="E244">
        <v>17</v>
      </c>
      <c r="F244" s="21" t="s">
        <v>15</v>
      </c>
      <c r="G244" t="s">
        <v>330</v>
      </c>
      <c r="H244">
        <v>175.3</v>
      </c>
      <c r="I244" t="s">
        <v>29</v>
      </c>
      <c r="J244" t="s">
        <v>152</v>
      </c>
      <c r="K244" t="s">
        <v>19</v>
      </c>
      <c r="L244" t="s">
        <v>159</v>
      </c>
      <c r="M244" s="32" t="s">
        <v>196</v>
      </c>
      <c r="N244">
        <v>5000</v>
      </c>
      <c r="O244">
        <v>24937108</v>
      </c>
      <c r="P244" t="s">
        <v>156</v>
      </c>
    </row>
    <row r="245" spans="1:16">
      <c r="A245">
        <v>66</v>
      </c>
      <c r="B245">
        <v>4</v>
      </c>
      <c r="C245">
        <v>5.3943661971830901</v>
      </c>
      <c r="D245" t="s">
        <v>14</v>
      </c>
      <c r="E245">
        <v>17</v>
      </c>
      <c r="F245" s="21" t="s">
        <v>15</v>
      </c>
      <c r="G245" t="s">
        <v>330</v>
      </c>
      <c r="H245">
        <v>175.3</v>
      </c>
      <c r="I245" t="s">
        <v>29</v>
      </c>
      <c r="J245" t="s">
        <v>152</v>
      </c>
      <c r="K245" t="s">
        <v>19</v>
      </c>
      <c r="L245" t="s">
        <v>159</v>
      </c>
      <c r="M245" s="32" t="s">
        <v>196</v>
      </c>
      <c r="N245">
        <v>5000</v>
      </c>
      <c r="O245">
        <v>24937108</v>
      </c>
      <c r="P245" s="6"/>
    </row>
    <row r="246" spans="1:16">
      <c r="A246">
        <v>66</v>
      </c>
      <c r="B246">
        <v>14</v>
      </c>
      <c r="C246">
        <v>3.9295774647887298</v>
      </c>
      <c r="D246" t="s">
        <v>14</v>
      </c>
      <c r="E246">
        <v>17</v>
      </c>
      <c r="F246" s="21" t="s">
        <v>15</v>
      </c>
      <c r="G246" t="s">
        <v>330</v>
      </c>
      <c r="H246">
        <v>175.3</v>
      </c>
      <c r="I246" t="s">
        <v>29</v>
      </c>
      <c r="J246" t="s">
        <v>152</v>
      </c>
      <c r="K246" t="s">
        <v>19</v>
      </c>
      <c r="L246" t="s">
        <v>159</v>
      </c>
      <c r="M246" s="32" t="s">
        <v>196</v>
      </c>
      <c r="N246">
        <v>5000</v>
      </c>
      <c r="O246">
        <v>24937108</v>
      </c>
      <c r="P246" s="6"/>
    </row>
    <row r="247" spans="1:16">
      <c r="A247">
        <v>66</v>
      </c>
      <c r="B247">
        <v>24</v>
      </c>
      <c r="C247">
        <v>3.9295774647887298</v>
      </c>
      <c r="D247" t="s">
        <v>14</v>
      </c>
      <c r="E247">
        <v>17</v>
      </c>
      <c r="F247" s="21" t="s">
        <v>15</v>
      </c>
      <c r="G247" t="s">
        <v>330</v>
      </c>
      <c r="H247">
        <v>175.3</v>
      </c>
      <c r="I247" t="s">
        <v>29</v>
      </c>
      <c r="J247" t="s">
        <v>152</v>
      </c>
      <c r="K247" t="s">
        <v>19</v>
      </c>
      <c r="L247" t="s">
        <v>159</v>
      </c>
      <c r="M247" s="32" t="s">
        <v>196</v>
      </c>
      <c r="N247">
        <v>5000</v>
      </c>
      <c r="O247">
        <v>24937108</v>
      </c>
    </row>
    <row r="248" spans="1:16">
      <c r="A248">
        <v>66</v>
      </c>
      <c r="B248">
        <v>48</v>
      </c>
      <c r="C248">
        <v>3.35211267605633</v>
      </c>
      <c r="D248" t="s">
        <v>14</v>
      </c>
      <c r="E248">
        <v>17</v>
      </c>
      <c r="F248" s="21" t="s">
        <v>15</v>
      </c>
      <c r="G248" t="s">
        <v>330</v>
      </c>
      <c r="H248">
        <v>175.3</v>
      </c>
      <c r="I248" t="s">
        <v>29</v>
      </c>
      <c r="J248" t="s">
        <v>152</v>
      </c>
      <c r="K248" t="s">
        <v>19</v>
      </c>
      <c r="L248" t="s">
        <v>159</v>
      </c>
      <c r="M248" s="32" t="s">
        <v>196</v>
      </c>
      <c r="N248">
        <v>5000</v>
      </c>
      <c r="O248">
        <v>24937108</v>
      </c>
    </row>
    <row r="249" spans="1:16">
      <c r="A249">
        <v>67</v>
      </c>
      <c r="B249">
        <v>0.5</v>
      </c>
      <c r="C249">
        <v>2.0985915492957701</v>
      </c>
      <c r="D249" t="s">
        <v>14</v>
      </c>
      <c r="E249">
        <v>17</v>
      </c>
      <c r="F249" s="21" t="s">
        <v>15</v>
      </c>
      <c r="G249" t="s">
        <v>330</v>
      </c>
      <c r="H249">
        <v>80</v>
      </c>
      <c r="I249" t="s">
        <v>29</v>
      </c>
      <c r="J249" t="s">
        <v>152</v>
      </c>
      <c r="K249" t="s">
        <v>19</v>
      </c>
      <c r="L249" t="s">
        <v>20</v>
      </c>
      <c r="M249" s="32" t="s">
        <v>326</v>
      </c>
      <c r="N249">
        <v>5000</v>
      </c>
      <c r="O249">
        <v>24937108</v>
      </c>
      <c r="P249" t="s">
        <v>157</v>
      </c>
    </row>
    <row r="250" spans="1:16">
      <c r="A250">
        <v>67</v>
      </c>
      <c r="B250">
        <v>4</v>
      </c>
      <c r="C250">
        <v>2.4084507042253498</v>
      </c>
      <c r="D250" t="s">
        <v>14</v>
      </c>
      <c r="E250">
        <v>17</v>
      </c>
      <c r="F250" s="21" t="s">
        <v>15</v>
      </c>
      <c r="G250" t="s">
        <v>330</v>
      </c>
      <c r="H250">
        <v>80</v>
      </c>
      <c r="I250" t="s">
        <v>29</v>
      </c>
      <c r="J250" t="s">
        <v>152</v>
      </c>
      <c r="K250" t="s">
        <v>19</v>
      </c>
      <c r="L250" t="s">
        <v>20</v>
      </c>
      <c r="M250" s="32" t="s">
        <v>326</v>
      </c>
      <c r="N250">
        <v>5000</v>
      </c>
      <c r="O250">
        <v>24937108</v>
      </c>
    </row>
    <row r="251" spans="1:16">
      <c r="A251">
        <v>67</v>
      </c>
      <c r="B251">
        <v>14</v>
      </c>
      <c r="C251">
        <v>2.0845070422535201</v>
      </c>
      <c r="D251" t="s">
        <v>14</v>
      </c>
      <c r="E251">
        <v>17</v>
      </c>
      <c r="F251" s="21" t="s">
        <v>15</v>
      </c>
      <c r="G251" t="s">
        <v>330</v>
      </c>
      <c r="H251">
        <v>80</v>
      </c>
      <c r="I251" t="s">
        <v>29</v>
      </c>
      <c r="J251" t="s">
        <v>152</v>
      </c>
      <c r="K251" t="s">
        <v>19</v>
      </c>
      <c r="L251" t="s">
        <v>20</v>
      </c>
      <c r="M251" s="32" t="s">
        <v>326</v>
      </c>
      <c r="N251">
        <v>5000</v>
      </c>
      <c r="O251">
        <v>24937108</v>
      </c>
    </row>
    <row r="252" spans="1:16">
      <c r="A252">
        <v>67</v>
      </c>
      <c r="B252">
        <v>24</v>
      </c>
      <c r="C252">
        <v>1.9577464788732299</v>
      </c>
      <c r="D252" t="s">
        <v>14</v>
      </c>
      <c r="E252">
        <v>17</v>
      </c>
      <c r="F252" s="21" t="s">
        <v>15</v>
      </c>
      <c r="G252" t="s">
        <v>330</v>
      </c>
      <c r="H252">
        <v>80</v>
      </c>
      <c r="I252" t="s">
        <v>29</v>
      </c>
      <c r="J252" t="s">
        <v>152</v>
      </c>
      <c r="K252" t="s">
        <v>19</v>
      </c>
      <c r="L252" t="s">
        <v>20</v>
      </c>
      <c r="M252" s="32" t="s">
        <v>326</v>
      </c>
      <c r="N252">
        <v>5000</v>
      </c>
      <c r="O252">
        <v>24937108</v>
      </c>
    </row>
    <row r="253" spans="1:16">
      <c r="A253">
        <v>67</v>
      </c>
      <c r="B253">
        <v>48</v>
      </c>
      <c r="C253">
        <v>1.6619718309859099</v>
      </c>
      <c r="D253" t="s">
        <v>14</v>
      </c>
      <c r="E253">
        <v>17</v>
      </c>
      <c r="F253" s="21" t="s">
        <v>15</v>
      </c>
      <c r="G253" t="s">
        <v>330</v>
      </c>
      <c r="H253">
        <v>80</v>
      </c>
      <c r="I253" t="s">
        <v>29</v>
      </c>
      <c r="J253" t="s">
        <v>152</v>
      </c>
      <c r="K253" t="s">
        <v>19</v>
      </c>
      <c r="L253" t="s">
        <v>20</v>
      </c>
      <c r="M253" s="32" t="s">
        <v>326</v>
      </c>
      <c r="N253">
        <v>5000</v>
      </c>
      <c r="O253">
        <v>24937108</v>
      </c>
    </row>
    <row r="254" spans="1:16">
      <c r="A254">
        <v>68</v>
      </c>
      <c r="B254">
        <v>0.5</v>
      </c>
      <c r="C254">
        <v>8.4324324324324298</v>
      </c>
      <c r="D254" t="s">
        <v>14</v>
      </c>
      <c r="E254" t="s">
        <v>326</v>
      </c>
      <c r="F254" t="s">
        <v>158</v>
      </c>
      <c r="G254" t="s">
        <v>330</v>
      </c>
      <c r="H254">
        <v>194.4</v>
      </c>
      <c r="I254" t="s">
        <v>29</v>
      </c>
      <c r="J254" t="s">
        <v>152</v>
      </c>
      <c r="K254" t="s">
        <v>19</v>
      </c>
      <c r="L254" t="s">
        <v>159</v>
      </c>
      <c r="M254" s="32" t="s">
        <v>196</v>
      </c>
      <c r="N254">
        <v>5000</v>
      </c>
      <c r="O254">
        <v>24875656</v>
      </c>
      <c r="P254" s="26" t="s">
        <v>359</v>
      </c>
    </row>
    <row r="255" spans="1:16">
      <c r="A255">
        <v>68</v>
      </c>
      <c r="B255">
        <v>4</v>
      </c>
      <c r="C255">
        <v>9.8918918918918894</v>
      </c>
      <c r="D255" t="s">
        <v>14</v>
      </c>
      <c r="E255" t="s">
        <v>326</v>
      </c>
      <c r="F255" t="s">
        <v>158</v>
      </c>
      <c r="G255" t="s">
        <v>330</v>
      </c>
      <c r="H255">
        <v>194.4</v>
      </c>
      <c r="I255" t="s">
        <v>29</v>
      </c>
      <c r="J255" t="s">
        <v>152</v>
      </c>
      <c r="K255" t="s">
        <v>19</v>
      </c>
      <c r="L255" t="s">
        <v>159</v>
      </c>
      <c r="M255" s="32" t="s">
        <v>196</v>
      </c>
      <c r="N255">
        <v>5000</v>
      </c>
      <c r="O255">
        <v>24875656</v>
      </c>
    </row>
    <row r="256" spans="1:16">
      <c r="A256">
        <v>68</v>
      </c>
      <c r="B256">
        <v>16</v>
      </c>
      <c r="C256">
        <v>6.5135135135135096</v>
      </c>
      <c r="D256" t="s">
        <v>14</v>
      </c>
      <c r="E256" t="s">
        <v>326</v>
      </c>
      <c r="F256" t="s">
        <v>158</v>
      </c>
      <c r="G256" t="s">
        <v>330</v>
      </c>
      <c r="H256">
        <v>194.4</v>
      </c>
      <c r="I256" t="s">
        <v>29</v>
      </c>
      <c r="J256" t="s">
        <v>152</v>
      </c>
      <c r="K256" t="s">
        <v>19</v>
      </c>
      <c r="L256" t="s">
        <v>159</v>
      </c>
      <c r="M256" s="32" t="s">
        <v>196</v>
      </c>
      <c r="N256">
        <v>5000</v>
      </c>
      <c r="O256">
        <v>24875656</v>
      </c>
    </row>
    <row r="257" spans="1:16">
      <c r="A257">
        <v>68</v>
      </c>
      <c r="B257">
        <v>24</v>
      </c>
      <c r="C257">
        <v>5.9729729729729701</v>
      </c>
      <c r="D257" t="s">
        <v>14</v>
      </c>
      <c r="E257" t="s">
        <v>326</v>
      </c>
      <c r="F257" t="s">
        <v>158</v>
      </c>
      <c r="G257" t="s">
        <v>330</v>
      </c>
      <c r="H257">
        <v>194.4</v>
      </c>
      <c r="I257" t="s">
        <v>29</v>
      </c>
      <c r="J257" t="s">
        <v>152</v>
      </c>
      <c r="K257" t="s">
        <v>19</v>
      </c>
      <c r="L257" t="s">
        <v>159</v>
      </c>
      <c r="M257" s="32" t="s">
        <v>196</v>
      </c>
      <c r="N257">
        <v>5000</v>
      </c>
      <c r="O257">
        <v>24875656</v>
      </c>
      <c r="P257" s="26"/>
    </row>
    <row r="258" spans="1:16">
      <c r="A258">
        <v>69</v>
      </c>
      <c r="B258">
        <v>0.5</v>
      </c>
      <c r="C258">
        <v>2.8918918918918899</v>
      </c>
      <c r="D258" t="s">
        <v>14</v>
      </c>
      <c r="E258" t="s">
        <v>326</v>
      </c>
      <c r="F258" t="s">
        <v>158</v>
      </c>
      <c r="G258" t="s">
        <v>330</v>
      </c>
      <c r="H258">
        <v>150</v>
      </c>
      <c r="I258" t="s">
        <v>29</v>
      </c>
      <c r="J258" t="s">
        <v>152</v>
      </c>
      <c r="K258" t="s">
        <v>19</v>
      </c>
      <c r="L258" t="s">
        <v>20</v>
      </c>
      <c r="M258" s="32" t="s">
        <v>326</v>
      </c>
      <c r="N258">
        <v>5000</v>
      </c>
      <c r="O258">
        <v>24875656</v>
      </c>
      <c r="P258" s="26" t="s">
        <v>360</v>
      </c>
    </row>
    <row r="259" spans="1:16">
      <c r="A259">
        <v>69</v>
      </c>
      <c r="B259">
        <v>4</v>
      </c>
      <c r="C259">
        <v>3.21621621621621</v>
      </c>
      <c r="D259" t="s">
        <v>14</v>
      </c>
      <c r="E259" t="s">
        <v>326</v>
      </c>
      <c r="F259" t="s">
        <v>158</v>
      </c>
      <c r="G259" t="s">
        <v>330</v>
      </c>
      <c r="H259">
        <v>150</v>
      </c>
      <c r="I259" t="s">
        <v>29</v>
      </c>
      <c r="J259" t="s">
        <v>152</v>
      </c>
      <c r="K259" t="s">
        <v>19</v>
      </c>
      <c r="L259" t="s">
        <v>20</v>
      </c>
      <c r="M259" s="32" t="s">
        <v>326</v>
      </c>
      <c r="N259">
        <v>5000</v>
      </c>
      <c r="O259">
        <v>24875656</v>
      </c>
      <c r="P259" s="26"/>
    </row>
    <row r="260" spans="1:16">
      <c r="A260">
        <v>69</v>
      </c>
      <c r="B260">
        <v>16</v>
      </c>
      <c r="C260">
        <v>3.0270270270270201</v>
      </c>
      <c r="D260" t="s">
        <v>14</v>
      </c>
      <c r="E260" t="s">
        <v>326</v>
      </c>
      <c r="F260" t="s">
        <v>158</v>
      </c>
      <c r="G260" t="s">
        <v>330</v>
      </c>
      <c r="H260">
        <v>150</v>
      </c>
      <c r="I260" t="s">
        <v>29</v>
      </c>
      <c r="J260" t="s">
        <v>152</v>
      </c>
      <c r="K260" t="s">
        <v>19</v>
      </c>
      <c r="L260" t="s">
        <v>20</v>
      </c>
      <c r="M260" s="32" t="s">
        <v>326</v>
      </c>
      <c r="N260">
        <v>5000</v>
      </c>
      <c r="O260">
        <v>24875656</v>
      </c>
      <c r="P260" s="26"/>
    </row>
    <row r="261" spans="1:16">
      <c r="A261">
        <v>69</v>
      </c>
      <c r="B261">
        <v>24</v>
      </c>
      <c r="C261">
        <v>2.8378378378378302</v>
      </c>
      <c r="D261" t="s">
        <v>14</v>
      </c>
      <c r="E261" t="s">
        <v>326</v>
      </c>
      <c r="F261" t="s">
        <v>158</v>
      </c>
      <c r="G261" t="s">
        <v>330</v>
      </c>
      <c r="H261">
        <v>150</v>
      </c>
      <c r="I261" t="s">
        <v>29</v>
      </c>
      <c r="J261" t="s">
        <v>152</v>
      </c>
      <c r="K261" t="s">
        <v>19</v>
      </c>
      <c r="L261" t="s">
        <v>20</v>
      </c>
      <c r="M261" s="32" t="s">
        <v>326</v>
      </c>
      <c r="N261">
        <v>5000</v>
      </c>
      <c r="O261">
        <v>24875656</v>
      </c>
      <c r="P261" s="26"/>
    </row>
    <row r="262" spans="1:16">
      <c r="A262">
        <v>70</v>
      </c>
      <c r="B262">
        <v>0.5</v>
      </c>
      <c r="C262">
        <v>5.4736842105263097</v>
      </c>
      <c r="D262" t="s">
        <v>14</v>
      </c>
      <c r="E262">
        <v>17</v>
      </c>
      <c r="F262" s="21" t="s">
        <v>15</v>
      </c>
      <c r="G262" t="s">
        <v>330</v>
      </c>
      <c r="H262">
        <v>168</v>
      </c>
      <c r="I262" t="s">
        <v>29</v>
      </c>
      <c r="J262" t="s">
        <v>152</v>
      </c>
      <c r="K262" t="s">
        <v>19</v>
      </c>
      <c r="L262" t="s">
        <v>159</v>
      </c>
      <c r="M262" s="32" t="s">
        <v>196</v>
      </c>
      <c r="N262">
        <v>5000</v>
      </c>
      <c r="O262">
        <v>24083623</v>
      </c>
      <c r="P262" s="6" t="s">
        <v>361</v>
      </c>
    </row>
    <row r="263" spans="1:16">
      <c r="A263">
        <v>70</v>
      </c>
      <c r="B263">
        <v>2</v>
      </c>
      <c r="C263">
        <v>5.6842105263157903</v>
      </c>
      <c r="D263" t="s">
        <v>14</v>
      </c>
      <c r="E263">
        <v>17</v>
      </c>
      <c r="F263" s="21" t="s">
        <v>15</v>
      </c>
      <c r="G263" t="s">
        <v>330</v>
      </c>
      <c r="H263">
        <v>168</v>
      </c>
      <c r="I263" t="s">
        <v>29</v>
      </c>
      <c r="J263" t="s">
        <v>152</v>
      </c>
      <c r="K263" t="s">
        <v>19</v>
      </c>
      <c r="L263" t="s">
        <v>159</v>
      </c>
      <c r="M263" s="32" t="s">
        <v>196</v>
      </c>
      <c r="N263">
        <v>5000</v>
      </c>
      <c r="O263">
        <v>24083623</v>
      </c>
      <c r="P263" s="6"/>
    </row>
    <row r="264" spans="1:16">
      <c r="A264">
        <v>70</v>
      </c>
      <c r="B264">
        <v>5</v>
      </c>
      <c r="C264">
        <v>5.8947368421052602</v>
      </c>
      <c r="D264" t="s">
        <v>14</v>
      </c>
      <c r="E264">
        <v>17</v>
      </c>
      <c r="F264" s="21" t="s">
        <v>15</v>
      </c>
      <c r="G264" t="s">
        <v>330</v>
      </c>
      <c r="H264">
        <v>168</v>
      </c>
      <c r="I264" t="s">
        <v>29</v>
      </c>
      <c r="J264" t="s">
        <v>152</v>
      </c>
      <c r="K264" t="s">
        <v>19</v>
      </c>
      <c r="L264" t="s">
        <v>159</v>
      </c>
      <c r="M264" s="32" t="s">
        <v>196</v>
      </c>
      <c r="N264">
        <v>5000</v>
      </c>
      <c r="O264">
        <v>24083623</v>
      </c>
      <c r="P264" s="6"/>
    </row>
    <row r="265" spans="1:16">
      <c r="A265">
        <v>70</v>
      </c>
      <c r="B265">
        <v>16</v>
      </c>
      <c r="C265">
        <v>4.8210526315789402</v>
      </c>
      <c r="D265" t="s">
        <v>14</v>
      </c>
      <c r="E265">
        <v>17</v>
      </c>
      <c r="F265" s="21" t="s">
        <v>15</v>
      </c>
      <c r="G265" t="s">
        <v>330</v>
      </c>
      <c r="H265">
        <v>168</v>
      </c>
      <c r="I265" t="s">
        <v>29</v>
      </c>
      <c r="J265" t="s">
        <v>152</v>
      </c>
      <c r="K265" t="s">
        <v>19</v>
      </c>
      <c r="L265" t="s">
        <v>159</v>
      </c>
      <c r="M265" s="32" t="s">
        <v>196</v>
      </c>
      <c r="N265">
        <v>5000</v>
      </c>
      <c r="O265">
        <v>24083623</v>
      </c>
      <c r="P265" s="6"/>
    </row>
    <row r="266" spans="1:16">
      <c r="A266">
        <v>70</v>
      </c>
      <c r="B266">
        <v>24</v>
      </c>
      <c r="C266">
        <v>4.4000000000000004</v>
      </c>
      <c r="D266" t="s">
        <v>14</v>
      </c>
      <c r="E266">
        <v>17</v>
      </c>
      <c r="F266" s="21" t="s">
        <v>15</v>
      </c>
      <c r="G266" t="s">
        <v>330</v>
      </c>
      <c r="H266">
        <v>168</v>
      </c>
      <c r="I266" t="s">
        <v>29</v>
      </c>
      <c r="J266" t="s">
        <v>152</v>
      </c>
      <c r="K266" t="s">
        <v>19</v>
      </c>
      <c r="L266" t="s">
        <v>159</v>
      </c>
      <c r="M266" s="32" t="s">
        <v>196</v>
      </c>
      <c r="N266">
        <v>5000</v>
      </c>
      <c r="O266">
        <v>24083623</v>
      </c>
      <c r="P266" s="6"/>
    </row>
    <row r="267" spans="1:16">
      <c r="A267">
        <v>70</v>
      </c>
      <c r="B267">
        <v>48</v>
      </c>
      <c r="C267">
        <v>3.5368421052631498</v>
      </c>
      <c r="D267" t="s">
        <v>14</v>
      </c>
      <c r="E267">
        <v>17</v>
      </c>
      <c r="F267" s="21" t="s">
        <v>15</v>
      </c>
      <c r="G267" t="s">
        <v>330</v>
      </c>
      <c r="H267">
        <v>168</v>
      </c>
      <c r="I267" t="s">
        <v>29</v>
      </c>
      <c r="J267" t="s">
        <v>152</v>
      </c>
      <c r="K267" t="s">
        <v>19</v>
      </c>
      <c r="L267" t="s">
        <v>20</v>
      </c>
      <c r="M267" s="32" t="s">
        <v>196</v>
      </c>
      <c r="N267">
        <v>5000</v>
      </c>
      <c r="O267">
        <v>24083623</v>
      </c>
    </row>
    <row r="268" spans="1:16">
      <c r="A268">
        <v>71</v>
      </c>
      <c r="B268">
        <v>0.5</v>
      </c>
      <c r="C268">
        <v>2.6315789473684199</v>
      </c>
      <c r="D268" t="s">
        <v>14</v>
      </c>
      <c r="E268">
        <v>17</v>
      </c>
      <c r="F268" s="21" t="s">
        <v>15</v>
      </c>
      <c r="G268" t="s">
        <v>330</v>
      </c>
      <c r="H268">
        <v>168</v>
      </c>
      <c r="I268" t="s">
        <v>29</v>
      </c>
      <c r="J268" t="s">
        <v>152</v>
      </c>
      <c r="K268" t="s">
        <v>19</v>
      </c>
      <c r="L268" t="s">
        <v>159</v>
      </c>
      <c r="M268" s="32" t="s">
        <v>196</v>
      </c>
      <c r="N268">
        <v>5000</v>
      </c>
      <c r="O268">
        <v>24083623</v>
      </c>
      <c r="P268" s="6" t="s">
        <v>362</v>
      </c>
    </row>
    <row r="269" spans="1:16">
      <c r="A269">
        <v>71</v>
      </c>
      <c r="B269">
        <v>2</v>
      </c>
      <c r="C269">
        <v>3.0526315789473601</v>
      </c>
      <c r="D269" t="s">
        <v>14</v>
      </c>
      <c r="E269">
        <v>17</v>
      </c>
      <c r="F269" s="21" t="s">
        <v>15</v>
      </c>
      <c r="G269" t="s">
        <v>330</v>
      </c>
      <c r="H269">
        <v>168</v>
      </c>
      <c r="I269" t="s">
        <v>29</v>
      </c>
      <c r="J269" t="s">
        <v>152</v>
      </c>
      <c r="K269" t="s">
        <v>19</v>
      </c>
      <c r="L269" t="s">
        <v>159</v>
      </c>
      <c r="M269" s="32" t="s">
        <v>196</v>
      </c>
      <c r="N269">
        <v>5000</v>
      </c>
      <c r="O269">
        <v>24083623</v>
      </c>
    </row>
    <row r="270" spans="1:16">
      <c r="A270">
        <v>71</v>
      </c>
      <c r="B270">
        <v>5</v>
      </c>
      <c r="C270">
        <v>2.9052631578947299</v>
      </c>
      <c r="D270" t="s">
        <v>14</v>
      </c>
      <c r="E270">
        <v>17</v>
      </c>
      <c r="F270" s="21" t="s">
        <v>15</v>
      </c>
      <c r="G270" t="s">
        <v>330</v>
      </c>
      <c r="H270">
        <v>168</v>
      </c>
      <c r="I270" t="s">
        <v>29</v>
      </c>
      <c r="J270" t="s">
        <v>152</v>
      </c>
      <c r="K270" t="s">
        <v>19</v>
      </c>
      <c r="L270" t="s">
        <v>159</v>
      </c>
      <c r="M270" s="32" t="s">
        <v>196</v>
      </c>
      <c r="N270">
        <v>5000</v>
      </c>
      <c r="O270">
        <v>24083623</v>
      </c>
    </row>
    <row r="271" spans="1:16">
      <c r="A271">
        <v>71</v>
      </c>
      <c r="B271">
        <v>16</v>
      </c>
      <c r="C271">
        <v>2.3999999999999901</v>
      </c>
      <c r="D271" t="s">
        <v>14</v>
      </c>
      <c r="E271">
        <v>17</v>
      </c>
      <c r="F271" s="21" t="s">
        <v>15</v>
      </c>
      <c r="G271" t="s">
        <v>330</v>
      </c>
      <c r="H271">
        <v>168</v>
      </c>
      <c r="I271" t="s">
        <v>29</v>
      </c>
      <c r="J271" t="s">
        <v>152</v>
      </c>
      <c r="K271" t="s">
        <v>19</v>
      </c>
      <c r="L271" t="s">
        <v>159</v>
      </c>
      <c r="M271" s="32" t="s">
        <v>196</v>
      </c>
      <c r="N271">
        <v>5000</v>
      </c>
      <c r="O271">
        <v>24083623</v>
      </c>
    </row>
    <row r="272" spans="1:16">
      <c r="A272">
        <v>71</v>
      </c>
      <c r="B272">
        <v>24</v>
      </c>
      <c r="C272">
        <v>2.3789473684210498</v>
      </c>
      <c r="D272" t="s">
        <v>14</v>
      </c>
      <c r="E272">
        <v>17</v>
      </c>
      <c r="F272" s="21" t="s">
        <v>15</v>
      </c>
      <c r="G272" t="s">
        <v>330</v>
      </c>
      <c r="H272">
        <v>168</v>
      </c>
      <c r="I272" t="s">
        <v>29</v>
      </c>
      <c r="J272" t="s">
        <v>152</v>
      </c>
      <c r="K272" t="s">
        <v>19</v>
      </c>
      <c r="L272" t="s">
        <v>159</v>
      </c>
      <c r="M272" s="32" t="s">
        <v>196</v>
      </c>
      <c r="N272">
        <v>5000</v>
      </c>
      <c r="O272">
        <v>24083623</v>
      </c>
      <c r="P272" s="6"/>
    </row>
    <row r="273" spans="1:16">
      <c r="A273">
        <v>71</v>
      </c>
      <c r="B273">
        <v>48</v>
      </c>
      <c r="C273">
        <v>2.2105263157894699</v>
      </c>
      <c r="D273" t="s">
        <v>14</v>
      </c>
      <c r="E273">
        <v>17</v>
      </c>
      <c r="F273" s="21" t="s">
        <v>15</v>
      </c>
      <c r="G273" t="s">
        <v>330</v>
      </c>
      <c r="H273">
        <v>168</v>
      </c>
      <c r="I273" t="s">
        <v>29</v>
      </c>
      <c r="J273" t="s">
        <v>152</v>
      </c>
      <c r="K273" t="s">
        <v>19</v>
      </c>
      <c r="L273" t="s">
        <v>160</v>
      </c>
      <c r="M273" s="32" t="s">
        <v>196</v>
      </c>
      <c r="N273">
        <v>5000</v>
      </c>
      <c r="O273">
        <v>24083623</v>
      </c>
    </row>
    <row r="274" spans="1:16">
      <c r="A274">
        <v>72</v>
      </c>
      <c r="B274">
        <v>4</v>
      </c>
      <c r="C274">
        <v>1.55555555555555</v>
      </c>
      <c r="D274" t="s">
        <v>14</v>
      </c>
      <c r="E274">
        <v>21.4</v>
      </c>
      <c r="F274" t="s">
        <v>31</v>
      </c>
      <c r="G274" t="s">
        <v>330</v>
      </c>
      <c r="H274">
        <v>7</v>
      </c>
      <c r="I274" s="21" t="s">
        <v>161</v>
      </c>
      <c r="J274" t="s">
        <v>152</v>
      </c>
      <c r="K274" t="s">
        <v>19</v>
      </c>
      <c r="L274" t="s">
        <v>160</v>
      </c>
      <c r="M274" s="32" t="s">
        <v>196</v>
      </c>
      <c r="N274">
        <v>500</v>
      </c>
      <c r="O274">
        <v>21670497</v>
      </c>
      <c r="P274" s="6" t="s">
        <v>162</v>
      </c>
    </row>
    <row r="275" spans="1:16">
      <c r="A275">
        <v>72</v>
      </c>
      <c r="B275">
        <v>24</v>
      </c>
      <c r="C275">
        <v>1.07407407407407</v>
      </c>
      <c r="D275" t="s">
        <v>14</v>
      </c>
      <c r="E275">
        <v>21.4</v>
      </c>
      <c r="F275" t="s">
        <v>31</v>
      </c>
      <c r="G275" t="s">
        <v>330</v>
      </c>
      <c r="H275">
        <v>7</v>
      </c>
      <c r="I275" s="21" t="s">
        <v>161</v>
      </c>
      <c r="J275" t="s">
        <v>152</v>
      </c>
      <c r="K275" t="s">
        <v>19</v>
      </c>
      <c r="L275" t="s">
        <v>160</v>
      </c>
      <c r="M275" s="32" t="s">
        <v>196</v>
      </c>
      <c r="N275">
        <v>500</v>
      </c>
      <c r="O275">
        <v>21670497</v>
      </c>
    </row>
    <row r="276" spans="1:16">
      <c r="A276">
        <v>72</v>
      </c>
      <c r="B276">
        <v>72</v>
      </c>
      <c r="C276">
        <v>0.81481481481481499</v>
      </c>
      <c r="D276" t="s">
        <v>14</v>
      </c>
      <c r="E276">
        <v>21.4</v>
      </c>
      <c r="F276" t="s">
        <v>31</v>
      </c>
      <c r="G276" t="s">
        <v>330</v>
      </c>
      <c r="H276">
        <v>7</v>
      </c>
      <c r="I276" s="21" t="s">
        <v>161</v>
      </c>
      <c r="J276" t="s">
        <v>152</v>
      </c>
      <c r="K276" t="s">
        <v>19</v>
      </c>
      <c r="L276" t="s">
        <v>160</v>
      </c>
      <c r="M276" s="32" t="s">
        <v>196</v>
      </c>
      <c r="N276">
        <v>500</v>
      </c>
      <c r="O276">
        <v>21670497</v>
      </c>
    </row>
    <row r="277" spans="1:16">
      <c r="A277">
        <v>72</v>
      </c>
      <c r="B277">
        <v>96</v>
      </c>
      <c r="C277">
        <v>0.85185185185185197</v>
      </c>
      <c r="D277" t="s">
        <v>14</v>
      </c>
      <c r="E277">
        <v>21.4</v>
      </c>
      <c r="F277" t="s">
        <v>31</v>
      </c>
      <c r="G277" t="s">
        <v>330</v>
      </c>
      <c r="H277">
        <v>7</v>
      </c>
      <c r="I277" s="21" t="s">
        <v>161</v>
      </c>
      <c r="J277" t="s">
        <v>152</v>
      </c>
      <c r="K277" t="s">
        <v>19</v>
      </c>
      <c r="L277" t="s">
        <v>160</v>
      </c>
      <c r="M277" s="32" t="s">
        <v>196</v>
      </c>
      <c r="N277">
        <v>500</v>
      </c>
      <c r="O277">
        <v>21670497</v>
      </c>
    </row>
    <row r="278" spans="1:16">
      <c r="A278">
        <v>72</v>
      </c>
      <c r="B278">
        <v>168</v>
      </c>
      <c r="C278">
        <v>0.25925925925926002</v>
      </c>
      <c r="D278" t="s">
        <v>14</v>
      </c>
      <c r="E278">
        <v>21.4</v>
      </c>
      <c r="F278" t="s">
        <v>31</v>
      </c>
      <c r="G278" t="s">
        <v>330</v>
      </c>
      <c r="H278">
        <v>7</v>
      </c>
      <c r="I278" s="21" t="s">
        <v>161</v>
      </c>
      <c r="J278" t="s">
        <v>152</v>
      </c>
      <c r="K278" t="s">
        <v>19</v>
      </c>
      <c r="L278" t="s">
        <v>160</v>
      </c>
      <c r="M278" s="32" t="s">
        <v>196</v>
      </c>
      <c r="N278">
        <v>500</v>
      </c>
      <c r="O278">
        <v>21670497</v>
      </c>
    </row>
    <row r="279" spans="1:16">
      <c r="A279">
        <v>73</v>
      </c>
      <c r="B279">
        <v>4</v>
      </c>
      <c r="C279">
        <v>0.88888888888888895</v>
      </c>
      <c r="D279" t="s">
        <v>14</v>
      </c>
      <c r="E279">
        <v>21.4</v>
      </c>
      <c r="F279" t="s">
        <v>31</v>
      </c>
      <c r="G279" t="s">
        <v>330</v>
      </c>
      <c r="H279">
        <v>7</v>
      </c>
      <c r="I279" s="21" t="s">
        <v>161</v>
      </c>
      <c r="J279" t="s">
        <v>152</v>
      </c>
      <c r="K279" t="s">
        <v>19</v>
      </c>
      <c r="L279" t="s">
        <v>20</v>
      </c>
      <c r="M279" s="32" t="s">
        <v>196</v>
      </c>
      <c r="N279">
        <v>500</v>
      </c>
      <c r="O279">
        <v>21670497</v>
      </c>
      <c r="P279" s="6" t="s">
        <v>363</v>
      </c>
    </row>
    <row r="280" spans="1:16">
      <c r="A280">
        <v>73</v>
      </c>
      <c r="B280">
        <v>24</v>
      </c>
      <c r="C280">
        <v>0.407407407407407</v>
      </c>
      <c r="D280" t="s">
        <v>14</v>
      </c>
      <c r="E280">
        <v>21.4</v>
      </c>
      <c r="F280" t="s">
        <v>31</v>
      </c>
      <c r="G280" t="s">
        <v>330</v>
      </c>
      <c r="H280">
        <v>7</v>
      </c>
      <c r="I280" s="21" t="s">
        <v>161</v>
      </c>
      <c r="J280" t="s">
        <v>152</v>
      </c>
      <c r="K280" t="s">
        <v>19</v>
      </c>
      <c r="L280" t="s">
        <v>20</v>
      </c>
      <c r="M280" s="32" t="s">
        <v>196</v>
      </c>
      <c r="N280">
        <v>500</v>
      </c>
      <c r="O280">
        <v>21670497</v>
      </c>
    </row>
    <row r="281" spans="1:16">
      <c r="A281">
        <v>73</v>
      </c>
      <c r="B281">
        <v>96</v>
      </c>
      <c r="C281">
        <v>7.4074074074074195E-2</v>
      </c>
      <c r="D281" t="s">
        <v>14</v>
      </c>
      <c r="E281">
        <v>21.4</v>
      </c>
      <c r="F281" t="s">
        <v>31</v>
      </c>
      <c r="G281" t="s">
        <v>330</v>
      </c>
      <c r="H281">
        <v>7</v>
      </c>
      <c r="I281" s="21" t="s">
        <v>161</v>
      </c>
      <c r="J281" t="s">
        <v>152</v>
      </c>
      <c r="K281" t="s">
        <v>19</v>
      </c>
      <c r="L281" t="s">
        <v>20</v>
      </c>
      <c r="M281" s="32" t="s">
        <v>196</v>
      </c>
      <c r="N281">
        <v>500</v>
      </c>
      <c r="O281">
        <v>21670497</v>
      </c>
    </row>
    <row r="282" spans="1:16">
      <c r="A282">
        <v>74</v>
      </c>
      <c r="B282">
        <v>0.5</v>
      </c>
      <c r="C282">
        <v>7.1067961165048503</v>
      </c>
      <c r="D282" t="s">
        <v>14</v>
      </c>
      <c r="E282">
        <v>18</v>
      </c>
      <c r="F282" t="s">
        <v>31</v>
      </c>
      <c r="G282" t="s">
        <v>330</v>
      </c>
      <c r="H282">
        <v>200</v>
      </c>
      <c r="I282" t="s">
        <v>29</v>
      </c>
      <c r="J282" t="s">
        <v>152</v>
      </c>
      <c r="K282" t="s">
        <v>19</v>
      </c>
      <c r="L282" t="s">
        <v>20</v>
      </c>
      <c r="M282" s="32" t="s">
        <v>196</v>
      </c>
      <c r="N282">
        <v>5000</v>
      </c>
      <c r="O282">
        <v>25955122</v>
      </c>
      <c r="P282" t="s">
        <v>163</v>
      </c>
    </row>
    <row r="283" spans="1:16">
      <c r="A283">
        <v>74</v>
      </c>
      <c r="B283">
        <v>3</v>
      </c>
      <c r="C283">
        <v>7.9999999999999902</v>
      </c>
      <c r="D283" t="s">
        <v>14</v>
      </c>
      <c r="E283">
        <v>18</v>
      </c>
      <c r="F283" t="s">
        <v>31</v>
      </c>
      <c r="G283" t="s">
        <v>330</v>
      </c>
      <c r="H283">
        <v>200</v>
      </c>
      <c r="I283" t="s">
        <v>29</v>
      </c>
      <c r="J283" t="s">
        <v>152</v>
      </c>
      <c r="K283" t="s">
        <v>19</v>
      </c>
      <c r="L283" t="s">
        <v>20</v>
      </c>
      <c r="M283" s="32" t="s">
        <v>196</v>
      </c>
      <c r="N283">
        <v>5000</v>
      </c>
      <c r="O283">
        <v>25955122</v>
      </c>
    </row>
    <row r="284" spans="1:16">
      <c r="A284">
        <v>74</v>
      </c>
      <c r="B284">
        <v>6</v>
      </c>
      <c r="C284">
        <v>6.6213592233009697</v>
      </c>
      <c r="D284" t="s">
        <v>14</v>
      </c>
      <c r="E284">
        <v>18</v>
      </c>
      <c r="F284" t="s">
        <v>31</v>
      </c>
      <c r="G284" t="s">
        <v>330</v>
      </c>
      <c r="H284">
        <v>200</v>
      </c>
      <c r="I284" t="s">
        <v>29</v>
      </c>
      <c r="J284" t="s">
        <v>152</v>
      </c>
      <c r="K284" t="s">
        <v>19</v>
      </c>
      <c r="L284" t="s">
        <v>20</v>
      </c>
      <c r="M284" s="32" t="s">
        <v>196</v>
      </c>
      <c r="N284">
        <v>5000</v>
      </c>
      <c r="O284">
        <v>25955122</v>
      </c>
    </row>
    <row r="285" spans="1:16">
      <c r="A285">
        <v>74</v>
      </c>
      <c r="B285">
        <v>18</v>
      </c>
      <c r="C285">
        <v>4.46601941747572</v>
      </c>
      <c r="D285" t="s">
        <v>14</v>
      </c>
      <c r="E285">
        <v>18</v>
      </c>
      <c r="F285" t="s">
        <v>31</v>
      </c>
      <c r="G285" t="s">
        <v>330</v>
      </c>
      <c r="H285">
        <v>200</v>
      </c>
      <c r="I285" t="s">
        <v>29</v>
      </c>
      <c r="J285" t="s">
        <v>152</v>
      </c>
      <c r="K285" t="s">
        <v>19</v>
      </c>
      <c r="L285" t="s">
        <v>20</v>
      </c>
      <c r="M285" s="32" t="s">
        <v>196</v>
      </c>
      <c r="N285">
        <v>5000</v>
      </c>
      <c r="O285">
        <v>25955122</v>
      </c>
    </row>
    <row r="286" spans="1:16">
      <c r="A286">
        <v>75</v>
      </c>
      <c r="B286">
        <v>0.5</v>
      </c>
      <c r="C286">
        <v>3.1650485436893199</v>
      </c>
      <c r="D286" t="s">
        <v>14</v>
      </c>
      <c r="E286">
        <v>18</v>
      </c>
      <c r="F286" t="s">
        <v>31</v>
      </c>
      <c r="G286" t="s">
        <v>330</v>
      </c>
      <c r="H286">
        <v>200</v>
      </c>
      <c r="I286" t="s">
        <v>29</v>
      </c>
      <c r="J286" t="s">
        <v>152</v>
      </c>
      <c r="K286" t="s">
        <v>19</v>
      </c>
      <c r="L286" t="s">
        <v>160</v>
      </c>
      <c r="M286" s="32" t="s">
        <v>196</v>
      </c>
      <c r="N286">
        <v>5000</v>
      </c>
      <c r="O286">
        <v>25955122</v>
      </c>
      <c r="P286" t="s">
        <v>165</v>
      </c>
    </row>
    <row r="287" spans="1:16">
      <c r="A287">
        <v>75</v>
      </c>
      <c r="B287">
        <v>3</v>
      </c>
      <c r="C287">
        <v>4.8737864077669899</v>
      </c>
      <c r="D287" t="s">
        <v>14</v>
      </c>
      <c r="E287">
        <v>18</v>
      </c>
      <c r="F287" t="s">
        <v>31</v>
      </c>
      <c r="G287" t="s">
        <v>330</v>
      </c>
      <c r="H287">
        <v>200</v>
      </c>
      <c r="I287" t="s">
        <v>29</v>
      </c>
      <c r="J287" t="s">
        <v>152</v>
      </c>
      <c r="K287" t="s">
        <v>19</v>
      </c>
      <c r="L287" t="s">
        <v>160</v>
      </c>
      <c r="M287" s="32" t="s">
        <v>196</v>
      </c>
      <c r="N287">
        <v>5000</v>
      </c>
      <c r="O287">
        <v>25955122</v>
      </c>
    </row>
    <row r="288" spans="1:16">
      <c r="A288">
        <v>75</v>
      </c>
      <c r="B288">
        <v>6</v>
      </c>
      <c r="C288">
        <v>4.31067961165048</v>
      </c>
      <c r="D288" t="s">
        <v>14</v>
      </c>
      <c r="E288">
        <v>18</v>
      </c>
      <c r="F288" t="s">
        <v>31</v>
      </c>
      <c r="G288" t="s">
        <v>330</v>
      </c>
      <c r="H288">
        <v>200</v>
      </c>
      <c r="I288" t="s">
        <v>29</v>
      </c>
      <c r="J288" t="s">
        <v>152</v>
      </c>
      <c r="K288" t="s">
        <v>19</v>
      </c>
      <c r="L288" t="s">
        <v>160</v>
      </c>
      <c r="M288" s="32" t="s">
        <v>196</v>
      </c>
      <c r="N288">
        <v>5000</v>
      </c>
      <c r="O288">
        <v>25955122</v>
      </c>
    </row>
    <row r="289" spans="1:16">
      <c r="A289">
        <v>75</v>
      </c>
      <c r="B289">
        <v>18</v>
      </c>
      <c r="C289">
        <v>2.2135922330097002</v>
      </c>
      <c r="D289" t="s">
        <v>14</v>
      </c>
      <c r="E289">
        <v>18</v>
      </c>
      <c r="F289" t="s">
        <v>31</v>
      </c>
      <c r="G289" t="s">
        <v>330</v>
      </c>
      <c r="H289">
        <v>200</v>
      </c>
      <c r="I289" t="s">
        <v>29</v>
      </c>
      <c r="J289" t="s">
        <v>152</v>
      </c>
      <c r="K289" t="s">
        <v>19</v>
      </c>
      <c r="L289" t="s">
        <v>160</v>
      </c>
      <c r="M289" s="32" t="s">
        <v>196</v>
      </c>
      <c r="N289">
        <v>5000</v>
      </c>
      <c r="O289">
        <v>25955122</v>
      </c>
    </row>
    <row r="290" spans="1:16">
      <c r="A290">
        <v>76</v>
      </c>
      <c r="B290">
        <v>0.5</v>
      </c>
      <c r="C290">
        <v>4.5063291139240498</v>
      </c>
      <c r="D290" t="s">
        <v>14</v>
      </c>
      <c r="E290">
        <v>20</v>
      </c>
      <c r="F290" s="21" t="s">
        <v>15</v>
      </c>
      <c r="G290" t="s">
        <v>330</v>
      </c>
      <c r="H290" s="6">
        <v>190.1</v>
      </c>
      <c r="I290" s="21" t="s">
        <v>169</v>
      </c>
      <c r="J290" t="s">
        <v>152</v>
      </c>
      <c r="K290" t="s">
        <v>19</v>
      </c>
      <c r="L290" t="s">
        <v>159</v>
      </c>
      <c r="M290" s="32" t="s">
        <v>196</v>
      </c>
      <c r="N290">
        <v>5000</v>
      </c>
      <c r="O290">
        <v>27980987</v>
      </c>
      <c r="P290" t="s">
        <v>170</v>
      </c>
    </row>
    <row r="291" spans="1:16">
      <c r="A291">
        <v>76</v>
      </c>
      <c r="B291">
        <v>6</v>
      </c>
      <c r="C291">
        <v>11.4936708860759</v>
      </c>
      <c r="D291" t="s">
        <v>14</v>
      </c>
      <c r="E291">
        <v>20</v>
      </c>
      <c r="F291" s="21" t="s">
        <v>15</v>
      </c>
      <c r="G291" t="s">
        <v>330</v>
      </c>
      <c r="H291" s="6">
        <v>190.1</v>
      </c>
      <c r="I291" s="21" t="s">
        <v>169</v>
      </c>
      <c r="J291" t="s">
        <v>152</v>
      </c>
      <c r="K291" t="s">
        <v>19</v>
      </c>
      <c r="L291" t="s">
        <v>159</v>
      </c>
      <c r="M291" s="32" t="s">
        <v>196</v>
      </c>
      <c r="N291">
        <v>5000</v>
      </c>
      <c r="O291">
        <v>27980987</v>
      </c>
    </row>
    <row r="292" spans="1:16">
      <c r="A292">
        <v>76</v>
      </c>
      <c r="B292">
        <v>24</v>
      </c>
      <c r="C292">
        <v>11.5189873417721</v>
      </c>
      <c r="D292" t="s">
        <v>14</v>
      </c>
      <c r="E292">
        <v>20</v>
      </c>
      <c r="F292" s="21" t="s">
        <v>15</v>
      </c>
      <c r="G292" t="s">
        <v>330</v>
      </c>
      <c r="H292" s="6">
        <v>190.1</v>
      </c>
      <c r="I292" s="21" t="s">
        <v>169</v>
      </c>
      <c r="J292" t="s">
        <v>152</v>
      </c>
      <c r="K292" t="s">
        <v>19</v>
      </c>
      <c r="L292" t="s">
        <v>159</v>
      </c>
      <c r="M292" s="32" t="s">
        <v>196</v>
      </c>
      <c r="N292">
        <v>5000</v>
      </c>
      <c r="O292">
        <v>27980987</v>
      </c>
    </row>
    <row r="293" spans="1:16">
      <c r="A293">
        <v>76</v>
      </c>
      <c r="B293">
        <v>48</v>
      </c>
      <c r="C293">
        <v>11.2151898734177</v>
      </c>
      <c r="D293" t="s">
        <v>14</v>
      </c>
      <c r="E293">
        <v>20</v>
      </c>
      <c r="F293" s="21" t="s">
        <v>15</v>
      </c>
      <c r="G293" t="s">
        <v>330</v>
      </c>
      <c r="H293" s="6">
        <v>190.1</v>
      </c>
      <c r="I293" s="21" t="s">
        <v>169</v>
      </c>
      <c r="J293" t="s">
        <v>152</v>
      </c>
      <c r="K293" t="s">
        <v>19</v>
      </c>
      <c r="L293" t="s">
        <v>159</v>
      </c>
      <c r="M293" s="32" t="s">
        <v>196</v>
      </c>
      <c r="N293">
        <v>5000</v>
      </c>
      <c r="O293">
        <v>27980987</v>
      </c>
    </row>
    <row r="294" spans="1:16">
      <c r="A294">
        <v>77</v>
      </c>
      <c r="B294">
        <v>0.5</v>
      </c>
      <c r="C294">
        <v>1.59493670886075</v>
      </c>
      <c r="D294" t="s">
        <v>14</v>
      </c>
      <c r="E294">
        <v>20</v>
      </c>
      <c r="F294" s="21" t="s">
        <v>15</v>
      </c>
      <c r="G294" t="s">
        <v>330</v>
      </c>
      <c r="H294" s="6">
        <v>190.1</v>
      </c>
      <c r="I294" s="21" t="s">
        <v>169</v>
      </c>
      <c r="J294" t="s">
        <v>152</v>
      </c>
      <c r="K294" t="s">
        <v>19</v>
      </c>
      <c r="L294" t="s">
        <v>20</v>
      </c>
      <c r="M294" s="32" t="s">
        <v>196</v>
      </c>
      <c r="N294">
        <v>5000</v>
      </c>
      <c r="O294">
        <v>27980987</v>
      </c>
      <c r="P294" t="s">
        <v>171</v>
      </c>
    </row>
    <row r="295" spans="1:16">
      <c r="A295">
        <v>77</v>
      </c>
      <c r="B295">
        <v>6</v>
      </c>
      <c r="C295">
        <v>2.65822784810126</v>
      </c>
      <c r="D295" t="s">
        <v>14</v>
      </c>
      <c r="E295">
        <v>20</v>
      </c>
      <c r="F295" s="21" t="s">
        <v>15</v>
      </c>
      <c r="G295" t="s">
        <v>330</v>
      </c>
      <c r="H295" s="6">
        <v>190.1</v>
      </c>
      <c r="I295" s="21" t="s">
        <v>169</v>
      </c>
      <c r="J295" t="s">
        <v>152</v>
      </c>
      <c r="K295" t="s">
        <v>19</v>
      </c>
      <c r="L295" t="s">
        <v>20</v>
      </c>
      <c r="M295" s="32" t="s">
        <v>196</v>
      </c>
      <c r="N295">
        <v>5000</v>
      </c>
      <c r="O295">
        <v>27980987</v>
      </c>
    </row>
    <row r="296" spans="1:16">
      <c r="A296">
        <v>77</v>
      </c>
      <c r="B296">
        <v>24</v>
      </c>
      <c r="C296">
        <v>3.69620253164556</v>
      </c>
      <c r="D296" t="s">
        <v>14</v>
      </c>
      <c r="E296">
        <v>20</v>
      </c>
      <c r="F296" s="21" t="s">
        <v>15</v>
      </c>
      <c r="G296" t="s">
        <v>330</v>
      </c>
      <c r="H296" s="6">
        <v>190.1</v>
      </c>
      <c r="I296" s="21" t="s">
        <v>169</v>
      </c>
      <c r="J296" t="s">
        <v>152</v>
      </c>
      <c r="K296" t="s">
        <v>19</v>
      </c>
      <c r="L296" t="s">
        <v>20</v>
      </c>
      <c r="M296" s="32" t="s">
        <v>196</v>
      </c>
      <c r="N296">
        <v>5000</v>
      </c>
      <c r="O296">
        <v>27980987</v>
      </c>
    </row>
    <row r="297" spans="1:16">
      <c r="A297">
        <v>77</v>
      </c>
      <c r="B297">
        <v>48</v>
      </c>
      <c r="C297">
        <v>3.3924050632911298</v>
      </c>
      <c r="D297" t="s">
        <v>14</v>
      </c>
      <c r="E297">
        <v>20</v>
      </c>
      <c r="F297" s="21" t="s">
        <v>15</v>
      </c>
      <c r="G297" t="s">
        <v>330</v>
      </c>
      <c r="H297" s="6">
        <v>190.1</v>
      </c>
      <c r="I297" s="21" t="s">
        <v>169</v>
      </c>
      <c r="J297" t="s">
        <v>152</v>
      </c>
      <c r="K297" t="s">
        <v>19</v>
      </c>
      <c r="L297" t="s">
        <v>20</v>
      </c>
      <c r="M297" s="32" t="s">
        <v>196</v>
      </c>
      <c r="N297">
        <v>5000</v>
      </c>
      <c r="O297">
        <v>27980987</v>
      </c>
    </row>
    <row r="298" spans="1:16">
      <c r="A298">
        <v>78</v>
      </c>
      <c r="B298">
        <v>0.5</v>
      </c>
      <c r="C298">
        <v>2.78</v>
      </c>
      <c r="D298" t="s">
        <v>14</v>
      </c>
      <c r="E298">
        <v>19</v>
      </c>
      <c r="F298" s="6" t="s">
        <v>42</v>
      </c>
      <c r="G298" t="s">
        <v>330</v>
      </c>
      <c r="H298">
        <v>87.31</v>
      </c>
      <c r="I298" t="s">
        <v>81</v>
      </c>
      <c r="J298" t="s">
        <v>152</v>
      </c>
      <c r="K298" t="s">
        <v>19</v>
      </c>
      <c r="L298" s="21" t="s">
        <v>173</v>
      </c>
      <c r="M298" s="21" t="s">
        <v>196</v>
      </c>
      <c r="N298">
        <v>5000</v>
      </c>
      <c r="O298" s="8">
        <v>31556987</v>
      </c>
      <c r="P298" t="s">
        <v>174</v>
      </c>
    </row>
    <row r="299" spans="1:16">
      <c r="A299">
        <v>78</v>
      </c>
      <c r="B299">
        <v>2.5</v>
      </c>
      <c r="C299">
        <v>4.78</v>
      </c>
      <c r="D299" t="s">
        <v>14</v>
      </c>
      <c r="E299">
        <v>19</v>
      </c>
      <c r="F299" s="6" t="s">
        <v>42</v>
      </c>
      <c r="G299" t="s">
        <v>330</v>
      </c>
      <c r="H299">
        <v>87.31</v>
      </c>
      <c r="I299" t="s">
        <v>81</v>
      </c>
      <c r="J299" t="s">
        <v>152</v>
      </c>
      <c r="K299" t="s">
        <v>19</v>
      </c>
      <c r="L299" s="21" t="s">
        <v>173</v>
      </c>
      <c r="M299" s="21" t="s">
        <v>196</v>
      </c>
      <c r="N299">
        <v>5000</v>
      </c>
      <c r="O299" s="8">
        <v>31556987</v>
      </c>
    </row>
    <row r="300" spans="1:16">
      <c r="A300">
        <v>78</v>
      </c>
      <c r="B300">
        <v>17</v>
      </c>
      <c r="C300">
        <v>7.67</v>
      </c>
      <c r="D300" t="s">
        <v>14</v>
      </c>
      <c r="E300">
        <v>19</v>
      </c>
      <c r="F300" s="6" t="s">
        <v>42</v>
      </c>
      <c r="G300" t="s">
        <v>330</v>
      </c>
      <c r="H300">
        <v>87.31</v>
      </c>
      <c r="I300" t="s">
        <v>81</v>
      </c>
      <c r="J300" t="s">
        <v>152</v>
      </c>
      <c r="K300" t="s">
        <v>19</v>
      </c>
      <c r="L300" s="21" t="s">
        <v>173</v>
      </c>
      <c r="M300" s="21" t="s">
        <v>196</v>
      </c>
      <c r="N300">
        <v>5000</v>
      </c>
      <c r="O300" s="8">
        <v>31556987</v>
      </c>
    </row>
    <row r="301" spans="1:16">
      <c r="A301">
        <v>78</v>
      </c>
      <c r="B301">
        <v>25</v>
      </c>
      <c r="C301">
        <v>9</v>
      </c>
      <c r="D301" t="s">
        <v>14</v>
      </c>
      <c r="E301">
        <v>19</v>
      </c>
      <c r="F301" s="6" t="s">
        <v>42</v>
      </c>
      <c r="G301" t="s">
        <v>330</v>
      </c>
      <c r="H301">
        <v>87.31</v>
      </c>
      <c r="I301" t="s">
        <v>81</v>
      </c>
      <c r="J301" t="s">
        <v>152</v>
      </c>
      <c r="K301" t="s">
        <v>19</v>
      </c>
      <c r="L301" s="21" t="s">
        <v>173</v>
      </c>
      <c r="M301" s="21" t="s">
        <v>196</v>
      </c>
      <c r="N301">
        <v>5000</v>
      </c>
      <c r="O301" s="8">
        <v>31556987</v>
      </c>
    </row>
    <row r="302" spans="1:16">
      <c r="A302">
        <v>79</v>
      </c>
      <c r="B302">
        <v>0.5</v>
      </c>
      <c r="C302">
        <v>4.92</v>
      </c>
      <c r="D302" t="s">
        <v>14</v>
      </c>
      <c r="E302">
        <v>20</v>
      </c>
      <c r="F302" s="21" t="s">
        <v>15</v>
      </c>
      <c r="G302" t="s">
        <v>330</v>
      </c>
      <c r="H302">
        <v>13.5</v>
      </c>
      <c r="I302" t="s">
        <v>81</v>
      </c>
      <c r="J302" t="s">
        <v>152</v>
      </c>
      <c r="K302" t="s">
        <v>19</v>
      </c>
      <c r="L302" t="s">
        <v>20</v>
      </c>
      <c r="M302" t="s">
        <v>326</v>
      </c>
      <c r="N302">
        <v>500</v>
      </c>
      <c r="O302">
        <v>34029471</v>
      </c>
      <c r="P302" t="s">
        <v>180</v>
      </c>
    </row>
    <row r="303" spans="1:16">
      <c r="A303">
        <v>79</v>
      </c>
      <c r="B303">
        <v>2</v>
      </c>
      <c r="C303">
        <v>6.0399999999999903</v>
      </c>
      <c r="D303" t="s">
        <v>14</v>
      </c>
      <c r="E303">
        <v>20</v>
      </c>
      <c r="F303" s="21" t="s">
        <v>15</v>
      </c>
      <c r="G303" t="s">
        <v>330</v>
      </c>
      <c r="H303">
        <v>13.5</v>
      </c>
      <c r="I303" t="s">
        <v>81</v>
      </c>
      <c r="J303" t="s">
        <v>152</v>
      </c>
      <c r="K303" t="s">
        <v>19</v>
      </c>
      <c r="L303" t="s">
        <v>20</v>
      </c>
      <c r="M303" t="s">
        <v>326</v>
      </c>
      <c r="N303">
        <v>500</v>
      </c>
      <c r="O303">
        <v>34029471</v>
      </c>
    </row>
    <row r="304" spans="1:16">
      <c r="A304">
        <v>79</v>
      </c>
      <c r="B304">
        <v>6</v>
      </c>
      <c r="C304">
        <v>7.1599999999999904</v>
      </c>
      <c r="D304" t="s">
        <v>14</v>
      </c>
      <c r="E304">
        <v>20</v>
      </c>
      <c r="F304" s="21" t="s">
        <v>15</v>
      </c>
      <c r="G304" t="s">
        <v>330</v>
      </c>
      <c r="H304">
        <v>13.5</v>
      </c>
      <c r="I304" t="s">
        <v>81</v>
      </c>
      <c r="J304" t="s">
        <v>152</v>
      </c>
      <c r="K304" t="s">
        <v>19</v>
      </c>
      <c r="L304" t="s">
        <v>20</v>
      </c>
      <c r="M304" t="s">
        <v>326</v>
      </c>
      <c r="N304">
        <v>500</v>
      </c>
      <c r="O304">
        <v>34029471</v>
      </c>
    </row>
    <row r="305" spans="1:16">
      <c r="A305">
        <v>79</v>
      </c>
      <c r="B305">
        <v>12</v>
      </c>
      <c r="C305">
        <v>9.8800000000000008</v>
      </c>
      <c r="D305" t="s">
        <v>14</v>
      </c>
      <c r="E305">
        <v>20</v>
      </c>
      <c r="F305" s="21" t="s">
        <v>15</v>
      </c>
      <c r="G305" t="s">
        <v>330</v>
      </c>
      <c r="H305">
        <v>13.5</v>
      </c>
      <c r="I305" t="s">
        <v>81</v>
      </c>
      <c r="J305" t="s">
        <v>152</v>
      </c>
      <c r="K305" t="s">
        <v>19</v>
      </c>
      <c r="L305" t="s">
        <v>20</v>
      </c>
      <c r="M305" t="s">
        <v>326</v>
      </c>
      <c r="N305">
        <v>500</v>
      </c>
      <c r="O305">
        <v>34029471</v>
      </c>
    </row>
    <row r="306" spans="1:16">
      <c r="A306">
        <v>79</v>
      </c>
      <c r="B306">
        <v>24</v>
      </c>
      <c r="C306">
        <v>12.04</v>
      </c>
      <c r="D306" t="s">
        <v>14</v>
      </c>
      <c r="E306">
        <v>20</v>
      </c>
      <c r="F306" s="21" t="s">
        <v>15</v>
      </c>
      <c r="G306" t="s">
        <v>330</v>
      </c>
      <c r="H306">
        <v>13.5</v>
      </c>
      <c r="I306" t="s">
        <v>81</v>
      </c>
      <c r="J306" t="s">
        <v>152</v>
      </c>
      <c r="K306" t="s">
        <v>19</v>
      </c>
      <c r="L306" t="s">
        <v>20</v>
      </c>
      <c r="M306" t="s">
        <v>326</v>
      </c>
      <c r="N306">
        <v>500</v>
      </c>
      <c r="O306">
        <v>34029471</v>
      </c>
    </row>
    <row r="307" spans="1:16">
      <c r="A307">
        <v>79</v>
      </c>
      <c r="B307">
        <v>48</v>
      </c>
      <c r="C307">
        <v>11.159999999999901</v>
      </c>
      <c r="D307" t="s">
        <v>14</v>
      </c>
      <c r="E307">
        <v>20</v>
      </c>
      <c r="F307" s="21" t="s">
        <v>15</v>
      </c>
      <c r="G307" t="s">
        <v>330</v>
      </c>
      <c r="H307">
        <v>13.5</v>
      </c>
      <c r="I307" t="s">
        <v>81</v>
      </c>
      <c r="J307" t="s">
        <v>152</v>
      </c>
      <c r="K307" t="s">
        <v>19</v>
      </c>
      <c r="L307" t="s">
        <v>20</v>
      </c>
      <c r="M307" t="s">
        <v>326</v>
      </c>
      <c r="N307">
        <v>500</v>
      </c>
      <c r="O307">
        <v>34029471</v>
      </c>
    </row>
    <row r="308" spans="1:16">
      <c r="A308">
        <v>80</v>
      </c>
      <c r="B308">
        <v>2</v>
      </c>
      <c r="C308">
        <v>1.6</v>
      </c>
      <c r="D308" t="s">
        <v>14</v>
      </c>
      <c r="E308">
        <v>20</v>
      </c>
      <c r="F308" s="21" t="s">
        <v>15</v>
      </c>
      <c r="G308" t="s">
        <v>330</v>
      </c>
      <c r="H308">
        <v>25</v>
      </c>
      <c r="I308" t="s">
        <v>181</v>
      </c>
      <c r="J308" t="s">
        <v>152</v>
      </c>
      <c r="K308" t="s">
        <v>19</v>
      </c>
      <c r="L308" t="s">
        <v>20</v>
      </c>
      <c r="M308" t="s">
        <v>326</v>
      </c>
      <c r="N308" t="s">
        <v>53</v>
      </c>
      <c r="O308">
        <v>20826046</v>
      </c>
      <c r="P308" s="16" t="s">
        <v>371</v>
      </c>
    </row>
    <row r="309" spans="1:16">
      <c r="A309">
        <v>81</v>
      </c>
      <c r="B309">
        <v>5</v>
      </c>
      <c r="C309">
        <v>10.255319148936101</v>
      </c>
      <c r="D309" t="s">
        <v>14</v>
      </c>
      <c r="E309">
        <v>21.4</v>
      </c>
      <c r="F309" t="s">
        <v>31</v>
      </c>
      <c r="G309" t="s">
        <v>330</v>
      </c>
      <c r="H309">
        <v>6.4</v>
      </c>
      <c r="I309" t="s">
        <v>81</v>
      </c>
      <c r="J309" t="s">
        <v>152</v>
      </c>
      <c r="K309" t="s">
        <v>19</v>
      </c>
      <c r="L309" t="s">
        <v>160</v>
      </c>
      <c r="M309" t="s">
        <v>326</v>
      </c>
      <c r="N309">
        <v>866</v>
      </c>
      <c r="O309">
        <v>29123332</v>
      </c>
      <c r="P309" t="s">
        <v>182</v>
      </c>
    </row>
    <row r="310" spans="1:16">
      <c r="A310">
        <v>81</v>
      </c>
      <c r="B310">
        <v>24</v>
      </c>
      <c r="C310">
        <v>11.7872340425531</v>
      </c>
      <c r="D310" t="s">
        <v>14</v>
      </c>
      <c r="E310">
        <v>21.4</v>
      </c>
      <c r="F310" t="s">
        <v>31</v>
      </c>
      <c r="G310" t="s">
        <v>330</v>
      </c>
      <c r="H310">
        <v>6.4</v>
      </c>
      <c r="I310" t="s">
        <v>81</v>
      </c>
      <c r="J310" t="s">
        <v>152</v>
      </c>
      <c r="K310" t="s">
        <v>19</v>
      </c>
      <c r="L310" t="s">
        <v>160</v>
      </c>
      <c r="M310" t="s">
        <v>326</v>
      </c>
      <c r="N310">
        <v>866</v>
      </c>
      <c r="O310">
        <v>29123332</v>
      </c>
    </row>
    <row r="311" spans="1:16">
      <c r="A311">
        <v>81</v>
      </c>
      <c r="B311">
        <v>48</v>
      </c>
      <c r="C311">
        <v>10.042553191489301</v>
      </c>
      <c r="D311" t="s">
        <v>14</v>
      </c>
      <c r="E311">
        <v>21.4</v>
      </c>
      <c r="F311" t="s">
        <v>31</v>
      </c>
      <c r="G311" t="s">
        <v>330</v>
      </c>
      <c r="H311">
        <v>6.4</v>
      </c>
      <c r="I311" t="s">
        <v>81</v>
      </c>
      <c r="J311" t="s">
        <v>152</v>
      </c>
      <c r="K311" t="s">
        <v>19</v>
      </c>
      <c r="L311" t="s">
        <v>160</v>
      </c>
      <c r="M311" t="s">
        <v>326</v>
      </c>
      <c r="N311">
        <v>866</v>
      </c>
      <c r="O311">
        <v>29123332</v>
      </c>
    </row>
    <row r="312" spans="1:16">
      <c r="A312">
        <v>81</v>
      </c>
      <c r="B312">
        <v>72</v>
      </c>
      <c r="C312">
        <v>9.6595744680851094</v>
      </c>
      <c r="D312" t="s">
        <v>14</v>
      </c>
      <c r="E312">
        <v>21.4</v>
      </c>
      <c r="F312" t="s">
        <v>31</v>
      </c>
      <c r="G312" t="s">
        <v>330</v>
      </c>
      <c r="H312">
        <v>6.4</v>
      </c>
      <c r="I312" t="s">
        <v>81</v>
      </c>
      <c r="J312" t="s">
        <v>152</v>
      </c>
      <c r="K312" t="s">
        <v>19</v>
      </c>
      <c r="L312" t="s">
        <v>160</v>
      </c>
      <c r="M312" t="s">
        <v>326</v>
      </c>
      <c r="N312">
        <v>866</v>
      </c>
      <c r="O312">
        <v>29123332</v>
      </c>
    </row>
    <row r="313" spans="1:16">
      <c r="A313">
        <v>82</v>
      </c>
      <c r="B313">
        <v>5</v>
      </c>
      <c r="C313">
        <v>9.9148936170212796</v>
      </c>
      <c r="D313" t="s">
        <v>14</v>
      </c>
      <c r="E313">
        <v>21.4</v>
      </c>
      <c r="F313" t="s">
        <v>31</v>
      </c>
      <c r="G313" t="s">
        <v>330</v>
      </c>
      <c r="H313">
        <v>6.4</v>
      </c>
      <c r="I313" t="s">
        <v>81</v>
      </c>
      <c r="J313" t="s">
        <v>152</v>
      </c>
      <c r="K313" t="s">
        <v>19</v>
      </c>
      <c r="L313" t="s">
        <v>160</v>
      </c>
      <c r="M313" t="s">
        <v>326</v>
      </c>
      <c r="N313">
        <v>866</v>
      </c>
      <c r="O313">
        <v>29123332</v>
      </c>
      <c r="P313" t="s">
        <v>183</v>
      </c>
    </row>
    <row r="314" spans="1:16">
      <c r="A314">
        <v>82</v>
      </c>
      <c r="B314">
        <v>24</v>
      </c>
      <c r="C314">
        <v>10.468085106382899</v>
      </c>
      <c r="D314" t="s">
        <v>14</v>
      </c>
      <c r="E314">
        <v>21.4</v>
      </c>
      <c r="F314" t="s">
        <v>31</v>
      </c>
      <c r="G314" t="s">
        <v>330</v>
      </c>
      <c r="H314">
        <v>6.4</v>
      </c>
      <c r="I314" t="s">
        <v>81</v>
      </c>
      <c r="J314" t="s">
        <v>152</v>
      </c>
      <c r="K314" t="s">
        <v>19</v>
      </c>
      <c r="L314" t="s">
        <v>160</v>
      </c>
      <c r="M314" t="s">
        <v>326</v>
      </c>
      <c r="N314">
        <v>866</v>
      </c>
      <c r="O314">
        <v>29123332</v>
      </c>
    </row>
    <row r="315" spans="1:16">
      <c r="A315">
        <v>82</v>
      </c>
      <c r="B315">
        <v>48</v>
      </c>
      <c r="C315">
        <v>7.9148936170212698</v>
      </c>
      <c r="D315" t="s">
        <v>14</v>
      </c>
      <c r="E315">
        <v>21.4</v>
      </c>
      <c r="F315" t="s">
        <v>31</v>
      </c>
      <c r="G315" t="s">
        <v>330</v>
      </c>
      <c r="H315">
        <v>6.4</v>
      </c>
      <c r="I315" t="s">
        <v>81</v>
      </c>
      <c r="J315" t="s">
        <v>152</v>
      </c>
      <c r="K315" t="s">
        <v>19</v>
      </c>
      <c r="L315" t="s">
        <v>160</v>
      </c>
      <c r="M315" t="s">
        <v>326</v>
      </c>
      <c r="N315">
        <v>866</v>
      </c>
      <c r="O315">
        <v>29123332</v>
      </c>
    </row>
    <row r="316" spans="1:16">
      <c r="A316">
        <v>82</v>
      </c>
      <c r="B316">
        <v>72</v>
      </c>
      <c r="C316">
        <v>7.2765957446808498</v>
      </c>
      <c r="D316" t="s">
        <v>14</v>
      </c>
      <c r="E316">
        <v>21.4</v>
      </c>
      <c r="F316" t="s">
        <v>31</v>
      </c>
      <c r="G316" t="s">
        <v>330</v>
      </c>
      <c r="H316">
        <v>6.4</v>
      </c>
      <c r="I316" t="s">
        <v>81</v>
      </c>
      <c r="J316" t="s">
        <v>152</v>
      </c>
      <c r="K316" t="s">
        <v>19</v>
      </c>
      <c r="L316" t="s">
        <v>160</v>
      </c>
      <c r="M316" t="s">
        <v>326</v>
      </c>
      <c r="N316">
        <v>866</v>
      </c>
      <c r="O316">
        <v>29123332</v>
      </c>
    </row>
    <row r="317" spans="1:16">
      <c r="A317">
        <v>83</v>
      </c>
      <c r="B317">
        <v>1</v>
      </c>
      <c r="C317">
        <v>4.1935483870967696</v>
      </c>
      <c r="D317" t="s">
        <v>14</v>
      </c>
      <c r="E317" t="s">
        <v>326</v>
      </c>
      <c r="F317" s="21" t="s">
        <v>15</v>
      </c>
      <c r="G317" t="s">
        <v>330</v>
      </c>
      <c r="H317">
        <v>13.64</v>
      </c>
      <c r="I317" t="s">
        <v>29</v>
      </c>
      <c r="J317" t="s">
        <v>152</v>
      </c>
      <c r="K317" t="s">
        <v>19</v>
      </c>
      <c r="L317" t="s">
        <v>20</v>
      </c>
      <c r="M317" t="s">
        <v>196</v>
      </c>
      <c r="N317">
        <v>500</v>
      </c>
      <c r="O317">
        <v>31565854</v>
      </c>
      <c r="P317" t="s">
        <v>185</v>
      </c>
    </row>
    <row r="318" spans="1:16">
      <c r="A318">
        <v>83</v>
      </c>
      <c r="B318">
        <v>6</v>
      </c>
      <c r="C318">
        <v>11.881720430107499</v>
      </c>
      <c r="D318" t="s">
        <v>14</v>
      </c>
      <c r="E318" t="s">
        <v>326</v>
      </c>
      <c r="F318" s="21" t="s">
        <v>15</v>
      </c>
      <c r="G318" t="s">
        <v>330</v>
      </c>
      <c r="H318">
        <v>13.64</v>
      </c>
      <c r="I318" t="s">
        <v>29</v>
      </c>
      <c r="J318" t="s">
        <v>152</v>
      </c>
      <c r="K318" t="s">
        <v>19</v>
      </c>
      <c r="L318" t="s">
        <v>20</v>
      </c>
      <c r="M318" t="s">
        <v>196</v>
      </c>
      <c r="N318">
        <v>500</v>
      </c>
      <c r="O318">
        <v>31565854</v>
      </c>
    </row>
    <row r="319" spans="1:16">
      <c r="A319">
        <v>83</v>
      </c>
      <c r="B319">
        <v>16</v>
      </c>
      <c r="C319">
        <v>14.731182795698899</v>
      </c>
      <c r="D319" t="s">
        <v>14</v>
      </c>
      <c r="E319" t="s">
        <v>326</v>
      </c>
      <c r="F319" s="21" t="s">
        <v>15</v>
      </c>
      <c r="G319" t="s">
        <v>330</v>
      </c>
      <c r="H319">
        <v>13.64</v>
      </c>
      <c r="I319" t="s">
        <v>29</v>
      </c>
      <c r="J319" t="s">
        <v>152</v>
      </c>
      <c r="K319" t="s">
        <v>19</v>
      </c>
      <c r="L319" t="s">
        <v>20</v>
      </c>
      <c r="M319" t="s">
        <v>196</v>
      </c>
      <c r="N319">
        <v>500</v>
      </c>
      <c r="O319">
        <v>31565854</v>
      </c>
    </row>
    <row r="320" spans="1:16">
      <c r="A320">
        <v>83</v>
      </c>
      <c r="B320">
        <v>48</v>
      </c>
      <c r="C320">
        <v>19.731182795698899</v>
      </c>
      <c r="D320" t="s">
        <v>14</v>
      </c>
      <c r="E320" t="s">
        <v>326</v>
      </c>
      <c r="F320" s="21" t="s">
        <v>15</v>
      </c>
      <c r="G320" t="s">
        <v>330</v>
      </c>
      <c r="H320">
        <v>13.64</v>
      </c>
      <c r="I320" t="s">
        <v>29</v>
      </c>
      <c r="J320" t="s">
        <v>152</v>
      </c>
      <c r="K320" t="s">
        <v>19</v>
      </c>
      <c r="L320" t="s">
        <v>20</v>
      </c>
      <c r="M320" t="s">
        <v>196</v>
      </c>
      <c r="N320">
        <v>500</v>
      </c>
      <c r="O320">
        <v>31565854</v>
      </c>
    </row>
    <row r="321" spans="1:16">
      <c r="A321">
        <v>84</v>
      </c>
      <c r="B321">
        <v>1</v>
      </c>
      <c r="C321">
        <v>3.97849462365591</v>
      </c>
      <c r="D321" t="s">
        <v>14</v>
      </c>
      <c r="E321" t="s">
        <v>326</v>
      </c>
      <c r="F321" s="21" t="s">
        <v>15</v>
      </c>
      <c r="G321" t="s">
        <v>330</v>
      </c>
      <c r="H321">
        <v>13.64</v>
      </c>
      <c r="I321" t="s">
        <v>29</v>
      </c>
      <c r="J321" t="s">
        <v>152</v>
      </c>
      <c r="K321" t="s">
        <v>19</v>
      </c>
      <c r="L321" t="s">
        <v>20</v>
      </c>
      <c r="M321" t="s">
        <v>196</v>
      </c>
      <c r="N321">
        <v>500</v>
      </c>
      <c r="O321">
        <v>31565854</v>
      </c>
      <c r="P321" t="s">
        <v>185</v>
      </c>
    </row>
    <row r="322" spans="1:16">
      <c r="A322">
        <v>84</v>
      </c>
      <c r="B322">
        <v>6</v>
      </c>
      <c r="C322">
        <v>4.6236559139784896</v>
      </c>
      <c r="D322" t="s">
        <v>14</v>
      </c>
      <c r="E322" t="s">
        <v>326</v>
      </c>
      <c r="F322" s="21" t="s">
        <v>15</v>
      </c>
      <c r="G322" t="s">
        <v>330</v>
      </c>
      <c r="H322">
        <v>13.64</v>
      </c>
      <c r="I322" t="s">
        <v>29</v>
      </c>
      <c r="J322" t="s">
        <v>152</v>
      </c>
      <c r="K322" t="s">
        <v>19</v>
      </c>
      <c r="L322" t="s">
        <v>20</v>
      </c>
      <c r="M322" t="s">
        <v>196</v>
      </c>
      <c r="N322">
        <v>500</v>
      </c>
      <c r="O322">
        <v>31565854</v>
      </c>
    </row>
    <row r="323" spans="1:16">
      <c r="A323">
        <v>84</v>
      </c>
      <c r="B323">
        <v>16</v>
      </c>
      <c r="C323">
        <v>6.1290322580645098</v>
      </c>
      <c r="D323" t="s">
        <v>14</v>
      </c>
      <c r="E323" t="s">
        <v>326</v>
      </c>
      <c r="F323" s="21" t="s">
        <v>15</v>
      </c>
      <c r="G323" t="s">
        <v>330</v>
      </c>
      <c r="H323">
        <v>13.64</v>
      </c>
      <c r="I323" t="s">
        <v>29</v>
      </c>
      <c r="J323" t="s">
        <v>152</v>
      </c>
      <c r="K323" t="s">
        <v>19</v>
      </c>
      <c r="L323" t="s">
        <v>20</v>
      </c>
      <c r="M323" t="s">
        <v>196</v>
      </c>
      <c r="N323">
        <v>500</v>
      </c>
      <c r="O323">
        <v>31565854</v>
      </c>
    </row>
    <row r="324" spans="1:16">
      <c r="A324">
        <v>84</v>
      </c>
      <c r="B324">
        <v>48</v>
      </c>
      <c r="C324">
        <v>4.1935483870967696</v>
      </c>
      <c r="D324" t="s">
        <v>14</v>
      </c>
      <c r="E324" t="s">
        <v>326</v>
      </c>
      <c r="F324" s="21" t="s">
        <v>15</v>
      </c>
      <c r="G324" t="s">
        <v>330</v>
      </c>
      <c r="H324">
        <v>13.64</v>
      </c>
      <c r="I324" t="s">
        <v>29</v>
      </c>
      <c r="J324" t="s">
        <v>152</v>
      </c>
      <c r="K324" t="s">
        <v>19</v>
      </c>
      <c r="L324" t="s">
        <v>20</v>
      </c>
      <c r="M324" t="s">
        <v>196</v>
      </c>
      <c r="N324">
        <v>500</v>
      </c>
      <c r="O324">
        <v>31565854</v>
      </c>
    </row>
    <row r="325" spans="1:16">
      <c r="A325">
        <v>85</v>
      </c>
      <c r="B325">
        <f>10/60</f>
        <v>0.16666666666666666</v>
      </c>
      <c r="C325">
        <v>1.2111111111111099</v>
      </c>
      <c r="D325" t="s">
        <v>14</v>
      </c>
      <c r="E325">
        <v>23.3</v>
      </c>
      <c r="F325" t="s">
        <v>48</v>
      </c>
      <c r="G325" t="s">
        <v>330</v>
      </c>
      <c r="H325">
        <v>96</v>
      </c>
      <c r="I325" t="s">
        <v>234</v>
      </c>
      <c r="J325" t="s">
        <v>186</v>
      </c>
      <c r="K325" t="s">
        <v>19</v>
      </c>
      <c r="L325" t="s">
        <v>20</v>
      </c>
      <c r="M325" t="s">
        <v>326</v>
      </c>
      <c r="N325">
        <v>2000</v>
      </c>
      <c r="O325">
        <v>25862513</v>
      </c>
      <c r="P325" t="s">
        <v>187</v>
      </c>
    </row>
    <row r="326" spans="1:16">
      <c r="A326">
        <v>85</v>
      </c>
      <c r="B326">
        <v>2</v>
      </c>
      <c r="C326">
        <v>1.0222222222222199</v>
      </c>
      <c r="D326" t="s">
        <v>14</v>
      </c>
      <c r="E326">
        <v>23.3</v>
      </c>
      <c r="F326" t="s">
        <v>48</v>
      </c>
      <c r="G326" t="s">
        <v>330</v>
      </c>
      <c r="H326">
        <v>96</v>
      </c>
      <c r="I326" t="s">
        <v>234</v>
      </c>
      <c r="J326" t="s">
        <v>186</v>
      </c>
      <c r="K326" t="s">
        <v>19</v>
      </c>
      <c r="L326" t="s">
        <v>20</v>
      </c>
      <c r="M326" t="s">
        <v>326</v>
      </c>
      <c r="N326">
        <v>2000</v>
      </c>
      <c r="O326">
        <v>25862513</v>
      </c>
    </row>
    <row r="327" spans="1:16">
      <c r="A327">
        <v>85</v>
      </c>
      <c r="B327">
        <v>4</v>
      </c>
      <c r="C327">
        <v>1.2111111111111099</v>
      </c>
      <c r="D327" t="s">
        <v>14</v>
      </c>
      <c r="E327">
        <v>23.3</v>
      </c>
      <c r="F327" t="s">
        <v>48</v>
      </c>
      <c r="G327" t="s">
        <v>330</v>
      </c>
      <c r="H327">
        <v>96</v>
      </c>
      <c r="I327" t="s">
        <v>234</v>
      </c>
      <c r="J327" t="s">
        <v>186</v>
      </c>
      <c r="K327" t="s">
        <v>19</v>
      </c>
      <c r="L327" t="s">
        <v>20</v>
      </c>
      <c r="M327" t="s">
        <v>326</v>
      </c>
      <c r="N327">
        <v>2000</v>
      </c>
      <c r="O327">
        <v>25862513</v>
      </c>
    </row>
    <row r="328" spans="1:16">
      <c r="A328">
        <v>85</v>
      </c>
      <c r="B328">
        <v>8</v>
      </c>
      <c r="C328">
        <v>2.0666666666666602</v>
      </c>
      <c r="D328" t="s">
        <v>14</v>
      </c>
      <c r="E328">
        <v>23.3</v>
      </c>
      <c r="F328" t="s">
        <v>48</v>
      </c>
      <c r="G328" t="s">
        <v>330</v>
      </c>
      <c r="H328">
        <v>96</v>
      </c>
      <c r="I328" t="s">
        <v>234</v>
      </c>
      <c r="J328" t="s">
        <v>186</v>
      </c>
      <c r="K328" t="s">
        <v>19</v>
      </c>
      <c r="L328" t="s">
        <v>20</v>
      </c>
      <c r="M328" t="s">
        <v>326</v>
      </c>
      <c r="N328">
        <v>2000</v>
      </c>
      <c r="O328">
        <v>25862513</v>
      </c>
    </row>
    <row r="329" spans="1:16">
      <c r="A329">
        <v>85</v>
      </c>
      <c r="B329">
        <v>18</v>
      </c>
      <c r="C329">
        <v>2.17777777777777</v>
      </c>
      <c r="D329" t="s">
        <v>14</v>
      </c>
      <c r="E329">
        <v>23.3</v>
      </c>
      <c r="F329" t="s">
        <v>48</v>
      </c>
      <c r="G329" t="s">
        <v>330</v>
      </c>
      <c r="H329">
        <v>96</v>
      </c>
      <c r="I329" t="s">
        <v>234</v>
      </c>
      <c r="J329" t="s">
        <v>186</v>
      </c>
      <c r="K329" t="s">
        <v>19</v>
      </c>
      <c r="L329" t="s">
        <v>20</v>
      </c>
      <c r="M329" t="s">
        <v>326</v>
      </c>
      <c r="N329">
        <v>2000</v>
      </c>
      <c r="O329">
        <v>25862513</v>
      </c>
    </row>
    <row r="330" spans="1:16">
      <c r="A330">
        <v>85</v>
      </c>
      <c r="B330">
        <v>24</v>
      </c>
      <c r="C330">
        <v>3.0222222222222199</v>
      </c>
      <c r="D330" t="s">
        <v>14</v>
      </c>
      <c r="E330">
        <v>23.3</v>
      </c>
      <c r="F330" t="s">
        <v>48</v>
      </c>
      <c r="G330" t="s">
        <v>330</v>
      </c>
      <c r="H330">
        <v>96</v>
      </c>
      <c r="I330" t="s">
        <v>234</v>
      </c>
      <c r="J330" t="s">
        <v>186</v>
      </c>
      <c r="K330" t="s">
        <v>19</v>
      </c>
      <c r="L330" t="s">
        <v>20</v>
      </c>
      <c r="M330" t="s">
        <v>326</v>
      </c>
      <c r="N330">
        <v>2000</v>
      </c>
      <c r="O330">
        <v>25862513</v>
      </c>
    </row>
    <row r="331" spans="1:16">
      <c r="A331">
        <v>85</v>
      </c>
      <c r="B331">
        <v>48</v>
      </c>
      <c r="C331">
        <v>3.4222222222222198</v>
      </c>
      <c r="D331" t="s">
        <v>14</v>
      </c>
      <c r="E331">
        <v>23.3</v>
      </c>
      <c r="F331" t="s">
        <v>48</v>
      </c>
      <c r="G331" t="s">
        <v>330</v>
      </c>
      <c r="H331">
        <v>96</v>
      </c>
      <c r="I331" t="s">
        <v>234</v>
      </c>
      <c r="J331" t="s">
        <v>186</v>
      </c>
      <c r="K331" t="s">
        <v>19</v>
      </c>
      <c r="L331" t="s">
        <v>20</v>
      </c>
      <c r="M331" t="s">
        <v>326</v>
      </c>
      <c r="N331">
        <v>2000</v>
      </c>
      <c r="O331">
        <v>25862513</v>
      </c>
    </row>
    <row r="332" spans="1:16">
      <c r="A332">
        <v>85</v>
      </c>
      <c r="B332">
        <v>72</v>
      </c>
      <c r="C332">
        <v>3.9999999999999898</v>
      </c>
      <c r="D332" t="s">
        <v>14</v>
      </c>
      <c r="E332">
        <v>23.3</v>
      </c>
      <c r="F332" t="s">
        <v>48</v>
      </c>
      <c r="G332" t="s">
        <v>330</v>
      </c>
      <c r="H332">
        <v>96</v>
      </c>
      <c r="I332" t="s">
        <v>234</v>
      </c>
      <c r="J332" t="s">
        <v>186</v>
      </c>
      <c r="K332" t="s">
        <v>19</v>
      </c>
      <c r="L332" t="s">
        <v>20</v>
      </c>
      <c r="M332" t="s">
        <v>326</v>
      </c>
      <c r="N332">
        <v>2000</v>
      </c>
      <c r="O332">
        <v>25862513</v>
      </c>
    </row>
    <row r="333" spans="1:16">
      <c r="A333">
        <v>85</v>
      </c>
      <c r="B333">
        <v>96</v>
      </c>
      <c r="C333">
        <v>3.5666666666666602</v>
      </c>
      <c r="D333" t="s">
        <v>14</v>
      </c>
      <c r="E333">
        <v>23.3</v>
      </c>
      <c r="F333" t="s">
        <v>48</v>
      </c>
      <c r="G333" t="s">
        <v>330</v>
      </c>
      <c r="H333">
        <v>96</v>
      </c>
      <c r="I333" t="s">
        <v>234</v>
      </c>
      <c r="J333" t="s">
        <v>186</v>
      </c>
      <c r="K333" t="s">
        <v>19</v>
      </c>
      <c r="L333" t="s">
        <v>20</v>
      </c>
      <c r="M333" t="s">
        <v>326</v>
      </c>
      <c r="N333">
        <v>2000</v>
      </c>
      <c r="O333">
        <v>25862513</v>
      </c>
    </row>
    <row r="334" spans="1:16">
      <c r="A334">
        <v>85</v>
      </c>
      <c r="B334">
        <v>120</v>
      </c>
      <c r="C334">
        <v>2.86666666666666</v>
      </c>
      <c r="D334" t="s">
        <v>14</v>
      </c>
      <c r="E334">
        <v>23.3</v>
      </c>
      <c r="F334" t="s">
        <v>48</v>
      </c>
      <c r="G334" t="s">
        <v>330</v>
      </c>
      <c r="H334">
        <v>96</v>
      </c>
      <c r="I334" t="s">
        <v>234</v>
      </c>
      <c r="J334" t="s">
        <v>186</v>
      </c>
      <c r="K334" t="s">
        <v>19</v>
      </c>
      <c r="L334" t="s">
        <v>20</v>
      </c>
      <c r="M334" t="s">
        <v>326</v>
      </c>
      <c r="N334">
        <v>2000</v>
      </c>
      <c r="O334">
        <v>25862513</v>
      </c>
    </row>
    <row r="335" spans="1:16">
      <c r="A335">
        <v>86</v>
      </c>
      <c r="B335">
        <f>10/60</f>
        <v>0.16666666666666666</v>
      </c>
      <c r="C335">
        <v>1.24615384615384</v>
      </c>
      <c r="D335" t="s">
        <v>14</v>
      </c>
      <c r="E335">
        <v>17</v>
      </c>
      <c r="F335" s="21" t="s">
        <v>15</v>
      </c>
      <c r="G335" t="s">
        <v>330</v>
      </c>
      <c r="H335">
        <v>100</v>
      </c>
      <c r="I335" t="s">
        <v>137</v>
      </c>
      <c r="J335" t="s">
        <v>186</v>
      </c>
      <c r="K335" t="s">
        <v>19</v>
      </c>
      <c r="L335" t="s">
        <v>20</v>
      </c>
      <c r="M335" t="s">
        <v>326</v>
      </c>
      <c r="N335" t="s">
        <v>53</v>
      </c>
      <c r="O335">
        <v>16984142</v>
      </c>
    </row>
    <row r="336" spans="1:16">
      <c r="A336">
        <v>86</v>
      </c>
      <c r="B336">
        <v>6</v>
      </c>
      <c r="C336">
        <v>2.0307692307692302</v>
      </c>
      <c r="D336" t="s">
        <v>14</v>
      </c>
      <c r="E336">
        <v>17</v>
      </c>
      <c r="F336" s="21" t="s">
        <v>15</v>
      </c>
      <c r="G336" t="s">
        <v>330</v>
      </c>
      <c r="H336">
        <v>100</v>
      </c>
      <c r="I336" t="s">
        <v>137</v>
      </c>
      <c r="J336" t="s">
        <v>186</v>
      </c>
      <c r="K336" t="s">
        <v>19</v>
      </c>
      <c r="L336" t="s">
        <v>20</v>
      </c>
      <c r="M336" t="s">
        <v>326</v>
      </c>
      <c r="N336" t="s">
        <v>53</v>
      </c>
      <c r="O336">
        <v>16984142</v>
      </c>
    </row>
    <row r="337" spans="1:15">
      <c r="A337">
        <v>86</v>
      </c>
      <c r="B337">
        <v>24</v>
      </c>
      <c r="C337">
        <v>1.9076923076923</v>
      </c>
      <c r="D337" t="s">
        <v>14</v>
      </c>
      <c r="E337">
        <v>17</v>
      </c>
      <c r="F337" s="21" t="s">
        <v>15</v>
      </c>
      <c r="G337" t="s">
        <v>330</v>
      </c>
      <c r="H337">
        <v>100</v>
      </c>
      <c r="I337" t="s">
        <v>137</v>
      </c>
      <c r="J337" t="s">
        <v>186</v>
      </c>
      <c r="K337" t="s">
        <v>19</v>
      </c>
      <c r="L337" t="s">
        <v>20</v>
      </c>
      <c r="M337" t="s">
        <v>326</v>
      </c>
      <c r="N337" t="s">
        <v>53</v>
      </c>
      <c r="O337">
        <v>16984142</v>
      </c>
    </row>
    <row r="338" spans="1:15">
      <c r="A338">
        <v>86</v>
      </c>
      <c r="B338">
        <v>72</v>
      </c>
      <c r="C338">
        <v>1.24615384615384</v>
      </c>
      <c r="D338" t="s">
        <v>14</v>
      </c>
      <c r="E338">
        <v>17</v>
      </c>
      <c r="F338" s="21" t="s">
        <v>15</v>
      </c>
      <c r="G338" t="s">
        <v>330</v>
      </c>
      <c r="H338">
        <v>100</v>
      </c>
      <c r="I338" t="s">
        <v>137</v>
      </c>
      <c r="J338" t="s">
        <v>186</v>
      </c>
      <c r="K338" t="s">
        <v>19</v>
      </c>
      <c r="L338" t="s">
        <v>20</v>
      </c>
      <c r="M338" t="s">
        <v>326</v>
      </c>
      <c r="N338" t="s">
        <v>53</v>
      </c>
      <c r="O338">
        <v>16984142</v>
      </c>
    </row>
    <row r="339" spans="1:15">
      <c r="A339">
        <v>87</v>
      </c>
      <c r="B339">
        <f>10/60</f>
        <v>0.16666666666666666</v>
      </c>
      <c r="C339">
        <v>1.3999999999999899</v>
      </c>
      <c r="D339" t="s">
        <v>14</v>
      </c>
      <c r="E339">
        <v>17</v>
      </c>
      <c r="F339" s="21" t="s">
        <v>15</v>
      </c>
      <c r="G339" t="s">
        <v>330</v>
      </c>
      <c r="H339">
        <v>101</v>
      </c>
      <c r="I339" t="s">
        <v>137</v>
      </c>
      <c r="J339" t="s">
        <v>186</v>
      </c>
      <c r="K339" t="s">
        <v>19</v>
      </c>
      <c r="L339" t="s">
        <v>20</v>
      </c>
      <c r="M339" t="s">
        <v>326</v>
      </c>
      <c r="N339" t="s">
        <v>53</v>
      </c>
      <c r="O339">
        <v>16984142</v>
      </c>
    </row>
    <row r="340" spans="1:15">
      <c r="A340">
        <v>87</v>
      </c>
      <c r="B340">
        <v>6</v>
      </c>
      <c r="C340">
        <v>2.96923076923076</v>
      </c>
      <c r="D340" t="s">
        <v>14</v>
      </c>
      <c r="E340">
        <v>17</v>
      </c>
      <c r="F340" s="21" t="s">
        <v>15</v>
      </c>
      <c r="G340" t="s">
        <v>330</v>
      </c>
      <c r="H340">
        <v>102</v>
      </c>
      <c r="I340" t="s">
        <v>137</v>
      </c>
      <c r="J340" t="s">
        <v>186</v>
      </c>
      <c r="K340" t="s">
        <v>19</v>
      </c>
      <c r="L340" t="s">
        <v>20</v>
      </c>
      <c r="M340" t="s">
        <v>326</v>
      </c>
      <c r="N340" t="s">
        <v>53</v>
      </c>
      <c r="O340">
        <v>16984142</v>
      </c>
    </row>
    <row r="341" spans="1:15">
      <c r="A341">
        <v>87</v>
      </c>
      <c r="B341">
        <v>24</v>
      </c>
      <c r="C341">
        <v>2.3076923076922999</v>
      </c>
      <c r="D341" t="s">
        <v>14</v>
      </c>
      <c r="E341">
        <v>17</v>
      </c>
      <c r="F341" s="21" t="s">
        <v>15</v>
      </c>
      <c r="G341" t="s">
        <v>330</v>
      </c>
      <c r="H341">
        <v>103</v>
      </c>
      <c r="I341" t="s">
        <v>137</v>
      </c>
      <c r="J341" t="s">
        <v>186</v>
      </c>
      <c r="K341" t="s">
        <v>19</v>
      </c>
      <c r="L341" t="s">
        <v>20</v>
      </c>
      <c r="M341" t="s">
        <v>326</v>
      </c>
      <c r="N341" t="s">
        <v>53</v>
      </c>
      <c r="O341">
        <v>16984142</v>
      </c>
    </row>
    <row r="342" spans="1:15">
      <c r="A342">
        <v>87</v>
      </c>
      <c r="B342">
        <v>48</v>
      </c>
      <c r="C342">
        <v>2.7076923076922998</v>
      </c>
      <c r="D342" t="s">
        <v>14</v>
      </c>
      <c r="E342">
        <v>17</v>
      </c>
      <c r="F342" s="21" t="s">
        <v>15</v>
      </c>
      <c r="G342" t="s">
        <v>330</v>
      </c>
      <c r="H342">
        <v>104</v>
      </c>
      <c r="I342" t="s">
        <v>137</v>
      </c>
      <c r="J342" t="s">
        <v>186</v>
      </c>
      <c r="K342" t="s">
        <v>19</v>
      </c>
      <c r="L342" t="s">
        <v>20</v>
      </c>
      <c r="M342" t="s">
        <v>326</v>
      </c>
      <c r="N342" t="s">
        <v>53</v>
      </c>
      <c r="O342">
        <v>16984142</v>
      </c>
    </row>
    <row r="343" spans="1:15">
      <c r="A343">
        <v>87</v>
      </c>
      <c r="B343">
        <v>72</v>
      </c>
      <c r="C343">
        <v>3.83076923076923</v>
      </c>
      <c r="D343" t="s">
        <v>14</v>
      </c>
      <c r="E343">
        <v>17</v>
      </c>
      <c r="F343" s="21" t="s">
        <v>15</v>
      </c>
      <c r="G343" t="s">
        <v>330</v>
      </c>
      <c r="H343">
        <v>105</v>
      </c>
      <c r="I343" t="s">
        <v>137</v>
      </c>
      <c r="J343" t="s">
        <v>186</v>
      </c>
      <c r="K343" t="s">
        <v>19</v>
      </c>
      <c r="L343" t="s">
        <v>20</v>
      </c>
      <c r="M343" t="s">
        <v>326</v>
      </c>
      <c r="N343" t="s">
        <v>53</v>
      </c>
      <c r="O343">
        <v>16984142</v>
      </c>
    </row>
    <row r="344" spans="1:15">
      <c r="A344">
        <v>88</v>
      </c>
      <c r="B344">
        <v>1</v>
      </c>
      <c r="C344" t="s">
        <v>326</v>
      </c>
      <c r="D344" t="s">
        <v>14</v>
      </c>
      <c r="E344">
        <v>27.5</v>
      </c>
      <c r="F344" s="21" t="s">
        <v>15</v>
      </c>
      <c r="G344" t="s">
        <v>330</v>
      </c>
      <c r="H344">
        <v>387</v>
      </c>
      <c r="I344" t="s">
        <v>167</v>
      </c>
      <c r="J344" t="s">
        <v>186</v>
      </c>
      <c r="K344" t="s">
        <v>19</v>
      </c>
      <c r="L344" t="s">
        <v>20</v>
      </c>
      <c r="M344" t="s">
        <v>381</v>
      </c>
      <c r="N344">
        <v>0</v>
      </c>
      <c r="O344">
        <v>15921775</v>
      </c>
    </row>
    <row r="345" spans="1:15">
      <c r="A345">
        <v>88</v>
      </c>
      <c r="B345">
        <v>24</v>
      </c>
      <c r="C345" t="s">
        <v>326</v>
      </c>
      <c r="D345" t="s">
        <v>14</v>
      </c>
      <c r="E345">
        <v>27.5</v>
      </c>
      <c r="F345" s="21" t="s">
        <v>15</v>
      </c>
      <c r="G345" t="s">
        <v>330</v>
      </c>
      <c r="H345">
        <v>387</v>
      </c>
      <c r="I345" t="s">
        <v>167</v>
      </c>
      <c r="J345" t="s">
        <v>186</v>
      </c>
      <c r="K345" t="s">
        <v>19</v>
      </c>
      <c r="L345" t="s">
        <v>20</v>
      </c>
      <c r="M345" t="s">
        <v>381</v>
      </c>
      <c r="N345">
        <v>0</v>
      </c>
      <c r="O345">
        <v>15921775</v>
      </c>
    </row>
    <row r="346" spans="1:15">
      <c r="A346">
        <v>89</v>
      </c>
      <c r="B346">
        <v>2</v>
      </c>
      <c r="C346">
        <v>2.3076923076922999</v>
      </c>
      <c r="D346" t="s">
        <v>14</v>
      </c>
      <c r="E346">
        <v>27.5</v>
      </c>
      <c r="F346" s="21" t="s">
        <v>15</v>
      </c>
      <c r="G346" t="s">
        <v>330</v>
      </c>
      <c r="H346">
        <v>386</v>
      </c>
      <c r="I346" t="s">
        <v>167</v>
      </c>
      <c r="J346" t="s">
        <v>186</v>
      </c>
      <c r="K346" t="s">
        <v>19</v>
      </c>
      <c r="L346" t="s">
        <v>20</v>
      </c>
      <c r="M346" t="s">
        <v>326</v>
      </c>
      <c r="N346">
        <v>0</v>
      </c>
      <c r="O346">
        <v>25454755</v>
      </c>
    </row>
    <row r="347" spans="1:15">
      <c r="A347">
        <v>89</v>
      </c>
      <c r="B347">
        <v>4</v>
      </c>
      <c r="C347">
        <v>2.4358974358974299</v>
      </c>
      <c r="D347" t="s">
        <v>14</v>
      </c>
      <c r="E347">
        <v>27.5</v>
      </c>
      <c r="F347" s="21" t="s">
        <v>15</v>
      </c>
      <c r="G347" t="s">
        <v>330</v>
      </c>
      <c r="H347">
        <v>386</v>
      </c>
      <c r="I347" t="s">
        <v>167</v>
      </c>
      <c r="J347" t="s">
        <v>186</v>
      </c>
      <c r="K347" t="s">
        <v>19</v>
      </c>
      <c r="L347" t="s">
        <v>20</v>
      </c>
      <c r="M347" t="s">
        <v>326</v>
      </c>
      <c r="N347">
        <v>0</v>
      </c>
      <c r="O347">
        <v>25454755</v>
      </c>
    </row>
    <row r="348" spans="1:15">
      <c r="A348">
        <v>89</v>
      </c>
      <c r="B348">
        <v>24</v>
      </c>
      <c r="C348">
        <v>2.5</v>
      </c>
      <c r="D348" t="s">
        <v>14</v>
      </c>
      <c r="E348">
        <v>27.5</v>
      </c>
      <c r="F348" s="21" t="s">
        <v>15</v>
      </c>
      <c r="G348" t="s">
        <v>330</v>
      </c>
      <c r="H348">
        <v>386</v>
      </c>
      <c r="I348" t="s">
        <v>167</v>
      </c>
      <c r="J348" t="s">
        <v>186</v>
      </c>
      <c r="K348" t="s">
        <v>19</v>
      </c>
      <c r="L348" t="s">
        <v>20</v>
      </c>
      <c r="M348" t="s">
        <v>326</v>
      </c>
      <c r="N348">
        <v>0</v>
      </c>
      <c r="O348">
        <v>25454755</v>
      </c>
    </row>
    <row r="349" spans="1:15">
      <c r="A349">
        <v>90</v>
      </c>
      <c r="B349">
        <v>6</v>
      </c>
      <c r="C349">
        <v>7.6</v>
      </c>
      <c r="D349" t="s">
        <v>14</v>
      </c>
      <c r="E349">
        <v>20</v>
      </c>
      <c r="F349" s="6" t="s">
        <v>189</v>
      </c>
      <c r="G349" t="s">
        <v>330</v>
      </c>
      <c r="H349">
        <v>120</v>
      </c>
      <c r="I349" t="s">
        <v>29</v>
      </c>
      <c r="J349" t="s">
        <v>186</v>
      </c>
      <c r="K349" t="s">
        <v>19</v>
      </c>
      <c r="L349" t="s">
        <v>20</v>
      </c>
      <c r="M349" t="s">
        <v>326</v>
      </c>
      <c r="N349">
        <v>1200</v>
      </c>
      <c r="O349">
        <v>23342299</v>
      </c>
    </row>
    <row r="350" spans="1:15">
      <c r="A350">
        <v>90</v>
      </c>
      <c r="B350">
        <v>24</v>
      </c>
      <c r="C350">
        <v>12.1</v>
      </c>
      <c r="D350" t="s">
        <v>14</v>
      </c>
      <c r="E350">
        <v>20</v>
      </c>
      <c r="F350" s="6" t="s">
        <v>189</v>
      </c>
      <c r="G350" t="s">
        <v>330</v>
      </c>
      <c r="H350">
        <v>120</v>
      </c>
      <c r="I350" t="s">
        <v>29</v>
      </c>
      <c r="J350" t="s">
        <v>186</v>
      </c>
      <c r="K350" t="s">
        <v>19</v>
      </c>
      <c r="L350" t="s">
        <v>20</v>
      </c>
      <c r="M350" t="s">
        <v>326</v>
      </c>
      <c r="N350">
        <v>1200</v>
      </c>
      <c r="O350">
        <v>23342299</v>
      </c>
    </row>
    <row r="351" spans="1:15">
      <c r="A351">
        <v>90</v>
      </c>
      <c r="B351">
        <v>48</v>
      </c>
      <c r="C351">
        <v>18.899999999999999</v>
      </c>
      <c r="D351" t="s">
        <v>14</v>
      </c>
      <c r="E351">
        <v>20</v>
      </c>
      <c r="F351" s="6" t="s">
        <v>189</v>
      </c>
      <c r="G351" t="s">
        <v>330</v>
      </c>
      <c r="H351">
        <v>120</v>
      </c>
      <c r="I351" t="s">
        <v>29</v>
      </c>
      <c r="J351" t="s">
        <v>186</v>
      </c>
      <c r="K351" t="s">
        <v>19</v>
      </c>
      <c r="L351" t="s">
        <v>20</v>
      </c>
      <c r="M351" t="s">
        <v>326</v>
      </c>
      <c r="N351">
        <v>1200</v>
      </c>
      <c r="O351">
        <v>23342299</v>
      </c>
    </row>
    <row r="352" spans="1:15">
      <c r="A352">
        <v>91</v>
      </c>
      <c r="B352">
        <v>0.5</v>
      </c>
      <c r="C352">
        <v>1.74543163201008</v>
      </c>
      <c r="D352" t="s">
        <v>14</v>
      </c>
      <c r="E352">
        <v>20</v>
      </c>
      <c r="F352" s="21" t="s">
        <v>15</v>
      </c>
      <c r="G352" t="s">
        <v>330</v>
      </c>
      <c r="H352">
        <v>120</v>
      </c>
      <c r="I352" t="s">
        <v>190</v>
      </c>
      <c r="J352" t="s">
        <v>186</v>
      </c>
      <c r="K352" t="s">
        <v>19</v>
      </c>
      <c r="L352" t="s">
        <v>20</v>
      </c>
      <c r="M352" t="s">
        <v>326</v>
      </c>
      <c r="N352">
        <v>2000</v>
      </c>
      <c r="O352">
        <v>16550475</v>
      </c>
    </row>
    <row r="353" spans="1:16">
      <c r="A353">
        <v>91</v>
      </c>
      <c r="B353">
        <v>1</v>
      </c>
      <c r="C353">
        <v>2.3906742281033302</v>
      </c>
      <c r="D353" t="s">
        <v>14</v>
      </c>
      <c r="E353">
        <v>20</v>
      </c>
      <c r="F353" s="21" t="s">
        <v>15</v>
      </c>
      <c r="G353" t="s">
        <v>330</v>
      </c>
      <c r="H353">
        <v>120</v>
      </c>
      <c r="I353" t="s">
        <v>190</v>
      </c>
      <c r="J353" t="s">
        <v>186</v>
      </c>
      <c r="K353" t="s">
        <v>19</v>
      </c>
      <c r="L353" t="s">
        <v>20</v>
      </c>
      <c r="M353" t="s">
        <v>326</v>
      </c>
      <c r="N353">
        <v>2000</v>
      </c>
      <c r="O353">
        <v>16550475</v>
      </c>
    </row>
    <row r="354" spans="1:16">
      <c r="A354">
        <v>91</v>
      </c>
      <c r="B354">
        <v>2</v>
      </c>
      <c r="C354">
        <v>7.0140726738080197</v>
      </c>
      <c r="D354" t="s">
        <v>14</v>
      </c>
      <c r="E354">
        <v>20</v>
      </c>
      <c r="F354" s="21" t="s">
        <v>15</v>
      </c>
      <c r="G354" t="s">
        <v>330</v>
      </c>
      <c r="H354">
        <v>120</v>
      </c>
      <c r="I354" t="s">
        <v>190</v>
      </c>
      <c r="J354" t="s">
        <v>186</v>
      </c>
      <c r="K354" t="s">
        <v>19</v>
      </c>
      <c r="L354" t="s">
        <v>20</v>
      </c>
      <c r="M354" t="s">
        <v>326</v>
      </c>
      <c r="N354">
        <v>2000</v>
      </c>
      <c r="O354">
        <v>16550475</v>
      </c>
    </row>
    <row r="355" spans="1:16">
      <c r="A355">
        <v>91</v>
      </c>
      <c r="B355">
        <v>4</v>
      </c>
      <c r="C355">
        <v>7.1291745431631997</v>
      </c>
      <c r="D355" t="s">
        <v>14</v>
      </c>
      <c r="E355">
        <v>20</v>
      </c>
      <c r="F355" s="21" t="s">
        <v>15</v>
      </c>
      <c r="G355" t="s">
        <v>330</v>
      </c>
      <c r="H355">
        <v>120</v>
      </c>
      <c r="I355" t="s">
        <v>190</v>
      </c>
      <c r="J355" t="s">
        <v>186</v>
      </c>
      <c r="K355" t="s">
        <v>19</v>
      </c>
      <c r="L355" t="s">
        <v>20</v>
      </c>
      <c r="M355" t="s">
        <v>326</v>
      </c>
      <c r="N355">
        <v>2000</v>
      </c>
      <c r="O355">
        <v>16550475</v>
      </c>
    </row>
    <row r="356" spans="1:16">
      <c r="A356">
        <v>91</v>
      </c>
      <c r="B356">
        <v>6</v>
      </c>
      <c r="C356">
        <v>8.3474060071413501</v>
      </c>
      <c r="D356" t="s">
        <v>14</v>
      </c>
      <c r="E356">
        <v>20</v>
      </c>
      <c r="F356" s="21" t="s">
        <v>15</v>
      </c>
      <c r="G356" t="s">
        <v>330</v>
      </c>
      <c r="H356">
        <v>120</v>
      </c>
      <c r="I356" t="s">
        <v>190</v>
      </c>
      <c r="J356" t="s">
        <v>186</v>
      </c>
      <c r="K356" t="s">
        <v>19</v>
      </c>
      <c r="L356" t="s">
        <v>20</v>
      </c>
      <c r="M356" t="s">
        <v>326</v>
      </c>
      <c r="N356">
        <v>2000</v>
      </c>
      <c r="O356">
        <v>16550475</v>
      </c>
    </row>
    <row r="357" spans="1:16">
      <c r="A357">
        <v>91</v>
      </c>
      <c r="B357">
        <v>12</v>
      </c>
      <c r="C357">
        <v>10.723797521529001</v>
      </c>
      <c r="D357" t="s">
        <v>14</v>
      </c>
      <c r="E357">
        <v>20</v>
      </c>
      <c r="F357" s="21" t="s">
        <v>15</v>
      </c>
      <c r="G357" t="s">
        <v>330</v>
      </c>
      <c r="H357">
        <v>120</v>
      </c>
      <c r="I357" t="s">
        <v>190</v>
      </c>
      <c r="J357" t="s">
        <v>186</v>
      </c>
      <c r="K357" t="s">
        <v>19</v>
      </c>
      <c r="L357" t="s">
        <v>20</v>
      </c>
      <c r="M357" t="s">
        <v>326</v>
      </c>
      <c r="N357">
        <v>2000</v>
      </c>
      <c r="O357">
        <v>16550475</v>
      </c>
    </row>
    <row r="358" spans="1:16">
      <c r="A358">
        <v>91</v>
      </c>
      <c r="B358">
        <v>24</v>
      </c>
      <c r="C358">
        <v>5.2165511447174904</v>
      </c>
      <c r="D358" t="s">
        <v>14</v>
      </c>
      <c r="E358">
        <v>20</v>
      </c>
      <c r="F358" s="21" t="s">
        <v>15</v>
      </c>
      <c r="G358" t="s">
        <v>330</v>
      </c>
      <c r="H358">
        <v>120</v>
      </c>
      <c r="I358" t="s">
        <v>190</v>
      </c>
      <c r="J358" t="s">
        <v>186</v>
      </c>
      <c r="K358" t="s">
        <v>19</v>
      </c>
      <c r="L358" t="s">
        <v>20</v>
      </c>
      <c r="M358" t="s">
        <v>326</v>
      </c>
      <c r="N358">
        <v>2000</v>
      </c>
      <c r="O358">
        <v>16550475</v>
      </c>
    </row>
    <row r="359" spans="1:16">
      <c r="A359">
        <v>92</v>
      </c>
      <c r="B359">
        <v>2</v>
      </c>
      <c r="C359">
        <v>3.78504672897196</v>
      </c>
      <c r="D359" t="s">
        <v>14</v>
      </c>
      <c r="E359">
        <v>27.5</v>
      </c>
      <c r="F359" t="s">
        <v>48</v>
      </c>
      <c r="G359" t="s">
        <v>330</v>
      </c>
      <c r="H359">
        <v>200</v>
      </c>
      <c r="I359" s="16" t="s">
        <v>191</v>
      </c>
      <c r="J359" t="s">
        <v>186</v>
      </c>
      <c r="K359" t="s">
        <v>19</v>
      </c>
      <c r="L359" t="s">
        <v>20</v>
      </c>
      <c r="M359" t="s">
        <v>326</v>
      </c>
      <c r="N359">
        <v>2000</v>
      </c>
      <c r="O359">
        <v>20184929</v>
      </c>
    </row>
    <row r="360" spans="1:16">
      <c r="A360">
        <v>92</v>
      </c>
      <c r="B360">
        <v>4</v>
      </c>
      <c r="C360">
        <v>1.44859813084112</v>
      </c>
      <c r="D360" t="s">
        <v>14</v>
      </c>
      <c r="E360">
        <v>27.5</v>
      </c>
      <c r="F360" t="s">
        <v>48</v>
      </c>
      <c r="G360" t="s">
        <v>330</v>
      </c>
      <c r="H360">
        <v>200</v>
      </c>
      <c r="I360" s="16" t="s">
        <v>191</v>
      </c>
      <c r="J360" t="s">
        <v>186</v>
      </c>
      <c r="K360" t="s">
        <v>19</v>
      </c>
      <c r="L360" t="s">
        <v>20</v>
      </c>
      <c r="M360" t="s">
        <v>326</v>
      </c>
      <c r="N360">
        <v>2000</v>
      </c>
      <c r="O360">
        <v>20184929</v>
      </c>
    </row>
    <row r="361" spans="1:16">
      <c r="A361">
        <v>92</v>
      </c>
      <c r="B361">
        <v>8</v>
      </c>
      <c r="C361">
        <v>1.5420560747663501</v>
      </c>
      <c r="D361" t="s">
        <v>14</v>
      </c>
      <c r="E361">
        <v>27.5</v>
      </c>
      <c r="F361" t="s">
        <v>48</v>
      </c>
      <c r="G361" t="s">
        <v>330</v>
      </c>
      <c r="H361">
        <v>200</v>
      </c>
      <c r="I361" s="16" t="s">
        <v>191</v>
      </c>
      <c r="J361" t="s">
        <v>186</v>
      </c>
      <c r="K361" t="s">
        <v>19</v>
      </c>
      <c r="L361" t="s">
        <v>20</v>
      </c>
      <c r="M361" t="s">
        <v>326</v>
      </c>
      <c r="N361">
        <v>2000</v>
      </c>
      <c r="O361">
        <v>20184929</v>
      </c>
    </row>
    <row r="362" spans="1:16">
      <c r="A362">
        <v>92</v>
      </c>
      <c r="B362">
        <v>12</v>
      </c>
      <c r="C362">
        <v>0.934579439252338</v>
      </c>
      <c r="D362" t="s">
        <v>14</v>
      </c>
      <c r="E362">
        <v>27.5</v>
      </c>
      <c r="F362" t="s">
        <v>48</v>
      </c>
      <c r="G362" t="s">
        <v>330</v>
      </c>
      <c r="H362">
        <v>200</v>
      </c>
      <c r="I362" s="16" t="s">
        <v>191</v>
      </c>
      <c r="J362" t="s">
        <v>186</v>
      </c>
      <c r="K362" t="s">
        <v>19</v>
      </c>
      <c r="L362" t="s">
        <v>20</v>
      </c>
      <c r="M362" t="s">
        <v>326</v>
      </c>
      <c r="N362">
        <v>2000</v>
      </c>
      <c r="O362">
        <v>20184929</v>
      </c>
    </row>
    <row r="363" spans="1:16">
      <c r="A363">
        <v>92</v>
      </c>
      <c r="B363">
        <v>24</v>
      </c>
      <c r="C363">
        <v>0.233644859813084</v>
      </c>
      <c r="D363" t="s">
        <v>14</v>
      </c>
      <c r="E363">
        <v>27.5</v>
      </c>
      <c r="F363" t="s">
        <v>48</v>
      </c>
      <c r="G363" t="s">
        <v>330</v>
      </c>
      <c r="H363">
        <v>200</v>
      </c>
      <c r="I363" s="16" t="s">
        <v>191</v>
      </c>
      <c r="J363" t="s">
        <v>186</v>
      </c>
      <c r="K363" t="s">
        <v>19</v>
      </c>
      <c r="L363" t="s">
        <v>20</v>
      </c>
      <c r="M363" t="s">
        <v>326</v>
      </c>
      <c r="N363">
        <v>2000</v>
      </c>
      <c r="O363">
        <v>20184929</v>
      </c>
    </row>
    <row r="364" spans="1:16">
      <c r="A364">
        <v>93</v>
      </c>
      <c r="B364">
        <v>24</v>
      </c>
      <c r="C364">
        <v>2.46</v>
      </c>
      <c r="D364" t="s">
        <v>14</v>
      </c>
      <c r="E364">
        <v>27</v>
      </c>
      <c r="F364" t="s">
        <v>192</v>
      </c>
      <c r="G364" t="s">
        <v>330</v>
      </c>
      <c r="H364">
        <v>51</v>
      </c>
      <c r="I364" t="s">
        <v>190</v>
      </c>
      <c r="J364" t="s">
        <v>186</v>
      </c>
      <c r="K364" t="s">
        <v>19</v>
      </c>
      <c r="L364" t="s">
        <v>20</v>
      </c>
      <c r="M364" t="s">
        <v>196</v>
      </c>
      <c r="N364">
        <v>2000</v>
      </c>
      <c r="O364">
        <v>34337865</v>
      </c>
      <c r="P364" t="s">
        <v>193</v>
      </c>
    </row>
    <row r="365" spans="1:16">
      <c r="A365">
        <v>94</v>
      </c>
      <c r="B365">
        <v>1</v>
      </c>
      <c r="C365">
        <v>8.2702702702702595</v>
      </c>
      <c r="D365" t="s">
        <v>14</v>
      </c>
      <c r="E365" t="s">
        <v>326</v>
      </c>
      <c r="F365" t="s">
        <v>31</v>
      </c>
      <c r="G365" t="s">
        <v>330</v>
      </c>
      <c r="H365">
        <v>195</v>
      </c>
      <c r="I365" t="s">
        <v>29</v>
      </c>
      <c r="J365" t="s">
        <v>186</v>
      </c>
      <c r="K365" t="s">
        <v>19</v>
      </c>
      <c r="L365" t="s">
        <v>20</v>
      </c>
      <c r="M365" t="s">
        <v>57</v>
      </c>
      <c r="N365">
        <v>0</v>
      </c>
      <c r="O365">
        <v>28042337</v>
      </c>
      <c r="P365" t="s">
        <v>194</v>
      </c>
    </row>
    <row r="366" spans="1:16">
      <c r="A366">
        <v>94</v>
      </c>
      <c r="B366">
        <v>3</v>
      </c>
      <c r="C366">
        <v>9.9729729729729701</v>
      </c>
      <c r="D366" t="s">
        <v>14</v>
      </c>
      <c r="E366" t="s">
        <v>326</v>
      </c>
      <c r="F366" t="s">
        <v>31</v>
      </c>
      <c r="G366" t="s">
        <v>330</v>
      </c>
      <c r="H366">
        <v>195</v>
      </c>
      <c r="I366" t="s">
        <v>29</v>
      </c>
      <c r="J366" t="s">
        <v>186</v>
      </c>
      <c r="K366" t="s">
        <v>19</v>
      </c>
      <c r="L366" t="s">
        <v>20</v>
      </c>
      <c r="M366" t="s">
        <v>57</v>
      </c>
      <c r="N366">
        <v>0</v>
      </c>
      <c r="O366">
        <v>28042337</v>
      </c>
    </row>
    <row r="367" spans="1:16">
      <c r="A367">
        <v>94</v>
      </c>
      <c r="B367">
        <v>5</v>
      </c>
      <c r="C367">
        <v>12.8108108108108</v>
      </c>
      <c r="D367" t="s">
        <v>14</v>
      </c>
      <c r="E367" t="s">
        <v>326</v>
      </c>
      <c r="F367" t="s">
        <v>31</v>
      </c>
      <c r="G367" t="s">
        <v>330</v>
      </c>
      <c r="H367">
        <v>195</v>
      </c>
      <c r="I367" t="s">
        <v>29</v>
      </c>
      <c r="J367" t="s">
        <v>186</v>
      </c>
      <c r="K367" t="s">
        <v>19</v>
      </c>
      <c r="L367" t="s">
        <v>20</v>
      </c>
      <c r="M367" t="s">
        <v>57</v>
      </c>
      <c r="N367">
        <v>0</v>
      </c>
      <c r="O367">
        <v>28042337</v>
      </c>
    </row>
    <row r="368" spans="1:16">
      <c r="A368">
        <v>94</v>
      </c>
      <c r="B368">
        <v>8</v>
      </c>
      <c r="C368">
        <v>14.3108108108108</v>
      </c>
      <c r="D368" t="s">
        <v>14</v>
      </c>
      <c r="E368" t="s">
        <v>326</v>
      </c>
      <c r="F368" t="s">
        <v>31</v>
      </c>
      <c r="G368" t="s">
        <v>330</v>
      </c>
      <c r="H368">
        <v>195</v>
      </c>
      <c r="I368" t="s">
        <v>29</v>
      </c>
      <c r="J368" t="s">
        <v>186</v>
      </c>
      <c r="K368" t="s">
        <v>19</v>
      </c>
      <c r="L368" t="s">
        <v>20</v>
      </c>
      <c r="M368" t="s">
        <v>57</v>
      </c>
      <c r="N368">
        <v>0</v>
      </c>
      <c r="O368">
        <v>28042337</v>
      </c>
    </row>
    <row r="369" spans="1:16">
      <c r="A369">
        <v>95</v>
      </c>
      <c r="B369">
        <v>1</v>
      </c>
      <c r="C369">
        <v>8.3513513513513402</v>
      </c>
      <c r="D369" t="s">
        <v>14</v>
      </c>
      <c r="E369" t="s">
        <v>326</v>
      </c>
      <c r="F369" t="s">
        <v>31</v>
      </c>
      <c r="G369" t="s">
        <v>330</v>
      </c>
      <c r="H369">
        <v>195</v>
      </c>
      <c r="I369" t="s">
        <v>29</v>
      </c>
      <c r="J369" t="s">
        <v>186</v>
      </c>
      <c r="K369" t="s">
        <v>19</v>
      </c>
      <c r="L369" t="s">
        <v>20</v>
      </c>
      <c r="M369" t="s">
        <v>381</v>
      </c>
      <c r="N369">
        <v>0</v>
      </c>
      <c r="O369">
        <v>28042337</v>
      </c>
      <c r="P369" t="s">
        <v>195</v>
      </c>
    </row>
    <row r="370" spans="1:16">
      <c r="A370">
        <v>95</v>
      </c>
      <c r="B370">
        <v>3</v>
      </c>
      <c r="C370">
        <v>8.3108108108108105</v>
      </c>
      <c r="D370" t="s">
        <v>14</v>
      </c>
      <c r="E370" t="s">
        <v>326</v>
      </c>
      <c r="F370" t="s">
        <v>31</v>
      </c>
      <c r="G370" t="s">
        <v>330</v>
      </c>
      <c r="H370">
        <v>195</v>
      </c>
      <c r="I370" t="s">
        <v>29</v>
      </c>
      <c r="J370" t="s">
        <v>186</v>
      </c>
      <c r="K370" t="s">
        <v>19</v>
      </c>
      <c r="L370" t="s">
        <v>20</v>
      </c>
      <c r="M370" t="s">
        <v>381</v>
      </c>
      <c r="N370">
        <v>0</v>
      </c>
      <c r="O370">
        <v>28042337</v>
      </c>
    </row>
    <row r="371" spans="1:16">
      <c r="A371">
        <v>95</v>
      </c>
      <c r="B371">
        <v>5</v>
      </c>
      <c r="C371">
        <v>8.5540540540540508</v>
      </c>
      <c r="D371" t="s">
        <v>14</v>
      </c>
      <c r="E371" t="s">
        <v>326</v>
      </c>
      <c r="F371" t="s">
        <v>31</v>
      </c>
      <c r="G371" t="s">
        <v>330</v>
      </c>
      <c r="H371">
        <v>195</v>
      </c>
      <c r="I371" t="s">
        <v>29</v>
      </c>
      <c r="J371" t="s">
        <v>186</v>
      </c>
      <c r="K371" t="s">
        <v>19</v>
      </c>
      <c r="L371" t="s">
        <v>20</v>
      </c>
      <c r="M371" t="s">
        <v>381</v>
      </c>
      <c r="N371">
        <v>0</v>
      </c>
      <c r="O371">
        <v>28042337</v>
      </c>
    </row>
    <row r="372" spans="1:16">
      <c r="A372">
        <v>95</v>
      </c>
      <c r="B372">
        <v>8</v>
      </c>
      <c r="C372">
        <v>9.6486486486486402</v>
      </c>
      <c r="D372" t="s">
        <v>14</v>
      </c>
      <c r="E372" t="s">
        <v>326</v>
      </c>
      <c r="F372" t="s">
        <v>31</v>
      </c>
      <c r="G372" t="s">
        <v>330</v>
      </c>
      <c r="H372">
        <v>195</v>
      </c>
      <c r="I372" t="s">
        <v>29</v>
      </c>
      <c r="J372" t="s">
        <v>186</v>
      </c>
      <c r="K372" t="s">
        <v>19</v>
      </c>
      <c r="L372" t="s">
        <v>20</v>
      </c>
      <c r="M372" t="s">
        <v>381</v>
      </c>
      <c r="N372">
        <v>0</v>
      </c>
      <c r="O372">
        <v>28042337</v>
      </c>
    </row>
    <row r="373" spans="1:16">
      <c r="A373">
        <v>96</v>
      </c>
      <c r="B373">
        <v>1</v>
      </c>
      <c r="C373">
        <v>8.3513513513513402</v>
      </c>
      <c r="D373" t="s">
        <v>14</v>
      </c>
      <c r="E373" t="s">
        <v>326</v>
      </c>
      <c r="F373" t="s">
        <v>31</v>
      </c>
      <c r="G373" t="s">
        <v>330</v>
      </c>
      <c r="H373">
        <v>195</v>
      </c>
      <c r="I373" t="s">
        <v>29</v>
      </c>
      <c r="J373" t="s">
        <v>186</v>
      </c>
      <c r="K373" t="s">
        <v>19</v>
      </c>
      <c r="L373" t="s">
        <v>20</v>
      </c>
      <c r="M373" t="s">
        <v>196</v>
      </c>
      <c r="N373">
        <v>0</v>
      </c>
      <c r="O373">
        <v>28042337</v>
      </c>
      <c r="P373" t="s">
        <v>197</v>
      </c>
    </row>
    <row r="374" spans="1:16">
      <c r="A374">
        <v>96</v>
      </c>
      <c r="B374">
        <v>3</v>
      </c>
      <c r="C374">
        <v>8.4324324324324298</v>
      </c>
      <c r="D374" t="s">
        <v>14</v>
      </c>
      <c r="E374" t="s">
        <v>326</v>
      </c>
      <c r="F374" t="s">
        <v>31</v>
      </c>
      <c r="G374" t="s">
        <v>330</v>
      </c>
      <c r="H374">
        <v>195</v>
      </c>
      <c r="I374" t="s">
        <v>29</v>
      </c>
      <c r="J374" t="s">
        <v>186</v>
      </c>
      <c r="K374" t="s">
        <v>19</v>
      </c>
      <c r="L374" t="s">
        <v>20</v>
      </c>
      <c r="M374" t="s">
        <v>196</v>
      </c>
      <c r="N374">
        <v>0</v>
      </c>
      <c r="O374">
        <v>28042337</v>
      </c>
    </row>
    <row r="375" spans="1:16">
      <c r="A375">
        <v>96</v>
      </c>
      <c r="B375">
        <v>5</v>
      </c>
      <c r="C375">
        <v>9.7297297297297192</v>
      </c>
      <c r="D375" t="s">
        <v>14</v>
      </c>
      <c r="E375" t="s">
        <v>326</v>
      </c>
      <c r="F375" t="s">
        <v>31</v>
      </c>
      <c r="G375" t="s">
        <v>330</v>
      </c>
      <c r="H375">
        <v>195</v>
      </c>
      <c r="I375" t="s">
        <v>29</v>
      </c>
      <c r="J375" t="s">
        <v>186</v>
      </c>
      <c r="K375" t="s">
        <v>19</v>
      </c>
      <c r="L375" t="s">
        <v>20</v>
      </c>
      <c r="M375" t="s">
        <v>196</v>
      </c>
      <c r="N375">
        <v>0</v>
      </c>
      <c r="O375">
        <v>28042337</v>
      </c>
    </row>
    <row r="376" spans="1:16">
      <c r="A376">
        <v>96</v>
      </c>
      <c r="B376">
        <v>8</v>
      </c>
      <c r="C376">
        <v>9.8108108108107999</v>
      </c>
      <c r="D376" t="s">
        <v>14</v>
      </c>
      <c r="E376" t="s">
        <v>326</v>
      </c>
      <c r="F376" t="s">
        <v>31</v>
      </c>
      <c r="G376" t="s">
        <v>330</v>
      </c>
      <c r="H376">
        <v>195</v>
      </c>
      <c r="I376" t="s">
        <v>29</v>
      </c>
      <c r="J376" t="s">
        <v>186</v>
      </c>
      <c r="K376" t="s">
        <v>19</v>
      </c>
      <c r="L376" t="s">
        <v>20</v>
      </c>
      <c r="M376" t="s">
        <v>196</v>
      </c>
      <c r="N376">
        <v>0</v>
      </c>
      <c r="O376">
        <v>28042337</v>
      </c>
    </row>
    <row r="377" spans="1:16">
      <c r="A377">
        <v>97</v>
      </c>
      <c r="B377">
        <v>24</v>
      </c>
      <c r="C377">
        <v>0.15384615384615399</v>
      </c>
      <c r="D377" t="s">
        <v>14</v>
      </c>
      <c r="E377">
        <v>30</v>
      </c>
      <c r="F377" t="s">
        <v>70</v>
      </c>
      <c r="G377" t="s">
        <v>330</v>
      </c>
      <c r="H377">
        <v>100</v>
      </c>
      <c r="I377" s="16" t="s">
        <v>191</v>
      </c>
      <c r="J377" t="s">
        <v>186</v>
      </c>
      <c r="K377" t="s">
        <v>19</v>
      </c>
      <c r="L377" t="s">
        <v>20</v>
      </c>
      <c r="M377" t="s">
        <v>57</v>
      </c>
      <c r="N377">
        <v>0</v>
      </c>
      <c r="O377">
        <v>21429576</v>
      </c>
      <c r="P377" t="s">
        <v>198</v>
      </c>
    </row>
    <row r="378" spans="1:16">
      <c r="A378">
        <v>98</v>
      </c>
      <c r="B378">
        <v>24</v>
      </c>
      <c r="C378">
        <v>3.2615384615384602</v>
      </c>
      <c r="D378" t="s">
        <v>14</v>
      </c>
      <c r="E378">
        <v>30</v>
      </c>
      <c r="F378" t="s">
        <v>70</v>
      </c>
      <c r="G378" t="s">
        <v>330</v>
      </c>
      <c r="H378">
        <v>100</v>
      </c>
      <c r="I378" s="16" t="s">
        <v>191</v>
      </c>
      <c r="J378" t="s">
        <v>186</v>
      </c>
      <c r="K378" t="s">
        <v>19</v>
      </c>
      <c r="L378" t="s">
        <v>20</v>
      </c>
      <c r="M378" t="s">
        <v>196</v>
      </c>
      <c r="N378">
        <v>2000</v>
      </c>
      <c r="O378">
        <v>21429576</v>
      </c>
      <c r="P378" t="s">
        <v>199</v>
      </c>
    </row>
    <row r="379" spans="1:16">
      <c r="A379">
        <v>99</v>
      </c>
      <c r="B379">
        <v>24</v>
      </c>
      <c r="C379">
        <v>5.4461538461538401</v>
      </c>
      <c r="D379" t="s">
        <v>14</v>
      </c>
      <c r="E379">
        <v>30</v>
      </c>
      <c r="F379" t="s">
        <v>70</v>
      </c>
      <c r="G379" t="s">
        <v>330</v>
      </c>
      <c r="H379">
        <v>100</v>
      </c>
      <c r="I379" s="16" t="s">
        <v>191</v>
      </c>
      <c r="J379" t="s">
        <v>186</v>
      </c>
      <c r="K379" t="s">
        <v>19</v>
      </c>
      <c r="L379" t="s">
        <v>20</v>
      </c>
      <c r="M379" t="s">
        <v>196</v>
      </c>
      <c r="N379">
        <v>5000</v>
      </c>
      <c r="O379">
        <v>21429576</v>
      </c>
      <c r="P379" t="s">
        <v>200</v>
      </c>
    </row>
    <row r="380" spans="1:16">
      <c r="A380">
        <v>100</v>
      </c>
      <c r="B380">
        <v>1</v>
      </c>
      <c r="C380">
        <v>0.53968253968253999</v>
      </c>
      <c r="D380" t="s">
        <v>14</v>
      </c>
      <c r="E380">
        <v>21.8</v>
      </c>
      <c r="F380" s="21" t="s">
        <v>15</v>
      </c>
      <c r="G380" t="s">
        <v>330</v>
      </c>
      <c r="H380">
        <v>118</v>
      </c>
      <c r="I380" t="s">
        <v>29</v>
      </c>
      <c r="J380" t="s">
        <v>186</v>
      </c>
      <c r="K380" t="s">
        <v>19</v>
      </c>
      <c r="L380" t="s">
        <v>20</v>
      </c>
      <c r="M380" t="s">
        <v>59</v>
      </c>
      <c r="N380">
        <v>2000</v>
      </c>
      <c r="O380">
        <v>24035550</v>
      </c>
      <c r="P380" t="s">
        <v>201</v>
      </c>
    </row>
    <row r="381" spans="1:16">
      <c r="A381">
        <v>100</v>
      </c>
      <c r="B381">
        <v>2</v>
      </c>
      <c r="C381">
        <v>0.62698412698412698</v>
      </c>
      <c r="D381" t="s">
        <v>14</v>
      </c>
      <c r="E381">
        <v>21.8</v>
      </c>
      <c r="F381" s="21" t="s">
        <v>15</v>
      </c>
      <c r="G381" t="s">
        <v>330</v>
      </c>
      <c r="H381">
        <v>118</v>
      </c>
      <c r="I381" t="s">
        <v>29</v>
      </c>
      <c r="J381" t="s">
        <v>186</v>
      </c>
      <c r="K381" t="s">
        <v>19</v>
      </c>
      <c r="L381" t="s">
        <v>20</v>
      </c>
      <c r="M381" t="s">
        <v>59</v>
      </c>
      <c r="N381">
        <v>2000</v>
      </c>
      <c r="O381">
        <v>24035550</v>
      </c>
    </row>
    <row r="382" spans="1:16">
      <c r="A382">
        <v>100</v>
      </c>
      <c r="B382">
        <v>16</v>
      </c>
      <c r="C382">
        <v>0.56349206349206304</v>
      </c>
      <c r="D382" t="s">
        <v>14</v>
      </c>
      <c r="E382">
        <v>21.8</v>
      </c>
      <c r="F382" s="21" t="s">
        <v>15</v>
      </c>
      <c r="G382" t="s">
        <v>330</v>
      </c>
      <c r="H382">
        <v>118</v>
      </c>
      <c r="I382" t="s">
        <v>29</v>
      </c>
      <c r="J382" t="s">
        <v>186</v>
      </c>
      <c r="K382" t="s">
        <v>19</v>
      </c>
      <c r="L382" t="s">
        <v>20</v>
      </c>
      <c r="M382" t="s">
        <v>59</v>
      </c>
      <c r="N382">
        <v>2000</v>
      </c>
      <c r="O382">
        <v>24035550</v>
      </c>
    </row>
    <row r="383" spans="1:16">
      <c r="A383">
        <v>100</v>
      </c>
      <c r="B383">
        <v>22</v>
      </c>
      <c r="C383">
        <v>0.51587301587301604</v>
      </c>
      <c r="D383" t="s">
        <v>14</v>
      </c>
      <c r="E383">
        <v>21.8</v>
      </c>
      <c r="F383" s="21" t="s">
        <v>15</v>
      </c>
      <c r="G383" t="s">
        <v>330</v>
      </c>
      <c r="H383">
        <v>118</v>
      </c>
      <c r="I383" t="s">
        <v>29</v>
      </c>
      <c r="J383" t="s">
        <v>186</v>
      </c>
      <c r="K383" t="s">
        <v>19</v>
      </c>
      <c r="L383" t="s">
        <v>20</v>
      </c>
      <c r="M383" t="s">
        <v>59</v>
      </c>
      <c r="N383">
        <v>2000</v>
      </c>
      <c r="O383">
        <v>24035550</v>
      </c>
    </row>
    <row r="384" spans="1:16">
      <c r="A384">
        <v>101</v>
      </c>
      <c r="B384">
        <v>1</v>
      </c>
      <c r="C384">
        <v>1.96031746031746</v>
      </c>
      <c r="D384" t="s">
        <v>14</v>
      </c>
      <c r="E384">
        <v>21.8</v>
      </c>
      <c r="F384" s="21" t="s">
        <v>15</v>
      </c>
      <c r="G384" t="s">
        <v>330</v>
      </c>
      <c r="H384">
        <v>158.19999999999999</v>
      </c>
      <c r="I384" t="s">
        <v>29</v>
      </c>
      <c r="J384" t="s">
        <v>186</v>
      </c>
      <c r="K384" t="s">
        <v>19</v>
      </c>
      <c r="L384" t="s">
        <v>20</v>
      </c>
      <c r="M384" t="s">
        <v>59</v>
      </c>
      <c r="N384">
        <v>2000</v>
      </c>
      <c r="O384">
        <v>24035550</v>
      </c>
      <c r="P384" t="s">
        <v>202</v>
      </c>
    </row>
    <row r="385" spans="1:16">
      <c r="A385">
        <v>101</v>
      </c>
      <c r="B385">
        <v>2</v>
      </c>
      <c r="C385">
        <v>1.9523809523809501</v>
      </c>
      <c r="D385" t="s">
        <v>14</v>
      </c>
      <c r="E385">
        <v>21.8</v>
      </c>
      <c r="F385" s="21" t="s">
        <v>15</v>
      </c>
      <c r="G385" t="s">
        <v>330</v>
      </c>
      <c r="H385">
        <v>158.19999999999999</v>
      </c>
      <c r="I385" t="s">
        <v>29</v>
      </c>
      <c r="J385" t="s">
        <v>186</v>
      </c>
      <c r="K385" t="s">
        <v>19</v>
      </c>
      <c r="L385" t="s">
        <v>20</v>
      </c>
      <c r="M385" t="s">
        <v>59</v>
      </c>
      <c r="N385">
        <v>2000</v>
      </c>
      <c r="O385">
        <v>24035550</v>
      </c>
    </row>
    <row r="386" spans="1:16">
      <c r="A386">
        <v>101</v>
      </c>
      <c r="B386">
        <v>16</v>
      </c>
      <c r="C386">
        <v>2.3333333333333299</v>
      </c>
      <c r="D386" t="s">
        <v>14</v>
      </c>
      <c r="E386">
        <v>21.8</v>
      </c>
      <c r="F386" s="21" t="s">
        <v>15</v>
      </c>
      <c r="G386" t="s">
        <v>330</v>
      </c>
      <c r="H386">
        <v>158.19999999999999</v>
      </c>
      <c r="I386" t="s">
        <v>29</v>
      </c>
      <c r="J386" t="s">
        <v>186</v>
      </c>
      <c r="K386" t="s">
        <v>19</v>
      </c>
      <c r="L386" t="s">
        <v>20</v>
      </c>
      <c r="M386" t="s">
        <v>59</v>
      </c>
      <c r="N386">
        <v>2000</v>
      </c>
      <c r="O386">
        <v>24035550</v>
      </c>
    </row>
    <row r="387" spans="1:16">
      <c r="A387">
        <v>101</v>
      </c>
      <c r="B387">
        <v>22</v>
      </c>
      <c r="C387">
        <v>2.71428571428571</v>
      </c>
      <c r="D387" t="s">
        <v>14</v>
      </c>
      <c r="E387">
        <v>21.8</v>
      </c>
      <c r="F387" s="21" t="s">
        <v>15</v>
      </c>
      <c r="G387" t="s">
        <v>330</v>
      </c>
      <c r="H387">
        <v>158.19999999999999</v>
      </c>
      <c r="I387" t="s">
        <v>29</v>
      </c>
      <c r="J387" t="s">
        <v>186</v>
      </c>
      <c r="K387" t="s">
        <v>19</v>
      </c>
      <c r="L387" t="s">
        <v>20</v>
      </c>
      <c r="M387" t="s">
        <v>59</v>
      </c>
      <c r="N387">
        <v>2000</v>
      </c>
      <c r="O387">
        <v>24035550</v>
      </c>
    </row>
    <row r="388" spans="1:16">
      <c r="A388">
        <v>102</v>
      </c>
      <c r="B388">
        <v>1</v>
      </c>
      <c r="C388">
        <v>0.55000000000000004</v>
      </c>
      <c r="D388" t="s">
        <v>14</v>
      </c>
      <c r="E388">
        <v>19.100000000000001</v>
      </c>
      <c r="F388" s="21" t="s">
        <v>15</v>
      </c>
      <c r="G388" t="s">
        <v>330</v>
      </c>
      <c r="H388">
        <v>92.1</v>
      </c>
      <c r="I388" t="s">
        <v>92</v>
      </c>
      <c r="J388" t="s">
        <v>186</v>
      </c>
      <c r="K388" t="s">
        <v>19</v>
      </c>
      <c r="L388" t="s">
        <v>20</v>
      </c>
      <c r="M388" t="s">
        <v>196</v>
      </c>
      <c r="N388">
        <v>2000</v>
      </c>
      <c r="O388">
        <v>23226020</v>
      </c>
      <c r="P388" s="6" t="s">
        <v>364</v>
      </c>
    </row>
    <row r="389" spans="1:16">
      <c r="A389">
        <v>102</v>
      </c>
      <c r="B389">
        <v>4</v>
      </c>
      <c r="C389">
        <v>0.94</v>
      </c>
      <c r="D389" t="s">
        <v>14</v>
      </c>
      <c r="E389">
        <v>19.100000000000001</v>
      </c>
      <c r="F389" s="21" t="s">
        <v>15</v>
      </c>
      <c r="G389" t="s">
        <v>330</v>
      </c>
      <c r="H389">
        <v>92.1</v>
      </c>
      <c r="I389" t="s">
        <v>92</v>
      </c>
      <c r="J389" t="s">
        <v>186</v>
      </c>
      <c r="K389" t="s">
        <v>19</v>
      </c>
      <c r="L389" t="s">
        <v>20</v>
      </c>
      <c r="M389" t="s">
        <v>196</v>
      </c>
      <c r="N389">
        <v>2000</v>
      </c>
      <c r="O389">
        <v>23226020</v>
      </c>
    </row>
    <row r="390" spans="1:16">
      <c r="A390">
        <v>103</v>
      </c>
      <c r="B390">
        <v>1</v>
      </c>
      <c r="C390">
        <v>0.69</v>
      </c>
      <c r="D390" t="s">
        <v>14</v>
      </c>
      <c r="E390">
        <v>19.100000000000001</v>
      </c>
      <c r="F390" s="21" t="s">
        <v>15</v>
      </c>
      <c r="G390" t="s">
        <v>330</v>
      </c>
      <c r="H390">
        <v>99.2</v>
      </c>
      <c r="I390" t="s">
        <v>92</v>
      </c>
      <c r="J390" t="s">
        <v>186</v>
      </c>
      <c r="K390" t="s">
        <v>19</v>
      </c>
      <c r="L390" t="s">
        <v>20</v>
      </c>
      <c r="M390" t="s">
        <v>196</v>
      </c>
      <c r="N390">
        <v>2000</v>
      </c>
      <c r="O390">
        <v>23226020</v>
      </c>
      <c r="P390" s="6" t="s">
        <v>365</v>
      </c>
    </row>
    <row r="391" spans="1:16">
      <c r="A391">
        <v>103</v>
      </c>
      <c r="B391">
        <v>4</v>
      </c>
      <c r="C391">
        <v>0.38</v>
      </c>
      <c r="D391" t="s">
        <v>14</v>
      </c>
      <c r="E391">
        <v>19.100000000000001</v>
      </c>
      <c r="F391" s="21" t="s">
        <v>15</v>
      </c>
      <c r="G391" t="s">
        <v>330</v>
      </c>
      <c r="H391">
        <v>99.2</v>
      </c>
      <c r="I391" t="s">
        <v>92</v>
      </c>
      <c r="J391" t="s">
        <v>186</v>
      </c>
      <c r="K391" t="s">
        <v>19</v>
      </c>
      <c r="L391" t="s">
        <v>20</v>
      </c>
      <c r="M391" t="s">
        <v>196</v>
      </c>
      <c r="N391">
        <v>2000</v>
      </c>
      <c r="O391">
        <v>23226020</v>
      </c>
    </row>
    <row r="392" spans="1:16">
      <c r="A392">
        <v>104</v>
      </c>
      <c r="B392">
        <v>1</v>
      </c>
      <c r="C392">
        <v>0.63</v>
      </c>
      <c r="D392" t="s">
        <v>14</v>
      </c>
      <c r="E392">
        <v>19.100000000000001</v>
      </c>
      <c r="F392" s="21" t="s">
        <v>15</v>
      </c>
      <c r="G392" t="s">
        <v>330</v>
      </c>
      <c r="H392">
        <v>110.4</v>
      </c>
      <c r="I392" t="s">
        <v>92</v>
      </c>
      <c r="J392" t="s">
        <v>186</v>
      </c>
      <c r="K392" t="s">
        <v>19</v>
      </c>
      <c r="L392" t="s">
        <v>20</v>
      </c>
      <c r="M392" t="s">
        <v>196</v>
      </c>
      <c r="N392">
        <v>2000</v>
      </c>
      <c r="O392">
        <v>23226020</v>
      </c>
      <c r="P392" s="6" t="s">
        <v>365</v>
      </c>
    </row>
    <row r="393" spans="1:16">
      <c r="A393">
        <v>104</v>
      </c>
      <c r="B393">
        <v>4</v>
      </c>
      <c r="C393">
        <v>1.04</v>
      </c>
      <c r="D393" t="s">
        <v>14</v>
      </c>
      <c r="E393">
        <v>19.100000000000001</v>
      </c>
      <c r="F393" s="21" t="s">
        <v>15</v>
      </c>
      <c r="G393" t="s">
        <v>330</v>
      </c>
      <c r="H393">
        <v>110.4</v>
      </c>
      <c r="I393" t="s">
        <v>92</v>
      </c>
      <c r="J393" t="s">
        <v>186</v>
      </c>
      <c r="K393" t="s">
        <v>19</v>
      </c>
      <c r="L393" t="s">
        <v>20</v>
      </c>
      <c r="M393" t="s">
        <v>196</v>
      </c>
      <c r="N393">
        <v>2000</v>
      </c>
      <c r="O393">
        <v>23226020</v>
      </c>
    </row>
    <row r="394" spans="1:16">
      <c r="A394">
        <v>105</v>
      </c>
      <c r="B394">
        <v>1</v>
      </c>
      <c r="C394">
        <v>0.33</v>
      </c>
      <c r="D394" t="s">
        <v>14</v>
      </c>
      <c r="E394">
        <v>19.100000000000001</v>
      </c>
      <c r="F394" s="21" t="s">
        <v>15</v>
      </c>
      <c r="G394" t="s">
        <v>330</v>
      </c>
      <c r="H394">
        <v>110.4</v>
      </c>
      <c r="I394" t="s">
        <v>92</v>
      </c>
      <c r="J394" t="s">
        <v>186</v>
      </c>
      <c r="K394" t="s">
        <v>19</v>
      </c>
      <c r="L394" t="s">
        <v>20</v>
      </c>
      <c r="M394" t="s">
        <v>196</v>
      </c>
      <c r="N394">
        <v>0</v>
      </c>
      <c r="O394">
        <v>23226020</v>
      </c>
      <c r="P394" s="6" t="s">
        <v>366</v>
      </c>
    </row>
    <row r="395" spans="1:16">
      <c r="A395">
        <v>106</v>
      </c>
      <c r="B395">
        <v>1</v>
      </c>
      <c r="C395">
        <v>1.6</v>
      </c>
      <c r="D395" t="s">
        <v>14</v>
      </c>
      <c r="E395" t="s">
        <v>326</v>
      </c>
      <c r="F395" t="s">
        <v>31</v>
      </c>
      <c r="G395" t="s">
        <v>330</v>
      </c>
      <c r="H395">
        <v>100</v>
      </c>
      <c r="I395" t="s">
        <v>29</v>
      </c>
      <c r="J395" t="s">
        <v>186</v>
      </c>
      <c r="K395" t="s">
        <v>19</v>
      </c>
      <c r="L395" t="s">
        <v>20</v>
      </c>
      <c r="M395" t="s">
        <v>59</v>
      </c>
      <c r="N395">
        <v>2000</v>
      </c>
      <c r="O395">
        <v>26646780</v>
      </c>
      <c r="P395" t="s">
        <v>203</v>
      </c>
    </row>
    <row r="396" spans="1:16">
      <c r="A396">
        <v>106</v>
      </c>
      <c r="B396">
        <v>8</v>
      </c>
      <c r="C396">
        <v>2.2999999999999998</v>
      </c>
      <c r="D396" t="s">
        <v>14</v>
      </c>
      <c r="E396" t="s">
        <v>326</v>
      </c>
      <c r="F396" t="s">
        <v>31</v>
      </c>
      <c r="G396" t="s">
        <v>330</v>
      </c>
      <c r="H396">
        <v>100</v>
      </c>
      <c r="I396" t="s">
        <v>29</v>
      </c>
      <c r="J396" t="s">
        <v>186</v>
      </c>
      <c r="K396" t="s">
        <v>19</v>
      </c>
      <c r="L396" t="s">
        <v>20</v>
      </c>
      <c r="M396" t="s">
        <v>59</v>
      </c>
      <c r="N396">
        <v>2000</v>
      </c>
      <c r="O396">
        <v>26646780</v>
      </c>
    </row>
    <row r="397" spans="1:16">
      <c r="A397">
        <v>106</v>
      </c>
      <c r="B397">
        <v>24</v>
      </c>
      <c r="C397">
        <v>4.4000000000000004</v>
      </c>
      <c r="D397" t="s">
        <v>14</v>
      </c>
      <c r="E397" t="s">
        <v>326</v>
      </c>
      <c r="F397" t="s">
        <v>31</v>
      </c>
      <c r="G397" t="s">
        <v>330</v>
      </c>
      <c r="H397">
        <v>100</v>
      </c>
      <c r="I397" t="s">
        <v>29</v>
      </c>
      <c r="J397" t="s">
        <v>186</v>
      </c>
      <c r="K397" t="s">
        <v>19</v>
      </c>
      <c r="L397" t="s">
        <v>20</v>
      </c>
      <c r="M397" t="s">
        <v>59</v>
      </c>
      <c r="N397">
        <v>2000</v>
      </c>
      <c r="O397">
        <v>26646780</v>
      </c>
    </row>
    <row r="398" spans="1:16">
      <c r="A398">
        <v>106</v>
      </c>
      <c r="B398">
        <v>48</v>
      </c>
      <c r="C398">
        <v>4.9000000000000004</v>
      </c>
      <c r="D398" t="s">
        <v>14</v>
      </c>
      <c r="E398" t="s">
        <v>326</v>
      </c>
      <c r="F398" t="s">
        <v>31</v>
      </c>
      <c r="G398" t="s">
        <v>330</v>
      </c>
      <c r="H398">
        <v>100</v>
      </c>
      <c r="I398" t="s">
        <v>29</v>
      </c>
      <c r="J398" t="s">
        <v>186</v>
      </c>
      <c r="K398" t="s">
        <v>19</v>
      </c>
      <c r="L398" t="s">
        <v>20</v>
      </c>
      <c r="M398" t="s">
        <v>59</v>
      </c>
      <c r="N398">
        <v>2000</v>
      </c>
      <c r="O398">
        <v>26646780</v>
      </c>
    </row>
    <row r="399" spans="1:16">
      <c r="A399">
        <v>107</v>
      </c>
      <c r="B399">
        <v>1</v>
      </c>
      <c r="C399">
        <v>1.9</v>
      </c>
      <c r="D399" t="s">
        <v>14</v>
      </c>
      <c r="E399" t="s">
        <v>326</v>
      </c>
      <c r="F399" t="s">
        <v>31</v>
      </c>
      <c r="G399" t="s">
        <v>330</v>
      </c>
      <c r="H399">
        <v>116</v>
      </c>
      <c r="I399" t="s">
        <v>29</v>
      </c>
      <c r="J399" t="s">
        <v>186</v>
      </c>
      <c r="K399" t="s">
        <v>19</v>
      </c>
      <c r="L399" t="s">
        <v>20</v>
      </c>
      <c r="M399" t="s">
        <v>59</v>
      </c>
      <c r="N399">
        <v>2000</v>
      </c>
      <c r="O399">
        <v>26646780</v>
      </c>
      <c r="P399" t="s">
        <v>204</v>
      </c>
    </row>
    <row r="400" spans="1:16">
      <c r="A400">
        <v>107</v>
      </c>
      <c r="B400">
        <v>8</v>
      </c>
      <c r="C400">
        <v>3</v>
      </c>
      <c r="D400" t="s">
        <v>14</v>
      </c>
      <c r="E400" t="s">
        <v>326</v>
      </c>
      <c r="F400" t="s">
        <v>31</v>
      </c>
      <c r="G400" t="s">
        <v>330</v>
      </c>
      <c r="H400">
        <v>116</v>
      </c>
      <c r="I400" t="s">
        <v>29</v>
      </c>
      <c r="J400" t="s">
        <v>186</v>
      </c>
      <c r="K400" t="s">
        <v>19</v>
      </c>
      <c r="L400" t="s">
        <v>20</v>
      </c>
      <c r="M400" t="s">
        <v>59</v>
      </c>
      <c r="N400">
        <v>2000</v>
      </c>
      <c r="O400">
        <v>26646780</v>
      </c>
    </row>
    <row r="401" spans="1:16">
      <c r="A401">
        <v>107</v>
      </c>
      <c r="B401">
        <v>24</v>
      </c>
      <c r="C401">
        <v>5.9</v>
      </c>
      <c r="D401" t="s">
        <v>14</v>
      </c>
      <c r="E401" t="s">
        <v>326</v>
      </c>
      <c r="F401" t="s">
        <v>31</v>
      </c>
      <c r="G401" t="s">
        <v>330</v>
      </c>
      <c r="H401">
        <v>116</v>
      </c>
      <c r="I401" t="s">
        <v>29</v>
      </c>
      <c r="J401" t="s">
        <v>186</v>
      </c>
      <c r="K401" t="s">
        <v>19</v>
      </c>
      <c r="L401" t="s">
        <v>20</v>
      </c>
      <c r="M401" t="s">
        <v>59</v>
      </c>
      <c r="N401">
        <v>2000</v>
      </c>
      <c r="O401">
        <v>26646780</v>
      </c>
    </row>
    <row r="402" spans="1:16">
      <c r="A402">
        <v>107</v>
      </c>
      <c r="B402">
        <v>48</v>
      </c>
      <c r="C402">
        <v>6.2</v>
      </c>
      <c r="D402" t="s">
        <v>14</v>
      </c>
      <c r="E402" t="s">
        <v>326</v>
      </c>
      <c r="F402" t="s">
        <v>31</v>
      </c>
      <c r="G402" t="s">
        <v>330</v>
      </c>
      <c r="H402">
        <v>116</v>
      </c>
      <c r="I402" t="s">
        <v>29</v>
      </c>
      <c r="J402" t="s">
        <v>186</v>
      </c>
      <c r="K402" t="s">
        <v>19</v>
      </c>
      <c r="L402" t="s">
        <v>20</v>
      </c>
      <c r="M402" t="s">
        <v>59</v>
      </c>
      <c r="N402">
        <v>2000</v>
      </c>
      <c r="O402">
        <v>26646780</v>
      </c>
    </row>
    <row r="403" spans="1:16">
      <c r="A403">
        <v>108</v>
      </c>
      <c r="B403">
        <v>1</v>
      </c>
      <c r="C403">
        <v>2.9</v>
      </c>
      <c r="D403" t="s">
        <v>14</v>
      </c>
      <c r="E403" t="s">
        <v>326</v>
      </c>
      <c r="F403" t="s">
        <v>48</v>
      </c>
      <c r="G403" t="s">
        <v>330</v>
      </c>
      <c r="H403">
        <v>100</v>
      </c>
      <c r="I403" t="s">
        <v>92</v>
      </c>
      <c r="J403" t="s">
        <v>186</v>
      </c>
      <c r="K403" t="s">
        <v>19</v>
      </c>
      <c r="L403" t="s">
        <v>20</v>
      </c>
      <c r="M403" t="s">
        <v>196</v>
      </c>
      <c r="N403">
        <v>2000</v>
      </c>
      <c r="O403">
        <v>19528471</v>
      </c>
      <c r="P403" s="28" t="s">
        <v>367</v>
      </c>
    </row>
    <row r="404" spans="1:16">
      <c r="A404">
        <v>108</v>
      </c>
      <c r="B404">
        <v>4</v>
      </c>
      <c r="C404">
        <v>4.0999999999999996</v>
      </c>
      <c r="D404" t="s">
        <v>14</v>
      </c>
      <c r="E404" t="s">
        <v>326</v>
      </c>
      <c r="F404" t="s">
        <v>48</v>
      </c>
      <c r="G404" t="s">
        <v>330</v>
      </c>
      <c r="H404">
        <v>100</v>
      </c>
      <c r="I404" t="s">
        <v>92</v>
      </c>
      <c r="J404" t="s">
        <v>186</v>
      </c>
      <c r="K404" t="s">
        <v>19</v>
      </c>
      <c r="L404" t="s">
        <v>20</v>
      </c>
      <c r="M404" t="s">
        <v>196</v>
      </c>
      <c r="N404">
        <v>2000</v>
      </c>
      <c r="O404">
        <v>19528471</v>
      </c>
    </row>
    <row r="405" spans="1:16">
      <c r="A405">
        <v>108</v>
      </c>
      <c r="B405">
        <v>24</v>
      </c>
      <c r="C405">
        <v>8.1999999999999993</v>
      </c>
      <c r="D405" t="s">
        <v>14</v>
      </c>
      <c r="E405" t="s">
        <v>326</v>
      </c>
      <c r="F405" t="s">
        <v>48</v>
      </c>
      <c r="G405" t="s">
        <v>330</v>
      </c>
      <c r="H405">
        <v>100</v>
      </c>
      <c r="I405" t="s">
        <v>92</v>
      </c>
      <c r="J405" t="s">
        <v>186</v>
      </c>
      <c r="K405" t="s">
        <v>19</v>
      </c>
      <c r="L405" t="s">
        <v>20</v>
      </c>
      <c r="M405" t="s">
        <v>196</v>
      </c>
      <c r="N405">
        <v>2000</v>
      </c>
      <c r="O405">
        <v>19528471</v>
      </c>
    </row>
    <row r="406" spans="1:16">
      <c r="A406">
        <v>108</v>
      </c>
      <c r="B406">
        <v>48</v>
      </c>
      <c r="C406">
        <v>15.48</v>
      </c>
      <c r="D406" t="s">
        <v>14</v>
      </c>
      <c r="E406" t="s">
        <v>326</v>
      </c>
      <c r="F406" t="s">
        <v>48</v>
      </c>
      <c r="G406" t="s">
        <v>330</v>
      </c>
      <c r="H406">
        <v>100</v>
      </c>
      <c r="I406" t="s">
        <v>92</v>
      </c>
      <c r="J406" t="s">
        <v>186</v>
      </c>
      <c r="K406" t="s">
        <v>19</v>
      </c>
      <c r="L406" t="s">
        <v>20</v>
      </c>
      <c r="M406" t="s">
        <v>196</v>
      </c>
      <c r="N406">
        <v>2000</v>
      </c>
      <c r="O406">
        <v>19528471</v>
      </c>
    </row>
    <row r="407" spans="1:16">
      <c r="A407">
        <v>108</v>
      </c>
      <c r="B407">
        <v>72</v>
      </c>
      <c r="C407">
        <v>10.28</v>
      </c>
      <c r="D407" t="s">
        <v>14</v>
      </c>
      <c r="E407" t="s">
        <v>326</v>
      </c>
      <c r="F407" t="s">
        <v>48</v>
      </c>
      <c r="G407" t="s">
        <v>330</v>
      </c>
      <c r="H407">
        <v>100</v>
      </c>
      <c r="I407" t="s">
        <v>92</v>
      </c>
      <c r="J407" t="s">
        <v>186</v>
      </c>
      <c r="K407" t="s">
        <v>19</v>
      </c>
      <c r="L407" t="s">
        <v>20</v>
      </c>
      <c r="M407" t="s">
        <v>196</v>
      </c>
      <c r="N407">
        <v>2000</v>
      </c>
      <c r="O407">
        <v>19528471</v>
      </c>
    </row>
    <row r="408" spans="1:16">
      <c r="A408">
        <v>109</v>
      </c>
      <c r="B408">
        <v>1</v>
      </c>
      <c r="C408">
        <v>2.23</v>
      </c>
      <c r="D408" t="s">
        <v>14</v>
      </c>
      <c r="E408" t="s">
        <v>326</v>
      </c>
      <c r="F408" t="s">
        <v>48</v>
      </c>
      <c r="G408" t="s">
        <v>330</v>
      </c>
      <c r="H408">
        <v>101</v>
      </c>
      <c r="I408" t="s">
        <v>92</v>
      </c>
      <c r="J408" t="s">
        <v>186</v>
      </c>
      <c r="K408" t="s">
        <v>19</v>
      </c>
      <c r="L408" t="s">
        <v>20</v>
      </c>
      <c r="M408" t="s">
        <v>326</v>
      </c>
      <c r="N408">
        <v>2000</v>
      </c>
      <c r="O408">
        <v>19528471</v>
      </c>
      <c r="P408" s="28" t="s">
        <v>368</v>
      </c>
    </row>
    <row r="409" spans="1:16">
      <c r="A409">
        <v>109</v>
      </c>
      <c r="B409">
        <v>4</v>
      </c>
      <c r="C409">
        <v>3.19</v>
      </c>
      <c r="D409" t="s">
        <v>14</v>
      </c>
      <c r="E409" t="s">
        <v>326</v>
      </c>
      <c r="F409" t="s">
        <v>48</v>
      </c>
      <c r="G409" t="s">
        <v>330</v>
      </c>
      <c r="H409">
        <v>102</v>
      </c>
      <c r="I409" t="s">
        <v>92</v>
      </c>
      <c r="J409" t="s">
        <v>186</v>
      </c>
      <c r="K409" t="s">
        <v>19</v>
      </c>
      <c r="L409" t="s">
        <v>20</v>
      </c>
      <c r="M409" t="s">
        <v>326</v>
      </c>
      <c r="N409">
        <v>2000</v>
      </c>
      <c r="O409">
        <v>19528471</v>
      </c>
    </row>
    <row r="410" spans="1:16">
      <c r="A410">
        <v>109</v>
      </c>
      <c r="B410">
        <v>24</v>
      </c>
      <c r="C410">
        <v>4.6500000000000004</v>
      </c>
      <c r="D410" t="s">
        <v>14</v>
      </c>
      <c r="E410" t="s">
        <v>326</v>
      </c>
      <c r="F410" t="s">
        <v>48</v>
      </c>
      <c r="G410" t="s">
        <v>330</v>
      </c>
      <c r="H410">
        <v>103</v>
      </c>
      <c r="I410" t="s">
        <v>92</v>
      </c>
      <c r="J410" t="s">
        <v>186</v>
      </c>
      <c r="K410" t="s">
        <v>19</v>
      </c>
      <c r="L410" t="s">
        <v>20</v>
      </c>
      <c r="M410" t="s">
        <v>326</v>
      </c>
      <c r="N410">
        <v>2000</v>
      </c>
      <c r="O410">
        <v>19528471</v>
      </c>
    </row>
    <row r="411" spans="1:16">
      <c r="A411">
        <v>109</v>
      </c>
      <c r="B411">
        <v>48</v>
      </c>
      <c r="C411">
        <v>8.93</v>
      </c>
      <c r="D411" t="s">
        <v>14</v>
      </c>
      <c r="E411" t="s">
        <v>326</v>
      </c>
      <c r="F411" t="s">
        <v>48</v>
      </c>
      <c r="G411" t="s">
        <v>330</v>
      </c>
      <c r="H411">
        <v>104</v>
      </c>
      <c r="I411" t="s">
        <v>92</v>
      </c>
      <c r="J411" t="s">
        <v>186</v>
      </c>
      <c r="K411" t="s">
        <v>19</v>
      </c>
      <c r="L411" t="s">
        <v>20</v>
      </c>
      <c r="M411" t="s">
        <v>326</v>
      </c>
      <c r="N411">
        <v>2000</v>
      </c>
      <c r="O411">
        <v>19528471</v>
      </c>
    </row>
    <row r="412" spans="1:16">
      <c r="A412">
        <v>109</v>
      </c>
      <c r="B412">
        <v>72</v>
      </c>
      <c r="C412">
        <v>5.94</v>
      </c>
      <c r="D412" t="s">
        <v>14</v>
      </c>
      <c r="E412" t="s">
        <v>326</v>
      </c>
      <c r="F412" t="s">
        <v>48</v>
      </c>
      <c r="G412" t="s">
        <v>330</v>
      </c>
      <c r="H412">
        <v>105</v>
      </c>
      <c r="I412" t="s">
        <v>92</v>
      </c>
      <c r="J412" t="s">
        <v>186</v>
      </c>
      <c r="K412" t="s">
        <v>19</v>
      </c>
      <c r="L412" t="s">
        <v>20</v>
      </c>
      <c r="M412" t="s">
        <v>326</v>
      </c>
      <c r="N412">
        <v>2000</v>
      </c>
      <c r="O412">
        <v>19528471</v>
      </c>
    </row>
    <row r="413" spans="1:16">
      <c r="A413">
        <v>110</v>
      </c>
      <c r="B413">
        <v>12</v>
      </c>
      <c r="C413">
        <v>7.3454545454545404</v>
      </c>
      <c r="D413" t="s">
        <v>14</v>
      </c>
      <c r="E413">
        <v>22.5</v>
      </c>
      <c r="F413" s="21" t="s">
        <v>15</v>
      </c>
      <c r="G413" t="s">
        <v>330</v>
      </c>
      <c r="H413">
        <v>16</v>
      </c>
      <c r="I413" t="s">
        <v>92</v>
      </c>
      <c r="J413" t="s">
        <v>206</v>
      </c>
      <c r="K413" t="s">
        <v>19</v>
      </c>
      <c r="L413" t="s">
        <v>207</v>
      </c>
      <c r="M413" t="s">
        <v>326</v>
      </c>
      <c r="N413">
        <v>5000</v>
      </c>
      <c r="O413">
        <v>25311750</v>
      </c>
      <c r="P413" t="s">
        <v>208</v>
      </c>
    </row>
    <row r="414" spans="1:16">
      <c r="A414">
        <v>110</v>
      </c>
      <c r="B414">
        <v>24</v>
      </c>
      <c r="C414">
        <v>9.8181818181818201</v>
      </c>
      <c r="D414" t="s">
        <v>14</v>
      </c>
      <c r="E414">
        <v>22.5</v>
      </c>
      <c r="F414" s="21" t="s">
        <v>15</v>
      </c>
      <c r="G414" t="s">
        <v>330</v>
      </c>
      <c r="H414">
        <v>16</v>
      </c>
      <c r="I414" t="s">
        <v>92</v>
      </c>
      <c r="J414" t="s">
        <v>206</v>
      </c>
      <c r="K414" t="s">
        <v>19</v>
      </c>
      <c r="L414" t="s">
        <v>207</v>
      </c>
      <c r="M414" t="s">
        <v>326</v>
      </c>
      <c r="N414">
        <v>5000</v>
      </c>
      <c r="O414">
        <v>25311750</v>
      </c>
    </row>
    <row r="415" spans="1:16">
      <c r="A415">
        <v>110</v>
      </c>
      <c r="B415">
        <v>48</v>
      </c>
      <c r="C415">
        <v>12.7636363636363</v>
      </c>
      <c r="D415" t="s">
        <v>14</v>
      </c>
      <c r="E415">
        <v>22.5</v>
      </c>
      <c r="F415" s="21" t="s">
        <v>15</v>
      </c>
      <c r="G415" t="s">
        <v>330</v>
      </c>
      <c r="H415">
        <v>16</v>
      </c>
      <c r="I415" t="s">
        <v>92</v>
      </c>
      <c r="J415" t="s">
        <v>206</v>
      </c>
      <c r="K415" t="s">
        <v>19</v>
      </c>
      <c r="L415" t="s">
        <v>207</v>
      </c>
      <c r="M415" t="s">
        <v>326</v>
      </c>
      <c r="N415">
        <v>5000</v>
      </c>
      <c r="O415">
        <v>25311750</v>
      </c>
    </row>
    <row r="416" spans="1:16">
      <c r="A416">
        <v>111</v>
      </c>
      <c r="B416">
        <v>0.5</v>
      </c>
      <c r="C416">
        <v>2.0517928286852598</v>
      </c>
      <c r="D416" t="s">
        <v>14</v>
      </c>
      <c r="E416">
        <v>18</v>
      </c>
      <c r="F416" t="s">
        <v>31</v>
      </c>
      <c r="G416" t="s">
        <v>330</v>
      </c>
      <c r="H416">
        <v>10</v>
      </c>
      <c r="I416" t="s">
        <v>29</v>
      </c>
      <c r="J416" t="s">
        <v>206</v>
      </c>
      <c r="K416" t="s">
        <v>19</v>
      </c>
      <c r="L416" t="s">
        <v>160</v>
      </c>
      <c r="M416" t="s">
        <v>326</v>
      </c>
      <c r="N416">
        <v>5000</v>
      </c>
      <c r="O416">
        <v>21367450</v>
      </c>
      <c r="P416" s="6" t="s">
        <v>210</v>
      </c>
    </row>
    <row r="417" spans="1:16">
      <c r="A417">
        <v>111</v>
      </c>
      <c r="B417">
        <v>3</v>
      </c>
      <c r="C417">
        <v>2.4701195219123502</v>
      </c>
      <c r="D417" t="s">
        <v>14</v>
      </c>
      <c r="E417">
        <v>18</v>
      </c>
      <c r="F417" t="s">
        <v>31</v>
      </c>
      <c r="G417" t="s">
        <v>330</v>
      </c>
      <c r="H417">
        <v>10</v>
      </c>
      <c r="I417" t="s">
        <v>29</v>
      </c>
      <c r="J417" t="s">
        <v>206</v>
      </c>
      <c r="K417" t="s">
        <v>19</v>
      </c>
      <c r="L417" t="s">
        <v>160</v>
      </c>
      <c r="M417" t="s">
        <v>326</v>
      </c>
      <c r="N417">
        <v>5000</v>
      </c>
      <c r="O417">
        <v>21367450</v>
      </c>
    </row>
    <row r="418" spans="1:16">
      <c r="A418">
        <v>111</v>
      </c>
      <c r="B418">
        <v>6</v>
      </c>
      <c r="C418">
        <v>2.7290836653386399</v>
      </c>
      <c r="D418" t="s">
        <v>14</v>
      </c>
      <c r="E418">
        <v>18</v>
      </c>
      <c r="F418" t="s">
        <v>31</v>
      </c>
      <c r="G418" t="s">
        <v>330</v>
      </c>
      <c r="H418">
        <v>10</v>
      </c>
      <c r="I418" t="s">
        <v>29</v>
      </c>
      <c r="J418" t="s">
        <v>206</v>
      </c>
      <c r="K418" t="s">
        <v>19</v>
      </c>
      <c r="L418" t="s">
        <v>160</v>
      </c>
      <c r="M418" t="s">
        <v>326</v>
      </c>
      <c r="N418">
        <v>5000</v>
      </c>
      <c r="O418">
        <v>21367450</v>
      </c>
    </row>
    <row r="419" spans="1:16">
      <c r="A419">
        <v>111</v>
      </c>
      <c r="B419">
        <v>24</v>
      </c>
      <c r="C419">
        <v>2.6494023904382402</v>
      </c>
      <c r="D419" t="s">
        <v>14</v>
      </c>
      <c r="E419">
        <v>18</v>
      </c>
      <c r="F419" t="s">
        <v>31</v>
      </c>
      <c r="G419" t="s">
        <v>330</v>
      </c>
      <c r="H419">
        <v>10</v>
      </c>
      <c r="I419" t="s">
        <v>29</v>
      </c>
      <c r="J419" t="s">
        <v>206</v>
      </c>
      <c r="K419" t="s">
        <v>19</v>
      </c>
      <c r="L419" t="s">
        <v>160</v>
      </c>
      <c r="M419" t="s">
        <v>326</v>
      </c>
      <c r="N419">
        <v>5000</v>
      </c>
      <c r="O419">
        <v>21367450</v>
      </c>
    </row>
    <row r="420" spans="1:16">
      <c r="A420">
        <v>111</v>
      </c>
      <c r="B420">
        <v>48</v>
      </c>
      <c r="C420">
        <v>2.33067729083665</v>
      </c>
      <c r="D420" t="s">
        <v>14</v>
      </c>
      <c r="E420">
        <v>18</v>
      </c>
      <c r="F420" t="s">
        <v>31</v>
      </c>
      <c r="G420" t="s">
        <v>330</v>
      </c>
      <c r="H420">
        <v>10</v>
      </c>
      <c r="I420" t="s">
        <v>29</v>
      </c>
      <c r="J420" t="s">
        <v>206</v>
      </c>
      <c r="K420" t="s">
        <v>19</v>
      </c>
      <c r="L420" t="s">
        <v>160</v>
      </c>
      <c r="M420" t="s">
        <v>326</v>
      </c>
      <c r="N420">
        <v>5000</v>
      </c>
      <c r="O420">
        <v>21367450</v>
      </c>
      <c r="P420" s="6"/>
    </row>
    <row r="421" spans="1:16">
      <c r="A421">
        <v>112</v>
      </c>
      <c r="B421">
        <v>0.5</v>
      </c>
      <c r="C421">
        <v>4.2828685258964097</v>
      </c>
      <c r="D421" t="s">
        <v>14</v>
      </c>
      <c r="E421">
        <v>18</v>
      </c>
      <c r="F421" t="s">
        <v>31</v>
      </c>
      <c r="G421" t="s">
        <v>330</v>
      </c>
      <c r="H421">
        <v>60</v>
      </c>
      <c r="I421" t="s">
        <v>29</v>
      </c>
      <c r="J421" t="s">
        <v>206</v>
      </c>
      <c r="K421" t="s">
        <v>19</v>
      </c>
      <c r="L421" t="s">
        <v>160</v>
      </c>
      <c r="M421" t="s">
        <v>326</v>
      </c>
      <c r="N421">
        <v>5000</v>
      </c>
      <c r="O421">
        <v>21367450</v>
      </c>
      <c r="P421" s="6" t="s">
        <v>211</v>
      </c>
    </row>
    <row r="422" spans="1:16">
      <c r="A422">
        <v>112</v>
      </c>
      <c r="B422">
        <v>3</v>
      </c>
      <c r="C422">
        <v>5.4581673306772904</v>
      </c>
      <c r="D422" t="s">
        <v>14</v>
      </c>
      <c r="E422">
        <v>18</v>
      </c>
      <c r="F422" t="s">
        <v>31</v>
      </c>
      <c r="G422" t="s">
        <v>330</v>
      </c>
      <c r="H422">
        <v>60</v>
      </c>
      <c r="I422" t="s">
        <v>29</v>
      </c>
      <c r="J422" t="s">
        <v>206</v>
      </c>
      <c r="K422" t="s">
        <v>19</v>
      </c>
      <c r="L422" t="s">
        <v>160</v>
      </c>
      <c r="M422" t="s">
        <v>326</v>
      </c>
      <c r="N422">
        <v>5000</v>
      </c>
      <c r="O422">
        <v>21367450</v>
      </c>
      <c r="P422" s="6"/>
    </row>
    <row r="423" spans="1:16">
      <c r="A423">
        <v>112</v>
      </c>
      <c r="B423">
        <v>6</v>
      </c>
      <c r="C423">
        <v>5.6573705179282801</v>
      </c>
      <c r="D423" t="s">
        <v>14</v>
      </c>
      <c r="E423">
        <v>18</v>
      </c>
      <c r="F423" t="s">
        <v>31</v>
      </c>
      <c r="G423" t="s">
        <v>330</v>
      </c>
      <c r="H423">
        <v>60</v>
      </c>
      <c r="I423" t="s">
        <v>29</v>
      </c>
      <c r="J423" t="s">
        <v>206</v>
      </c>
      <c r="K423" t="s">
        <v>19</v>
      </c>
      <c r="L423" t="s">
        <v>160</v>
      </c>
      <c r="M423" t="s">
        <v>326</v>
      </c>
      <c r="N423">
        <v>5000</v>
      </c>
      <c r="O423">
        <v>21367450</v>
      </c>
      <c r="P423" s="6"/>
    </row>
    <row r="424" spans="1:16">
      <c r="A424">
        <v>112</v>
      </c>
      <c r="B424">
        <v>24</v>
      </c>
      <c r="C424">
        <v>5.4183266932270904</v>
      </c>
      <c r="D424" t="s">
        <v>14</v>
      </c>
      <c r="E424">
        <v>18</v>
      </c>
      <c r="F424" t="s">
        <v>31</v>
      </c>
      <c r="G424" t="s">
        <v>330</v>
      </c>
      <c r="H424">
        <v>60</v>
      </c>
      <c r="I424" t="s">
        <v>29</v>
      </c>
      <c r="J424" t="s">
        <v>206</v>
      </c>
      <c r="K424" t="s">
        <v>19</v>
      </c>
      <c r="L424" t="s">
        <v>160</v>
      </c>
      <c r="M424" t="s">
        <v>326</v>
      </c>
      <c r="N424">
        <v>5000</v>
      </c>
      <c r="O424">
        <v>21367450</v>
      </c>
      <c r="P424" s="6"/>
    </row>
    <row r="425" spans="1:16">
      <c r="A425">
        <v>112</v>
      </c>
      <c r="B425">
        <v>48</v>
      </c>
      <c r="C425">
        <v>5.3585657370517898</v>
      </c>
      <c r="D425" t="s">
        <v>14</v>
      </c>
      <c r="E425">
        <v>18</v>
      </c>
      <c r="F425" t="s">
        <v>31</v>
      </c>
      <c r="G425" t="s">
        <v>330</v>
      </c>
      <c r="H425">
        <v>60</v>
      </c>
      <c r="I425" t="s">
        <v>29</v>
      </c>
      <c r="J425" t="s">
        <v>206</v>
      </c>
      <c r="K425" t="s">
        <v>19</v>
      </c>
      <c r="L425" t="s">
        <v>160</v>
      </c>
      <c r="M425" t="s">
        <v>326</v>
      </c>
      <c r="N425">
        <v>5000</v>
      </c>
      <c r="O425">
        <v>21367450</v>
      </c>
      <c r="P425" s="6"/>
    </row>
    <row r="426" spans="1:16">
      <c r="A426">
        <v>113</v>
      </c>
      <c r="B426">
        <v>22</v>
      </c>
      <c r="C426">
        <v>8.66279069767441</v>
      </c>
      <c r="D426" t="s">
        <v>14</v>
      </c>
      <c r="E426">
        <v>20</v>
      </c>
      <c r="F426" s="21" t="s">
        <v>15</v>
      </c>
      <c r="G426" t="s">
        <v>330</v>
      </c>
      <c r="H426">
        <v>20</v>
      </c>
      <c r="I426" s="35" t="s">
        <v>92</v>
      </c>
      <c r="J426" t="s">
        <v>206</v>
      </c>
      <c r="K426" t="s">
        <v>19</v>
      </c>
      <c r="L426" t="s">
        <v>212</v>
      </c>
      <c r="M426" t="s">
        <v>326</v>
      </c>
      <c r="N426">
        <v>5000</v>
      </c>
      <c r="O426">
        <v>17332622</v>
      </c>
      <c r="P426" s="6" t="s">
        <v>213</v>
      </c>
    </row>
    <row r="427" spans="1:16">
      <c r="A427">
        <v>113</v>
      </c>
      <c r="B427">
        <v>48</v>
      </c>
      <c r="C427">
        <v>13.197674418604599</v>
      </c>
      <c r="D427" t="s">
        <v>14</v>
      </c>
      <c r="E427">
        <v>20</v>
      </c>
      <c r="F427" s="21" t="s">
        <v>15</v>
      </c>
      <c r="G427" t="s">
        <v>330</v>
      </c>
      <c r="H427">
        <v>20</v>
      </c>
      <c r="I427" s="35" t="s">
        <v>92</v>
      </c>
      <c r="J427" t="s">
        <v>206</v>
      </c>
      <c r="K427" t="s">
        <v>19</v>
      </c>
      <c r="L427" t="s">
        <v>212</v>
      </c>
      <c r="M427" t="s">
        <v>326</v>
      </c>
      <c r="N427">
        <v>5000</v>
      </c>
      <c r="O427">
        <v>17332622</v>
      </c>
    </row>
    <row r="428" spans="1:16">
      <c r="A428">
        <v>113</v>
      </c>
      <c r="B428">
        <v>72</v>
      </c>
      <c r="C428">
        <v>9.1279069767441801</v>
      </c>
      <c r="D428" t="s">
        <v>14</v>
      </c>
      <c r="E428">
        <v>20</v>
      </c>
      <c r="F428" s="21" t="s">
        <v>15</v>
      </c>
      <c r="G428" t="s">
        <v>330</v>
      </c>
      <c r="H428">
        <v>20</v>
      </c>
      <c r="I428" s="35" t="s">
        <v>92</v>
      </c>
      <c r="J428" t="s">
        <v>206</v>
      </c>
      <c r="K428" t="s">
        <v>19</v>
      </c>
      <c r="L428" t="s">
        <v>212</v>
      </c>
      <c r="M428" t="s">
        <v>326</v>
      </c>
      <c r="N428">
        <v>5000</v>
      </c>
      <c r="O428">
        <v>17332622</v>
      </c>
    </row>
    <row r="429" spans="1:16">
      <c r="A429">
        <v>113</v>
      </c>
      <c r="B429">
        <v>96</v>
      </c>
      <c r="C429">
        <v>8.66279069767441</v>
      </c>
      <c r="D429" t="s">
        <v>14</v>
      </c>
      <c r="E429">
        <v>20</v>
      </c>
      <c r="F429" s="21" t="s">
        <v>15</v>
      </c>
      <c r="G429" t="s">
        <v>330</v>
      </c>
      <c r="H429">
        <v>20</v>
      </c>
      <c r="I429" s="35" t="s">
        <v>92</v>
      </c>
      <c r="J429" t="s">
        <v>206</v>
      </c>
      <c r="K429" t="s">
        <v>19</v>
      </c>
      <c r="L429" t="s">
        <v>212</v>
      </c>
      <c r="M429" t="s">
        <v>326</v>
      </c>
      <c r="N429">
        <v>5000</v>
      </c>
      <c r="O429">
        <v>17332622</v>
      </c>
    </row>
    <row r="430" spans="1:16" ht="15" thickBot="1">
      <c r="A430">
        <v>114</v>
      </c>
      <c r="B430">
        <v>24</v>
      </c>
      <c r="C430" s="37">
        <v>2.5</v>
      </c>
      <c r="D430" t="s">
        <v>14</v>
      </c>
      <c r="E430">
        <v>18.399999999999999</v>
      </c>
      <c r="F430" s="21" t="s">
        <v>15</v>
      </c>
      <c r="G430" t="s">
        <v>330</v>
      </c>
      <c r="H430">
        <v>39.4</v>
      </c>
      <c r="I430" s="35" t="s">
        <v>92</v>
      </c>
      <c r="J430" t="s">
        <v>206</v>
      </c>
      <c r="K430" t="s">
        <v>19</v>
      </c>
      <c r="L430" t="s">
        <v>207</v>
      </c>
      <c r="M430" t="s">
        <v>196</v>
      </c>
      <c r="N430">
        <v>5000</v>
      </c>
      <c r="O430">
        <v>26238078</v>
      </c>
      <c r="P430" t="s">
        <v>214</v>
      </c>
    </row>
    <row r="431" spans="1:16" ht="15" thickBot="1">
      <c r="A431">
        <v>115</v>
      </c>
      <c r="B431">
        <v>24</v>
      </c>
      <c r="C431" s="37">
        <v>2.6</v>
      </c>
      <c r="D431" t="s">
        <v>14</v>
      </c>
      <c r="E431">
        <v>18.399999999999999</v>
      </c>
      <c r="F431" s="21" t="s">
        <v>15</v>
      </c>
      <c r="G431" t="s">
        <v>330</v>
      </c>
      <c r="H431">
        <v>40.299999999999997</v>
      </c>
      <c r="I431" s="35" t="s">
        <v>92</v>
      </c>
      <c r="J431" t="s">
        <v>206</v>
      </c>
      <c r="K431" t="s">
        <v>19</v>
      </c>
      <c r="L431" t="s">
        <v>20</v>
      </c>
      <c r="M431" t="s">
        <v>196</v>
      </c>
      <c r="N431">
        <v>5000</v>
      </c>
      <c r="O431">
        <v>26238078</v>
      </c>
      <c r="P431" s="17" t="s">
        <v>332</v>
      </c>
    </row>
    <row r="432" spans="1:16" ht="15" thickBot="1">
      <c r="A432">
        <v>116</v>
      </c>
      <c r="B432">
        <v>24</v>
      </c>
      <c r="C432" s="37">
        <v>5.6</v>
      </c>
      <c r="D432" t="s">
        <v>14</v>
      </c>
      <c r="E432">
        <v>18.399999999999999</v>
      </c>
      <c r="F432" s="21" t="s">
        <v>15</v>
      </c>
      <c r="G432" t="s">
        <v>330</v>
      </c>
      <c r="H432">
        <v>22.3</v>
      </c>
      <c r="I432" s="35" t="s">
        <v>92</v>
      </c>
      <c r="J432" t="s">
        <v>206</v>
      </c>
      <c r="K432" t="s">
        <v>19</v>
      </c>
      <c r="L432" t="s">
        <v>216</v>
      </c>
      <c r="M432" t="s">
        <v>196</v>
      </c>
      <c r="N432">
        <v>5000</v>
      </c>
      <c r="O432">
        <v>26238078</v>
      </c>
      <c r="P432" s="17" t="s">
        <v>217</v>
      </c>
    </row>
    <row r="433" spans="1:16" ht="15" thickBot="1">
      <c r="A433">
        <v>117</v>
      </c>
      <c r="B433">
        <v>24</v>
      </c>
      <c r="C433" s="37">
        <v>4</v>
      </c>
      <c r="D433" t="s">
        <v>14</v>
      </c>
      <c r="E433">
        <v>18.399999999999999</v>
      </c>
      <c r="F433" s="21" t="s">
        <v>15</v>
      </c>
      <c r="G433" t="s">
        <v>330</v>
      </c>
      <c r="H433">
        <v>28.1</v>
      </c>
      <c r="I433" s="35" t="s">
        <v>92</v>
      </c>
      <c r="J433" t="s">
        <v>206</v>
      </c>
      <c r="K433" t="s">
        <v>19</v>
      </c>
      <c r="L433" t="s">
        <v>218</v>
      </c>
      <c r="M433" t="s">
        <v>196</v>
      </c>
      <c r="N433">
        <v>5000</v>
      </c>
      <c r="O433">
        <v>26238078</v>
      </c>
      <c r="P433" s="17" t="s">
        <v>219</v>
      </c>
    </row>
    <row r="434" spans="1:16">
      <c r="A434">
        <v>118</v>
      </c>
      <c r="B434">
        <v>24</v>
      </c>
      <c r="C434">
        <v>0.25600000000000001</v>
      </c>
      <c r="D434" t="s">
        <v>14</v>
      </c>
      <c r="E434">
        <v>20</v>
      </c>
      <c r="F434" s="6" t="s">
        <v>42</v>
      </c>
      <c r="G434" t="s">
        <v>330</v>
      </c>
      <c r="H434">
        <v>127</v>
      </c>
      <c r="I434" t="s">
        <v>169</v>
      </c>
      <c r="J434" t="s">
        <v>206</v>
      </c>
      <c r="K434" t="s">
        <v>19</v>
      </c>
      <c r="L434" t="s">
        <v>221</v>
      </c>
      <c r="M434" t="s">
        <v>196</v>
      </c>
      <c r="N434">
        <v>0</v>
      </c>
      <c r="O434">
        <v>29341587</v>
      </c>
      <c r="P434" s="6" t="s">
        <v>226</v>
      </c>
    </row>
    <row r="435" spans="1:16">
      <c r="A435">
        <v>119</v>
      </c>
      <c r="B435">
        <v>2</v>
      </c>
      <c r="C435">
        <v>1.6</v>
      </c>
      <c r="D435" t="s">
        <v>14</v>
      </c>
      <c r="E435">
        <v>22.5</v>
      </c>
      <c r="F435" s="21" t="s">
        <v>15</v>
      </c>
      <c r="G435" t="s">
        <v>330</v>
      </c>
      <c r="H435">
        <v>18</v>
      </c>
      <c r="I435" t="s">
        <v>140</v>
      </c>
      <c r="J435" t="s">
        <v>206</v>
      </c>
      <c r="K435" t="s">
        <v>19</v>
      </c>
      <c r="L435" t="s">
        <v>20</v>
      </c>
      <c r="M435" t="s">
        <v>326</v>
      </c>
      <c r="N435" t="s">
        <v>55</v>
      </c>
      <c r="O435">
        <v>29173814</v>
      </c>
      <c r="P435" t="s">
        <v>227</v>
      </c>
    </row>
    <row r="436" spans="1:16">
      <c r="A436">
        <v>119</v>
      </c>
      <c r="B436">
        <v>4</v>
      </c>
      <c r="C436">
        <v>3.2</v>
      </c>
      <c r="D436" t="s">
        <v>14</v>
      </c>
      <c r="E436">
        <v>22.5</v>
      </c>
      <c r="F436" s="21" t="s">
        <v>15</v>
      </c>
      <c r="G436" t="s">
        <v>330</v>
      </c>
      <c r="H436">
        <v>18</v>
      </c>
      <c r="I436" t="s">
        <v>140</v>
      </c>
      <c r="J436" t="s">
        <v>206</v>
      </c>
      <c r="K436" t="s">
        <v>19</v>
      </c>
      <c r="L436" t="s">
        <v>20</v>
      </c>
      <c r="M436" t="s">
        <v>326</v>
      </c>
      <c r="N436" t="s">
        <v>55</v>
      </c>
      <c r="O436">
        <v>29173814</v>
      </c>
    </row>
    <row r="437" spans="1:16">
      <c r="A437">
        <v>119</v>
      </c>
      <c r="B437">
        <v>12</v>
      </c>
      <c r="C437">
        <v>8.6</v>
      </c>
      <c r="D437" t="s">
        <v>14</v>
      </c>
      <c r="E437">
        <v>22.5</v>
      </c>
      <c r="F437" s="21" t="s">
        <v>15</v>
      </c>
      <c r="G437" t="s">
        <v>330</v>
      </c>
      <c r="H437">
        <v>18</v>
      </c>
      <c r="I437" t="s">
        <v>140</v>
      </c>
      <c r="J437" t="s">
        <v>206</v>
      </c>
      <c r="K437" t="s">
        <v>19</v>
      </c>
      <c r="L437" t="s">
        <v>20</v>
      </c>
      <c r="M437" t="s">
        <v>326</v>
      </c>
      <c r="N437" t="s">
        <v>55</v>
      </c>
      <c r="O437">
        <v>29173814</v>
      </c>
    </row>
    <row r="438" spans="1:16">
      <c r="A438">
        <v>119</v>
      </c>
      <c r="B438">
        <v>24</v>
      </c>
      <c r="C438">
        <v>9.3000000000000007</v>
      </c>
      <c r="D438" t="s">
        <v>14</v>
      </c>
      <c r="E438">
        <v>22.5</v>
      </c>
      <c r="F438" s="21" t="s">
        <v>15</v>
      </c>
      <c r="G438" t="s">
        <v>330</v>
      </c>
      <c r="H438">
        <v>18</v>
      </c>
      <c r="I438" t="s">
        <v>140</v>
      </c>
      <c r="J438" t="s">
        <v>206</v>
      </c>
      <c r="K438" t="s">
        <v>19</v>
      </c>
      <c r="L438" t="s">
        <v>20</v>
      </c>
      <c r="M438" t="s">
        <v>326</v>
      </c>
      <c r="N438" t="s">
        <v>55</v>
      </c>
      <c r="O438">
        <v>29173814</v>
      </c>
    </row>
    <row r="439" spans="1:16">
      <c r="A439">
        <v>119</v>
      </c>
      <c r="B439">
        <v>48</v>
      </c>
      <c r="C439">
        <v>9.5</v>
      </c>
      <c r="D439" t="s">
        <v>14</v>
      </c>
      <c r="E439">
        <v>22.5</v>
      </c>
      <c r="F439" s="21" t="s">
        <v>15</v>
      </c>
      <c r="G439" t="s">
        <v>330</v>
      </c>
      <c r="H439">
        <v>18</v>
      </c>
      <c r="I439" t="s">
        <v>140</v>
      </c>
      <c r="J439" t="s">
        <v>206</v>
      </c>
      <c r="K439" t="s">
        <v>19</v>
      </c>
      <c r="L439" t="s">
        <v>20</v>
      </c>
      <c r="M439" t="s">
        <v>326</v>
      </c>
      <c r="N439" t="s">
        <v>55</v>
      </c>
      <c r="O439">
        <v>29173814</v>
      </c>
    </row>
    <row r="440" spans="1:16">
      <c r="A440">
        <v>120</v>
      </c>
      <c r="B440">
        <v>24</v>
      </c>
      <c r="C440">
        <v>1.60408163265306</v>
      </c>
      <c r="D440" t="s">
        <v>14</v>
      </c>
      <c r="E440">
        <v>20</v>
      </c>
      <c r="F440" t="s">
        <v>31</v>
      </c>
      <c r="G440" t="s">
        <v>330</v>
      </c>
      <c r="H440">
        <v>15.52</v>
      </c>
      <c r="I440" t="s">
        <v>17</v>
      </c>
      <c r="J440" t="s">
        <v>206</v>
      </c>
      <c r="K440" t="s">
        <v>19</v>
      </c>
      <c r="L440" t="s">
        <v>221</v>
      </c>
      <c r="M440" t="s">
        <v>59</v>
      </c>
      <c r="N440">
        <v>0</v>
      </c>
      <c r="O440">
        <v>22100983</v>
      </c>
      <c r="P440" t="s">
        <v>228</v>
      </c>
    </row>
    <row r="441" spans="1:16">
      <c r="A441">
        <v>121</v>
      </c>
      <c r="B441">
        <v>24</v>
      </c>
      <c r="C441">
        <v>1.28571428571428</v>
      </c>
      <c r="D441" t="s">
        <v>14</v>
      </c>
      <c r="E441">
        <v>20</v>
      </c>
      <c r="F441" t="s">
        <v>31</v>
      </c>
      <c r="G441" t="s">
        <v>330</v>
      </c>
      <c r="H441">
        <v>29.05</v>
      </c>
      <c r="I441" t="s">
        <v>17</v>
      </c>
      <c r="J441" t="s">
        <v>206</v>
      </c>
      <c r="K441" t="s">
        <v>19</v>
      </c>
      <c r="L441" t="s">
        <v>221</v>
      </c>
      <c r="M441" t="s">
        <v>59</v>
      </c>
      <c r="N441">
        <v>0</v>
      </c>
      <c r="O441">
        <v>22100983</v>
      </c>
      <c r="P441" t="s">
        <v>229</v>
      </c>
    </row>
    <row r="442" spans="1:16" ht="15" thickBot="1">
      <c r="A442">
        <v>122</v>
      </c>
      <c r="B442">
        <v>24</v>
      </c>
      <c r="C442">
        <v>1.0571428571428501</v>
      </c>
      <c r="D442" t="s">
        <v>14</v>
      </c>
      <c r="E442">
        <v>20</v>
      </c>
      <c r="F442" t="s">
        <v>31</v>
      </c>
      <c r="G442" t="s">
        <v>330</v>
      </c>
      <c r="H442">
        <v>70.7</v>
      </c>
      <c r="I442" t="s">
        <v>17</v>
      </c>
      <c r="J442" t="s">
        <v>206</v>
      </c>
      <c r="K442" t="s">
        <v>19</v>
      </c>
      <c r="L442" t="s">
        <v>221</v>
      </c>
      <c r="M442" t="s">
        <v>59</v>
      </c>
      <c r="N442">
        <v>0</v>
      </c>
      <c r="O442">
        <v>22100983</v>
      </c>
      <c r="P442" t="s">
        <v>230</v>
      </c>
    </row>
    <row r="443" spans="1:16" ht="15" thickBot="1">
      <c r="A443">
        <v>123</v>
      </c>
      <c r="B443">
        <v>24</v>
      </c>
      <c r="C443">
        <v>2.9</v>
      </c>
      <c r="D443" t="s">
        <v>14</v>
      </c>
      <c r="E443">
        <v>18.399999999999999</v>
      </c>
      <c r="F443" s="21" t="s">
        <v>15</v>
      </c>
      <c r="G443" t="s">
        <v>330</v>
      </c>
      <c r="H443">
        <v>50</v>
      </c>
      <c r="I443" s="35" t="s">
        <v>92</v>
      </c>
      <c r="J443" t="s">
        <v>206</v>
      </c>
      <c r="K443" t="s">
        <v>19</v>
      </c>
      <c r="L443" t="s">
        <v>216</v>
      </c>
      <c r="M443" t="s">
        <v>196</v>
      </c>
      <c r="N443">
        <v>5000</v>
      </c>
      <c r="O443">
        <v>26238078</v>
      </c>
      <c r="P443" s="17" t="s">
        <v>232</v>
      </c>
    </row>
    <row r="444" spans="1:16" ht="15" thickBot="1">
      <c r="A444">
        <v>124</v>
      </c>
      <c r="B444">
        <v>24</v>
      </c>
      <c r="C444">
        <v>3.3</v>
      </c>
      <c r="D444" t="s">
        <v>14</v>
      </c>
      <c r="E444">
        <v>18.399999999999999</v>
      </c>
      <c r="F444" s="21" t="s">
        <v>15</v>
      </c>
      <c r="G444" t="s">
        <v>330</v>
      </c>
      <c r="H444">
        <v>100</v>
      </c>
      <c r="I444" s="35" t="s">
        <v>92</v>
      </c>
      <c r="J444" t="s">
        <v>206</v>
      </c>
      <c r="K444" t="s">
        <v>19</v>
      </c>
      <c r="L444" t="s">
        <v>216</v>
      </c>
      <c r="M444" t="s">
        <v>196</v>
      </c>
      <c r="N444">
        <v>5000</v>
      </c>
      <c r="O444">
        <v>26238078</v>
      </c>
      <c r="P444" s="17" t="s">
        <v>303</v>
      </c>
    </row>
    <row r="445" spans="1:16">
      <c r="A445">
        <v>125</v>
      </c>
      <c r="B445">
        <v>3</v>
      </c>
      <c r="C445">
        <v>3.2727272727272601</v>
      </c>
      <c r="D445" t="s">
        <v>14</v>
      </c>
      <c r="E445">
        <v>22.5</v>
      </c>
      <c r="F445" t="s">
        <v>31</v>
      </c>
      <c r="G445" t="s">
        <v>330</v>
      </c>
      <c r="H445">
        <v>6</v>
      </c>
      <c r="I445" t="s">
        <v>234</v>
      </c>
      <c r="J445" t="s">
        <v>206</v>
      </c>
      <c r="K445" t="s">
        <v>19</v>
      </c>
      <c r="L445" t="s">
        <v>20</v>
      </c>
      <c r="M445" t="s">
        <v>326</v>
      </c>
      <c r="N445">
        <v>3400</v>
      </c>
      <c r="O445">
        <v>26353592</v>
      </c>
      <c r="P445" t="s">
        <v>235</v>
      </c>
    </row>
    <row r="446" spans="1:16">
      <c r="A446">
        <v>126</v>
      </c>
      <c r="B446">
        <v>3</v>
      </c>
      <c r="C446">
        <v>12</v>
      </c>
      <c r="D446" t="s">
        <v>14</v>
      </c>
      <c r="E446">
        <v>22.5</v>
      </c>
      <c r="F446" t="s">
        <v>31</v>
      </c>
      <c r="G446" t="s">
        <v>330</v>
      </c>
      <c r="H446">
        <v>6</v>
      </c>
      <c r="I446" t="s">
        <v>234</v>
      </c>
      <c r="J446" t="s">
        <v>206</v>
      </c>
      <c r="K446" t="s">
        <v>19</v>
      </c>
      <c r="L446" t="s">
        <v>20</v>
      </c>
      <c r="M446" t="s">
        <v>326</v>
      </c>
      <c r="N446">
        <v>3400</v>
      </c>
      <c r="O446">
        <v>26353592</v>
      </c>
      <c r="P446" t="s">
        <v>236</v>
      </c>
    </row>
    <row r="447" spans="1:16">
      <c r="A447">
        <v>127</v>
      </c>
      <c r="B447">
        <v>0.5</v>
      </c>
      <c r="C447">
        <v>15.6585365853658</v>
      </c>
      <c r="D447" t="s">
        <v>14</v>
      </c>
      <c r="E447">
        <v>35</v>
      </c>
      <c r="F447" s="6" t="s">
        <v>166</v>
      </c>
      <c r="G447" t="s">
        <v>330</v>
      </c>
      <c r="H447">
        <v>52</v>
      </c>
      <c r="I447" t="s">
        <v>167</v>
      </c>
      <c r="J447" t="s">
        <v>206</v>
      </c>
      <c r="K447" t="s">
        <v>19</v>
      </c>
      <c r="L447" t="s">
        <v>20</v>
      </c>
      <c r="M447" t="s">
        <v>378</v>
      </c>
      <c r="N447">
        <v>6000</v>
      </c>
      <c r="O447">
        <v>30706223</v>
      </c>
      <c r="P447" t="s">
        <v>237</v>
      </c>
    </row>
    <row r="448" spans="1:16">
      <c r="A448">
        <v>127</v>
      </c>
      <c r="B448">
        <v>1</v>
      </c>
      <c r="C448">
        <v>25.4634146341463</v>
      </c>
      <c r="D448" t="s">
        <v>14</v>
      </c>
      <c r="E448">
        <v>35</v>
      </c>
      <c r="F448" s="6" t="s">
        <v>166</v>
      </c>
      <c r="G448" t="s">
        <v>330</v>
      </c>
      <c r="H448">
        <v>52</v>
      </c>
      <c r="I448" t="s">
        <v>167</v>
      </c>
      <c r="J448" t="s">
        <v>206</v>
      </c>
      <c r="K448" t="s">
        <v>19</v>
      </c>
      <c r="L448" t="s">
        <v>20</v>
      </c>
      <c r="M448" t="s">
        <v>378</v>
      </c>
      <c r="N448">
        <v>6000</v>
      </c>
      <c r="O448">
        <v>30706223</v>
      </c>
    </row>
    <row r="449" spans="1:16">
      <c r="A449">
        <v>127</v>
      </c>
      <c r="B449">
        <v>2</v>
      </c>
      <c r="C449">
        <v>17.658536585365798</v>
      </c>
      <c r="D449" t="s">
        <v>14</v>
      </c>
      <c r="E449">
        <v>35</v>
      </c>
      <c r="F449" s="6" t="s">
        <v>166</v>
      </c>
      <c r="G449" t="s">
        <v>330</v>
      </c>
      <c r="H449">
        <v>52</v>
      </c>
      <c r="I449" t="s">
        <v>167</v>
      </c>
      <c r="J449" t="s">
        <v>206</v>
      </c>
      <c r="K449" t="s">
        <v>19</v>
      </c>
      <c r="L449" t="s">
        <v>20</v>
      </c>
      <c r="M449" t="s">
        <v>378</v>
      </c>
      <c r="N449">
        <v>6000</v>
      </c>
      <c r="O449">
        <v>30706223</v>
      </c>
    </row>
    <row r="450" spans="1:16">
      <c r="A450">
        <v>128</v>
      </c>
      <c r="B450">
        <v>0.5</v>
      </c>
      <c r="C450">
        <v>0.682539682539683</v>
      </c>
      <c r="D450" t="s">
        <v>14</v>
      </c>
      <c r="E450">
        <v>23</v>
      </c>
      <c r="F450" t="s">
        <v>31</v>
      </c>
      <c r="G450" t="s">
        <v>330</v>
      </c>
      <c r="H450">
        <v>69.2</v>
      </c>
      <c r="I450" t="s">
        <v>238</v>
      </c>
      <c r="J450" t="s">
        <v>206</v>
      </c>
      <c r="K450" t="s">
        <v>19</v>
      </c>
      <c r="L450" t="s">
        <v>239</v>
      </c>
      <c r="M450" t="s">
        <v>57</v>
      </c>
      <c r="N450" t="s">
        <v>240</v>
      </c>
      <c r="O450">
        <v>31040674</v>
      </c>
      <c r="P450" t="s">
        <v>241</v>
      </c>
    </row>
    <row r="451" spans="1:16">
      <c r="A451">
        <v>128</v>
      </c>
      <c r="B451">
        <v>1</v>
      </c>
      <c r="C451">
        <v>1.5079365079364999</v>
      </c>
      <c r="D451" t="s">
        <v>14</v>
      </c>
      <c r="E451">
        <v>23</v>
      </c>
      <c r="F451" t="s">
        <v>31</v>
      </c>
      <c r="G451" t="s">
        <v>330</v>
      </c>
      <c r="H451">
        <v>69.2</v>
      </c>
      <c r="I451" t="s">
        <v>238</v>
      </c>
      <c r="J451" t="s">
        <v>206</v>
      </c>
      <c r="K451" t="s">
        <v>19</v>
      </c>
      <c r="L451" t="s">
        <v>239</v>
      </c>
      <c r="M451" t="s">
        <v>57</v>
      </c>
      <c r="N451" t="s">
        <v>240</v>
      </c>
      <c r="O451">
        <v>31040674</v>
      </c>
    </row>
    <row r="452" spans="1:16">
      <c r="A452">
        <v>128</v>
      </c>
      <c r="B452">
        <v>1.5</v>
      </c>
      <c r="C452">
        <v>1.6984126984126899</v>
      </c>
      <c r="D452" t="s">
        <v>14</v>
      </c>
      <c r="E452">
        <v>23</v>
      </c>
      <c r="F452" t="s">
        <v>31</v>
      </c>
      <c r="G452" t="s">
        <v>330</v>
      </c>
      <c r="H452">
        <v>69.2</v>
      </c>
      <c r="I452" t="s">
        <v>238</v>
      </c>
      <c r="J452" t="s">
        <v>206</v>
      </c>
      <c r="K452" t="s">
        <v>19</v>
      </c>
      <c r="L452" t="s">
        <v>239</v>
      </c>
      <c r="M452" t="s">
        <v>57</v>
      </c>
      <c r="N452" t="s">
        <v>240</v>
      </c>
      <c r="O452">
        <v>31040674</v>
      </c>
    </row>
    <row r="453" spans="1:16">
      <c r="A453">
        <v>128</v>
      </c>
      <c r="B453">
        <v>2</v>
      </c>
      <c r="C453">
        <v>2.2063492063491998</v>
      </c>
      <c r="D453" t="s">
        <v>14</v>
      </c>
      <c r="E453">
        <v>23</v>
      </c>
      <c r="F453" t="s">
        <v>31</v>
      </c>
      <c r="G453" t="s">
        <v>330</v>
      </c>
      <c r="H453">
        <v>69.2</v>
      </c>
      <c r="I453" t="s">
        <v>238</v>
      </c>
      <c r="J453" t="s">
        <v>206</v>
      </c>
      <c r="K453" t="s">
        <v>19</v>
      </c>
      <c r="L453" t="s">
        <v>239</v>
      </c>
      <c r="M453" t="s">
        <v>57</v>
      </c>
      <c r="N453" t="s">
        <v>240</v>
      </c>
      <c r="O453">
        <v>31040674</v>
      </c>
    </row>
    <row r="454" spans="1:16">
      <c r="A454">
        <v>129</v>
      </c>
      <c r="B454">
        <f>1/60</f>
        <v>1.6666666666666666E-2</v>
      </c>
      <c r="C454">
        <v>3.4</v>
      </c>
      <c r="D454" t="s">
        <v>14</v>
      </c>
      <c r="E454">
        <v>22.5</v>
      </c>
      <c r="F454" t="s">
        <v>31</v>
      </c>
      <c r="G454" t="s">
        <v>330</v>
      </c>
      <c r="H454">
        <v>20.3</v>
      </c>
      <c r="I454" t="s">
        <v>29</v>
      </c>
      <c r="J454" t="s">
        <v>242</v>
      </c>
      <c r="K454" t="s">
        <v>19</v>
      </c>
      <c r="L454" t="s">
        <v>68</v>
      </c>
      <c r="M454" t="s">
        <v>326</v>
      </c>
      <c r="N454">
        <v>1600</v>
      </c>
      <c r="O454">
        <v>16000291</v>
      </c>
      <c r="P454" t="s">
        <v>244</v>
      </c>
    </row>
    <row r="455" spans="1:16">
      <c r="A455">
        <v>129</v>
      </c>
      <c r="B455">
        <v>1</v>
      </c>
      <c r="C455">
        <v>2.2999999999999998</v>
      </c>
      <c r="D455" t="s">
        <v>14</v>
      </c>
      <c r="E455">
        <v>22.5</v>
      </c>
      <c r="F455" t="s">
        <v>31</v>
      </c>
      <c r="G455" t="s">
        <v>330</v>
      </c>
      <c r="H455">
        <v>20.3</v>
      </c>
      <c r="I455" t="s">
        <v>29</v>
      </c>
      <c r="J455" t="s">
        <v>242</v>
      </c>
      <c r="K455" t="s">
        <v>19</v>
      </c>
      <c r="L455" t="s">
        <v>68</v>
      </c>
      <c r="M455" t="s">
        <v>326</v>
      </c>
      <c r="N455">
        <v>1600</v>
      </c>
      <c r="O455">
        <v>16000291</v>
      </c>
    </row>
    <row r="456" spans="1:16">
      <c r="A456">
        <v>129</v>
      </c>
      <c r="B456">
        <v>4</v>
      </c>
      <c r="C456">
        <v>5.9</v>
      </c>
      <c r="D456" t="s">
        <v>14</v>
      </c>
      <c r="E456">
        <v>22.5</v>
      </c>
      <c r="F456" t="s">
        <v>31</v>
      </c>
      <c r="G456" t="s">
        <v>330</v>
      </c>
      <c r="H456">
        <v>20.3</v>
      </c>
      <c r="I456" t="s">
        <v>29</v>
      </c>
      <c r="J456" t="s">
        <v>242</v>
      </c>
      <c r="K456" t="s">
        <v>19</v>
      </c>
      <c r="L456" t="s">
        <v>68</v>
      </c>
      <c r="M456" t="s">
        <v>326</v>
      </c>
      <c r="N456">
        <v>1600</v>
      </c>
      <c r="O456">
        <v>16000291</v>
      </c>
    </row>
    <row r="457" spans="1:16">
      <c r="A457">
        <v>129</v>
      </c>
      <c r="B457">
        <v>24</v>
      </c>
      <c r="C457">
        <v>2.9</v>
      </c>
      <c r="D457" t="s">
        <v>14</v>
      </c>
      <c r="E457">
        <v>22.5</v>
      </c>
      <c r="F457" t="s">
        <v>31</v>
      </c>
      <c r="G457" t="s">
        <v>330</v>
      </c>
      <c r="H457">
        <v>20.3</v>
      </c>
      <c r="I457" t="s">
        <v>29</v>
      </c>
      <c r="J457" t="s">
        <v>242</v>
      </c>
      <c r="K457" t="s">
        <v>19</v>
      </c>
      <c r="L457" t="s">
        <v>68</v>
      </c>
      <c r="M457" t="s">
        <v>326</v>
      </c>
      <c r="N457">
        <v>1600</v>
      </c>
      <c r="O457">
        <v>16000291</v>
      </c>
    </row>
    <row r="458" spans="1:16">
      <c r="A458">
        <v>130</v>
      </c>
      <c r="B458">
        <f>1/60</f>
        <v>1.6666666666666666E-2</v>
      </c>
      <c r="C458">
        <v>2.2000000000000002</v>
      </c>
      <c r="D458" t="s">
        <v>14</v>
      </c>
      <c r="E458">
        <v>22.5</v>
      </c>
      <c r="F458" t="s">
        <v>31</v>
      </c>
      <c r="G458" t="s">
        <v>330</v>
      </c>
      <c r="H458">
        <v>20.3</v>
      </c>
      <c r="I458" t="s">
        <v>29</v>
      </c>
      <c r="J458" t="s">
        <v>242</v>
      </c>
      <c r="K458" t="s">
        <v>19</v>
      </c>
      <c r="L458" t="s">
        <v>20</v>
      </c>
      <c r="M458" t="s">
        <v>326</v>
      </c>
      <c r="N458">
        <v>1600</v>
      </c>
      <c r="O458">
        <v>16000291</v>
      </c>
      <c r="P458" t="s">
        <v>245</v>
      </c>
    </row>
    <row r="459" spans="1:16">
      <c r="A459">
        <v>130</v>
      </c>
      <c r="B459">
        <v>1</v>
      </c>
      <c r="C459">
        <v>3.2</v>
      </c>
      <c r="D459" t="s">
        <v>14</v>
      </c>
      <c r="E459">
        <v>22.5</v>
      </c>
      <c r="F459" t="s">
        <v>31</v>
      </c>
      <c r="G459" t="s">
        <v>330</v>
      </c>
      <c r="H459">
        <v>20.3</v>
      </c>
      <c r="I459" t="s">
        <v>29</v>
      </c>
      <c r="J459" t="s">
        <v>242</v>
      </c>
      <c r="K459" t="s">
        <v>19</v>
      </c>
      <c r="L459" t="s">
        <v>20</v>
      </c>
      <c r="M459" t="s">
        <v>326</v>
      </c>
      <c r="N459">
        <v>1600</v>
      </c>
      <c r="O459">
        <v>16000291</v>
      </c>
    </row>
    <row r="460" spans="1:16">
      <c r="A460">
        <v>130</v>
      </c>
      <c r="B460">
        <v>4</v>
      </c>
      <c r="C460">
        <v>6</v>
      </c>
      <c r="D460" t="s">
        <v>14</v>
      </c>
      <c r="E460">
        <v>22.5</v>
      </c>
      <c r="F460" t="s">
        <v>31</v>
      </c>
      <c r="G460" t="s">
        <v>330</v>
      </c>
      <c r="H460">
        <v>20.3</v>
      </c>
      <c r="I460" t="s">
        <v>29</v>
      </c>
      <c r="J460" t="s">
        <v>242</v>
      </c>
      <c r="K460" t="s">
        <v>19</v>
      </c>
      <c r="L460" t="s">
        <v>20</v>
      </c>
      <c r="M460" t="s">
        <v>326</v>
      </c>
      <c r="N460">
        <v>1600</v>
      </c>
      <c r="O460">
        <v>16000291</v>
      </c>
    </row>
    <row r="461" spans="1:16">
      <c r="A461">
        <v>130</v>
      </c>
      <c r="B461">
        <v>24</v>
      </c>
      <c r="C461">
        <v>5.6</v>
      </c>
      <c r="D461" t="s">
        <v>14</v>
      </c>
      <c r="E461">
        <v>22.5</v>
      </c>
      <c r="F461" t="s">
        <v>31</v>
      </c>
      <c r="G461" t="s">
        <v>330</v>
      </c>
      <c r="H461">
        <v>20.3</v>
      </c>
      <c r="I461" t="s">
        <v>29</v>
      </c>
      <c r="J461" t="s">
        <v>242</v>
      </c>
      <c r="K461" t="s">
        <v>19</v>
      </c>
      <c r="L461" t="s">
        <v>20</v>
      </c>
      <c r="M461" t="s">
        <v>326</v>
      </c>
      <c r="N461">
        <v>1600</v>
      </c>
      <c r="O461">
        <v>16000291</v>
      </c>
    </row>
    <row r="462" spans="1:16">
      <c r="A462">
        <v>131</v>
      </c>
      <c r="B462">
        <v>48</v>
      </c>
      <c r="C462">
        <v>2.21311475409835</v>
      </c>
      <c r="D462" t="s">
        <v>14</v>
      </c>
      <c r="E462">
        <v>22</v>
      </c>
      <c r="F462" s="21" t="s">
        <v>15</v>
      </c>
      <c r="G462" t="s">
        <v>330</v>
      </c>
      <c r="H462">
        <v>23.3</v>
      </c>
      <c r="I462" s="6" t="s">
        <v>92</v>
      </c>
      <c r="J462" t="s">
        <v>242</v>
      </c>
      <c r="K462" t="s">
        <v>246</v>
      </c>
      <c r="L462" t="s">
        <v>20</v>
      </c>
      <c r="M462" t="s">
        <v>196</v>
      </c>
      <c r="N462" t="s">
        <v>55</v>
      </c>
      <c r="O462">
        <v>19420561</v>
      </c>
      <c r="P462" t="s">
        <v>247</v>
      </c>
    </row>
    <row r="463" spans="1:16">
      <c r="A463">
        <v>132</v>
      </c>
      <c r="B463">
        <v>48</v>
      </c>
      <c r="C463">
        <v>3.7704918032786798</v>
      </c>
      <c r="D463" t="s">
        <v>14</v>
      </c>
      <c r="E463">
        <v>23.5</v>
      </c>
      <c r="F463" s="21" t="s">
        <v>15</v>
      </c>
      <c r="G463" t="s">
        <v>330</v>
      </c>
      <c r="H463">
        <v>33.299999999999997</v>
      </c>
      <c r="I463" s="6" t="s">
        <v>92</v>
      </c>
      <c r="J463" t="s">
        <v>242</v>
      </c>
      <c r="K463" t="s">
        <v>246</v>
      </c>
      <c r="L463" t="s">
        <v>20</v>
      </c>
      <c r="M463" t="s">
        <v>196</v>
      </c>
      <c r="N463" t="s">
        <v>55</v>
      </c>
      <c r="O463">
        <v>19420561</v>
      </c>
      <c r="P463" t="s">
        <v>248</v>
      </c>
    </row>
    <row r="464" spans="1:16">
      <c r="A464">
        <v>133</v>
      </c>
      <c r="B464">
        <v>48</v>
      </c>
      <c r="C464">
        <v>6.6393442622950802</v>
      </c>
      <c r="D464" t="s">
        <v>14</v>
      </c>
      <c r="E464">
        <v>23.5</v>
      </c>
      <c r="F464" s="21" t="s">
        <v>15</v>
      </c>
      <c r="G464" t="s">
        <v>330</v>
      </c>
      <c r="H464">
        <v>62</v>
      </c>
      <c r="I464" s="6" t="s">
        <v>92</v>
      </c>
      <c r="J464" t="s">
        <v>242</v>
      </c>
      <c r="K464" t="s">
        <v>246</v>
      </c>
      <c r="L464" t="s">
        <v>20</v>
      </c>
      <c r="M464" t="s">
        <v>196</v>
      </c>
      <c r="N464" t="s">
        <v>55</v>
      </c>
      <c r="O464">
        <v>19420561</v>
      </c>
      <c r="P464" t="s">
        <v>249</v>
      </c>
    </row>
    <row r="465" spans="1:16">
      <c r="A465">
        <v>134</v>
      </c>
      <c r="B465">
        <v>0.05</v>
      </c>
      <c r="C465">
        <v>0.85344827586206895</v>
      </c>
      <c r="D465" t="s">
        <v>14</v>
      </c>
      <c r="E465">
        <v>22</v>
      </c>
      <c r="F465" s="21" t="s">
        <v>15</v>
      </c>
      <c r="G465" t="s">
        <v>330</v>
      </c>
      <c r="H465">
        <v>144</v>
      </c>
      <c r="I465" t="s">
        <v>167</v>
      </c>
      <c r="J465" t="s">
        <v>242</v>
      </c>
      <c r="K465" t="s">
        <v>19</v>
      </c>
      <c r="L465" t="s">
        <v>20</v>
      </c>
      <c r="M465" t="s">
        <v>59</v>
      </c>
      <c r="N465">
        <v>0</v>
      </c>
      <c r="O465">
        <v>32431497</v>
      </c>
      <c r="P465" t="s">
        <v>253</v>
      </c>
    </row>
    <row r="466" spans="1:16">
      <c r="A466">
        <v>134</v>
      </c>
      <c r="B466">
        <v>2</v>
      </c>
      <c r="C466">
        <v>4.8362068965517198</v>
      </c>
      <c r="D466" t="s">
        <v>14</v>
      </c>
      <c r="E466">
        <v>22</v>
      </c>
      <c r="F466" s="21" t="s">
        <v>15</v>
      </c>
      <c r="G466" t="s">
        <v>330</v>
      </c>
      <c r="H466">
        <v>144</v>
      </c>
      <c r="I466" t="s">
        <v>167</v>
      </c>
      <c r="J466" t="s">
        <v>242</v>
      </c>
      <c r="K466" t="s">
        <v>19</v>
      </c>
      <c r="L466" t="s">
        <v>20</v>
      </c>
      <c r="M466" t="s">
        <v>59</v>
      </c>
      <c r="N466">
        <v>0</v>
      </c>
      <c r="O466">
        <v>32431497</v>
      </c>
    </row>
    <row r="467" spans="1:16">
      <c r="A467">
        <v>134</v>
      </c>
      <c r="B467">
        <v>4</v>
      </c>
      <c r="C467">
        <v>4.8620689655172402</v>
      </c>
      <c r="D467" t="s">
        <v>14</v>
      </c>
      <c r="E467">
        <v>22</v>
      </c>
      <c r="F467" s="21" t="s">
        <v>15</v>
      </c>
      <c r="G467" t="s">
        <v>330</v>
      </c>
      <c r="H467">
        <v>144</v>
      </c>
      <c r="I467" t="s">
        <v>167</v>
      </c>
      <c r="J467" t="s">
        <v>242</v>
      </c>
      <c r="K467" t="s">
        <v>19</v>
      </c>
      <c r="L467" t="s">
        <v>20</v>
      </c>
      <c r="M467" t="s">
        <v>59</v>
      </c>
      <c r="N467">
        <v>0</v>
      </c>
      <c r="O467">
        <v>32431497</v>
      </c>
    </row>
    <row r="468" spans="1:16">
      <c r="A468">
        <v>134</v>
      </c>
      <c r="B468">
        <v>6</v>
      </c>
      <c r="C468">
        <v>4.3965517241379297</v>
      </c>
      <c r="D468" t="s">
        <v>14</v>
      </c>
      <c r="E468">
        <v>22</v>
      </c>
      <c r="F468" s="21" t="s">
        <v>15</v>
      </c>
      <c r="G468" t="s">
        <v>330</v>
      </c>
      <c r="H468">
        <v>144</v>
      </c>
      <c r="I468" t="s">
        <v>167</v>
      </c>
      <c r="J468" t="s">
        <v>242</v>
      </c>
      <c r="K468" t="s">
        <v>19</v>
      </c>
      <c r="L468" t="s">
        <v>20</v>
      </c>
      <c r="M468" t="s">
        <v>59</v>
      </c>
      <c r="N468">
        <v>0</v>
      </c>
      <c r="O468">
        <v>32431497</v>
      </c>
    </row>
    <row r="469" spans="1:16">
      <c r="A469">
        <v>134</v>
      </c>
      <c r="B469">
        <v>8</v>
      </c>
      <c r="C469">
        <v>3.2068965517241299</v>
      </c>
      <c r="D469" t="s">
        <v>14</v>
      </c>
      <c r="E469">
        <v>22</v>
      </c>
      <c r="F469" s="21" t="s">
        <v>15</v>
      </c>
      <c r="G469" t="s">
        <v>330</v>
      </c>
      <c r="H469">
        <v>144</v>
      </c>
      <c r="I469" t="s">
        <v>167</v>
      </c>
      <c r="J469" t="s">
        <v>242</v>
      </c>
      <c r="K469" t="s">
        <v>19</v>
      </c>
      <c r="L469" t="s">
        <v>20</v>
      </c>
      <c r="M469" t="s">
        <v>59</v>
      </c>
      <c r="N469">
        <v>0</v>
      </c>
      <c r="O469">
        <v>32431497</v>
      </c>
    </row>
    <row r="470" spans="1:16">
      <c r="A470">
        <v>134</v>
      </c>
      <c r="B470">
        <v>24</v>
      </c>
      <c r="C470">
        <v>0.86637931034482796</v>
      </c>
      <c r="D470" t="s">
        <v>14</v>
      </c>
      <c r="E470">
        <v>22</v>
      </c>
      <c r="F470" s="21" t="s">
        <v>15</v>
      </c>
      <c r="G470" t="s">
        <v>330</v>
      </c>
      <c r="H470">
        <v>144</v>
      </c>
      <c r="I470" t="s">
        <v>167</v>
      </c>
      <c r="J470" t="s">
        <v>242</v>
      </c>
      <c r="K470" t="s">
        <v>19</v>
      </c>
      <c r="L470" t="s">
        <v>20</v>
      </c>
      <c r="M470" t="s">
        <v>59</v>
      </c>
      <c r="N470">
        <v>0</v>
      </c>
      <c r="O470">
        <v>32431497</v>
      </c>
    </row>
    <row r="471" spans="1:16">
      <c r="A471" s="18">
        <v>135</v>
      </c>
      <c r="B471">
        <v>24</v>
      </c>
      <c r="C471">
        <v>2.87</v>
      </c>
      <c r="D471" t="s">
        <v>14</v>
      </c>
      <c r="E471">
        <v>23.5</v>
      </c>
      <c r="F471" s="6" t="s">
        <v>166</v>
      </c>
      <c r="G471" t="s">
        <v>330</v>
      </c>
      <c r="H471">
        <v>23</v>
      </c>
      <c r="I471" s="6" t="s">
        <v>92</v>
      </c>
      <c r="J471" t="s">
        <v>242</v>
      </c>
      <c r="K471" t="s">
        <v>19</v>
      </c>
      <c r="L471" t="s">
        <v>336</v>
      </c>
      <c r="M471" t="s">
        <v>326</v>
      </c>
      <c r="N471">
        <v>0</v>
      </c>
      <c r="O471">
        <v>21612822</v>
      </c>
      <c r="P471" t="s">
        <v>334</v>
      </c>
    </row>
    <row r="472" spans="1:16">
      <c r="A472" s="18">
        <v>136</v>
      </c>
      <c r="B472">
        <v>24</v>
      </c>
      <c r="C472">
        <v>1.37</v>
      </c>
      <c r="D472" t="s">
        <v>14</v>
      </c>
      <c r="E472">
        <v>23.5</v>
      </c>
      <c r="F472" s="6" t="s">
        <v>166</v>
      </c>
      <c r="G472" t="s">
        <v>330</v>
      </c>
      <c r="H472">
        <v>23</v>
      </c>
      <c r="I472" s="6" t="s">
        <v>92</v>
      </c>
      <c r="J472" t="s">
        <v>242</v>
      </c>
      <c r="K472" t="s">
        <v>19</v>
      </c>
      <c r="L472" t="s">
        <v>336</v>
      </c>
      <c r="M472" t="s">
        <v>326</v>
      </c>
      <c r="N472">
        <v>0</v>
      </c>
      <c r="O472">
        <v>21612822</v>
      </c>
      <c r="P472" t="s">
        <v>335</v>
      </c>
    </row>
    <row r="473" spans="1:16">
      <c r="A473">
        <v>137</v>
      </c>
      <c r="B473">
        <v>0.5</v>
      </c>
      <c r="C473">
        <v>2.2439024390243798</v>
      </c>
      <c r="D473" t="s">
        <v>14</v>
      </c>
      <c r="E473">
        <v>20</v>
      </c>
      <c r="F473" s="21" t="s">
        <v>15</v>
      </c>
      <c r="G473" t="s">
        <v>330</v>
      </c>
      <c r="H473">
        <v>77.2</v>
      </c>
      <c r="I473" t="s">
        <v>234</v>
      </c>
      <c r="J473" t="s">
        <v>242</v>
      </c>
      <c r="K473" t="s">
        <v>250</v>
      </c>
      <c r="L473" t="s">
        <v>20</v>
      </c>
      <c r="M473" t="s">
        <v>196</v>
      </c>
      <c r="N473">
        <v>5000</v>
      </c>
      <c r="O473">
        <v>21176954</v>
      </c>
      <c r="P473" t="s">
        <v>255</v>
      </c>
    </row>
    <row r="474" spans="1:16">
      <c r="A474">
        <v>137</v>
      </c>
      <c r="B474">
        <v>1</v>
      </c>
      <c r="C474">
        <v>3.0487804878048701</v>
      </c>
      <c r="D474" t="s">
        <v>14</v>
      </c>
      <c r="E474">
        <v>20</v>
      </c>
      <c r="F474" s="21" t="s">
        <v>15</v>
      </c>
      <c r="G474" t="s">
        <v>330</v>
      </c>
      <c r="H474">
        <v>77.2</v>
      </c>
      <c r="I474" t="s">
        <v>234</v>
      </c>
      <c r="J474" t="s">
        <v>242</v>
      </c>
      <c r="K474" t="s">
        <v>250</v>
      </c>
      <c r="L474" t="s">
        <v>20</v>
      </c>
      <c r="M474" t="s">
        <v>196</v>
      </c>
      <c r="N474">
        <v>5000</v>
      </c>
      <c r="O474">
        <v>21176954</v>
      </c>
    </row>
    <row r="475" spans="1:16">
      <c r="A475">
        <v>137</v>
      </c>
      <c r="B475">
        <v>1.5</v>
      </c>
      <c r="C475">
        <v>4.1463414634146298</v>
      </c>
      <c r="D475" t="s">
        <v>14</v>
      </c>
      <c r="E475">
        <v>20</v>
      </c>
      <c r="F475" s="21" t="s">
        <v>15</v>
      </c>
      <c r="G475" t="s">
        <v>330</v>
      </c>
      <c r="H475">
        <v>77.2</v>
      </c>
      <c r="I475" t="s">
        <v>234</v>
      </c>
      <c r="J475" t="s">
        <v>242</v>
      </c>
      <c r="K475" t="s">
        <v>250</v>
      </c>
      <c r="L475" t="s">
        <v>20</v>
      </c>
      <c r="M475" t="s">
        <v>196</v>
      </c>
      <c r="N475">
        <v>5000</v>
      </c>
      <c r="O475">
        <v>21176954</v>
      </c>
    </row>
    <row r="476" spans="1:16">
      <c r="A476">
        <v>137</v>
      </c>
      <c r="B476">
        <v>2</v>
      </c>
      <c r="C476">
        <v>3.8902439024390199</v>
      </c>
      <c r="D476" t="s">
        <v>14</v>
      </c>
      <c r="E476">
        <v>20</v>
      </c>
      <c r="F476" s="21" t="s">
        <v>15</v>
      </c>
      <c r="G476" t="s">
        <v>330</v>
      </c>
      <c r="H476">
        <v>77.2</v>
      </c>
      <c r="I476" t="s">
        <v>234</v>
      </c>
      <c r="J476" t="s">
        <v>242</v>
      </c>
      <c r="K476" t="s">
        <v>250</v>
      </c>
      <c r="L476" t="s">
        <v>20</v>
      </c>
      <c r="M476" t="s">
        <v>196</v>
      </c>
      <c r="N476">
        <v>5000</v>
      </c>
      <c r="O476">
        <v>21176954</v>
      </c>
    </row>
    <row r="477" spans="1:16">
      <c r="A477">
        <v>137</v>
      </c>
      <c r="B477">
        <v>3</v>
      </c>
      <c r="C477">
        <v>2.7560975609756002</v>
      </c>
      <c r="D477" t="s">
        <v>14</v>
      </c>
      <c r="E477">
        <v>20</v>
      </c>
      <c r="F477" s="21" t="s">
        <v>15</v>
      </c>
      <c r="G477" t="s">
        <v>330</v>
      </c>
      <c r="H477">
        <v>77.2</v>
      </c>
      <c r="I477" t="s">
        <v>234</v>
      </c>
      <c r="J477" t="s">
        <v>242</v>
      </c>
      <c r="K477" t="s">
        <v>250</v>
      </c>
      <c r="L477" t="s">
        <v>20</v>
      </c>
      <c r="M477" t="s">
        <v>196</v>
      </c>
      <c r="N477">
        <v>5000</v>
      </c>
      <c r="O477">
        <v>21176954</v>
      </c>
    </row>
    <row r="478" spans="1:16">
      <c r="A478">
        <v>137</v>
      </c>
      <c r="B478">
        <v>6</v>
      </c>
      <c r="C478">
        <v>2.5365853658536501</v>
      </c>
      <c r="D478" t="s">
        <v>14</v>
      </c>
      <c r="E478">
        <v>20</v>
      </c>
      <c r="F478" s="21" t="s">
        <v>15</v>
      </c>
      <c r="G478" t="s">
        <v>330</v>
      </c>
      <c r="H478">
        <v>77.2</v>
      </c>
      <c r="I478" t="s">
        <v>234</v>
      </c>
      <c r="J478" t="s">
        <v>242</v>
      </c>
      <c r="K478" t="s">
        <v>250</v>
      </c>
      <c r="L478" t="s">
        <v>20</v>
      </c>
      <c r="M478" t="s">
        <v>196</v>
      </c>
      <c r="N478">
        <v>5000</v>
      </c>
      <c r="O478">
        <v>21176954</v>
      </c>
    </row>
    <row r="479" spans="1:16">
      <c r="A479">
        <v>138</v>
      </c>
      <c r="B479">
        <v>0.5</v>
      </c>
      <c r="C479">
        <v>6.9268292682926802</v>
      </c>
      <c r="D479" t="s">
        <v>14</v>
      </c>
      <c r="E479">
        <v>20</v>
      </c>
      <c r="F479" s="21" t="s">
        <v>15</v>
      </c>
      <c r="G479" t="s">
        <v>330</v>
      </c>
      <c r="H479">
        <v>77.2</v>
      </c>
      <c r="I479" t="s">
        <v>234</v>
      </c>
      <c r="J479" t="s">
        <v>242</v>
      </c>
      <c r="K479" t="s">
        <v>250</v>
      </c>
      <c r="L479" t="s">
        <v>68</v>
      </c>
      <c r="M479" t="s">
        <v>196</v>
      </c>
      <c r="N479">
        <v>5000</v>
      </c>
      <c r="O479">
        <v>21176954</v>
      </c>
      <c r="P479" t="s">
        <v>256</v>
      </c>
    </row>
    <row r="480" spans="1:16">
      <c r="A480">
        <v>138</v>
      </c>
      <c r="B480">
        <v>1</v>
      </c>
      <c r="C480">
        <v>6.8902439024390203</v>
      </c>
      <c r="D480" t="s">
        <v>14</v>
      </c>
      <c r="E480">
        <v>20</v>
      </c>
      <c r="F480" s="21" t="s">
        <v>15</v>
      </c>
      <c r="G480" t="s">
        <v>330</v>
      </c>
      <c r="H480">
        <v>77.2</v>
      </c>
      <c r="I480" t="s">
        <v>234</v>
      </c>
      <c r="J480" t="s">
        <v>242</v>
      </c>
      <c r="K480" t="s">
        <v>250</v>
      </c>
      <c r="L480" t="s">
        <v>68</v>
      </c>
      <c r="M480" t="s">
        <v>196</v>
      </c>
      <c r="N480">
        <v>5000</v>
      </c>
      <c r="O480">
        <v>21176954</v>
      </c>
    </row>
    <row r="481" spans="1:16">
      <c r="A481">
        <v>138</v>
      </c>
      <c r="B481">
        <v>1.5</v>
      </c>
      <c r="C481">
        <v>6.7073170731707297</v>
      </c>
      <c r="D481" t="s">
        <v>14</v>
      </c>
      <c r="E481">
        <v>20</v>
      </c>
      <c r="F481" s="21" t="s">
        <v>15</v>
      </c>
      <c r="G481" t="s">
        <v>330</v>
      </c>
      <c r="H481">
        <v>77.2</v>
      </c>
      <c r="I481" t="s">
        <v>234</v>
      </c>
      <c r="J481" t="s">
        <v>242</v>
      </c>
      <c r="K481" t="s">
        <v>250</v>
      </c>
      <c r="L481" t="s">
        <v>68</v>
      </c>
      <c r="M481" t="s">
        <v>196</v>
      </c>
      <c r="N481">
        <v>5000</v>
      </c>
      <c r="O481">
        <v>21176954</v>
      </c>
    </row>
    <row r="482" spans="1:16">
      <c r="A482">
        <v>138</v>
      </c>
      <c r="B482">
        <v>2</v>
      </c>
      <c r="C482">
        <v>6.9268292682926802</v>
      </c>
      <c r="D482" t="s">
        <v>14</v>
      </c>
      <c r="E482">
        <v>20</v>
      </c>
      <c r="F482" s="21" t="s">
        <v>15</v>
      </c>
      <c r="G482" t="s">
        <v>330</v>
      </c>
      <c r="H482">
        <v>77.2</v>
      </c>
      <c r="I482" t="s">
        <v>234</v>
      </c>
      <c r="J482" t="s">
        <v>242</v>
      </c>
      <c r="K482" t="s">
        <v>250</v>
      </c>
      <c r="L482" t="s">
        <v>68</v>
      </c>
      <c r="M482" t="s">
        <v>196</v>
      </c>
      <c r="N482">
        <v>5000</v>
      </c>
      <c r="O482">
        <v>21176954</v>
      </c>
    </row>
    <row r="483" spans="1:16">
      <c r="A483">
        <v>138</v>
      </c>
      <c r="B483">
        <v>3</v>
      </c>
      <c r="C483">
        <v>6.6707317073170698</v>
      </c>
      <c r="D483" t="s">
        <v>14</v>
      </c>
      <c r="E483">
        <v>20</v>
      </c>
      <c r="F483" s="21" t="s">
        <v>15</v>
      </c>
      <c r="G483" t="s">
        <v>330</v>
      </c>
      <c r="H483">
        <v>77.2</v>
      </c>
      <c r="I483" t="s">
        <v>234</v>
      </c>
      <c r="J483" t="s">
        <v>242</v>
      </c>
      <c r="K483" t="s">
        <v>250</v>
      </c>
      <c r="L483" t="s">
        <v>68</v>
      </c>
      <c r="M483" t="s">
        <v>196</v>
      </c>
      <c r="N483">
        <v>5000</v>
      </c>
      <c r="O483">
        <v>21176954</v>
      </c>
    </row>
    <row r="484" spans="1:16">
      <c r="A484">
        <v>138</v>
      </c>
      <c r="B484">
        <v>6</v>
      </c>
      <c r="C484">
        <v>6.9268292682926802</v>
      </c>
      <c r="D484" t="s">
        <v>14</v>
      </c>
      <c r="E484">
        <v>20</v>
      </c>
      <c r="F484" s="21" t="s">
        <v>15</v>
      </c>
      <c r="G484" t="s">
        <v>330</v>
      </c>
      <c r="H484">
        <v>77.2</v>
      </c>
      <c r="I484" t="s">
        <v>234</v>
      </c>
      <c r="J484" t="s">
        <v>242</v>
      </c>
      <c r="K484" t="s">
        <v>250</v>
      </c>
      <c r="L484" t="s">
        <v>68</v>
      </c>
      <c r="M484" t="s">
        <v>196</v>
      </c>
      <c r="N484">
        <v>5000</v>
      </c>
      <c r="O484">
        <v>21176954</v>
      </c>
    </row>
    <row r="485" spans="1:16">
      <c r="A485">
        <v>139</v>
      </c>
      <c r="B485">
        <v>3</v>
      </c>
      <c r="C485">
        <v>21.26</v>
      </c>
      <c r="D485" t="s">
        <v>14</v>
      </c>
      <c r="E485">
        <v>20</v>
      </c>
      <c r="F485" s="21" t="s">
        <v>15</v>
      </c>
      <c r="G485" t="s">
        <v>330</v>
      </c>
      <c r="H485">
        <v>104.2</v>
      </c>
      <c r="I485" t="s">
        <v>167</v>
      </c>
      <c r="J485" t="s">
        <v>242</v>
      </c>
      <c r="K485" t="s">
        <v>19</v>
      </c>
      <c r="L485" t="s">
        <v>258</v>
      </c>
      <c r="M485" t="s">
        <v>59</v>
      </c>
      <c r="N485">
        <v>2000</v>
      </c>
      <c r="O485">
        <v>27791199</v>
      </c>
      <c r="P485" t="s">
        <v>259</v>
      </c>
    </row>
    <row r="486" spans="1:16">
      <c r="A486">
        <v>139</v>
      </c>
      <c r="B486">
        <v>9</v>
      </c>
      <c r="C486">
        <v>6.14</v>
      </c>
      <c r="D486" t="s">
        <v>14</v>
      </c>
      <c r="E486">
        <v>20</v>
      </c>
      <c r="F486" s="21" t="s">
        <v>15</v>
      </c>
      <c r="G486" t="s">
        <v>330</v>
      </c>
      <c r="H486">
        <v>104.2</v>
      </c>
      <c r="I486" t="s">
        <v>167</v>
      </c>
      <c r="J486" t="s">
        <v>242</v>
      </c>
      <c r="K486" t="s">
        <v>19</v>
      </c>
      <c r="L486" t="s">
        <v>258</v>
      </c>
      <c r="M486" t="s">
        <v>59</v>
      </c>
      <c r="N486">
        <v>2000</v>
      </c>
      <c r="O486">
        <v>27791199</v>
      </c>
    </row>
    <row r="487" spans="1:16">
      <c r="A487">
        <v>140</v>
      </c>
      <c r="B487">
        <v>4</v>
      </c>
      <c r="C487">
        <v>1.4615384615384599</v>
      </c>
      <c r="D487" t="s">
        <v>14</v>
      </c>
      <c r="E487">
        <v>18</v>
      </c>
      <c r="F487" s="21" t="s">
        <v>15</v>
      </c>
      <c r="G487" t="s">
        <v>330</v>
      </c>
      <c r="H487">
        <v>57.8</v>
      </c>
      <c r="I487" s="6" t="s">
        <v>92</v>
      </c>
      <c r="J487" t="s">
        <v>242</v>
      </c>
      <c r="K487" t="s">
        <v>19</v>
      </c>
      <c r="L487" t="s">
        <v>20</v>
      </c>
      <c r="M487" t="s">
        <v>196</v>
      </c>
      <c r="N487">
        <v>5000</v>
      </c>
      <c r="O487">
        <v>20195708</v>
      </c>
      <c r="P487" t="s">
        <v>339</v>
      </c>
    </row>
    <row r="488" spans="1:16">
      <c r="A488">
        <v>140</v>
      </c>
      <c r="B488">
        <v>24</v>
      </c>
      <c r="C488">
        <v>2.6153846153846101</v>
      </c>
      <c r="D488" t="s">
        <v>14</v>
      </c>
      <c r="E488">
        <v>18</v>
      </c>
      <c r="F488" s="21" t="s">
        <v>15</v>
      </c>
      <c r="G488" t="s">
        <v>330</v>
      </c>
      <c r="H488">
        <v>57.8</v>
      </c>
      <c r="I488" s="6" t="s">
        <v>92</v>
      </c>
      <c r="J488" t="s">
        <v>242</v>
      </c>
      <c r="K488" t="s">
        <v>19</v>
      </c>
      <c r="L488" t="s">
        <v>20</v>
      </c>
      <c r="M488" t="s">
        <v>196</v>
      </c>
      <c r="N488">
        <v>5000</v>
      </c>
      <c r="O488">
        <v>20195708</v>
      </c>
    </row>
    <row r="489" spans="1:16">
      <c r="A489">
        <v>140</v>
      </c>
      <c r="B489">
        <v>48</v>
      </c>
      <c r="C489">
        <v>3.4038461538461502</v>
      </c>
      <c r="D489" t="s">
        <v>14</v>
      </c>
      <c r="E489">
        <v>18</v>
      </c>
      <c r="F489" s="21" t="s">
        <v>15</v>
      </c>
      <c r="G489" t="s">
        <v>330</v>
      </c>
      <c r="H489">
        <v>57.8</v>
      </c>
      <c r="I489" s="6" t="s">
        <v>92</v>
      </c>
      <c r="J489" t="s">
        <v>242</v>
      </c>
      <c r="K489" t="s">
        <v>19</v>
      </c>
      <c r="L489" t="s">
        <v>20</v>
      </c>
      <c r="M489" t="s">
        <v>196</v>
      </c>
      <c r="N489">
        <v>5000</v>
      </c>
      <c r="O489">
        <v>20195708</v>
      </c>
    </row>
    <row r="490" spans="1:16">
      <c r="A490">
        <v>140</v>
      </c>
      <c r="B490">
        <v>72</v>
      </c>
      <c r="C490">
        <v>2.5384615384615401</v>
      </c>
      <c r="D490" t="s">
        <v>14</v>
      </c>
      <c r="E490">
        <v>18</v>
      </c>
      <c r="F490" s="21" t="s">
        <v>15</v>
      </c>
      <c r="G490" t="s">
        <v>330</v>
      </c>
      <c r="H490">
        <v>57.8</v>
      </c>
      <c r="I490" s="6" t="s">
        <v>92</v>
      </c>
      <c r="J490" t="s">
        <v>242</v>
      </c>
      <c r="K490" t="s">
        <v>19</v>
      </c>
      <c r="L490" t="s">
        <v>20</v>
      </c>
      <c r="M490" t="s">
        <v>196</v>
      </c>
      <c r="N490">
        <v>5000</v>
      </c>
      <c r="O490">
        <v>20195708</v>
      </c>
    </row>
    <row r="491" spans="1:16">
      <c r="A491">
        <v>141</v>
      </c>
      <c r="B491">
        <v>4</v>
      </c>
      <c r="C491">
        <v>1.1346153846153799</v>
      </c>
      <c r="D491" t="s">
        <v>14</v>
      </c>
      <c r="E491">
        <v>18</v>
      </c>
      <c r="F491" s="21" t="s">
        <v>15</v>
      </c>
      <c r="G491" t="s">
        <v>330</v>
      </c>
      <c r="H491">
        <v>57.8</v>
      </c>
      <c r="I491" s="6" t="s">
        <v>92</v>
      </c>
      <c r="J491" t="s">
        <v>242</v>
      </c>
      <c r="K491" t="s">
        <v>19</v>
      </c>
      <c r="L491" t="s">
        <v>20</v>
      </c>
      <c r="M491" t="s">
        <v>196</v>
      </c>
      <c r="N491">
        <v>5000</v>
      </c>
      <c r="O491">
        <v>20195708</v>
      </c>
      <c r="P491" t="s">
        <v>340</v>
      </c>
    </row>
    <row r="492" spans="1:16">
      <c r="A492">
        <v>141</v>
      </c>
      <c r="B492">
        <v>24</v>
      </c>
      <c r="C492">
        <v>2.8653846153846101</v>
      </c>
      <c r="D492" t="s">
        <v>14</v>
      </c>
      <c r="E492">
        <v>18</v>
      </c>
      <c r="F492" s="21" t="s">
        <v>15</v>
      </c>
      <c r="G492" t="s">
        <v>330</v>
      </c>
      <c r="H492">
        <v>57.8</v>
      </c>
      <c r="I492" s="6" t="s">
        <v>92</v>
      </c>
      <c r="J492" t="s">
        <v>242</v>
      </c>
      <c r="K492" t="s">
        <v>19</v>
      </c>
      <c r="L492" t="s">
        <v>20</v>
      </c>
      <c r="M492" t="s">
        <v>196</v>
      </c>
      <c r="N492">
        <v>5000</v>
      </c>
      <c r="O492">
        <v>20195708</v>
      </c>
    </row>
    <row r="493" spans="1:16">
      <c r="A493">
        <v>141</v>
      </c>
      <c r="B493">
        <v>48</v>
      </c>
      <c r="C493">
        <v>3.9038461538461502</v>
      </c>
      <c r="D493" t="s">
        <v>14</v>
      </c>
      <c r="E493">
        <v>18</v>
      </c>
      <c r="F493" s="21" t="s">
        <v>15</v>
      </c>
      <c r="G493" t="s">
        <v>330</v>
      </c>
      <c r="H493">
        <v>57.8</v>
      </c>
      <c r="I493" s="6" t="s">
        <v>92</v>
      </c>
      <c r="J493" t="s">
        <v>242</v>
      </c>
      <c r="K493" t="s">
        <v>19</v>
      </c>
      <c r="L493" t="s">
        <v>20</v>
      </c>
      <c r="M493" t="s">
        <v>196</v>
      </c>
      <c r="N493">
        <v>5000</v>
      </c>
      <c r="O493">
        <v>20195708</v>
      </c>
    </row>
    <row r="494" spans="1:16">
      <c r="A494">
        <v>141</v>
      </c>
      <c r="B494">
        <v>72</v>
      </c>
      <c r="C494">
        <v>3.6923076923076898</v>
      </c>
      <c r="D494" t="s">
        <v>14</v>
      </c>
      <c r="E494">
        <v>18</v>
      </c>
      <c r="F494" s="21" t="s">
        <v>15</v>
      </c>
      <c r="G494" t="s">
        <v>330</v>
      </c>
      <c r="H494">
        <v>57.8</v>
      </c>
      <c r="I494" s="6" t="s">
        <v>92</v>
      </c>
      <c r="J494" t="s">
        <v>242</v>
      </c>
      <c r="K494" t="s">
        <v>19</v>
      </c>
      <c r="L494" t="s">
        <v>20</v>
      </c>
      <c r="M494" t="s">
        <v>196</v>
      </c>
      <c r="N494">
        <v>5000</v>
      </c>
      <c r="O494">
        <v>20195708</v>
      </c>
    </row>
    <row r="495" spans="1:16">
      <c r="A495">
        <v>142</v>
      </c>
      <c r="B495">
        <v>4</v>
      </c>
      <c r="C495">
        <v>1.4615384615384599</v>
      </c>
      <c r="D495" t="s">
        <v>14</v>
      </c>
      <c r="E495">
        <v>18</v>
      </c>
      <c r="F495" s="21" t="s">
        <v>15</v>
      </c>
      <c r="G495" t="s">
        <v>330</v>
      </c>
      <c r="H495">
        <v>61</v>
      </c>
      <c r="I495" s="6" t="s">
        <v>92</v>
      </c>
      <c r="J495" t="s">
        <v>242</v>
      </c>
      <c r="K495" t="s">
        <v>19</v>
      </c>
      <c r="L495" t="s">
        <v>341</v>
      </c>
      <c r="M495" t="s">
        <v>196</v>
      </c>
      <c r="N495">
        <v>5000</v>
      </c>
      <c r="O495">
        <v>20195708</v>
      </c>
      <c r="P495" t="s">
        <v>337</v>
      </c>
    </row>
    <row r="496" spans="1:16">
      <c r="A496">
        <v>142</v>
      </c>
      <c r="B496">
        <v>24</v>
      </c>
      <c r="C496">
        <v>2.6153846153846101</v>
      </c>
      <c r="D496" t="s">
        <v>14</v>
      </c>
      <c r="E496">
        <v>18</v>
      </c>
      <c r="F496" s="21" t="s">
        <v>15</v>
      </c>
      <c r="G496" t="s">
        <v>330</v>
      </c>
      <c r="H496">
        <v>61</v>
      </c>
      <c r="I496" s="6" t="s">
        <v>92</v>
      </c>
      <c r="J496" t="s">
        <v>242</v>
      </c>
      <c r="K496" t="s">
        <v>19</v>
      </c>
      <c r="L496" t="s">
        <v>341</v>
      </c>
      <c r="M496" t="s">
        <v>196</v>
      </c>
      <c r="N496">
        <v>5000</v>
      </c>
      <c r="O496">
        <v>20195708</v>
      </c>
    </row>
    <row r="497" spans="1:16">
      <c r="A497">
        <v>142</v>
      </c>
      <c r="B497">
        <v>48</v>
      </c>
      <c r="C497">
        <v>3.4038461538461502</v>
      </c>
      <c r="D497" t="s">
        <v>14</v>
      </c>
      <c r="E497">
        <v>18</v>
      </c>
      <c r="F497" s="21" t="s">
        <v>15</v>
      </c>
      <c r="G497" t="s">
        <v>330</v>
      </c>
      <c r="H497">
        <v>61</v>
      </c>
      <c r="I497" s="6" t="s">
        <v>92</v>
      </c>
      <c r="J497" t="s">
        <v>242</v>
      </c>
      <c r="K497" t="s">
        <v>19</v>
      </c>
      <c r="L497" t="s">
        <v>341</v>
      </c>
      <c r="M497" t="s">
        <v>196</v>
      </c>
      <c r="N497">
        <v>5000</v>
      </c>
      <c r="O497">
        <v>20195708</v>
      </c>
    </row>
    <row r="498" spans="1:16">
      <c r="A498">
        <v>142</v>
      </c>
      <c r="B498">
        <v>72</v>
      </c>
      <c r="C498">
        <v>2.5384615384615401</v>
      </c>
      <c r="D498" t="s">
        <v>14</v>
      </c>
      <c r="E498">
        <v>18</v>
      </c>
      <c r="F498" s="21" t="s">
        <v>15</v>
      </c>
      <c r="G498" t="s">
        <v>330</v>
      </c>
      <c r="H498">
        <v>61</v>
      </c>
      <c r="I498" s="6" t="s">
        <v>92</v>
      </c>
      <c r="J498" t="s">
        <v>242</v>
      </c>
      <c r="K498" t="s">
        <v>19</v>
      </c>
      <c r="L498" t="s">
        <v>341</v>
      </c>
      <c r="M498" t="s">
        <v>196</v>
      </c>
      <c r="N498">
        <v>5000</v>
      </c>
      <c r="O498">
        <v>20195708</v>
      </c>
    </row>
    <row r="499" spans="1:16">
      <c r="A499">
        <v>143</v>
      </c>
      <c r="B499">
        <v>4</v>
      </c>
      <c r="C499">
        <v>3.3076923076922999</v>
      </c>
      <c r="D499" t="s">
        <v>14</v>
      </c>
      <c r="E499">
        <v>18</v>
      </c>
      <c r="F499" s="21" t="s">
        <v>15</v>
      </c>
      <c r="G499" t="s">
        <v>330</v>
      </c>
      <c r="H499">
        <v>61</v>
      </c>
      <c r="I499" s="6" t="s">
        <v>92</v>
      </c>
      <c r="J499" t="s">
        <v>242</v>
      </c>
      <c r="K499" t="s">
        <v>19</v>
      </c>
      <c r="L499" t="s">
        <v>341</v>
      </c>
      <c r="M499" t="s">
        <v>196</v>
      </c>
      <c r="N499">
        <v>5000</v>
      </c>
      <c r="O499">
        <v>20195708</v>
      </c>
      <c r="P499" t="s">
        <v>338</v>
      </c>
    </row>
    <row r="500" spans="1:16">
      <c r="A500">
        <v>143</v>
      </c>
      <c r="B500">
        <v>24</v>
      </c>
      <c r="C500">
        <v>4.4230769230769198</v>
      </c>
      <c r="D500" t="s">
        <v>14</v>
      </c>
      <c r="E500">
        <v>18</v>
      </c>
      <c r="F500" s="21" t="s">
        <v>15</v>
      </c>
      <c r="G500" t="s">
        <v>330</v>
      </c>
      <c r="H500">
        <v>61</v>
      </c>
      <c r="I500" s="6" t="s">
        <v>92</v>
      </c>
      <c r="J500" t="s">
        <v>242</v>
      </c>
      <c r="K500" t="s">
        <v>19</v>
      </c>
      <c r="L500" t="s">
        <v>341</v>
      </c>
      <c r="M500" t="s">
        <v>196</v>
      </c>
      <c r="N500">
        <v>5000</v>
      </c>
      <c r="O500">
        <v>20195708</v>
      </c>
    </row>
    <row r="501" spans="1:16">
      <c r="A501">
        <v>143</v>
      </c>
      <c r="B501">
        <v>48</v>
      </c>
      <c r="C501">
        <v>5.25</v>
      </c>
      <c r="D501" t="s">
        <v>14</v>
      </c>
      <c r="E501">
        <v>18</v>
      </c>
      <c r="F501" s="21" t="s">
        <v>15</v>
      </c>
      <c r="G501" t="s">
        <v>330</v>
      </c>
      <c r="H501">
        <v>61</v>
      </c>
      <c r="I501" s="6" t="s">
        <v>92</v>
      </c>
      <c r="J501" t="s">
        <v>242</v>
      </c>
      <c r="K501" t="s">
        <v>19</v>
      </c>
      <c r="L501" t="s">
        <v>341</v>
      </c>
      <c r="M501" t="s">
        <v>196</v>
      </c>
      <c r="N501">
        <v>5000</v>
      </c>
      <c r="O501">
        <v>20195708</v>
      </c>
    </row>
    <row r="502" spans="1:16">
      <c r="A502">
        <v>143</v>
      </c>
      <c r="B502">
        <v>72</v>
      </c>
      <c r="C502">
        <v>5.1538461538461497</v>
      </c>
      <c r="D502" t="s">
        <v>14</v>
      </c>
      <c r="E502">
        <v>18</v>
      </c>
      <c r="F502" s="21" t="s">
        <v>15</v>
      </c>
      <c r="G502" t="s">
        <v>330</v>
      </c>
      <c r="H502">
        <v>61</v>
      </c>
      <c r="I502" s="6" t="s">
        <v>92</v>
      </c>
      <c r="J502" t="s">
        <v>242</v>
      </c>
      <c r="K502" t="s">
        <v>19</v>
      </c>
      <c r="L502" t="s">
        <v>341</v>
      </c>
      <c r="M502" t="s">
        <v>196</v>
      </c>
      <c r="N502">
        <v>5000</v>
      </c>
      <c r="O502">
        <v>20195708</v>
      </c>
    </row>
    <row r="503" spans="1:16">
      <c r="A503">
        <v>144</v>
      </c>
      <c r="B503">
        <v>1</v>
      </c>
      <c r="C503">
        <v>2.0579999999999998</v>
      </c>
      <c r="D503" t="s">
        <v>14</v>
      </c>
      <c r="E503">
        <v>25</v>
      </c>
      <c r="F503" s="21" t="s">
        <v>15</v>
      </c>
      <c r="G503" t="s">
        <v>330</v>
      </c>
      <c r="H503">
        <v>138.52000000000001</v>
      </c>
      <c r="I503" t="s">
        <v>167</v>
      </c>
      <c r="J503" t="s">
        <v>242</v>
      </c>
      <c r="K503" t="s">
        <v>19</v>
      </c>
      <c r="L503" t="s">
        <v>20</v>
      </c>
      <c r="M503" t="s">
        <v>59</v>
      </c>
      <c r="N503">
        <v>0</v>
      </c>
      <c r="O503">
        <v>30171428</v>
      </c>
      <c r="P503" t="s">
        <v>268</v>
      </c>
    </row>
    <row r="504" spans="1:16">
      <c r="A504">
        <v>144</v>
      </c>
      <c r="B504">
        <v>4</v>
      </c>
      <c r="C504">
        <v>1.2949999999999999</v>
      </c>
      <c r="D504" t="s">
        <v>14</v>
      </c>
      <c r="E504">
        <v>25</v>
      </c>
      <c r="F504" s="21" t="s">
        <v>15</v>
      </c>
      <c r="G504" t="s">
        <v>330</v>
      </c>
      <c r="H504">
        <v>138.52000000000001</v>
      </c>
      <c r="I504" t="s">
        <v>167</v>
      </c>
      <c r="J504" t="s">
        <v>242</v>
      </c>
      <c r="K504" t="s">
        <v>19</v>
      </c>
      <c r="L504" t="s">
        <v>20</v>
      </c>
      <c r="M504" t="s">
        <v>59</v>
      </c>
      <c r="N504">
        <v>0</v>
      </c>
      <c r="O504">
        <v>30171428</v>
      </c>
    </row>
    <row r="505" spans="1:16">
      <c r="A505">
        <v>144</v>
      </c>
      <c r="B505">
        <v>24</v>
      </c>
      <c r="C505">
        <v>1.1599999999999999</v>
      </c>
      <c r="D505" t="s">
        <v>14</v>
      </c>
      <c r="E505">
        <v>25</v>
      </c>
      <c r="F505" s="21" t="s">
        <v>15</v>
      </c>
      <c r="G505" t="s">
        <v>330</v>
      </c>
      <c r="H505">
        <v>138.52000000000001</v>
      </c>
      <c r="I505" t="s">
        <v>167</v>
      </c>
      <c r="J505" t="s">
        <v>242</v>
      </c>
      <c r="K505" t="s">
        <v>19</v>
      </c>
      <c r="L505" t="s">
        <v>20</v>
      </c>
      <c r="M505" t="s">
        <v>59</v>
      </c>
      <c r="N505">
        <v>0</v>
      </c>
      <c r="O505">
        <v>30171428</v>
      </c>
    </row>
    <row r="506" spans="1:16">
      <c r="A506">
        <v>145</v>
      </c>
      <c r="B506">
        <v>1</v>
      </c>
      <c r="C506">
        <v>0.47</v>
      </c>
      <c r="D506" t="s">
        <v>14</v>
      </c>
      <c r="E506">
        <v>27.5</v>
      </c>
      <c r="F506" s="6" t="s">
        <v>166</v>
      </c>
      <c r="G506" t="s">
        <v>330</v>
      </c>
      <c r="H506">
        <v>140</v>
      </c>
      <c r="I506" t="s">
        <v>167</v>
      </c>
      <c r="J506" t="s">
        <v>242</v>
      </c>
      <c r="K506" t="s">
        <v>19</v>
      </c>
      <c r="L506" t="s">
        <v>20</v>
      </c>
      <c r="M506" t="s">
        <v>59</v>
      </c>
      <c r="N506">
        <v>0</v>
      </c>
      <c r="O506">
        <v>20609382</v>
      </c>
      <c r="P506" t="s">
        <v>269</v>
      </c>
    </row>
    <row r="507" spans="1:16">
      <c r="A507">
        <v>145</v>
      </c>
      <c r="B507">
        <v>4</v>
      </c>
      <c r="C507">
        <v>1.99</v>
      </c>
      <c r="D507" t="s">
        <v>14</v>
      </c>
      <c r="E507">
        <v>27.5</v>
      </c>
      <c r="F507" s="6" t="s">
        <v>166</v>
      </c>
      <c r="G507" t="s">
        <v>330</v>
      </c>
      <c r="H507">
        <v>141</v>
      </c>
      <c r="I507" t="s">
        <v>167</v>
      </c>
      <c r="J507" t="s">
        <v>242</v>
      </c>
      <c r="K507" t="s">
        <v>19</v>
      </c>
      <c r="L507" t="s">
        <v>20</v>
      </c>
      <c r="M507" t="s">
        <v>59</v>
      </c>
      <c r="N507">
        <v>0</v>
      </c>
      <c r="O507">
        <v>20609382</v>
      </c>
    </row>
    <row r="508" spans="1:16">
      <c r="A508">
        <v>145</v>
      </c>
      <c r="B508">
        <v>8</v>
      </c>
      <c r="C508">
        <v>0.76</v>
      </c>
      <c r="D508" t="s">
        <v>14</v>
      </c>
      <c r="E508">
        <v>27.5</v>
      </c>
      <c r="F508" s="6" t="s">
        <v>166</v>
      </c>
      <c r="G508" t="s">
        <v>330</v>
      </c>
      <c r="H508">
        <v>142</v>
      </c>
      <c r="I508" t="s">
        <v>167</v>
      </c>
      <c r="J508" t="s">
        <v>242</v>
      </c>
      <c r="K508" t="s">
        <v>19</v>
      </c>
      <c r="L508" t="s">
        <v>20</v>
      </c>
      <c r="M508" t="s">
        <v>59</v>
      </c>
      <c r="N508">
        <v>0</v>
      </c>
      <c r="O508">
        <v>20609382</v>
      </c>
    </row>
    <row r="509" spans="1:16">
      <c r="A509">
        <v>145</v>
      </c>
      <c r="B509">
        <v>24</v>
      </c>
      <c r="C509">
        <v>0.44</v>
      </c>
      <c r="D509" t="s">
        <v>14</v>
      </c>
      <c r="E509">
        <v>27.5</v>
      </c>
      <c r="F509" s="6" t="s">
        <v>166</v>
      </c>
      <c r="G509" t="s">
        <v>330</v>
      </c>
      <c r="H509">
        <v>143</v>
      </c>
      <c r="I509" t="s">
        <v>167</v>
      </c>
      <c r="J509" t="s">
        <v>242</v>
      </c>
      <c r="K509" t="s">
        <v>19</v>
      </c>
      <c r="L509" t="s">
        <v>20</v>
      </c>
      <c r="M509" t="s">
        <v>59</v>
      </c>
      <c r="N509">
        <v>0</v>
      </c>
      <c r="O509">
        <v>20609382</v>
      </c>
    </row>
    <row r="510" spans="1:16">
      <c r="A510">
        <v>146</v>
      </c>
      <c r="B510">
        <v>48</v>
      </c>
      <c r="C510">
        <v>6.58</v>
      </c>
      <c r="D510" t="s">
        <v>14</v>
      </c>
      <c r="E510">
        <v>27.5</v>
      </c>
      <c r="F510" t="s">
        <v>31</v>
      </c>
      <c r="G510" t="s">
        <v>330</v>
      </c>
      <c r="H510">
        <v>100</v>
      </c>
      <c r="I510" s="6" t="s">
        <v>92</v>
      </c>
      <c r="J510" t="s">
        <v>242</v>
      </c>
      <c r="K510" t="s">
        <v>19</v>
      </c>
      <c r="L510" t="s">
        <v>270</v>
      </c>
      <c r="M510" t="s">
        <v>326</v>
      </c>
      <c r="N510" t="s">
        <v>55</v>
      </c>
      <c r="O510">
        <v>28001364</v>
      </c>
      <c r="P510" t="s">
        <v>343</v>
      </c>
    </row>
    <row r="511" spans="1:16">
      <c r="A511">
        <v>146</v>
      </c>
      <c r="B511">
        <v>72</v>
      </c>
      <c r="C511">
        <v>4.96</v>
      </c>
      <c r="D511" t="s">
        <v>14</v>
      </c>
      <c r="E511">
        <v>27.5</v>
      </c>
      <c r="F511" t="s">
        <v>31</v>
      </c>
      <c r="G511" t="s">
        <v>330</v>
      </c>
      <c r="H511">
        <v>100</v>
      </c>
      <c r="I511" s="6" t="s">
        <v>92</v>
      </c>
      <c r="J511" t="s">
        <v>242</v>
      </c>
      <c r="K511" t="s">
        <v>19</v>
      </c>
      <c r="L511" t="s">
        <v>270</v>
      </c>
      <c r="M511" t="s">
        <v>326</v>
      </c>
      <c r="N511" t="s">
        <v>55</v>
      </c>
      <c r="O511">
        <v>28001364</v>
      </c>
    </row>
    <row r="512" spans="1:16">
      <c r="A512">
        <v>146</v>
      </c>
      <c r="B512">
        <v>96</v>
      </c>
      <c r="C512">
        <v>4.59</v>
      </c>
      <c r="D512" t="s">
        <v>14</v>
      </c>
      <c r="E512">
        <v>27.5</v>
      </c>
      <c r="F512" t="s">
        <v>31</v>
      </c>
      <c r="G512" t="s">
        <v>330</v>
      </c>
      <c r="H512">
        <v>100</v>
      </c>
      <c r="I512" s="6" t="s">
        <v>92</v>
      </c>
      <c r="J512" t="s">
        <v>242</v>
      </c>
      <c r="K512" t="s">
        <v>19</v>
      </c>
      <c r="L512" t="s">
        <v>270</v>
      </c>
      <c r="M512" t="s">
        <v>326</v>
      </c>
      <c r="N512" t="s">
        <v>55</v>
      </c>
      <c r="O512">
        <v>28001364</v>
      </c>
    </row>
    <row r="513" spans="1:17">
      <c r="A513">
        <v>147</v>
      </c>
      <c r="B513">
        <v>48</v>
      </c>
      <c r="C513">
        <v>4.9400000000000004</v>
      </c>
      <c r="D513" t="s">
        <v>14</v>
      </c>
      <c r="E513">
        <v>27.5</v>
      </c>
      <c r="F513" t="s">
        <v>31</v>
      </c>
      <c r="G513" t="s">
        <v>330</v>
      </c>
      <c r="H513">
        <v>100</v>
      </c>
      <c r="I513" s="6" t="s">
        <v>92</v>
      </c>
      <c r="J513" t="s">
        <v>242</v>
      </c>
      <c r="K513" t="s">
        <v>19</v>
      </c>
      <c r="L513" t="s">
        <v>20</v>
      </c>
      <c r="M513" t="s">
        <v>326</v>
      </c>
      <c r="N513" t="s">
        <v>55</v>
      </c>
      <c r="O513">
        <v>28001364</v>
      </c>
      <c r="P513" t="s">
        <v>342</v>
      </c>
    </row>
    <row r="514" spans="1:17">
      <c r="A514">
        <v>147</v>
      </c>
      <c r="B514">
        <v>72</v>
      </c>
      <c r="C514">
        <v>2.77</v>
      </c>
      <c r="D514" t="s">
        <v>14</v>
      </c>
      <c r="E514">
        <v>27.5</v>
      </c>
      <c r="F514" t="s">
        <v>31</v>
      </c>
      <c r="G514" t="s">
        <v>330</v>
      </c>
      <c r="H514">
        <v>100</v>
      </c>
      <c r="I514" s="6" t="s">
        <v>92</v>
      </c>
      <c r="J514" t="s">
        <v>242</v>
      </c>
      <c r="K514" t="s">
        <v>19</v>
      </c>
      <c r="L514" t="s">
        <v>71</v>
      </c>
      <c r="M514" t="s">
        <v>326</v>
      </c>
      <c r="N514" t="s">
        <v>55</v>
      </c>
      <c r="O514">
        <v>28001364</v>
      </c>
    </row>
    <row r="515" spans="1:17">
      <c r="A515">
        <v>147</v>
      </c>
      <c r="B515">
        <v>96</v>
      </c>
      <c r="C515">
        <v>3.95</v>
      </c>
      <c r="D515" t="s">
        <v>14</v>
      </c>
      <c r="E515">
        <v>27.5</v>
      </c>
      <c r="F515" t="s">
        <v>31</v>
      </c>
      <c r="G515" t="s">
        <v>330</v>
      </c>
      <c r="H515">
        <v>100</v>
      </c>
      <c r="I515" s="6" t="s">
        <v>92</v>
      </c>
      <c r="J515" t="s">
        <v>242</v>
      </c>
      <c r="K515" t="s">
        <v>19</v>
      </c>
      <c r="L515" t="s">
        <v>71</v>
      </c>
      <c r="M515" t="s">
        <v>326</v>
      </c>
      <c r="N515" t="s">
        <v>55</v>
      </c>
      <c r="O515">
        <v>28001364</v>
      </c>
    </row>
    <row r="516" spans="1:17">
      <c r="A516">
        <v>148</v>
      </c>
      <c r="B516">
        <v>48</v>
      </c>
      <c r="C516">
        <v>8.17</v>
      </c>
      <c r="D516" t="s">
        <v>14</v>
      </c>
      <c r="E516">
        <v>27.5</v>
      </c>
      <c r="F516" t="s">
        <v>31</v>
      </c>
      <c r="G516" t="s">
        <v>330</v>
      </c>
      <c r="H516">
        <v>100</v>
      </c>
      <c r="I516" s="6" t="s">
        <v>92</v>
      </c>
      <c r="J516" t="s">
        <v>242</v>
      </c>
      <c r="K516" t="s">
        <v>19</v>
      </c>
      <c r="L516" t="s">
        <v>20</v>
      </c>
      <c r="M516" t="s">
        <v>326</v>
      </c>
      <c r="N516" t="s">
        <v>55</v>
      </c>
      <c r="O516">
        <v>28001364</v>
      </c>
      <c r="P516" t="s">
        <v>344</v>
      </c>
    </row>
    <row r="517" spans="1:17">
      <c r="A517">
        <v>148</v>
      </c>
      <c r="B517">
        <v>72</v>
      </c>
      <c r="C517">
        <v>3.49</v>
      </c>
      <c r="D517" t="s">
        <v>14</v>
      </c>
      <c r="E517">
        <v>27.5</v>
      </c>
      <c r="F517" t="s">
        <v>31</v>
      </c>
      <c r="G517" t="s">
        <v>330</v>
      </c>
      <c r="H517">
        <v>100</v>
      </c>
      <c r="I517" s="6" t="s">
        <v>92</v>
      </c>
      <c r="J517" t="s">
        <v>242</v>
      </c>
      <c r="K517" t="s">
        <v>19</v>
      </c>
      <c r="L517" t="s">
        <v>20</v>
      </c>
      <c r="M517" t="s">
        <v>326</v>
      </c>
      <c r="N517" t="s">
        <v>55</v>
      </c>
      <c r="O517">
        <v>28001364</v>
      </c>
    </row>
    <row r="518" spans="1:17">
      <c r="A518">
        <v>148</v>
      </c>
      <c r="B518">
        <v>96</v>
      </c>
      <c r="C518">
        <v>2.37</v>
      </c>
      <c r="D518" t="s">
        <v>14</v>
      </c>
      <c r="E518">
        <v>27.5</v>
      </c>
      <c r="F518" t="s">
        <v>31</v>
      </c>
      <c r="G518" t="s">
        <v>330</v>
      </c>
      <c r="H518">
        <v>100</v>
      </c>
      <c r="I518" s="6" t="s">
        <v>92</v>
      </c>
      <c r="J518" t="s">
        <v>242</v>
      </c>
      <c r="K518" t="s">
        <v>19</v>
      </c>
      <c r="L518" t="s">
        <v>20</v>
      </c>
      <c r="M518" t="s">
        <v>326</v>
      </c>
      <c r="N518" t="s">
        <v>55</v>
      </c>
      <c r="O518">
        <v>28001364</v>
      </c>
    </row>
    <row r="519" spans="1:17">
      <c r="A519">
        <v>149</v>
      </c>
      <c r="B519">
        <v>48</v>
      </c>
      <c r="C519">
        <v>6.27</v>
      </c>
      <c r="D519" t="s">
        <v>14</v>
      </c>
      <c r="E519">
        <v>27.5</v>
      </c>
      <c r="F519" t="s">
        <v>31</v>
      </c>
      <c r="G519" t="s">
        <v>330</v>
      </c>
      <c r="H519">
        <v>100</v>
      </c>
      <c r="I519" s="6" t="s">
        <v>92</v>
      </c>
      <c r="J519" t="s">
        <v>242</v>
      </c>
      <c r="K519" t="s">
        <v>19</v>
      </c>
      <c r="L519" t="s">
        <v>20</v>
      </c>
      <c r="M519" t="s">
        <v>326</v>
      </c>
      <c r="N519" t="s">
        <v>55</v>
      </c>
      <c r="O519">
        <v>28001364</v>
      </c>
      <c r="P519" t="s">
        <v>345</v>
      </c>
    </row>
    <row r="520" spans="1:17">
      <c r="A520">
        <v>149</v>
      </c>
      <c r="B520">
        <v>72</v>
      </c>
      <c r="C520">
        <v>2.5299999999999998</v>
      </c>
      <c r="D520" t="s">
        <v>14</v>
      </c>
      <c r="E520">
        <v>27.5</v>
      </c>
      <c r="F520" t="s">
        <v>31</v>
      </c>
      <c r="G520" t="s">
        <v>330</v>
      </c>
      <c r="H520">
        <v>100</v>
      </c>
      <c r="I520" s="6" t="s">
        <v>92</v>
      </c>
      <c r="J520" t="s">
        <v>242</v>
      </c>
      <c r="K520" t="s">
        <v>19</v>
      </c>
      <c r="L520" t="s">
        <v>20</v>
      </c>
      <c r="M520" t="s">
        <v>326</v>
      </c>
      <c r="N520" t="s">
        <v>55</v>
      </c>
      <c r="O520">
        <v>28001364</v>
      </c>
    </row>
    <row r="521" spans="1:17">
      <c r="A521">
        <v>149</v>
      </c>
      <c r="B521">
        <v>96</v>
      </c>
      <c r="C521">
        <v>2.61</v>
      </c>
      <c r="D521" t="s">
        <v>14</v>
      </c>
      <c r="E521">
        <v>27.5</v>
      </c>
      <c r="F521" t="s">
        <v>31</v>
      </c>
      <c r="G521" t="s">
        <v>330</v>
      </c>
      <c r="H521">
        <v>100</v>
      </c>
      <c r="I521" s="6" t="s">
        <v>92</v>
      </c>
      <c r="J521" t="s">
        <v>242</v>
      </c>
      <c r="K521" t="s">
        <v>19</v>
      </c>
      <c r="L521" t="s">
        <v>20</v>
      </c>
      <c r="M521" t="s">
        <v>326</v>
      </c>
      <c r="N521" t="s">
        <v>55</v>
      </c>
      <c r="O521">
        <v>28001364</v>
      </c>
    </row>
    <row r="522" spans="1:17">
      <c r="A522">
        <v>150</v>
      </c>
      <c r="B522">
        <v>24</v>
      </c>
      <c r="C522">
        <v>1.0940594059405899</v>
      </c>
      <c r="D522" t="s">
        <v>14</v>
      </c>
      <c r="E522">
        <v>20</v>
      </c>
      <c r="F522" t="s">
        <v>31</v>
      </c>
      <c r="G522" t="s">
        <v>330</v>
      </c>
      <c r="H522">
        <v>28</v>
      </c>
      <c r="I522" t="s">
        <v>17</v>
      </c>
      <c r="J522" t="s">
        <v>206</v>
      </c>
      <c r="K522" t="s">
        <v>19</v>
      </c>
      <c r="L522" t="s">
        <v>221</v>
      </c>
      <c r="M522" t="s">
        <v>59</v>
      </c>
      <c r="N522">
        <v>0</v>
      </c>
      <c r="O522">
        <v>22100983</v>
      </c>
      <c r="P522" t="s">
        <v>388</v>
      </c>
      <c r="Q522" s="14">
        <v>-20.8</v>
      </c>
    </row>
    <row r="523" spans="1:17">
      <c r="A523">
        <v>151</v>
      </c>
      <c r="B523">
        <v>24</v>
      </c>
      <c r="C523">
        <v>2.0445544554455402</v>
      </c>
      <c r="D523" t="s">
        <v>14</v>
      </c>
      <c r="E523">
        <v>20</v>
      </c>
      <c r="F523" t="s">
        <v>31</v>
      </c>
      <c r="G523" t="s">
        <v>330</v>
      </c>
      <c r="H523">
        <v>28</v>
      </c>
      <c r="I523" t="s">
        <v>17</v>
      </c>
      <c r="J523" t="s">
        <v>206</v>
      </c>
      <c r="K523" t="s">
        <v>19</v>
      </c>
      <c r="L523" t="s">
        <v>221</v>
      </c>
      <c r="M523" t="s">
        <v>59</v>
      </c>
      <c r="N523">
        <v>0</v>
      </c>
      <c r="O523">
        <v>22100983</v>
      </c>
      <c r="P523" t="s">
        <v>388</v>
      </c>
      <c r="Q523">
        <v>-12.2</v>
      </c>
    </row>
    <row r="524" spans="1:17">
      <c r="A524">
        <v>152</v>
      </c>
      <c r="B524">
        <v>24</v>
      </c>
      <c r="C524">
        <v>1.3712871287128701</v>
      </c>
      <c r="D524" t="s">
        <v>14</v>
      </c>
      <c r="E524">
        <v>20</v>
      </c>
      <c r="F524" t="s">
        <v>31</v>
      </c>
      <c r="G524" t="s">
        <v>330</v>
      </c>
      <c r="H524">
        <v>28</v>
      </c>
      <c r="I524" t="s">
        <v>17</v>
      </c>
      <c r="J524" t="s">
        <v>206</v>
      </c>
      <c r="K524" t="s">
        <v>19</v>
      </c>
      <c r="L524" t="s">
        <v>221</v>
      </c>
      <c r="M524" t="s">
        <v>196</v>
      </c>
      <c r="N524">
        <v>0</v>
      </c>
      <c r="O524">
        <v>22100983</v>
      </c>
      <c r="P524" t="s">
        <v>388</v>
      </c>
      <c r="Q524">
        <v>-5.2</v>
      </c>
    </row>
    <row r="525" spans="1:17">
      <c r="A525">
        <v>153</v>
      </c>
      <c r="B525">
        <v>24</v>
      </c>
      <c r="C525">
        <v>1.23267326732673</v>
      </c>
      <c r="D525" t="s">
        <v>14</v>
      </c>
      <c r="E525">
        <v>20</v>
      </c>
      <c r="F525" t="s">
        <v>31</v>
      </c>
      <c r="G525" t="s">
        <v>330</v>
      </c>
      <c r="H525">
        <v>28</v>
      </c>
      <c r="I525" t="s">
        <v>17</v>
      </c>
      <c r="J525" t="s">
        <v>206</v>
      </c>
      <c r="K525" t="s">
        <v>19</v>
      </c>
      <c r="L525" t="s">
        <v>221</v>
      </c>
      <c r="M525" t="s">
        <v>196</v>
      </c>
      <c r="N525">
        <v>0</v>
      </c>
      <c r="O525">
        <v>22100983</v>
      </c>
      <c r="P525" t="s">
        <v>388</v>
      </c>
      <c r="Q525">
        <v>3.6</v>
      </c>
    </row>
    <row r="526" spans="1:17">
      <c r="A526">
        <v>154</v>
      </c>
      <c r="B526">
        <v>24</v>
      </c>
      <c r="C526">
        <v>0.82673267326732602</v>
      </c>
      <c r="D526" t="s">
        <v>14</v>
      </c>
      <c r="E526">
        <v>20</v>
      </c>
      <c r="F526" t="s">
        <v>31</v>
      </c>
      <c r="G526" t="s">
        <v>330</v>
      </c>
      <c r="H526">
        <v>28</v>
      </c>
      <c r="I526" t="s">
        <v>17</v>
      </c>
      <c r="J526" t="s">
        <v>206</v>
      </c>
      <c r="K526" t="s">
        <v>19</v>
      </c>
      <c r="L526" t="s">
        <v>221</v>
      </c>
      <c r="M526" t="s">
        <v>57</v>
      </c>
      <c r="N526">
        <v>0</v>
      </c>
      <c r="O526">
        <v>22100983</v>
      </c>
      <c r="P526" t="s">
        <v>388</v>
      </c>
      <c r="Q526">
        <v>10</v>
      </c>
    </row>
    <row r="527" spans="1:17">
      <c r="A527">
        <v>155</v>
      </c>
      <c r="B527">
        <v>24</v>
      </c>
      <c r="C527">
        <v>0.30198019801980103</v>
      </c>
      <c r="D527" t="s">
        <v>14</v>
      </c>
      <c r="E527">
        <v>20</v>
      </c>
      <c r="F527" t="s">
        <v>31</v>
      </c>
      <c r="G527" t="s">
        <v>330</v>
      </c>
      <c r="H527">
        <v>28</v>
      </c>
      <c r="I527" t="s">
        <v>17</v>
      </c>
      <c r="J527" t="s">
        <v>206</v>
      </c>
      <c r="K527" t="s">
        <v>19</v>
      </c>
      <c r="L527" t="s">
        <v>221</v>
      </c>
      <c r="M527" t="s">
        <v>57</v>
      </c>
      <c r="N527">
        <v>0</v>
      </c>
      <c r="O527">
        <v>22100983</v>
      </c>
      <c r="P527" t="s">
        <v>388</v>
      </c>
      <c r="Q527">
        <v>14.3</v>
      </c>
    </row>
    <row r="528" spans="1:17">
      <c r="A528" s="18">
        <v>156</v>
      </c>
      <c r="B528" s="6">
        <v>1</v>
      </c>
      <c r="C528">
        <v>0.29906542056074698</v>
      </c>
      <c r="D528" t="s">
        <v>14</v>
      </c>
      <c r="E528">
        <v>20</v>
      </c>
      <c r="F528" s="21" t="s">
        <v>15</v>
      </c>
      <c r="G528" t="s">
        <v>330</v>
      </c>
      <c r="H528">
        <v>7.2</v>
      </c>
      <c r="I528" t="s">
        <v>17</v>
      </c>
      <c r="J528" t="s">
        <v>18</v>
      </c>
      <c r="K528" t="s">
        <v>51</v>
      </c>
      <c r="L528" t="s">
        <v>52</v>
      </c>
      <c r="M528" t="s">
        <v>59</v>
      </c>
      <c r="N528" t="s">
        <v>53</v>
      </c>
      <c r="O528" s="21">
        <v>25671498</v>
      </c>
      <c r="P528" s="6" t="s">
        <v>54</v>
      </c>
    </row>
    <row r="529" spans="1:16">
      <c r="A529" s="18">
        <v>156</v>
      </c>
      <c r="B529" s="6">
        <v>24</v>
      </c>
      <c r="C529">
        <v>0.59626168224299003</v>
      </c>
      <c r="D529" t="s">
        <v>14</v>
      </c>
      <c r="E529">
        <v>20</v>
      </c>
      <c r="F529" s="21" t="s">
        <v>15</v>
      </c>
      <c r="G529" t="s">
        <v>330</v>
      </c>
      <c r="H529">
        <v>7.2</v>
      </c>
      <c r="I529" t="s">
        <v>17</v>
      </c>
      <c r="J529" t="s">
        <v>18</v>
      </c>
      <c r="K529" t="s">
        <v>51</v>
      </c>
      <c r="L529" t="s">
        <v>52</v>
      </c>
      <c r="M529" t="s">
        <v>59</v>
      </c>
      <c r="N529" t="s">
        <v>55</v>
      </c>
      <c r="O529" s="21">
        <v>25671498</v>
      </c>
    </row>
    <row r="530" spans="1:16">
      <c r="A530" s="18">
        <v>156</v>
      </c>
      <c r="B530" s="6">
        <v>72</v>
      </c>
      <c r="C530">
        <v>0.22242990654205599</v>
      </c>
      <c r="D530" t="s">
        <v>14</v>
      </c>
      <c r="E530">
        <v>20</v>
      </c>
      <c r="F530" s="21" t="s">
        <v>15</v>
      </c>
      <c r="G530" t="s">
        <v>330</v>
      </c>
      <c r="H530">
        <v>7.2</v>
      </c>
      <c r="I530" t="s">
        <v>17</v>
      </c>
      <c r="J530" t="s">
        <v>18</v>
      </c>
      <c r="K530" t="s">
        <v>51</v>
      </c>
      <c r="L530" t="s">
        <v>52</v>
      </c>
      <c r="M530" t="s">
        <v>59</v>
      </c>
      <c r="N530" t="s">
        <v>55</v>
      </c>
      <c r="O530" s="21">
        <v>25671498</v>
      </c>
    </row>
    <row r="531" spans="1:16">
      <c r="A531" s="18">
        <v>157</v>
      </c>
      <c r="B531" s="6">
        <v>8.3333332999999996E-2</v>
      </c>
      <c r="C531">
        <v>1.00000000000001</v>
      </c>
      <c r="D531" t="s">
        <v>14</v>
      </c>
      <c r="E531">
        <v>26.1</v>
      </c>
      <c r="F531" s="21" t="s">
        <v>42</v>
      </c>
      <c r="G531" t="s">
        <v>330</v>
      </c>
      <c r="H531">
        <v>11</v>
      </c>
      <c r="I531" s="5" t="s">
        <v>328</v>
      </c>
      <c r="J531" t="s">
        <v>18</v>
      </c>
      <c r="K531" t="s">
        <v>56</v>
      </c>
      <c r="L531" t="s">
        <v>20</v>
      </c>
      <c r="M531" t="s">
        <v>59</v>
      </c>
      <c r="N531">
        <v>0</v>
      </c>
      <c r="O531" s="21">
        <v>17962085</v>
      </c>
      <c r="P531" s="6" t="s">
        <v>391</v>
      </c>
    </row>
    <row r="532" spans="1:16">
      <c r="A532" s="18">
        <v>157</v>
      </c>
      <c r="B532" s="6">
        <v>1</v>
      </c>
      <c r="C532">
        <v>0.77777777777778501</v>
      </c>
      <c r="D532" t="s">
        <v>14</v>
      </c>
      <c r="E532">
        <v>26.1</v>
      </c>
      <c r="F532" s="21" t="s">
        <v>42</v>
      </c>
      <c r="G532" t="s">
        <v>330</v>
      </c>
      <c r="H532">
        <v>11</v>
      </c>
      <c r="I532" s="5" t="s">
        <v>328</v>
      </c>
      <c r="J532" t="s">
        <v>18</v>
      </c>
      <c r="K532" t="s">
        <v>56</v>
      </c>
      <c r="L532" t="s">
        <v>20</v>
      </c>
      <c r="M532" t="s">
        <v>59</v>
      </c>
      <c r="N532">
        <v>0</v>
      </c>
      <c r="O532" s="21">
        <v>17962085</v>
      </c>
    </row>
    <row r="533" spans="1:16">
      <c r="A533" s="18">
        <v>157</v>
      </c>
      <c r="B533" s="6">
        <v>24</v>
      </c>
      <c r="C533">
        <v>0.55555555555556102</v>
      </c>
      <c r="D533" t="s">
        <v>14</v>
      </c>
      <c r="E533">
        <v>26.1</v>
      </c>
      <c r="F533" s="21" t="s">
        <v>42</v>
      </c>
      <c r="G533" t="s">
        <v>330</v>
      </c>
      <c r="H533">
        <v>11</v>
      </c>
      <c r="I533" s="5" t="s">
        <v>328</v>
      </c>
      <c r="J533" t="s">
        <v>18</v>
      </c>
      <c r="K533" t="s">
        <v>56</v>
      </c>
      <c r="L533" t="s">
        <v>20</v>
      </c>
      <c r="M533" t="s">
        <v>59</v>
      </c>
      <c r="N533">
        <v>0</v>
      </c>
      <c r="O533" s="21">
        <v>17962085</v>
      </c>
    </row>
    <row r="534" spans="1:16">
      <c r="A534" s="18">
        <v>157</v>
      </c>
      <c r="B534" s="6">
        <v>96</v>
      </c>
      <c r="C534">
        <v>0.33333333333334603</v>
      </c>
      <c r="D534" t="s">
        <v>14</v>
      </c>
      <c r="E534">
        <v>26.1</v>
      </c>
      <c r="F534" s="21" t="s">
        <v>42</v>
      </c>
      <c r="G534" t="s">
        <v>330</v>
      </c>
      <c r="H534">
        <v>11</v>
      </c>
      <c r="I534" s="5" t="s">
        <v>328</v>
      </c>
      <c r="J534" t="s">
        <v>18</v>
      </c>
      <c r="K534" t="s">
        <v>56</v>
      </c>
      <c r="L534" t="s">
        <v>20</v>
      </c>
      <c r="M534" t="s">
        <v>59</v>
      </c>
      <c r="N534">
        <v>0</v>
      </c>
      <c r="O534" s="21">
        <v>17962085</v>
      </c>
    </row>
    <row r="535" spans="1:16">
      <c r="A535" s="18">
        <v>158</v>
      </c>
      <c r="B535" s="6">
        <v>1</v>
      </c>
      <c r="C535">
        <v>3.3146067415730398</v>
      </c>
      <c r="D535" t="s">
        <v>14</v>
      </c>
      <c r="E535">
        <v>26.1</v>
      </c>
      <c r="F535" s="21" t="s">
        <v>42</v>
      </c>
      <c r="G535" t="s">
        <v>330</v>
      </c>
      <c r="H535">
        <v>11</v>
      </c>
      <c r="I535" s="5" t="s">
        <v>328</v>
      </c>
      <c r="J535" t="s">
        <v>18</v>
      </c>
      <c r="K535" t="s">
        <v>56</v>
      </c>
      <c r="L535" t="s">
        <v>20</v>
      </c>
      <c r="M535" t="s">
        <v>59</v>
      </c>
      <c r="N535">
        <v>0</v>
      </c>
      <c r="O535" s="21">
        <v>17962085</v>
      </c>
      <c r="P535" s="6" t="s">
        <v>392</v>
      </c>
    </row>
    <row r="536" spans="1:16">
      <c r="A536" s="18">
        <v>158</v>
      </c>
      <c r="B536" s="6">
        <v>24</v>
      </c>
      <c r="C536">
        <v>2.19101123595506</v>
      </c>
      <c r="D536" t="s">
        <v>14</v>
      </c>
      <c r="E536">
        <v>26.1</v>
      </c>
      <c r="F536" s="21" t="s">
        <v>42</v>
      </c>
      <c r="G536" t="s">
        <v>330</v>
      </c>
      <c r="H536">
        <v>11</v>
      </c>
      <c r="I536" s="5" t="s">
        <v>328</v>
      </c>
      <c r="J536" t="s">
        <v>18</v>
      </c>
      <c r="K536" t="s">
        <v>56</v>
      </c>
      <c r="L536" t="s">
        <v>20</v>
      </c>
      <c r="M536" t="s">
        <v>59</v>
      </c>
      <c r="N536">
        <v>0</v>
      </c>
      <c r="O536" s="21">
        <v>17962085</v>
      </c>
    </row>
    <row r="537" spans="1:16">
      <c r="A537" s="18">
        <v>158</v>
      </c>
      <c r="B537" s="6">
        <v>96</v>
      </c>
      <c r="C537">
        <v>0.73033707865169695</v>
      </c>
      <c r="D537" t="s">
        <v>14</v>
      </c>
      <c r="E537">
        <v>26.1</v>
      </c>
      <c r="F537" s="21" t="s">
        <v>42</v>
      </c>
      <c r="G537" t="s">
        <v>330</v>
      </c>
      <c r="H537">
        <v>11</v>
      </c>
      <c r="I537" s="5" t="s">
        <v>328</v>
      </c>
      <c r="J537" t="s">
        <v>18</v>
      </c>
      <c r="K537" t="s">
        <v>56</v>
      </c>
      <c r="L537" t="s">
        <v>20</v>
      </c>
      <c r="M537" t="s">
        <v>59</v>
      </c>
      <c r="N537">
        <v>0</v>
      </c>
      <c r="O537" s="21">
        <v>17962085</v>
      </c>
    </row>
    <row r="538" spans="1:16">
      <c r="A538" s="18">
        <v>159</v>
      </c>
      <c r="B538" s="6">
        <v>1</v>
      </c>
      <c r="C538">
        <v>2.4074074074073999</v>
      </c>
      <c r="D538" t="s">
        <v>14</v>
      </c>
      <c r="E538">
        <v>26.1</v>
      </c>
      <c r="F538" s="21" t="s">
        <v>42</v>
      </c>
      <c r="G538" t="s">
        <v>330</v>
      </c>
      <c r="H538">
        <v>11</v>
      </c>
      <c r="I538" s="5" t="s">
        <v>328</v>
      </c>
      <c r="J538" t="s">
        <v>18</v>
      </c>
      <c r="K538" t="s">
        <v>56</v>
      </c>
      <c r="L538" t="s">
        <v>20</v>
      </c>
      <c r="M538" t="s">
        <v>59</v>
      </c>
      <c r="N538">
        <v>0</v>
      </c>
      <c r="O538" s="21">
        <v>17962085</v>
      </c>
      <c r="P538" s="6" t="s">
        <v>393</v>
      </c>
    </row>
    <row r="539" spans="1:16">
      <c r="A539" s="18">
        <v>159</v>
      </c>
      <c r="B539" s="6">
        <v>24</v>
      </c>
      <c r="C539">
        <v>1.1111111111111101</v>
      </c>
      <c r="D539" t="s">
        <v>14</v>
      </c>
      <c r="E539">
        <v>26.1</v>
      </c>
      <c r="F539" s="21" t="s">
        <v>42</v>
      </c>
      <c r="G539" t="s">
        <v>330</v>
      </c>
      <c r="H539">
        <v>11</v>
      </c>
      <c r="I539" s="5" t="s">
        <v>328</v>
      </c>
      <c r="J539" t="s">
        <v>18</v>
      </c>
      <c r="K539" t="s">
        <v>56</v>
      </c>
      <c r="L539" t="s">
        <v>20</v>
      </c>
      <c r="M539" t="s">
        <v>59</v>
      </c>
      <c r="N539">
        <v>0</v>
      </c>
      <c r="O539" s="21">
        <v>17962085</v>
      </c>
    </row>
    <row r="540" spans="1:16">
      <c r="A540" s="18">
        <v>159</v>
      </c>
      <c r="B540" s="6">
        <v>96</v>
      </c>
      <c r="C540">
        <v>0.74074074074074303</v>
      </c>
      <c r="D540" t="s">
        <v>14</v>
      </c>
      <c r="E540">
        <v>26.1</v>
      </c>
      <c r="F540" s="21" t="s">
        <v>42</v>
      </c>
      <c r="G540" t="s">
        <v>330</v>
      </c>
      <c r="H540">
        <v>11</v>
      </c>
      <c r="I540" s="5" t="s">
        <v>328</v>
      </c>
      <c r="J540" t="s">
        <v>18</v>
      </c>
      <c r="K540" t="s">
        <v>56</v>
      </c>
      <c r="L540" t="s">
        <v>20</v>
      </c>
      <c r="M540" t="s">
        <v>59</v>
      </c>
      <c r="N540">
        <v>0</v>
      </c>
      <c r="O540" s="21">
        <v>17962085</v>
      </c>
    </row>
    <row r="541" spans="1:16">
      <c r="A541" s="18">
        <v>160</v>
      </c>
      <c r="B541" s="6">
        <v>1</v>
      </c>
      <c r="C541">
        <v>1.44329896907216</v>
      </c>
      <c r="D541" t="s">
        <v>14</v>
      </c>
      <c r="E541">
        <v>22.5</v>
      </c>
      <c r="F541" t="s">
        <v>31</v>
      </c>
      <c r="G541" t="s">
        <v>330</v>
      </c>
      <c r="H541">
        <v>21.5</v>
      </c>
      <c r="I541" t="s">
        <v>167</v>
      </c>
      <c r="J541" t="s">
        <v>18</v>
      </c>
      <c r="K541" t="s">
        <v>19</v>
      </c>
      <c r="L541" t="s">
        <v>20</v>
      </c>
      <c r="M541" t="s">
        <v>326</v>
      </c>
      <c r="N541">
        <v>0</v>
      </c>
      <c r="O541" s="21">
        <v>21513349</v>
      </c>
      <c r="P541" s="6" t="s">
        <v>394</v>
      </c>
    </row>
    <row r="542" spans="1:16">
      <c r="A542">
        <v>161</v>
      </c>
      <c r="B542">
        <v>1</v>
      </c>
      <c r="C542">
        <v>2.27</v>
      </c>
      <c r="D542" t="s">
        <v>14</v>
      </c>
      <c r="E542">
        <v>23</v>
      </c>
      <c r="F542" s="16" t="s">
        <v>302</v>
      </c>
      <c r="G542" t="s">
        <v>330</v>
      </c>
      <c r="H542">
        <v>190</v>
      </c>
      <c r="I542" s="6" t="s">
        <v>318</v>
      </c>
      <c r="J542" t="s">
        <v>242</v>
      </c>
      <c r="K542" t="s">
        <v>252</v>
      </c>
      <c r="L542" t="s">
        <v>20</v>
      </c>
      <c r="M542" t="s">
        <v>326</v>
      </c>
      <c r="N542">
        <v>0</v>
      </c>
      <c r="O542">
        <v>23850887</v>
      </c>
      <c r="P542" t="s">
        <v>319</v>
      </c>
    </row>
    <row r="543" spans="1:16">
      <c r="A543">
        <v>161</v>
      </c>
      <c r="B543">
        <v>4</v>
      </c>
      <c r="C543">
        <v>1.49</v>
      </c>
      <c r="D543" t="s">
        <v>14</v>
      </c>
      <c r="E543">
        <v>23</v>
      </c>
      <c r="F543" s="16" t="s">
        <v>302</v>
      </c>
      <c r="G543" t="s">
        <v>330</v>
      </c>
      <c r="H543">
        <v>190</v>
      </c>
      <c r="I543" s="6" t="s">
        <v>318</v>
      </c>
      <c r="J543" t="s">
        <v>242</v>
      </c>
      <c r="K543" t="s">
        <v>252</v>
      </c>
      <c r="L543" t="s">
        <v>20</v>
      </c>
      <c r="M543" t="s">
        <v>326</v>
      </c>
      <c r="N543">
        <v>0</v>
      </c>
      <c r="O543">
        <v>23850887</v>
      </c>
    </row>
    <row r="544" spans="1:16">
      <c r="A544">
        <v>161</v>
      </c>
      <c r="B544">
        <v>24</v>
      </c>
      <c r="C544">
        <v>1.2</v>
      </c>
      <c r="D544" t="s">
        <v>14</v>
      </c>
      <c r="E544">
        <v>23</v>
      </c>
      <c r="F544" s="16" t="s">
        <v>302</v>
      </c>
      <c r="G544" t="s">
        <v>330</v>
      </c>
      <c r="H544">
        <v>190</v>
      </c>
      <c r="I544" s="6" t="s">
        <v>318</v>
      </c>
      <c r="J544" t="s">
        <v>242</v>
      </c>
      <c r="K544" t="s">
        <v>252</v>
      </c>
      <c r="L544" t="s">
        <v>20</v>
      </c>
      <c r="M544" t="s">
        <v>326</v>
      </c>
      <c r="N544">
        <v>0</v>
      </c>
      <c r="O544">
        <v>23850887</v>
      </c>
    </row>
    <row r="545" spans="1:16">
      <c r="A545">
        <v>161</v>
      </c>
      <c r="B545">
        <v>48</v>
      </c>
      <c r="C545">
        <v>0.9</v>
      </c>
      <c r="D545" t="s">
        <v>14</v>
      </c>
      <c r="E545">
        <v>23</v>
      </c>
      <c r="F545" s="16" t="s">
        <v>302</v>
      </c>
      <c r="G545" t="s">
        <v>330</v>
      </c>
      <c r="H545">
        <v>190</v>
      </c>
      <c r="I545" s="6" t="s">
        <v>318</v>
      </c>
      <c r="J545" t="s">
        <v>242</v>
      </c>
      <c r="K545" t="s">
        <v>252</v>
      </c>
      <c r="L545" t="s">
        <v>20</v>
      </c>
      <c r="M545" t="s">
        <v>326</v>
      </c>
      <c r="N545">
        <v>0</v>
      </c>
      <c r="O545">
        <v>23850887</v>
      </c>
    </row>
    <row r="546" spans="1:16">
      <c r="A546">
        <v>162</v>
      </c>
      <c r="B546">
        <v>1</v>
      </c>
      <c r="C546">
        <v>6.06993006993007</v>
      </c>
      <c r="D546" t="s">
        <v>14</v>
      </c>
      <c r="E546" t="s">
        <v>326</v>
      </c>
      <c r="F546" t="s">
        <v>31</v>
      </c>
      <c r="G546" t="s">
        <v>330</v>
      </c>
      <c r="H546">
        <v>10</v>
      </c>
      <c r="I546" t="s">
        <v>29</v>
      </c>
      <c r="J546" t="s">
        <v>18</v>
      </c>
      <c r="K546" t="s">
        <v>99</v>
      </c>
      <c r="M546" t="s">
        <v>326</v>
      </c>
      <c r="N546">
        <v>0</v>
      </c>
      <c r="O546">
        <v>28042337</v>
      </c>
      <c r="P546" t="s">
        <v>401</v>
      </c>
    </row>
    <row r="547" spans="1:16">
      <c r="A547">
        <v>162</v>
      </c>
      <c r="B547">
        <v>3</v>
      </c>
      <c r="C547">
        <v>6.8648018648018603</v>
      </c>
      <c r="D547" t="s">
        <v>14</v>
      </c>
      <c r="E547" t="s">
        <v>326</v>
      </c>
      <c r="F547" t="s">
        <v>31</v>
      </c>
      <c r="G547" t="s">
        <v>330</v>
      </c>
      <c r="H547">
        <v>10</v>
      </c>
      <c r="I547" t="s">
        <v>29</v>
      </c>
      <c r="J547" t="s">
        <v>18</v>
      </c>
      <c r="K547" t="s">
        <v>99</v>
      </c>
      <c r="M547" t="s">
        <v>326</v>
      </c>
      <c r="N547">
        <v>0</v>
      </c>
      <c r="O547">
        <v>28042337</v>
      </c>
    </row>
    <row r="548" spans="1:16">
      <c r="A548">
        <v>162</v>
      </c>
      <c r="B548">
        <v>5</v>
      </c>
      <c r="C548">
        <v>8.2470862470862407</v>
      </c>
      <c r="D548" t="s">
        <v>14</v>
      </c>
      <c r="E548" t="s">
        <v>326</v>
      </c>
      <c r="F548" t="s">
        <v>31</v>
      </c>
      <c r="G548" t="s">
        <v>330</v>
      </c>
      <c r="H548">
        <v>10</v>
      </c>
      <c r="I548" t="s">
        <v>29</v>
      </c>
      <c r="J548" t="s">
        <v>18</v>
      </c>
      <c r="K548" t="s">
        <v>99</v>
      </c>
      <c r="M548" t="s">
        <v>326</v>
      </c>
      <c r="N548">
        <v>0</v>
      </c>
      <c r="O548">
        <v>28042337</v>
      </c>
    </row>
    <row r="549" spans="1:16">
      <c r="A549">
        <v>162</v>
      </c>
      <c r="B549">
        <v>8</v>
      </c>
      <c r="C549">
        <v>9.20979020979021</v>
      </c>
      <c r="D549" t="s">
        <v>14</v>
      </c>
      <c r="E549" t="s">
        <v>326</v>
      </c>
      <c r="F549" t="s">
        <v>31</v>
      </c>
      <c r="G549" t="s">
        <v>330</v>
      </c>
      <c r="H549">
        <v>10</v>
      </c>
      <c r="I549" t="s">
        <v>29</v>
      </c>
      <c r="J549" t="s">
        <v>18</v>
      </c>
      <c r="K549" t="s">
        <v>99</v>
      </c>
      <c r="M549" t="s">
        <v>326</v>
      </c>
      <c r="N549">
        <v>0</v>
      </c>
      <c r="O549">
        <v>28042337</v>
      </c>
    </row>
    <row r="550" spans="1:16">
      <c r="A550">
        <v>162</v>
      </c>
      <c r="B550">
        <v>22</v>
      </c>
      <c r="C550">
        <v>10.9347319347319</v>
      </c>
      <c r="D550" t="s">
        <v>14</v>
      </c>
      <c r="E550" t="s">
        <v>326</v>
      </c>
      <c r="F550" t="s">
        <v>31</v>
      </c>
      <c r="G550" t="s">
        <v>330</v>
      </c>
      <c r="H550">
        <v>10</v>
      </c>
      <c r="I550" t="s">
        <v>29</v>
      </c>
      <c r="J550" t="s">
        <v>18</v>
      </c>
      <c r="K550" t="s">
        <v>99</v>
      </c>
      <c r="M550" t="s">
        <v>326</v>
      </c>
      <c r="N550">
        <v>0</v>
      </c>
      <c r="O550">
        <v>28042337</v>
      </c>
    </row>
    <row r="551" spans="1:16">
      <c r="A551">
        <v>162</v>
      </c>
      <c r="B551">
        <v>27</v>
      </c>
      <c r="C551">
        <v>11.7645687645687</v>
      </c>
      <c r="D551" t="s">
        <v>14</v>
      </c>
      <c r="E551" t="s">
        <v>326</v>
      </c>
      <c r="F551" t="s">
        <v>31</v>
      </c>
      <c r="G551" t="s">
        <v>330</v>
      </c>
      <c r="H551">
        <v>10</v>
      </c>
      <c r="I551" t="s">
        <v>29</v>
      </c>
      <c r="J551" t="s">
        <v>18</v>
      </c>
      <c r="K551" t="s">
        <v>99</v>
      </c>
      <c r="M551" t="s">
        <v>326</v>
      </c>
      <c r="N551">
        <v>0</v>
      </c>
      <c r="O551">
        <v>28042337</v>
      </c>
    </row>
  </sheetData>
  <phoneticPr fontId="1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718"/>
  <sheetViews>
    <sheetView zoomScale="75" workbookViewId="0">
      <pane ySplit="1" topLeftCell="A241" activePane="bottomLeft" state="frozen"/>
      <selection pane="bottomLeft" activeCell="C1" sqref="C1"/>
    </sheetView>
  </sheetViews>
  <sheetFormatPr defaultRowHeight="14.4"/>
  <cols>
    <col min="15" max="15" width="48.6640625" customWidth="1"/>
    <col min="16" max="16" width="22.886718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403</v>
      </c>
      <c r="J1" t="s">
        <v>8</v>
      </c>
      <c r="K1" t="s">
        <v>9</v>
      </c>
      <c r="L1" t="s">
        <v>10</v>
      </c>
      <c r="M1" t="s">
        <v>375</v>
      </c>
      <c r="N1" t="s">
        <v>11</v>
      </c>
      <c r="O1" t="s">
        <v>12</v>
      </c>
      <c r="P1" t="s">
        <v>13</v>
      </c>
    </row>
    <row r="2" spans="1:16">
      <c r="A2" s="6">
        <v>1</v>
      </c>
      <c r="B2" s="6">
        <v>0.5</v>
      </c>
      <c r="C2">
        <v>2.79004882585444</v>
      </c>
      <c r="D2" t="s">
        <v>14</v>
      </c>
      <c r="E2">
        <v>23.7</v>
      </c>
      <c r="F2" s="21" t="s">
        <v>15</v>
      </c>
      <c r="G2" t="s">
        <v>280</v>
      </c>
      <c r="H2">
        <v>4</v>
      </c>
      <c r="I2" t="s">
        <v>17</v>
      </c>
      <c r="J2" t="s">
        <v>18</v>
      </c>
      <c r="K2" t="s">
        <v>19</v>
      </c>
      <c r="L2" t="s">
        <v>20</v>
      </c>
      <c r="M2" t="s">
        <v>326</v>
      </c>
      <c r="N2">
        <v>5000</v>
      </c>
      <c r="O2">
        <v>20193702</v>
      </c>
      <c r="P2" s="6" t="s">
        <v>21</v>
      </c>
    </row>
    <row r="3" spans="1:16">
      <c r="A3" s="6">
        <v>1</v>
      </c>
      <c r="B3" s="6">
        <v>4</v>
      </c>
      <c r="C3">
        <v>7.4401299999999999</v>
      </c>
      <c r="D3" t="s">
        <v>14</v>
      </c>
      <c r="E3">
        <v>23.7</v>
      </c>
      <c r="F3" s="21" t="s">
        <v>15</v>
      </c>
      <c r="G3" t="s">
        <v>280</v>
      </c>
      <c r="H3">
        <v>4</v>
      </c>
      <c r="I3" t="s">
        <v>17</v>
      </c>
      <c r="J3" t="s">
        <v>18</v>
      </c>
      <c r="K3" t="s">
        <v>19</v>
      </c>
      <c r="L3" t="s">
        <v>20</v>
      </c>
      <c r="M3" t="s">
        <v>326</v>
      </c>
      <c r="N3">
        <v>5000</v>
      </c>
      <c r="O3">
        <v>20193702</v>
      </c>
      <c r="P3" s="6"/>
    </row>
    <row r="4" spans="1:16">
      <c r="A4" s="6">
        <v>1</v>
      </c>
      <c r="B4" s="6">
        <v>24</v>
      </c>
      <c r="C4">
        <v>79.73</v>
      </c>
      <c r="D4" t="s">
        <v>14</v>
      </c>
      <c r="E4">
        <v>23.7</v>
      </c>
      <c r="F4" s="21" t="s">
        <v>15</v>
      </c>
      <c r="G4" t="s">
        <v>280</v>
      </c>
      <c r="H4">
        <v>4</v>
      </c>
      <c r="I4" t="s">
        <v>17</v>
      </c>
      <c r="J4" t="s">
        <v>18</v>
      </c>
      <c r="K4" t="s">
        <v>19</v>
      </c>
      <c r="L4" t="s">
        <v>20</v>
      </c>
      <c r="M4" t="s">
        <v>326</v>
      </c>
      <c r="N4">
        <v>5000</v>
      </c>
      <c r="O4">
        <v>20193702</v>
      </c>
    </row>
    <row r="5" spans="1:16">
      <c r="A5" s="6">
        <v>1</v>
      </c>
      <c r="B5" s="6">
        <v>168</v>
      </c>
      <c r="C5">
        <f>93.27</f>
        <v>93.27</v>
      </c>
      <c r="D5" t="s">
        <v>14</v>
      </c>
      <c r="E5">
        <v>23.7</v>
      </c>
      <c r="F5" s="21" t="s">
        <v>15</v>
      </c>
      <c r="G5" t="s">
        <v>280</v>
      </c>
      <c r="H5">
        <v>4</v>
      </c>
      <c r="I5" t="s">
        <v>17</v>
      </c>
      <c r="J5" t="s">
        <v>18</v>
      </c>
      <c r="K5" t="s">
        <v>19</v>
      </c>
      <c r="L5" t="s">
        <v>20</v>
      </c>
      <c r="M5" t="s">
        <v>326</v>
      </c>
      <c r="N5">
        <v>5000</v>
      </c>
      <c r="O5">
        <v>20193702</v>
      </c>
    </row>
    <row r="6" spans="1:16">
      <c r="A6" s="6">
        <v>1</v>
      </c>
      <c r="B6" s="6">
        <v>720</v>
      </c>
      <c r="C6">
        <v>26.784468728202711</v>
      </c>
      <c r="D6" t="s">
        <v>14</v>
      </c>
      <c r="E6">
        <v>23.7</v>
      </c>
      <c r="F6" s="21" t="s">
        <v>15</v>
      </c>
      <c r="G6" t="s">
        <v>280</v>
      </c>
      <c r="H6">
        <v>4</v>
      </c>
      <c r="I6" t="s">
        <v>17</v>
      </c>
      <c r="J6" t="s">
        <v>18</v>
      </c>
      <c r="K6" t="s">
        <v>19</v>
      </c>
      <c r="L6" t="s">
        <v>20</v>
      </c>
      <c r="M6" t="s">
        <v>326</v>
      </c>
      <c r="N6">
        <v>5000</v>
      </c>
      <c r="O6">
        <v>20193702</v>
      </c>
    </row>
    <row r="7" spans="1:16">
      <c r="A7" s="6">
        <v>1</v>
      </c>
      <c r="B7" s="6">
        <v>2160</v>
      </c>
      <c r="C7">
        <v>24.180423157405215</v>
      </c>
      <c r="D7" t="s">
        <v>14</v>
      </c>
      <c r="E7">
        <v>23.7</v>
      </c>
      <c r="F7" s="21" t="s">
        <v>15</v>
      </c>
      <c r="G7" t="s">
        <v>280</v>
      </c>
      <c r="H7">
        <v>4</v>
      </c>
      <c r="I7" t="s">
        <v>17</v>
      </c>
      <c r="J7" t="s">
        <v>18</v>
      </c>
      <c r="K7" t="s">
        <v>19</v>
      </c>
      <c r="L7" t="s">
        <v>20</v>
      </c>
      <c r="M7" t="s">
        <v>326</v>
      </c>
      <c r="N7">
        <v>5000</v>
      </c>
      <c r="O7">
        <v>20193702</v>
      </c>
    </row>
    <row r="8" spans="1:16">
      <c r="A8" s="6">
        <v>1</v>
      </c>
      <c r="B8" s="6">
        <v>4320</v>
      </c>
      <c r="C8">
        <v>20.274354801209</v>
      </c>
      <c r="D8" t="s">
        <v>14</v>
      </c>
      <c r="E8">
        <v>23.7</v>
      </c>
      <c r="F8" s="21" t="s">
        <v>15</v>
      </c>
      <c r="G8" t="s">
        <v>280</v>
      </c>
      <c r="H8">
        <v>4</v>
      </c>
      <c r="I8" t="s">
        <v>17</v>
      </c>
      <c r="J8" t="s">
        <v>18</v>
      </c>
      <c r="K8" t="s">
        <v>19</v>
      </c>
      <c r="L8" t="s">
        <v>20</v>
      </c>
      <c r="M8" t="s">
        <v>326</v>
      </c>
      <c r="N8">
        <v>5000</v>
      </c>
      <c r="O8">
        <v>20193702</v>
      </c>
    </row>
    <row r="9" spans="1:16">
      <c r="A9" s="6">
        <v>2</v>
      </c>
      <c r="B9" s="6">
        <v>0.5</v>
      </c>
      <c r="C9">
        <v>2.2197558268590387</v>
      </c>
      <c r="D9" t="s">
        <v>14</v>
      </c>
      <c r="E9">
        <v>23.7</v>
      </c>
      <c r="F9" s="21" t="s">
        <v>15</v>
      </c>
      <c r="G9" t="s">
        <v>280</v>
      </c>
      <c r="H9">
        <v>13</v>
      </c>
      <c r="I9" t="s">
        <v>17</v>
      </c>
      <c r="J9" t="s">
        <v>18</v>
      </c>
      <c r="K9" t="s">
        <v>19</v>
      </c>
      <c r="L9" t="s">
        <v>20</v>
      </c>
      <c r="M9" t="s">
        <v>326</v>
      </c>
      <c r="N9">
        <v>5000</v>
      </c>
      <c r="O9">
        <v>20193702</v>
      </c>
      <c r="P9" s="6" t="s">
        <v>22</v>
      </c>
    </row>
    <row r="10" spans="1:16">
      <c r="A10" s="6">
        <v>2</v>
      </c>
      <c r="B10" s="6">
        <v>4</v>
      </c>
      <c r="C10">
        <v>3.3778893017420257</v>
      </c>
      <c r="D10" t="s">
        <v>14</v>
      </c>
      <c r="E10">
        <v>23.7</v>
      </c>
      <c r="F10" s="21" t="s">
        <v>15</v>
      </c>
      <c r="G10" t="s">
        <v>280</v>
      </c>
      <c r="H10">
        <v>13</v>
      </c>
      <c r="I10" t="s">
        <v>17</v>
      </c>
      <c r="J10" t="s">
        <v>18</v>
      </c>
      <c r="K10" t="s">
        <v>19</v>
      </c>
      <c r="L10" t="s">
        <v>20</v>
      </c>
      <c r="M10" t="s">
        <v>326</v>
      </c>
      <c r="N10">
        <v>5000</v>
      </c>
      <c r="O10">
        <v>20193702</v>
      </c>
    </row>
    <row r="11" spans="1:16">
      <c r="A11" s="6">
        <v>2</v>
      </c>
      <c r="B11" s="6">
        <v>24</v>
      </c>
      <c r="C11">
        <v>7.4313564638324312</v>
      </c>
      <c r="D11" t="s">
        <v>14</v>
      </c>
      <c r="E11">
        <v>23.7</v>
      </c>
      <c r="F11" s="21" t="s">
        <v>15</v>
      </c>
      <c r="G11" t="s">
        <v>280</v>
      </c>
      <c r="H11">
        <v>13</v>
      </c>
      <c r="I11" t="s">
        <v>17</v>
      </c>
      <c r="J11" t="s">
        <v>18</v>
      </c>
      <c r="K11" t="s">
        <v>19</v>
      </c>
      <c r="L11" t="s">
        <v>20</v>
      </c>
      <c r="M11" t="s">
        <v>326</v>
      </c>
      <c r="N11">
        <v>5000</v>
      </c>
      <c r="O11">
        <v>20193702</v>
      </c>
    </row>
    <row r="12" spans="1:16">
      <c r="A12" s="6">
        <v>2</v>
      </c>
      <c r="B12" s="6">
        <v>168</v>
      </c>
      <c r="C12">
        <v>36.818993388988083</v>
      </c>
      <c r="D12" t="s">
        <v>14</v>
      </c>
      <c r="E12">
        <v>23.7</v>
      </c>
      <c r="F12" s="21" t="s">
        <v>15</v>
      </c>
      <c r="G12" t="s">
        <v>280</v>
      </c>
      <c r="H12">
        <v>13</v>
      </c>
      <c r="I12" t="s">
        <v>17</v>
      </c>
      <c r="J12" t="s">
        <v>18</v>
      </c>
      <c r="K12" t="s">
        <v>19</v>
      </c>
      <c r="L12" t="s">
        <v>20</v>
      </c>
      <c r="M12" t="s">
        <v>326</v>
      </c>
      <c r="N12">
        <v>5000</v>
      </c>
      <c r="O12">
        <v>20193702</v>
      </c>
    </row>
    <row r="13" spans="1:16">
      <c r="A13" s="6">
        <v>2</v>
      </c>
      <c r="B13" s="6">
        <v>720</v>
      </c>
      <c r="C13">
        <v>35.081793176663581</v>
      </c>
      <c r="D13" t="s">
        <v>14</v>
      </c>
      <c r="E13">
        <v>23.7</v>
      </c>
      <c r="F13" s="21" t="s">
        <v>15</v>
      </c>
      <c r="G13" t="s">
        <v>280</v>
      </c>
      <c r="H13">
        <v>13</v>
      </c>
      <c r="I13" t="s">
        <v>17</v>
      </c>
      <c r="J13" t="s">
        <v>18</v>
      </c>
      <c r="K13" t="s">
        <v>19</v>
      </c>
      <c r="L13" t="s">
        <v>20</v>
      </c>
      <c r="M13" t="s">
        <v>326</v>
      </c>
      <c r="N13">
        <v>5000</v>
      </c>
      <c r="O13">
        <v>20193702</v>
      </c>
    </row>
    <row r="14" spans="1:16">
      <c r="A14" s="6">
        <v>2</v>
      </c>
      <c r="B14" s="6">
        <v>2160</v>
      </c>
      <c r="C14">
        <v>30.159725908410895</v>
      </c>
      <c r="D14" t="s">
        <v>14</v>
      </c>
      <c r="E14">
        <v>23.7</v>
      </c>
      <c r="F14" s="21" t="s">
        <v>15</v>
      </c>
      <c r="G14" t="s">
        <v>280</v>
      </c>
      <c r="H14">
        <v>13</v>
      </c>
      <c r="I14" t="s">
        <v>17</v>
      </c>
      <c r="J14" t="s">
        <v>18</v>
      </c>
      <c r="K14" t="s">
        <v>19</v>
      </c>
      <c r="L14" t="s">
        <v>20</v>
      </c>
      <c r="M14" t="s">
        <v>326</v>
      </c>
      <c r="N14">
        <v>5000</v>
      </c>
      <c r="O14">
        <v>20193702</v>
      </c>
    </row>
    <row r="15" spans="1:16">
      <c r="A15" s="6">
        <v>2</v>
      </c>
      <c r="B15" s="6">
        <v>4320</v>
      </c>
      <c r="C15">
        <v>15.248757419292531</v>
      </c>
      <c r="D15" t="s">
        <v>14</v>
      </c>
      <c r="E15">
        <v>23.7</v>
      </c>
      <c r="F15" s="21" t="s">
        <v>15</v>
      </c>
      <c r="G15" t="s">
        <v>280</v>
      </c>
      <c r="H15">
        <v>13</v>
      </c>
      <c r="I15" t="s">
        <v>17</v>
      </c>
      <c r="J15" t="s">
        <v>18</v>
      </c>
      <c r="K15" t="s">
        <v>19</v>
      </c>
      <c r="L15" t="s">
        <v>20</v>
      </c>
      <c r="M15" t="s">
        <v>326</v>
      </c>
      <c r="N15">
        <v>5000</v>
      </c>
      <c r="O15">
        <v>20193702</v>
      </c>
    </row>
    <row r="16" spans="1:16">
      <c r="A16" s="6">
        <v>3</v>
      </c>
      <c r="B16" s="6">
        <v>0.5</v>
      </c>
      <c r="C16">
        <v>15.788307791449309</v>
      </c>
      <c r="D16" t="s">
        <v>14</v>
      </c>
      <c r="E16">
        <v>23.7</v>
      </c>
      <c r="F16" s="21" t="s">
        <v>15</v>
      </c>
      <c r="G16" t="s">
        <v>280</v>
      </c>
      <c r="H16">
        <v>100</v>
      </c>
      <c r="I16" t="s">
        <v>17</v>
      </c>
      <c r="J16" t="s">
        <v>18</v>
      </c>
      <c r="K16" t="s">
        <v>19</v>
      </c>
      <c r="L16" t="s">
        <v>20</v>
      </c>
      <c r="M16" t="s">
        <v>326</v>
      </c>
      <c r="N16">
        <v>30000</v>
      </c>
      <c r="O16">
        <v>20193702</v>
      </c>
      <c r="P16" s="6" t="s">
        <v>23</v>
      </c>
    </row>
    <row r="17" spans="1:16">
      <c r="A17" s="6">
        <v>3</v>
      </c>
      <c r="B17" s="6">
        <v>4</v>
      </c>
      <c r="C17">
        <v>11.5995730712689</v>
      </c>
      <c r="D17" t="s">
        <v>14</v>
      </c>
      <c r="E17">
        <v>23.7</v>
      </c>
      <c r="F17" s="21" t="s">
        <v>15</v>
      </c>
      <c r="G17" t="s">
        <v>280</v>
      </c>
      <c r="H17">
        <v>100</v>
      </c>
      <c r="I17" t="s">
        <v>17</v>
      </c>
      <c r="J17" t="s">
        <v>18</v>
      </c>
      <c r="K17" t="s">
        <v>19</v>
      </c>
      <c r="L17" t="s">
        <v>20</v>
      </c>
      <c r="M17" t="s">
        <v>326</v>
      </c>
      <c r="N17">
        <v>30000</v>
      </c>
      <c r="O17">
        <v>20193702</v>
      </c>
    </row>
    <row r="18" spans="1:16">
      <c r="A18" s="6">
        <v>3</v>
      </c>
      <c r="B18" s="6">
        <v>24</v>
      </c>
      <c r="C18">
        <v>27.387880862718212</v>
      </c>
      <c r="D18" t="s">
        <v>14</v>
      </c>
      <c r="E18">
        <v>23.7</v>
      </c>
      <c r="F18" s="21" t="s">
        <v>15</v>
      </c>
      <c r="G18" t="s">
        <v>280</v>
      </c>
      <c r="H18">
        <v>100</v>
      </c>
      <c r="I18" t="s">
        <v>17</v>
      </c>
      <c r="J18" t="s">
        <v>18</v>
      </c>
      <c r="K18" t="s">
        <v>19</v>
      </c>
      <c r="L18" t="s">
        <v>20</v>
      </c>
      <c r="M18" t="s">
        <v>326</v>
      </c>
      <c r="N18">
        <v>30000</v>
      </c>
      <c r="O18">
        <v>20193702</v>
      </c>
    </row>
    <row r="19" spans="1:16">
      <c r="A19" s="6">
        <v>3</v>
      </c>
      <c r="B19" s="6">
        <v>168</v>
      </c>
      <c r="C19">
        <v>13.855045612904501</v>
      </c>
      <c r="D19" t="s">
        <v>14</v>
      </c>
      <c r="E19">
        <v>23.7</v>
      </c>
      <c r="F19" s="21" t="s">
        <v>15</v>
      </c>
      <c r="G19" t="s">
        <v>280</v>
      </c>
      <c r="H19">
        <v>100</v>
      </c>
      <c r="I19" t="s">
        <v>17</v>
      </c>
      <c r="J19" t="s">
        <v>18</v>
      </c>
      <c r="K19" t="s">
        <v>19</v>
      </c>
      <c r="L19" t="s">
        <v>20</v>
      </c>
      <c r="M19" t="s">
        <v>326</v>
      </c>
      <c r="N19">
        <v>30000</v>
      </c>
      <c r="O19">
        <v>20193702</v>
      </c>
    </row>
    <row r="20" spans="1:16">
      <c r="A20" s="6">
        <v>3</v>
      </c>
      <c r="B20" s="6">
        <v>720</v>
      </c>
      <c r="C20">
        <v>14.016150794449924</v>
      </c>
      <c r="D20" t="s">
        <v>14</v>
      </c>
      <c r="E20">
        <v>23.7</v>
      </c>
      <c r="F20" s="21" t="s">
        <v>15</v>
      </c>
      <c r="G20" t="s">
        <v>280</v>
      </c>
      <c r="H20">
        <v>100</v>
      </c>
      <c r="I20" t="s">
        <v>17</v>
      </c>
      <c r="J20" t="s">
        <v>18</v>
      </c>
      <c r="K20" t="s">
        <v>19</v>
      </c>
      <c r="L20" t="s">
        <v>20</v>
      </c>
      <c r="M20" t="s">
        <v>326</v>
      </c>
      <c r="N20">
        <v>30000</v>
      </c>
      <c r="O20">
        <v>20193702</v>
      </c>
    </row>
    <row r="21" spans="1:16">
      <c r="A21" s="6">
        <v>3</v>
      </c>
      <c r="B21" s="6">
        <v>2160</v>
      </c>
      <c r="C21">
        <v>18.688201059266547</v>
      </c>
      <c r="D21" t="s">
        <v>14</v>
      </c>
      <c r="E21">
        <v>23.7</v>
      </c>
      <c r="F21" s="21" t="s">
        <v>15</v>
      </c>
      <c r="G21" t="s">
        <v>280</v>
      </c>
      <c r="H21">
        <v>100</v>
      </c>
      <c r="I21" t="s">
        <v>17</v>
      </c>
      <c r="J21" t="s">
        <v>18</v>
      </c>
      <c r="K21" t="s">
        <v>19</v>
      </c>
      <c r="L21" t="s">
        <v>20</v>
      </c>
      <c r="M21" t="s">
        <v>326</v>
      </c>
      <c r="N21">
        <v>30000</v>
      </c>
      <c r="O21">
        <v>20193702</v>
      </c>
    </row>
    <row r="22" spans="1:16">
      <c r="A22" s="6">
        <v>3</v>
      </c>
      <c r="B22" s="6">
        <v>4320</v>
      </c>
      <c r="C22">
        <v>24.649092776446395</v>
      </c>
      <c r="D22" t="s">
        <v>14</v>
      </c>
      <c r="E22">
        <v>23.7</v>
      </c>
      <c r="F22" s="21" t="s">
        <v>15</v>
      </c>
      <c r="G22" t="s">
        <v>280</v>
      </c>
      <c r="H22">
        <v>100</v>
      </c>
      <c r="I22" t="s">
        <v>17</v>
      </c>
      <c r="J22" t="s">
        <v>18</v>
      </c>
      <c r="K22" t="s">
        <v>19</v>
      </c>
      <c r="L22" t="s">
        <v>20</v>
      </c>
      <c r="M22" t="s">
        <v>326</v>
      </c>
      <c r="N22">
        <v>30000</v>
      </c>
      <c r="O22">
        <v>20193702</v>
      </c>
    </row>
    <row r="23" spans="1:16">
      <c r="A23" s="6">
        <v>4</v>
      </c>
      <c r="B23" s="6">
        <v>4</v>
      </c>
      <c r="C23">
        <v>8.8636363636363598</v>
      </c>
      <c r="D23" t="s">
        <v>14</v>
      </c>
      <c r="E23" t="s">
        <v>326</v>
      </c>
      <c r="F23" t="s">
        <v>31</v>
      </c>
      <c r="G23" t="s">
        <v>280</v>
      </c>
      <c r="H23">
        <v>5</v>
      </c>
      <c r="I23" t="s">
        <v>24</v>
      </c>
      <c r="J23" t="s">
        <v>18</v>
      </c>
      <c r="K23" t="s">
        <v>19</v>
      </c>
      <c r="L23" t="s">
        <v>25</v>
      </c>
      <c r="M23" t="s">
        <v>196</v>
      </c>
      <c r="N23">
        <v>5000</v>
      </c>
      <c r="O23" s="21">
        <v>25999665</v>
      </c>
      <c r="P23" s="6" t="s">
        <v>26</v>
      </c>
    </row>
    <row r="24" spans="1:16">
      <c r="A24" s="6">
        <v>4</v>
      </c>
      <c r="B24" s="6">
        <v>24</v>
      </c>
      <c r="C24">
        <v>12.7272727272727</v>
      </c>
      <c r="D24" t="s">
        <v>14</v>
      </c>
      <c r="E24" t="s">
        <v>326</v>
      </c>
      <c r="F24" t="s">
        <v>31</v>
      </c>
      <c r="G24" t="s">
        <v>280</v>
      </c>
      <c r="H24">
        <v>5</v>
      </c>
      <c r="I24" t="s">
        <v>24</v>
      </c>
      <c r="J24" t="s">
        <v>18</v>
      </c>
      <c r="K24" t="s">
        <v>19</v>
      </c>
      <c r="L24" t="s">
        <v>25</v>
      </c>
      <c r="M24" t="s">
        <v>196</v>
      </c>
      <c r="N24">
        <v>5000</v>
      </c>
      <c r="O24" s="21">
        <v>25999665</v>
      </c>
    </row>
    <row r="25" spans="1:16">
      <c r="A25" s="6">
        <v>4</v>
      </c>
      <c r="B25" s="6">
        <v>168</v>
      </c>
      <c r="C25">
        <v>10.2272727272727</v>
      </c>
      <c r="D25" t="s">
        <v>14</v>
      </c>
      <c r="E25" t="s">
        <v>326</v>
      </c>
      <c r="F25" t="s">
        <v>31</v>
      </c>
      <c r="G25" t="s">
        <v>280</v>
      </c>
      <c r="H25">
        <v>5</v>
      </c>
      <c r="I25" t="s">
        <v>24</v>
      </c>
      <c r="J25" t="s">
        <v>18</v>
      </c>
      <c r="K25" t="s">
        <v>19</v>
      </c>
      <c r="L25" t="s">
        <v>25</v>
      </c>
      <c r="M25" t="s">
        <v>196</v>
      </c>
      <c r="N25">
        <v>5000</v>
      </c>
      <c r="O25" s="21">
        <v>25999665</v>
      </c>
    </row>
    <row r="26" spans="1:16">
      <c r="A26" s="36">
        <v>5</v>
      </c>
      <c r="B26" s="6">
        <v>0.5</v>
      </c>
      <c r="C26">
        <v>1.4285714285714299</v>
      </c>
      <c r="D26" t="s">
        <v>14</v>
      </c>
      <c r="E26">
        <v>21.8</v>
      </c>
      <c r="F26" s="21" t="s">
        <v>15</v>
      </c>
      <c r="G26" t="s">
        <v>280</v>
      </c>
      <c r="H26">
        <v>27.3</v>
      </c>
      <c r="I26" t="s">
        <v>17</v>
      </c>
      <c r="J26" t="s">
        <v>18</v>
      </c>
      <c r="K26" t="s">
        <v>19</v>
      </c>
      <c r="L26" t="s">
        <v>27</v>
      </c>
      <c r="M26" t="s">
        <v>57</v>
      </c>
      <c r="N26">
        <v>0</v>
      </c>
      <c r="O26" s="21">
        <v>23739667</v>
      </c>
      <c r="P26" s="6" t="s">
        <v>28</v>
      </c>
    </row>
    <row r="27" spans="1:16">
      <c r="A27" s="36">
        <v>5</v>
      </c>
      <c r="B27" s="6">
        <v>1</v>
      </c>
      <c r="C27">
        <v>1.9047619047619</v>
      </c>
      <c r="D27" t="s">
        <v>14</v>
      </c>
      <c r="E27">
        <v>21.8</v>
      </c>
      <c r="F27" s="21" t="s">
        <v>15</v>
      </c>
      <c r="G27" t="s">
        <v>280</v>
      </c>
      <c r="H27">
        <v>27.3</v>
      </c>
      <c r="I27" t="s">
        <v>17</v>
      </c>
      <c r="J27" t="s">
        <v>18</v>
      </c>
      <c r="K27" t="s">
        <v>19</v>
      </c>
      <c r="L27" t="s">
        <v>27</v>
      </c>
      <c r="M27" t="s">
        <v>57</v>
      </c>
      <c r="N27">
        <v>0</v>
      </c>
      <c r="O27" s="21">
        <v>23739667</v>
      </c>
    </row>
    <row r="28" spans="1:16">
      <c r="A28" s="36">
        <v>5</v>
      </c>
      <c r="B28" s="6">
        <v>2</v>
      </c>
      <c r="C28">
        <v>2.1428571428571401</v>
      </c>
      <c r="D28" t="s">
        <v>14</v>
      </c>
      <c r="E28">
        <v>21.8</v>
      </c>
      <c r="F28" s="21" t="s">
        <v>15</v>
      </c>
      <c r="G28" t="s">
        <v>280</v>
      </c>
      <c r="H28">
        <v>27.3</v>
      </c>
      <c r="I28" t="s">
        <v>17</v>
      </c>
      <c r="J28" t="s">
        <v>18</v>
      </c>
      <c r="K28" t="s">
        <v>19</v>
      </c>
      <c r="L28" t="s">
        <v>27</v>
      </c>
      <c r="M28" t="s">
        <v>57</v>
      </c>
      <c r="N28">
        <v>0</v>
      </c>
      <c r="O28" s="21">
        <v>23739667</v>
      </c>
    </row>
    <row r="29" spans="1:16">
      <c r="A29" s="36">
        <v>5</v>
      </c>
      <c r="B29" s="6">
        <v>4</v>
      </c>
      <c r="C29">
        <v>1.9047619047619</v>
      </c>
      <c r="D29" t="s">
        <v>14</v>
      </c>
      <c r="E29">
        <v>21.8</v>
      </c>
      <c r="F29" s="21" t="s">
        <v>15</v>
      </c>
      <c r="G29" t="s">
        <v>280</v>
      </c>
      <c r="H29">
        <v>27.3</v>
      </c>
      <c r="I29" t="s">
        <v>17</v>
      </c>
      <c r="J29" t="s">
        <v>18</v>
      </c>
      <c r="K29" t="s">
        <v>19</v>
      </c>
      <c r="L29" t="s">
        <v>27</v>
      </c>
      <c r="M29" t="s">
        <v>57</v>
      </c>
      <c r="N29">
        <v>0</v>
      </c>
      <c r="O29" s="21">
        <v>23739667</v>
      </c>
    </row>
    <row r="30" spans="1:16">
      <c r="A30" s="36">
        <v>5</v>
      </c>
      <c r="B30" s="6">
        <v>24</v>
      </c>
      <c r="C30">
        <v>2.2619047619047699</v>
      </c>
      <c r="D30" t="s">
        <v>14</v>
      </c>
      <c r="E30">
        <v>21.8</v>
      </c>
      <c r="F30" s="21" t="s">
        <v>15</v>
      </c>
      <c r="G30" t="s">
        <v>280</v>
      </c>
      <c r="H30">
        <v>27.3</v>
      </c>
      <c r="I30" t="s">
        <v>17</v>
      </c>
      <c r="J30" t="s">
        <v>18</v>
      </c>
      <c r="K30" t="s">
        <v>19</v>
      </c>
      <c r="L30" t="s">
        <v>27</v>
      </c>
      <c r="M30" t="s">
        <v>57</v>
      </c>
      <c r="N30">
        <v>0</v>
      </c>
      <c r="O30" s="21">
        <v>23739667</v>
      </c>
    </row>
    <row r="31" spans="1:16">
      <c r="A31" s="6">
        <v>6</v>
      </c>
      <c r="B31" s="6">
        <v>24</v>
      </c>
      <c r="C31">
        <v>31.08</v>
      </c>
      <c r="D31" t="s">
        <v>14</v>
      </c>
      <c r="E31" t="s">
        <v>326</v>
      </c>
      <c r="F31" t="s">
        <v>31</v>
      </c>
      <c r="G31" t="s">
        <v>280</v>
      </c>
      <c r="H31">
        <v>2.5</v>
      </c>
      <c r="I31" t="s">
        <v>29</v>
      </c>
      <c r="J31" t="s">
        <v>18</v>
      </c>
      <c r="K31" t="s">
        <v>30</v>
      </c>
      <c r="L31" t="s">
        <v>20</v>
      </c>
      <c r="M31" t="s">
        <v>326</v>
      </c>
      <c r="N31">
        <v>0</v>
      </c>
      <c r="O31" s="21">
        <v>25224367</v>
      </c>
      <c r="P31" s="16" t="s">
        <v>346</v>
      </c>
    </row>
    <row r="32" spans="1:16">
      <c r="A32" s="18">
        <v>7</v>
      </c>
      <c r="B32" s="6">
        <v>1</v>
      </c>
      <c r="C32">
        <v>24.245283018867902</v>
      </c>
      <c r="D32" t="s">
        <v>14</v>
      </c>
      <c r="E32">
        <v>21.4</v>
      </c>
      <c r="F32" t="s">
        <v>31</v>
      </c>
      <c r="G32" t="s">
        <v>280</v>
      </c>
      <c r="H32">
        <v>10</v>
      </c>
      <c r="I32" t="s">
        <v>81</v>
      </c>
      <c r="J32" t="s">
        <v>18</v>
      </c>
      <c r="K32" t="s">
        <v>32</v>
      </c>
      <c r="L32" t="s">
        <v>33</v>
      </c>
      <c r="M32" t="s">
        <v>326</v>
      </c>
      <c r="N32">
        <v>3400</v>
      </c>
      <c r="O32" s="21">
        <v>24495038</v>
      </c>
      <c r="P32" s="6" t="s">
        <v>34</v>
      </c>
    </row>
    <row r="33" spans="1:16">
      <c r="A33" s="18">
        <v>7</v>
      </c>
      <c r="B33" s="6">
        <v>4</v>
      </c>
      <c r="C33">
        <v>22.358490566037698</v>
      </c>
      <c r="D33" t="s">
        <v>14</v>
      </c>
      <c r="E33">
        <v>21.4</v>
      </c>
      <c r="F33" t="s">
        <v>31</v>
      </c>
      <c r="G33" t="s">
        <v>280</v>
      </c>
      <c r="H33">
        <v>10</v>
      </c>
      <c r="I33" t="s">
        <v>81</v>
      </c>
      <c r="J33" t="s">
        <v>18</v>
      </c>
      <c r="K33" t="s">
        <v>32</v>
      </c>
      <c r="L33" t="s">
        <v>33</v>
      </c>
      <c r="M33" t="s">
        <v>326</v>
      </c>
      <c r="N33">
        <v>3400</v>
      </c>
      <c r="O33" s="21">
        <v>24495038</v>
      </c>
    </row>
    <row r="34" spans="1:16">
      <c r="A34" s="18">
        <v>7</v>
      </c>
      <c r="B34" s="6">
        <v>24</v>
      </c>
      <c r="C34">
        <v>18.018867924528301</v>
      </c>
      <c r="D34" t="s">
        <v>14</v>
      </c>
      <c r="E34">
        <v>21.4</v>
      </c>
      <c r="F34" t="s">
        <v>31</v>
      </c>
      <c r="G34" t="s">
        <v>280</v>
      </c>
      <c r="H34">
        <v>10</v>
      </c>
      <c r="I34" t="s">
        <v>81</v>
      </c>
      <c r="J34" t="s">
        <v>18</v>
      </c>
      <c r="K34" t="s">
        <v>32</v>
      </c>
      <c r="L34" t="s">
        <v>33</v>
      </c>
      <c r="M34" t="s">
        <v>326</v>
      </c>
      <c r="N34">
        <v>3400</v>
      </c>
      <c r="O34" s="21">
        <v>24495038</v>
      </c>
    </row>
    <row r="35" spans="1:16">
      <c r="A35" s="18">
        <v>7</v>
      </c>
      <c r="B35" s="6">
        <v>48</v>
      </c>
      <c r="C35">
        <v>15</v>
      </c>
      <c r="D35" t="s">
        <v>14</v>
      </c>
      <c r="E35">
        <v>21.4</v>
      </c>
      <c r="F35" t="s">
        <v>31</v>
      </c>
      <c r="G35" t="s">
        <v>280</v>
      </c>
      <c r="H35">
        <v>10</v>
      </c>
      <c r="I35" t="s">
        <v>81</v>
      </c>
      <c r="J35" t="s">
        <v>18</v>
      </c>
      <c r="K35" t="s">
        <v>32</v>
      </c>
      <c r="L35" t="s">
        <v>33</v>
      </c>
      <c r="M35" t="s">
        <v>326</v>
      </c>
      <c r="N35">
        <v>3400</v>
      </c>
      <c r="O35" s="21">
        <v>24495038</v>
      </c>
    </row>
    <row r="36" spans="1:16">
      <c r="A36" s="18">
        <v>8</v>
      </c>
      <c r="B36" s="6">
        <v>1</v>
      </c>
      <c r="C36">
        <v>40</v>
      </c>
      <c r="D36" t="s">
        <v>14</v>
      </c>
      <c r="E36">
        <v>20</v>
      </c>
      <c r="F36" s="21" t="s">
        <v>15</v>
      </c>
      <c r="G36" t="s">
        <v>280</v>
      </c>
      <c r="H36">
        <v>56.8</v>
      </c>
      <c r="I36" t="s">
        <v>35</v>
      </c>
      <c r="J36" t="s">
        <v>18</v>
      </c>
      <c r="K36" t="s">
        <v>19</v>
      </c>
      <c r="L36" t="s">
        <v>20</v>
      </c>
      <c r="M36" t="s">
        <v>326</v>
      </c>
      <c r="N36">
        <v>5000</v>
      </c>
      <c r="O36" s="21">
        <v>24766522</v>
      </c>
      <c r="P36" s="6" t="s">
        <v>36</v>
      </c>
    </row>
    <row r="37" spans="1:16">
      <c r="A37" s="18">
        <v>8</v>
      </c>
      <c r="B37" s="6">
        <v>6</v>
      </c>
      <c r="C37">
        <v>55.952380952380899</v>
      </c>
      <c r="D37" t="s">
        <v>14</v>
      </c>
      <c r="E37">
        <v>20</v>
      </c>
      <c r="F37" s="21" t="s">
        <v>15</v>
      </c>
      <c r="G37" t="s">
        <v>280</v>
      </c>
      <c r="H37">
        <v>56.8</v>
      </c>
      <c r="I37" t="s">
        <v>35</v>
      </c>
      <c r="J37" t="s">
        <v>18</v>
      </c>
      <c r="K37" t="s">
        <v>19</v>
      </c>
      <c r="L37" t="s">
        <v>20</v>
      </c>
      <c r="M37" t="s">
        <v>326</v>
      </c>
      <c r="N37">
        <v>5000</v>
      </c>
      <c r="O37" s="21">
        <v>24766522</v>
      </c>
    </row>
    <row r="38" spans="1:16">
      <c r="A38" s="18">
        <v>8</v>
      </c>
      <c r="B38" s="6">
        <v>24</v>
      </c>
      <c r="C38">
        <v>54.938271604938201</v>
      </c>
      <c r="D38" t="s">
        <v>14</v>
      </c>
      <c r="E38">
        <v>20</v>
      </c>
      <c r="F38" s="21" t="s">
        <v>15</v>
      </c>
      <c r="G38" t="s">
        <v>280</v>
      </c>
      <c r="H38">
        <v>56.8</v>
      </c>
      <c r="I38" t="s">
        <v>35</v>
      </c>
      <c r="J38" t="s">
        <v>18</v>
      </c>
      <c r="K38" t="s">
        <v>19</v>
      </c>
      <c r="L38" t="s">
        <v>20</v>
      </c>
      <c r="M38" t="s">
        <v>326</v>
      </c>
      <c r="N38">
        <v>5000</v>
      </c>
      <c r="O38" s="21">
        <v>24766522</v>
      </c>
    </row>
    <row r="39" spans="1:16">
      <c r="A39" s="18">
        <v>9</v>
      </c>
      <c r="B39" s="6">
        <v>1</v>
      </c>
      <c r="C39">
        <v>41.3333333333333</v>
      </c>
      <c r="D39" t="s">
        <v>14</v>
      </c>
      <c r="E39">
        <v>20</v>
      </c>
      <c r="F39" s="21" t="s">
        <v>15</v>
      </c>
      <c r="G39" t="s">
        <v>280</v>
      </c>
      <c r="H39">
        <v>92</v>
      </c>
      <c r="I39" t="s">
        <v>35</v>
      </c>
      <c r="J39" t="s">
        <v>18</v>
      </c>
      <c r="K39" t="s">
        <v>37</v>
      </c>
      <c r="L39" t="s">
        <v>20</v>
      </c>
      <c r="M39" t="s">
        <v>326</v>
      </c>
      <c r="N39">
        <v>5000</v>
      </c>
      <c r="O39" s="21">
        <v>24766522</v>
      </c>
      <c r="P39" s="6" t="s">
        <v>38</v>
      </c>
    </row>
    <row r="40" spans="1:16">
      <c r="A40" s="18">
        <v>9</v>
      </c>
      <c r="B40" s="6">
        <v>6</v>
      </c>
      <c r="C40">
        <v>56.547619047619001</v>
      </c>
      <c r="D40" t="s">
        <v>14</v>
      </c>
      <c r="E40">
        <v>20</v>
      </c>
      <c r="F40" s="21" t="s">
        <v>15</v>
      </c>
      <c r="G40" t="s">
        <v>280</v>
      </c>
      <c r="H40">
        <v>92</v>
      </c>
      <c r="I40" t="s">
        <v>35</v>
      </c>
      <c r="J40" t="s">
        <v>18</v>
      </c>
      <c r="K40" t="s">
        <v>37</v>
      </c>
      <c r="L40" t="s">
        <v>20</v>
      </c>
      <c r="M40" t="s">
        <v>326</v>
      </c>
      <c r="N40">
        <v>5000</v>
      </c>
      <c r="O40" s="21">
        <v>24766522</v>
      </c>
    </row>
    <row r="41" spans="1:16">
      <c r="A41" s="18">
        <v>9</v>
      </c>
      <c r="B41" s="6">
        <v>24</v>
      </c>
      <c r="C41">
        <v>52.469135802469097</v>
      </c>
      <c r="D41" t="s">
        <v>14</v>
      </c>
      <c r="E41">
        <v>20</v>
      </c>
      <c r="F41" s="21" t="s">
        <v>15</v>
      </c>
      <c r="G41" t="s">
        <v>280</v>
      </c>
      <c r="H41">
        <v>92</v>
      </c>
      <c r="I41" t="s">
        <v>35</v>
      </c>
      <c r="J41" t="s">
        <v>18</v>
      </c>
      <c r="K41" t="s">
        <v>37</v>
      </c>
      <c r="L41" t="s">
        <v>20</v>
      </c>
      <c r="M41" t="s">
        <v>326</v>
      </c>
      <c r="N41">
        <v>5000</v>
      </c>
      <c r="O41" s="21">
        <v>24766522</v>
      </c>
    </row>
    <row r="42" spans="1:16">
      <c r="A42" s="18">
        <v>10</v>
      </c>
      <c r="B42" s="6">
        <v>1</v>
      </c>
      <c r="C42">
        <v>44</v>
      </c>
      <c r="D42" t="s">
        <v>14</v>
      </c>
      <c r="E42">
        <v>20</v>
      </c>
      <c r="F42" s="21" t="s">
        <v>15</v>
      </c>
      <c r="G42" t="s">
        <v>280</v>
      </c>
      <c r="H42">
        <v>49.6</v>
      </c>
      <c r="I42" t="s">
        <v>35</v>
      </c>
      <c r="J42" t="s">
        <v>18</v>
      </c>
      <c r="K42" t="s">
        <v>39</v>
      </c>
      <c r="L42" t="s">
        <v>20</v>
      </c>
      <c r="M42" t="s">
        <v>326</v>
      </c>
      <c r="N42">
        <v>5000</v>
      </c>
      <c r="O42" s="21">
        <v>24766522</v>
      </c>
      <c r="P42" s="6" t="s">
        <v>40</v>
      </c>
    </row>
    <row r="43" spans="1:16">
      <c r="A43" s="18">
        <v>10</v>
      </c>
      <c r="B43" s="6">
        <v>6</v>
      </c>
      <c r="C43">
        <v>50</v>
      </c>
      <c r="D43" t="s">
        <v>14</v>
      </c>
      <c r="E43">
        <v>20</v>
      </c>
      <c r="F43" s="21" t="s">
        <v>15</v>
      </c>
      <c r="G43" t="s">
        <v>280</v>
      </c>
      <c r="H43">
        <v>49.6</v>
      </c>
      <c r="I43" t="s">
        <v>35</v>
      </c>
      <c r="J43" t="s">
        <v>18</v>
      </c>
      <c r="K43" t="s">
        <v>39</v>
      </c>
      <c r="L43" t="s">
        <v>20</v>
      </c>
      <c r="M43" t="s">
        <v>326</v>
      </c>
      <c r="N43">
        <v>5000</v>
      </c>
      <c r="O43" s="21">
        <v>24766522</v>
      </c>
    </row>
    <row r="44" spans="1:16">
      <c r="A44" s="18">
        <v>10</v>
      </c>
      <c r="B44" s="6">
        <v>24</v>
      </c>
      <c r="C44">
        <v>64.197530864197503</v>
      </c>
      <c r="D44" t="s">
        <v>14</v>
      </c>
      <c r="E44">
        <v>20</v>
      </c>
      <c r="F44" s="21" t="s">
        <v>15</v>
      </c>
      <c r="G44" t="s">
        <v>280</v>
      </c>
      <c r="H44">
        <v>49.6</v>
      </c>
      <c r="I44" t="s">
        <v>35</v>
      </c>
      <c r="J44" t="s">
        <v>18</v>
      </c>
      <c r="K44" t="s">
        <v>39</v>
      </c>
      <c r="L44" t="s">
        <v>20</v>
      </c>
      <c r="M44" t="s">
        <v>326</v>
      </c>
      <c r="N44">
        <v>5000</v>
      </c>
      <c r="O44" s="21">
        <v>24766522</v>
      </c>
    </row>
    <row r="45" spans="1:16">
      <c r="A45" s="18">
        <v>11</v>
      </c>
      <c r="B45" s="6">
        <v>1</v>
      </c>
      <c r="C45">
        <v>4.4202898550724603</v>
      </c>
      <c r="D45" t="s">
        <v>14</v>
      </c>
      <c r="E45" t="s">
        <v>326</v>
      </c>
      <c r="F45" t="s">
        <v>31</v>
      </c>
      <c r="G45" t="s">
        <v>280</v>
      </c>
      <c r="H45">
        <v>5.5</v>
      </c>
      <c r="I45" t="s">
        <v>17</v>
      </c>
      <c r="J45" t="s">
        <v>18</v>
      </c>
      <c r="K45" t="s">
        <v>19</v>
      </c>
      <c r="L45" t="s">
        <v>20</v>
      </c>
      <c r="M45" t="s">
        <v>326</v>
      </c>
      <c r="N45">
        <v>1000</v>
      </c>
      <c r="O45">
        <v>24123783</v>
      </c>
      <c r="P45" s="6" t="s">
        <v>41</v>
      </c>
    </row>
    <row r="46" spans="1:16">
      <c r="A46" s="18">
        <v>11</v>
      </c>
      <c r="B46" s="6">
        <v>12</v>
      </c>
      <c r="C46">
        <v>3.2608695652173898</v>
      </c>
      <c r="D46" t="s">
        <v>14</v>
      </c>
      <c r="E46" t="s">
        <v>326</v>
      </c>
      <c r="F46" t="s">
        <v>31</v>
      </c>
      <c r="G46" t="s">
        <v>280</v>
      </c>
      <c r="H46">
        <v>5.5</v>
      </c>
      <c r="I46" t="s">
        <v>17</v>
      </c>
      <c r="J46" t="s">
        <v>18</v>
      </c>
      <c r="K46" t="s">
        <v>19</v>
      </c>
      <c r="L46" t="s">
        <v>20</v>
      </c>
      <c r="M46" t="s">
        <v>326</v>
      </c>
      <c r="N46">
        <v>1000</v>
      </c>
      <c r="O46">
        <v>24123783</v>
      </c>
    </row>
    <row r="47" spans="1:16">
      <c r="A47" s="18">
        <v>11</v>
      </c>
      <c r="B47" s="6">
        <v>24</v>
      </c>
      <c r="C47">
        <v>2.97101449275362</v>
      </c>
      <c r="D47" t="s">
        <v>14</v>
      </c>
      <c r="E47" t="s">
        <v>326</v>
      </c>
      <c r="F47" t="s">
        <v>31</v>
      </c>
      <c r="G47" t="s">
        <v>280</v>
      </c>
      <c r="H47">
        <v>5.5</v>
      </c>
      <c r="I47" t="s">
        <v>17</v>
      </c>
      <c r="J47" t="s">
        <v>18</v>
      </c>
      <c r="K47" t="s">
        <v>19</v>
      </c>
      <c r="L47" t="s">
        <v>20</v>
      </c>
      <c r="M47" t="s">
        <v>326</v>
      </c>
      <c r="N47">
        <v>1000</v>
      </c>
      <c r="O47">
        <v>24123783</v>
      </c>
    </row>
    <row r="48" spans="1:16">
      <c r="A48" s="18">
        <v>11</v>
      </c>
      <c r="B48" s="6">
        <v>48</v>
      </c>
      <c r="C48">
        <v>3.76811594202898</v>
      </c>
      <c r="D48" t="s">
        <v>14</v>
      </c>
      <c r="E48" t="s">
        <v>326</v>
      </c>
      <c r="F48" t="s">
        <v>31</v>
      </c>
      <c r="G48" t="s">
        <v>280</v>
      </c>
      <c r="H48">
        <v>5.5</v>
      </c>
      <c r="I48" t="s">
        <v>17</v>
      </c>
      <c r="J48" t="s">
        <v>18</v>
      </c>
      <c r="K48" t="s">
        <v>19</v>
      </c>
      <c r="L48" t="s">
        <v>20</v>
      </c>
      <c r="M48" t="s">
        <v>326</v>
      </c>
      <c r="N48">
        <v>1000</v>
      </c>
      <c r="O48">
        <v>24123783</v>
      </c>
    </row>
    <row r="49" spans="1:16">
      <c r="A49" s="18">
        <v>12</v>
      </c>
      <c r="B49" s="6">
        <v>1</v>
      </c>
      <c r="C49">
        <v>63.6</v>
      </c>
      <c r="D49" t="s">
        <v>14</v>
      </c>
      <c r="E49">
        <v>22.5</v>
      </c>
      <c r="F49" s="21" t="s">
        <v>42</v>
      </c>
      <c r="G49" t="s">
        <v>280</v>
      </c>
      <c r="H49">
        <v>55</v>
      </c>
      <c r="I49" t="s">
        <v>29</v>
      </c>
      <c r="J49" t="s">
        <v>18</v>
      </c>
      <c r="K49" t="s">
        <v>39</v>
      </c>
      <c r="L49" t="s">
        <v>43</v>
      </c>
      <c r="M49" t="s">
        <v>57</v>
      </c>
      <c r="N49">
        <v>5000</v>
      </c>
      <c r="O49">
        <v>22690722</v>
      </c>
      <c r="P49" s="6" t="s">
        <v>44</v>
      </c>
    </row>
    <row r="50" spans="1:16">
      <c r="A50" s="18">
        <v>12</v>
      </c>
      <c r="B50" s="6">
        <v>4</v>
      </c>
      <c r="C50">
        <v>59.2</v>
      </c>
      <c r="D50" t="s">
        <v>14</v>
      </c>
      <c r="E50">
        <v>22.5</v>
      </c>
      <c r="F50" s="21" t="s">
        <v>42</v>
      </c>
      <c r="G50" t="s">
        <v>280</v>
      </c>
      <c r="H50">
        <v>55</v>
      </c>
      <c r="I50" t="s">
        <v>29</v>
      </c>
      <c r="J50" t="s">
        <v>18</v>
      </c>
      <c r="K50" t="s">
        <v>39</v>
      </c>
      <c r="L50" t="s">
        <v>43</v>
      </c>
      <c r="M50" t="s">
        <v>57</v>
      </c>
      <c r="N50">
        <v>5000</v>
      </c>
      <c r="O50">
        <v>22690722</v>
      </c>
    </row>
    <row r="51" spans="1:16">
      <c r="A51" s="18">
        <v>12</v>
      </c>
      <c r="B51" s="6">
        <v>24</v>
      </c>
      <c r="C51">
        <v>40.799999999999997</v>
      </c>
      <c r="D51" t="s">
        <v>14</v>
      </c>
      <c r="E51">
        <v>22.5</v>
      </c>
      <c r="F51" s="21" t="s">
        <v>42</v>
      </c>
      <c r="G51" t="s">
        <v>280</v>
      </c>
      <c r="H51">
        <v>55</v>
      </c>
      <c r="I51" t="s">
        <v>29</v>
      </c>
      <c r="J51" t="s">
        <v>18</v>
      </c>
      <c r="K51" t="s">
        <v>39</v>
      </c>
      <c r="L51" t="s">
        <v>43</v>
      </c>
      <c r="M51" t="s">
        <v>57</v>
      </c>
      <c r="N51">
        <v>5000</v>
      </c>
      <c r="O51">
        <v>22690722</v>
      </c>
    </row>
    <row r="52" spans="1:16">
      <c r="A52" s="18">
        <v>13</v>
      </c>
      <c r="B52" s="6">
        <v>1</v>
      </c>
      <c r="C52">
        <v>27.755102040816301</v>
      </c>
      <c r="D52" t="s">
        <v>14</v>
      </c>
      <c r="E52">
        <v>22.5</v>
      </c>
      <c r="F52" s="21" t="s">
        <v>42</v>
      </c>
      <c r="G52" t="s">
        <v>280</v>
      </c>
      <c r="H52">
        <v>30</v>
      </c>
      <c r="I52" t="s">
        <v>29</v>
      </c>
      <c r="J52" t="s">
        <v>18</v>
      </c>
      <c r="K52" t="s">
        <v>39</v>
      </c>
      <c r="L52" t="s">
        <v>43</v>
      </c>
      <c r="M52" t="s">
        <v>196</v>
      </c>
      <c r="N52">
        <v>5000</v>
      </c>
      <c r="O52">
        <v>22690722</v>
      </c>
      <c r="P52" s="6" t="s">
        <v>45</v>
      </c>
    </row>
    <row r="53" spans="1:16">
      <c r="A53" s="18">
        <v>13</v>
      </c>
      <c r="B53" s="6">
        <v>4</v>
      </c>
      <c r="C53">
        <v>24.8979591836734</v>
      </c>
      <c r="D53" t="s">
        <v>14</v>
      </c>
      <c r="E53">
        <v>22.5</v>
      </c>
      <c r="F53" s="21" t="s">
        <v>42</v>
      </c>
      <c r="G53" t="s">
        <v>280</v>
      </c>
      <c r="H53">
        <v>30</v>
      </c>
      <c r="I53" t="s">
        <v>29</v>
      </c>
      <c r="J53" t="s">
        <v>18</v>
      </c>
      <c r="K53" t="s">
        <v>39</v>
      </c>
      <c r="L53" t="s">
        <v>43</v>
      </c>
      <c r="M53" t="s">
        <v>196</v>
      </c>
      <c r="N53">
        <v>5000</v>
      </c>
      <c r="O53">
        <v>22690722</v>
      </c>
    </row>
    <row r="54" spans="1:16">
      <c r="A54" s="18">
        <v>13</v>
      </c>
      <c r="B54" s="6">
        <v>24</v>
      </c>
      <c r="C54">
        <v>23.673469387755102</v>
      </c>
      <c r="D54" t="s">
        <v>14</v>
      </c>
      <c r="E54">
        <v>22.5</v>
      </c>
      <c r="F54" s="21" t="s">
        <v>42</v>
      </c>
      <c r="G54" t="s">
        <v>280</v>
      </c>
      <c r="H54">
        <v>30</v>
      </c>
      <c r="I54" t="s">
        <v>29</v>
      </c>
      <c r="J54" t="s">
        <v>18</v>
      </c>
      <c r="K54" t="s">
        <v>39</v>
      </c>
      <c r="L54" t="s">
        <v>43</v>
      </c>
      <c r="M54" t="s">
        <v>196</v>
      </c>
      <c r="N54">
        <v>5000</v>
      </c>
      <c r="O54">
        <v>22690722</v>
      </c>
    </row>
    <row r="55" spans="1:16">
      <c r="A55" s="18">
        <v>14</v>
      </c>
      <c r="B55" s="6">
        <v>1</v>
      </c>
      <c r="C55">
        <v>42.8</v>
      </c>
      <c r="D55" t="s">
        <v>14</v>
      </c>
      <c r="E55">
        <v>22.5</v>
      </c>
      <c r="F55" s="21" t="s">
        <v>42</v>
      </c>
      <c r="G55" t="s">
        <v>280</v>
      </c>
      <c r="H55">
        <v>55</v>
      </c>
      <c r="I55" t="s">
        <v>29</v>
      </c>
      <c r="J55" t="s">
        <v>18</v>
      </c>
      <c r="K55" t="s">
        <v>39</v>
      </c>
      <c r="L55" t="s">
        <v>43</v>
      </c>
      <c r="M55" t="s">
        <v>57</v>
      </c>
      <c r="N55">
        <v>5000</v>
      </c>
      <c r="O55">
        <v>22690722</v>
      </c>
      <c r="P55" s="6" t="s">
        <v>46</v>
      </c>
    </row>
    <row r="56" spans="1:16">
      <c r="A56" s="18">
        <v>14</v>
      </c>
      <c r="B56" s="6">
        <v>4</v>
      </c>
      <c r="C56">
        <v>36.4</v>
      </c>
      <c r="D56" t="s">
        <v>14</v>
      </c>
      <c r="E56">
        <v>22.5</v>
      </c>
      <c r="F56" s="21" t="s">
        <v>42</v>
      </c>
      <c r="G56" t="s">
        <v>280</v>
      </c>
      <c r="H56">
        <v>55</v>
      </c>
      <c r="I56" t="s">
        <v>29</v>
      </c>
      <c r="J56" t="s">
        <v>18</v>
      </c>
      <c r="K56" t="s">
        <v>39</v>
      </c>
      <c r="L56" t="s">
        <v>43</v>
      </c>
      <c r="M56" t="s">
        <v>57</v>
      </c>
      <c r="N56">
        <v>5000</v>
      </c>
      <c r="O56">
        <v>22690722</v>
      </c>
    </row>
    <row r="57" spans="1:16">
      <c r="A57" s="18">
        <v>14</v>
      </c>
      <c r="B57" s="6">
        <v>24</v>
      </c>
      <c r="C57">
        <v>18.8</v>
      </c>
      <c r="D57" t="s">
        <v>14</v>
      </c>
      <c r="E57">
        <v>22.5</v>
      </c>
      <c r="F57" s="21" t="s">
        <v>42</v>
      </c>
      <c r="G57" t="s">
        <v>280</v>
      </c>
      <c r="H57">
        <v>55</v>
      </c>
      <c r="I57" t="s">
        <v>29</v>
      </c>
      <c r="J57" t="s">
        <v>18</v>
      </c>
      <c r="K57" t="s">
        <v>39</v>
      </c>
      <c r="L57" t="s">
        <v>43</v>
      </c>
      <c r="M57" t="s">
        <v>57</v>
      </c>
      <c r="N57">
        <v>5000</v>
      </c>
      <c r="O57">
        <v>22690722</v>
      </c>
    </row>
    <row r="58" spans="1:16">
      <c r="A58" s="18">
        <v>15</v>
      </c>
      <c r="B58" s="6">
        <v>1</v>
      </c>
      <c r="C58">
        <v>33.3333333333333</v>
      </c>
      <c r="D58" t="s">
        <v>14</v>
      </c>
      <c r="E58">
        <v>22.5</v>
      </c>
      <c r="F58" s="21" t="s">
        <v>42</v>
      </c>
      <c r="G58" t="s">
        <v>280</v>
      </c>
      <c r="H58">
        <v>30</v>
      </c>
      <c r="I58" t="s">
        <v>29</v>
      </c>
      <c r="J58" t="s">
        <v>18</v>
      </c>
      <c r="K58" t="s">
        <v>39</v>
      </c>
      <c r="L58" t="s">
        <v>43</v>
      </c>
      <c r="M58" t="s">
        <v>196</v>
      </c>
      <c r="N58">
        <v>5000</v>
      </c>
      <c r="O58">
        <v>22690722</v>
      </c>
      <c r="P58" s="6" t="s">
        <v>47</v>
      </c>
    </row>
    <row r="59" spans="1:16">
      <c r="A59" s="18">
        <v>15</v>
      </c>
      <c r="B59" s="6">
        <v>4</v>
      </c>
      <c r="C59">
        <v>37.5</v>
      </c>
      <c r="D59" t="s">
        <v>14</v>
      </c>
      <c r="E59">
        <v>22.5</v>
      </c>
      <c r="F59" s="21" t="s">
        <v>42</v>
      </c>
      <c r="G59" t="s">
        <v>280</v>
      </c>
      <c r="H59">
        <v>30</v>
      </c>
      <c r="I59" t="s">
        <v>29</v>
      </c>
      <c r="J59" t="s">
        <v>18</v>
      </c>
      <c r="K59" t="s">
        <v>39</v>
      </c>
      <c r="L59" t="s">
        <v>43</v>
      </c>
      <c r="M59" t="s">
        <v>196</v>
      </c>
      <c r="N59">
        <v>5000</v>
      </c>
      <c r="O59">
        <v>22690722</v>
      </c>
    </row>
    <row r="60" spans="1:16">
      <c r="A60" s="18">
        <v>15</v>
      </c>
      <c r="B60" s="6">
        <v>24</v>
      </c>
      <c r="C60">
        <v>43.3333333333333</v>
      </c>
      <c r="D60" t="s">
        <v>14</v>
      </c>
      <c r="E60">
        <v>22.5</v>
      </c>
      <c r="F60" s="21" t="s">
        <v>42</v>
      </c>
      <c r="G60" t="s">
        <v>280</v>
      </c>
      <c r="H60">
        <v>30</v>
      </c>
      <c r="I60" t="s">
        <v>29</v>
      </c>
      <c r="J60" t="s">
        <v>18</v>
      </c>
      <c r="K60" t="s">
        <v>39</v>
      </c>
      <c r="L60" t="s">
        <v>43</v>
      </c>
      <c r="M60" t="s">
        <v>196</v>
      </c>
      <c r="N60">
        <v>5000</v>
      </c>
      <c r="O60">
        <v>22690722</v>
      </c>
    </row>
    <row r="61" spans="1:16">
      <c r="A61" s="18">
        <v>16</v>
      </c>
      <c r="B61" s="6">
        <v>4</v>
      </c>
      <c r="C61">
        <v>0.94488188976377396</v>
      </c>
      <c r="D61" t="s">
        <v>14</v>
      </c>
      <c r="E61" t="s">
        <v>326</v>
      </c>
      <c r="F61" s="6" t="s">
        <v>48</v>
      </c>
      <c r="G61" t="s">
        <v>280</v>
      </c>
      <c r="H61">
        <v>42.5</v>
      </c>
      <c r="I61" t="s">
        <v>17</v>
      </c>
      <c r="J61" t="s">
        <v>18</v>
      </c>
      <c r="K61" t="s">
        <v>19</v>
      </c>
      <c r="L61" t="s">
        <v>20</v>
      </c>
      <c r="M61" t="s">
        <v>326</v>
      </c>
      <c r="N61">
        <v>5000</v>
      </c>
      <c r="O61" s="21">
        <v>21711861</v>
      </c>
      <c r="P61" s="6" t="s">
        <v>49</v>
      </c>
    </row>
    <row r="62" spans="1:16">
      <c r="A62" s="18">
        <v>16</v>
      </c>
      <c r="B62" s="6">
        <v>8</v>
      </c>
      <c r="C62">
        <v>2.36220472440945</v>
      </c>
      <c r="D62" t="s">
        <v>14</v>
      </c>
      <c r="E62" t="s">
        <v>326</v>
      </c>
      <c r="F62" s="6" t="s">
        <v>48</v>
      </c>
      <c r="G62" t="s">
        <v>280</v>
      </c>
      <c r="H62">
        <v>42.5</v>
      </c>
      <c r="I62" t="s">
        <v>17</v>
      </c>
      <c r="J62" t="s">
        <v>18</v>
      </c>
      <c r="K62" t="s">
        <v>19</v>
      </c>
      <c r="L62" t="s">
        <v>20</v>
      </c>
      <c r="M62" t="s">
        <v>326</v>
      </c>
      <c r="N62">
        <v>5000</v>
      </c>
      <c r="O62" s="21">
        <v>21711861</v>
      </c>
    </row>
    <row r="63" spans="1:16">
      <c r="A63" s="18">
        <v>16</v>
      </c>
      <c r="B63" s="6">
        <v>24</v>
      </c>
      <c r="C63">
        <v>2.04724409448818</v>
      </c>
      <c r="D63" t="s">
        <v>14</v>
      </c>
      <c r="E63" t="s">
        <v>326</v>
      </c>
      <c r="F63" s="6" t="s">
        <v>48</v>
      </c>
      <c r="G63" t="s">
        <v>280</v>
      </c>
      <c r="H63">
        <v>42.5</v>
      </c>
      <c r="I63" t="s">
        <v>17</v>
      </c>
      <c r="J63" t="s">
        <v>18</v>
      </c>
      <c r="K63" t="s">
        <v>19</v>
      </c>
      <c r="L63" t="s">
        <v>20</v>
      </c>
      <c r="M63" t="s">
        <v>326</v>
      </c>
      <c r="N63">
        <v>5000</v>
      </c>
      <c r="O63" s="21">
        <v>21711861</v>
      </c>
    </row>
    <row r="64" spans="1:16">
      <c r="A64" s="18">
        <v>16</v>
      </c>
      <c r="B64" s="6">
        <v>48</v>
      </c>
      <c r="C64">
        <v>5.1968503937007799</v>
      </c>
      <c r="D64" t="s">
        <v>14</v>
      </c>
      <c r="E64" t="s">
        <v>326</v>
      </c>
      <c r="F64" s="6" t="s">
        <v>48</v>
      </c>
      <c r="G64" t="s">
        <v>280</v>
      </c>
      <c r="H64">
        <v>42.5</v>
      </c>
      <c r="I64" t="s">
        <v>17</v>
      </c>
      <c r="J64" t="s">
        <v>18</v>
      </c>
      <c r="K64" t="s">
        <v>19</v>
      </c>
      <c r="L64" t="s">
        <v>20</v>
      </c>
      <c r="M64" t="s">
        <v>326</v>
      </c>
      <c r="N64">
        <v>5000</v>
      </c>
      <c r="O64" s="21">
        <v>21711861</v>
      </c>
    </row>
    <row r="65" spans="1:16">
      <c r="A65" s="18">
        <v>17</v>
      </c>
      <c r="B65" s="6">
        <v>0.5</v>
      </c>
      <c r="C65">
        <v>22.6666666666666</v>
      </c>
      <c r="D65" t="s">
        <v>14</v>
      </c>
      <c r="E65">
        <v>21</v>
      </c>
      <c r="F65" t="s">
        <v>31</v>
      </c>
      <c r="G65" t="s">
        <v>280</v>
      </c>
      <c r="H65">
        <v>50</v>
      </c>
      <c r="I65" t="s">
        <v>17</v>
      </c>
      <c r="J65" t="s">
        <v>18</v>
      </c>
      <c r="K65" t="s">
        <v>19</v>
      </c>
      <c r="L65" t="s">
        <v>20</v>
      </c>
      <c r="M65" t="s">
        <v>59</v>
      </c>
      <c r="N65">
        <v>5000</v>
      </c>
      <c r="O65" s="21">
        <v>21093587</v>
      </c>
      <c r="P65" s="6" t="s">
        <v>50</v>
      </c>
    </row>
    <row r="66" spans="1:16">
      <c r="A66" s="18">
        <v>17</v>
      </c>
      <c r="B66" s="6">
        <v>2</v>
      </c>
      <c r="C66">
        <v>24.933333333333302</v>
      </c>
      <c r="D66" t="s">
        <v>14</v>
      </c>
      <c r="E66">
        <v>21</v>
      </c>
      <c r="F66" t="s">
        <v>31</v>
      </c>
      <c r="G66" t="s">
        <v>280</v>
      </c>
      <c r="H66">
        <v>50</v>
      </c>
      <c r="I66" t="s">
        <v>17</v>
      </c>
      <c r="J66" t="s">
        <v>18</v>
      </c>
      <c r="K66" t="s">
        <v>19</v>
      </c>
      <c r="L66" t="s">
        <v>20</v>
      </c>
      <c r="M66" t="s">
        <v>59</v>
      </c>
      <c r="N66">
        <v>5000</v>
      </c>
      <c r="O66" s="21">
        <v>21093587</v>
      </c>
    </row>
    <row r="67" spans="1:16">
      <c r="A67" s="18">
        <v>17</v>
      </c>
      <c r="B67" s="6">
        <v>6</v>
      </c>
      <c r="C67">
        <v>25.2</v>
      </c>
      <c r="D67" t="s">
        <v>14</v>
      </c>
      <c r="E67">
        <v>21</v>
      </c>
      <c r="F67" t="s">
        <v>31</v>
      </c>
      <c r="G67" t="s">
        <v>280</v>
      </c>
      <c r="H67">
        <v>50</v>
      </c>
      <c r="I67" t="s">
        <v>17</v>
      </c>
      <c r="J67" t="s">
        <v>18</v>
      </c>
      <c r="K67" t="s">
        <v>19</v>
      </c>
      <c r="L67" t="s">
        <v>20</v>
      </c>
      <c r="M67" t="s">
        <v>59</v>
      </c>
      <c r="N67">
        <v>5000</v>
      </c>
      <c r="O67" s="21">
        <v>21093587</v>
      </c>
    </row>
    <row r="68" spans="1:16">
      <c r="A68" s="18">
        <v>17</v>
      </c>
      <c r="B68" s="6">
        <v>24</v>
      </c>
      <c r="C68">
        <v>45.2</v>
      </c>
      <c r="D68" t="s">
        <v>14</v>
      </c>
      <c r="E68">
        <v>21</v>
      </c>
      <c r="F68" t="s">
        <v>31</v>
      </c>
      <c r="G68" t="s">
        <v>280</v>
      </c>
      <c r="H68">
        <v>50</v>
      </c>
      <c r="I68" t="s">
        <v>17</v>
      </c>
      <c r="J68" t="s">
        <v>18</v>
      </c>
      <c r="K68" t="s">
        <v>19</v>
      </c>
      <c r="L68" t="s">
        <v>20</v>
      </c>
      <c r="M68" t="s">
        <v>59</v>
      </c>
      <c r="N68">
        <v>5000</v>
      </c>
      <c r="O68" s="21">
        <v>21093587</v>
      </c>
    </row>
    <row r="69" spans="1:16">
      <c r="A69" s="18">
        <v>17</v>
      </c>
      <c r="B69" s="6">
        <v>168</v>
      </c>
      <c r="C69">
        <v>8.6199999999999992</v>
      </c>
      <c r="D69" t="s">
        <v>14</v>
      </c>
      <c r="E69">
        <v>21</v>
      </c>
      <c r="F69" t="s">
        <v>31</v>
      </c>
      <c r="G69" t="s">
        <v>280</v>
      </c>
      <c r="H69">
        <v>50</v>
      </c>
      <c r="I69" t="s">
        <v>17</v>
      </c>
      <c r="J69" t="s">
        <v>18</v>
      </c>
      <c r="K69" t="s">
        <v>19</v>
      </c>
      <c r="L69" t="s">
        <v>20</v>
      </c>
      <c r="M69" t="s">
        <v>59</v>
      </c>
      <c r="N69">
        <v>5000</v>
      </c>
      <c r="O69" s="21">
        <v>21093587</v>
      </c>
    </row>
    <row r="70" spans="1:16">
      <c r="A70" s="18">
        <v>18</v>
      </c>
      <c r="B70" s="6">
        <v>1</v>
      </c>
      <c r="C70">
        <v>38.262255878836164</v>
      </c>
      <c r="D70" t="s">
        <v>14</v>
      </c>
      <c r="E70">
        <v>20</v>
      </c>
      <c r="F70" s="21" t="s">
        <v>15</v>
      </c>
      <c r="G70" t="s">
        <v>280</v>
      </c>
      <c r="H70">
        <v>7.2</v>
      </c>
      <c r="I70" t="s">
        <v>17</v>
      </c>
      <c r="J70" t="s">
        <v>18</v>
      </c>
      <c r="K70" t="s">
        <v>30</v>
      </c>
      <c r="L70" t="s">
        <v>52</v>
      </c>
      <c r="M70" t="s">
        <v>59</v>
      </c>
      <c r="N70" t="s">
        <v>53</v>
      </c>
      <c r="O70" s="21">
        <v>25671498</v>
      </c>
      <c r="P70" s="6" t="s">
        <v>54</v>
      </c>
    </row>
    <row r="71" spans="1:16">
      <c r="A71" s="18">
        <v>18</v>
      </c>
      <c r="B71" s="6">
        <v>24</v>
      </c>
      <c r="C71">
        <v>35.87086488640891</v>
      </c>
      <c r="D71" t="s">
        <v>14</v>
      </c>
      <c r="E71">
        <v>20</v>
      </c>
      <c r="F71" s="21" t="s">
        <v>15</v>
      </c>
      <c r="G71" t="s">
        <v>280</v>
      </c>
      <c r="H71">
        <v>7.2</v>
      </c>
      <c r="I71" t="s">
        <v>17</v>
      </c>
      <c r="J71" t="s">
        <v>18</v>
      </c>
      <c r="K71" t="s">
        <v>30</v>
      </c>
      <c r="L71" t="s">
        <v>52</v>
      </c>
      <c r="M71" t="s">
        <v>59</v>
      </c>
      <c r="N71" t="s">
        <v>55</v>
      </c>
      <c r="O71" s="21">
        <v>25671498</v>
      </c>
    </row>
    <row r="72" spans="1:16">
      <c r="A72" s="18">
        <v>18</v>
      </c>
      <c r="B72" s="6">
        <v>72</v>
      </c>
      <c r="C72">
        <v>24.31247508967715</v>
      </c>
      <c r="D72" t="s">
        <v>14</v>
      </c>
      <c r="E72">
        <v>20</v>
      </c>
      <c r="F72" s="21" t="s">
        <v>15</v>
      </c>
      <c r="G72" t="s">
        <v>280</v>
      </c>
      <c r="H72">
        <v>7.2</v>
      </c>
      <c r="I72" t="s">
        <v>17</v>
      </c>
      <c r="J72" t="s">
        <v>18</v>
      </c>
      <c r="K72" t="s">
        <v>30</v>
      </c>
      <c r="L72" t="s">
        <v>52</v>
      </c>
      <c r="M72" t="s">
        <v>59</v>
      </c>
      <c r="N72" t="s">
        <v>55</v>
      </c>
      <c r="O72" s="21">
        <v>25671498</v>
      </c>
    </row>
    <row r="73" spans="1:16">
      <c r="A73" s="18">
        <v>19</v>
      </c>
      <c r="B73" s="6">
        <v>8.3333332999999996E-2</v>
      </c>
      <c r="C73">
        <v>4.8275862068965498</v>
      </c>
      <c r="D73" t="s">
        <v>14</v>
      </c>
      <c r="E73">
        <v>26.1</v>
      </c>
      <c r="F73" s="21" t="s">
        <v>42</v>
      </c>
      <c r="G73" t="s">
        <v>280</v>
      </c>
      <c r="H73">
        <v>5</v>
      </c>
      <c r="I73" s="5" t="s">
        <v>328</v>
      </c>
      <c r="J73" t="s">
        <v>18</v>
      </c>
      <c r="K73" t="s">
        <v>56</v>
      </c>
      <c r="L73" t="s">
        <v>20</v>
      </c>
      <c r="M73" t="s">
        <v>57</v>
      </c>
      <c r="N73">
        <v>0</v>
      </c>
      <c r="O73" s="21">
        <v>17962085</v>
      </c>
      <c r="P73" s="6" t="s">
        <v>58</v>
      </c>
    </row>
    <row r="74" spans="1:16">
      <c r="A74" s="18">
        <v>19</v>
      </c>
      <c r="B74" s="6">
        <v>1</v>
      </c>
      <c r="C74">
        <v>2.8879310344827598</v>
      </c>
      <c r="D74" t="s">
        <v>14</v>
      </c>
      <c r="E74">
        <v>26.1</v>
      </c>
      <c r="F74" s="21" t="s">
        <v>42</v>
      </c>
      <c r="G74" t="s">
        <v>280</v>
      </c>
      <c r="H74">
        <v>5</v>
      </c>
      <c r="I74" s="5" t="s">
        <v>328</v>
      </c>
      <c r="J74" t="s">
        <v>18</v>
      </c>
      <c r="K74" t="s">
        <v>56</v>
      </c>
      <c r="L74" t="s">
        <v>20</v>
      </c>
      <c r="M74" t="s">
        <v>57</v>
      </c>
      <c r="N74">
        <v>0</v>
      </c>
      <c r="O74" s="21">
        <v>17962085</v>
      </c>
    </row>
    <row r="75" spans="1:16">
      <c r="A75" s="18">
        <v>19</v>
      </c>
      <c r="B75" s="6">
        <v>24</v>
      </c>
      <c r="C75">
        <v>4.0517241379310303</v>
      </c>
      <c r="D75" t="s">
        <v>14</v>
      </c>
      <c r="E75">
        <v>26.1</v>
      </c>
      <c r="F75" s="21" t="s">
        <v>42</v>
      </c>
      <c r="G75" t="s">
        <v>280</v>
      </c>
      <c r="H75">
        <v>5</v>
      </c>
      <c r="I75" s="5" t="s">
        <v>328</v>
      </c>
      <c r="J75" t="s">
        <v>18</v>
      </c>
      <c r="K75" t="s">
        <v>56</v>
      </c>
      <c r="L75" t="s">
        <v>20</v>
      </c>
      <c r="M75" t="s">
        <v>57</v>
      </c>
      <c r="N75">
        <v>0</v>
      </c>
      <c r="O75" s="21">
        <v>17962085</v>
      </c>
    </row>
    <row r="76" spans="1:16">
      <c r="A76" s="18">
        <v>19</v>
      </c>
      <c r="B76" s="6">
        <v>96</v>
      </c>
      <c r="C76">
        <v>3.7931034482758599</v>
      </c>
      <c r="D76" t="s">
        <v>14</v>
      </c>
      <c r="E76">
        <v>26.1</v>
      </c>
      <c r="F76" s="21" t="s">
        <v>42</v>
      </c>
      <c r="G76" t="s">
        <v>280</v>
      </c>
      <c r="H76">
        <v>5</v>
      </c>
      <c r="I76" s="5" t="s">
        <v>328</v>
      </c>
      <c r="J76" t="s">
        <v>18</v>
      </c>
      <c r="K76" t="s">
        <v>56</v>
      </c>
      <c r="L76" t="s">
        <v>20</v>
      </c>
      <c r="M76" t="s">
        <v>57</v>
      </c>
      <c r="N76">
        <v>0</v>
      </c>
      <c r="O76" s="21">
        <v>17962085</v>
      </c>
    </row>
    <row r="77" spans="1:16">
      <c r="A77" s="18">
        <v>20</v>
      </c>
      <c r="B77" s="6">
        <v>8.3333332999999996E-2</v>
      </c>
      <c r="C77">
        <v>24.314516129032199</v>
      </c>
      <c r="D77" t="s">
        <v>14</v>
      </c>
      <c r="E77">
        <v>26.1</v>
      </c>
      <c r="F77" s="21" t="s">
        <v>42</v>
      </c>
      <c r="G77" t="s">
        <v>280</v>
      </c>
      <c r="H77">
        <v>5</v>
      </c>
      <c r="I77" s="5" t="s">
        <v>328</v>
      </c>
      <c r="J77" t="s">
        <v>18</v>
      </c>
      <c r="K77" t="s">
        <v>56</v>
      </c>
      <c r="L77" t="s">
        <v>20</v>
      </c>
      <c r="M77" t="s">
        <v>59</v>
      </c>
      <c r="N77">
        <v>0</v>
      </c>
      <c r="O77" s="21">
        <v>17962085</v>
      </c>
      <c r="P77" s="6" t="s">
        <v>60</v>
      </c>
    </row>
    <row r="78" spans="1:16">
      <c r="A78" s="18">
        <v>20</v>
      </c>
      <c r="B78" s="6">
        <v>1</v>
      </c>
      <c r="C78">
        <v>18.266129032258</v>
      </c>
      <c r="D78" t="s">
        <v>14</v>
      </c>
      <c r="E78">
        <v>26.1</v>
      </c>
      <c r="F78" s="21" t="s">
        <v>42</v>
      </c>
      <c r="G78" t="s">
        <v>280</v>
      </c>
      <c r="H78">
        <v>5</v>
      </c>
      <c r="I78" s="5" t="s">
        <v>328</v>
      </c>
      <c r="J78" t="s">
        <v>18</v>
      </c>
      <c r="K78" t="s">
        <v>56</v>
      </c>
      <c r="L78" t="s">
        <v>20</v>
      </c>
      <c r="M78" t="s">
        <v>59</v>
      </c>
      <c r="N78">
        <v>0</v>
      </c>
      <c r="O78" s="21">
        <v>17962085</v>
      </c>
    </row>
    <row r="79" spans="1:16">
      <c r="A79" s="18">
        <v>20</v>
      </c>
      <c r="B79" s="6">
        <v>24</v>
      </c>
      <c r="C79">
        <v>21.774193548387</v>
      </c>
      <c r="D79" t="s">
        <v>14</v>
      </c>
      <c r="E79">
        <v>26.1</v>
      </c>
      <c r="F79" s="21" t="s">
        <v>42</v>
      </c>
      <c r="G79" t="s">
        <v>280</v>
      </c>
      <c r="H79">
        <v>5</v>
      </c>
      <c r="I79" s="5" t="s">
        <v>328</v>
      </c>
      <c r="J79" t="s">
        <v>18</v>
      </c>
      <c r="K79" t="s">
        <v>56</v>
      </c>
      <c r="L79" t="s">
        <v>20</v>
      </c>
      <c r="M79" t="s">
        <v>59</v>
      </c>
      <c r="N79">
        <v>0</v>
      </c>
      <c r="O79" s="21">
        <v>17962085</v>
      </c>
    </row>
    <row r="80" spans="1:16">
      <c r="A80" s="18">
        <v>20</v>
      </c>
      <c r="B80" s="6">
        <v>96</v>
      </c>
      <c r="C80">
        <v>29.879032258064498</v>
      </c>
      <c r="D80" t="s">
        <v>14</v>
      </c>
      <c r="E80">
        <v>26.1</v>
      </c>
      <c r="F80" s="21" t="s">
        <v>42</v>
      </c>
      <c r="G80" t="s">
        <v>280</v>
      </c>
      <c r="H80">
        <v>5</v>
      </c>
      <c r="I80" s="5" t="s">
        <v>328</v>
      </c>
      <c r="J80" t="s">
        <v>18</v>
      </c>
      <c r="K80" t="s">
        <v>56</v>
      </c>
      <c r="L80" t="s">
        <v>20</v>
      </c>
      <c r="M80" t="s">
        <v>59</v>
      </c>
      <c r="N80">
        <v>0</v>
      </c>
      <c r="O80" s="21">
        <v>17962085</v>
      </c>
    </row>
    <row r="81" spans="1:16">
      <c r="A81" s="18">
        <v>21</v>
      </c>
      <c r="B81" s="6">
        <v>8.3333332999999996E-2</v>
      </c>
      <c r="C81">
        <v>23.648648648648599</v>
      </c>
      <c r="D81" t="s">
        <v>14</v>
      </c>
      <c r="E81">
        <v>26.1</v>
      </c>
      <c r="F81" s="21" t="s">
        <v>42</v>
      </c>
      <c r="G81" t="s">
        <v>280</v>
      </c>
      <c r="H81">
        <v>5</v>
      </c>
      <c r="I81" s="5" t="s">
        <v>328</v>
      </c>
      <c r="J81" t="s">
        <v>18</v>
      </c>
      <c r="K81" t="s">
        <v>56</v>
      </c>
      <c r="L81" t="s">
        <v>20</v>
      </c>
      <c r="M81" t="s">
        <v>196</v>
      </c>
      <c r="N81">
        <v>0</v>
      </c>
      <c r="O81" s="21">
        <v>17962085</v>
      </c>
      <c r="P81" s="6" t="s">
        <v>61</v>
      </c>
    </row>
    <row r="82" spans="1:16">
      <c r="A82" s="18">
        <v>21</v>
      </c>
      <c r="B82" s="6">
        <v>1</v>
      </c>
      <c r="C82">
        <v>22.162162162162101</v>
      </c>
      <c r="D82" t="s">
        <v>14</v>
      </c>
      <c r="E82">
        <v>26.1</v>
      </c>
      <c r="F82" s="21" t="s">
        <v>42</v>
      </c>
      <c r="G82" t="s">
        <v>280</v>
      </c>
      <c r="H82">
        <v>5</v>
      </c>
      <c r="I82" s="5" t="s">
        <v>328</v>
      </c>
      <c r="J82" t="s">
        <v>18</v>
      </c>
      <c r="K82" t="s">
        <v>56</v>
      </c>
      <c r="L82" t="s">
        <v>20</v>
      </c>
      <c r="M82" t="s">
        <v>196</v>
      </c>
      <c r="N82">
        <v>0</v>
      </c>
      <c r="O82" s="21">
        <v>17962085</v>
      </c>
    </row>
    <row r="83" spans="1:16">
      <c r="A83" s="18">
        <v>21</v>
      </c>
      <c r="B83" s="6">
        <v>24</v>
      </c>
      <c r="C83">
        <v>22.162162162162101</v>
      </c>
      <c r="D83" t="s">
        <v>14</v>
      </c>
      <c r="E83">
        <v>26.1</v>
      </c>
      <c r="F83" s="21" t="s">
        <v>42</v>
      </c>
      <c r="G83" t="s">
        <v>280</v>
      </c>
      <c r="H83">
        <v>5</v>
      </c>
      <c r="I83" s="5" t="s">
        <v>328</v>
      </c>
      <c r="J83" t="s">
        <v>18</v>
      </c>
      <c r="K83" t="s">
        <v>56</v>
      </c>
      <c r="L83" t="s">
        <v>20</v>
      </c>
      <c r="M83" t="s">
        <v>196</v>
      </c>
      <c r="N83">
        <v>0</v>
      </c>
      <c r="O83" s="21">
        <v>17962085</v>
      </c>
    </row>
    <row r="84" spans="1:16">
      <c r="A84" s="18">
        <v>21</v>
      </c>
      <c r="B84" s="6">
        <v>96</v>
      </c>
      <c r="C84">
        <v>28.918918918918902</v>
      </c>
      <c r="D84" t="s">
        <v>14</v>
      </c>
      <c r="E84">
        <v>26.1</v>
      </c>
      <c r="F84" s="21" t="s">
        <v>42</v>
      </c>
      <c r="G84" t="s">
        <v>280</v>
      </c>
      <c r="H84">
        <v>5</v>
      </c>
      <c r="I84" s="5" t="s">
        <v>328</v>
      </c>
      <c r="J84" t="s">
        <v>18</v>
      </c>
      <c r="K84" t="s">
        <v>56</v>
      </c>
      <c r="L84" t="s">
        <v>20</v>
      </c>
      <c r="M84" t="s">
        <v>196</v>
      </c>
      <c r="N84">
        <v>0</v>
      </c>
      <c r="O84" s="21">
        <v>17962085</v>
      </c>
    </row>
    <row r="85" spans="1:16">
      <c r="A85" s="18">
        <v>22</v>
      </c>
      <c r="B85" s="6">
        <v>1</v>
      </c>
      <c r="C85">
        <v>31.0126582278481</v>
      </c>
      <c r="D85" t="s">
        <v>14</v>
      </c>
      <c r="E85" t="s">
        <v>326</v>
      </c>
      <c r="F85" t="s">
        <v>31</v>
      </c>
      <c r="G85" t="s">
        <v>280</v>
      </c>
      <c r="H85">
        <v>24.4</v>
      </c>
      <c r="I85" t="s">
        <v>29</v>
      </c>
      <c r="J85" t="s">
        <v>18</v>
      </c>
      <c r="K85" t="s">
        <v>19</v>
      </c>
      <c r="L85" t="s">
        <v>63</v>
      </c>
      <c r="M85" t="s">
        <v>59</v>
      </c>
      <c r="N85">
        <v>3000</v>
      </c>
      <c r="O85" s="21">
        <v>23343632</v>
      </c>
      <c r="P85" s="6" t="s">
        <v>64</v>
      </c>
    </row>
    <row r="86" spans="1:16">
      <c r="A86" s="18">
        <v>22</v>
      </c>
      <c r="B86" s="6">
        <v>2</v>
      </c>
      <c r="C86">
        <v>27.974683544303701</v>
      </c>
      <c r="D86" t="s">
        <v>14</v>
      </c>
      <c r="E86" t="s">
        <v>326</v>
      </c>
      <c r="F86" t="s">
        <v>31</v>
      </c>
      <c r="G86" t="s">
        <v>280</v>
      </c>
      <c r="H86">
        <v>24.4</v>
      </c>
      <c r="I86" t="s">
        <v>29</v>
      </c>
      <c r="J86" t="s">
        <v>18</v>
      </c>
      <c r="K86" t="s">
        <v>19</v>
      </c>
      <c r="L86" t="s">
        <v>63</v>
      </c>
      <c r="M86" t="s">
        <v>59</v>
      </c>
      <c r="N86">
        <v>3000</v>
      </c>
      <c r="O86" s="21">
        <v>23343632</v>
      </c>
    </row>
    <row r="87" spans="1:16">
      <c r="A87" s="18">
        <v>22</v>
      </c>
      <c r="B87" s="6">
        <v>4</v>
      </c>
      <c r="C87">
        <v>26.962025316455598</v>
      </c>
      <c r="D87" t="s">
        <v>14</v>
      </c>
      <c r="E87" t="s">
        <v>326</v>
      </c>
      <c r="F87" t="s">
        <v>31</v>
      </c>
      <c r="G87" t="s">
        <v>280</v>
      </c>
      <c r="H87">
        <v>24.4</v>
      </c>
      <c r="I87" t="s">
        <v>29</v>
      </c>
      <c r="J87" t="s">
        <v>18</v>
      </c>
      <c r="K87" t="s">
        <v>19</v>
      </c>
      <c r="L87" t="s">
        <v>63</v>
      </c>
      <c r="M87" t="s">
        <v>59</v>
      </c>
      <c r="N87">
        <v>3000</v>
      </c>
      <c r="O87" s="21">
        <v>23343632</v>
      </c>
    </row>
    <row r="88" spans="1:16">
      <c r="A88" s="18">
        <v>22</v>
      </c>
      <c r="B88" s="6">
        <v>24</v>
      </c>
      <c r="C88">
        <v>22.658227848101198</v>
      </c>
      <c r="D88" t="s">
        <v>14</v>
      </c>
      <c r="E88" t="s">
        <v>326</v>
      </c>
      <c r="F88" t="s">
        <v>31</v>
      </c>
      <c r="G88" t="s">
        <v>280</v>
      </c>
      <c r="H88">
        <v>24.4</v>
      </c>
      <c r="I88" t="s">
        <v>29</v>
      </c>
      <c r="J88" t="s">
        <v>18</v>
      </c>
      <c r="K88" t="s">
        <v>19</v>
      </c>
      <c r="L88" t="s">
        <v>63</v>
      </c>
      <c r="M88" t="s">
        <v>59</v>
      </c>
      <c r="N88">
        <v>3000</v>
      </c>
      <c r="O88" s="21">
        <v>23343632</v>
      </c>
    </row>
    <row r="89" spans="1:16">
      <c r="A89" s="18">
        <v>22</v>
      </c>
      <c r="B89" s="6">
        <v>48</v>
      </c>
      <c r="C89">
        <v>18.860759493670798</v>
      </c>
      <c r="D89" t="s">
        <v>14</v>
      </c>
      <c r="E89" t="s">
        <v>326</v>
      </c>
      <c r="F89" t="s">
        <v>31</v>
      </c>
      <c r="G89" t="s">
        <v>280</v>
      </c>
      <c r="H89">
        <v>24.4</v>
      </c>
      <c r="I89" t="s">
        <v>29</v>
      </c>
      <c r="J89" t="s">
        <v>18</v>
      </c>
      <c r="K89" t="s">
        <v>19</v>
      </c>
      <c r="L89" t="s">
        <v>63</v>
      </c>
      <c r="M89" t="s">
        <v>59</v>
      </c>
      <c r="N89">
        <v>3000</v>
      </c>
      <c r="O89" s="21">
        <v>23343632</v>
      </c>
    </row>
    <row r="90" spans="1:16">
      <c r="A90" s="18">
        <v>23</v>
      </c>
      <c r="B90" s="6">
        <v>2</v>
      </c>
      <c r="C90">
        <v>11.35</v>
      </c>
      <c r="D90" t="s">
        <v>14</v>
      </c>
      <c r="E90">
        <v>21</v>
      </c>
      <c r="F90" t="s">
        <v>31</v>
      </c>
      <c r="G90" t="s">
        <v>280</v>
      </c>
      <c r="H90">
        <v>120</v>
      </c>
      <c r="I90" t="s">
        <v>29</v>
      </c>
      <c r="J90" t="s">
        <v>18</v>
      </c>
      <c r="K90" t="s">
        <v>19</v>
      </c>
      <c r="L90" t="s">
        <v>43</v>
      </c>
      <c r="M90" t="s">
        <v>326</v>
      </c>
      <c r="N90">
        <v>2500</v>
      </c>
      <c r="O90" s="21">
        <v>21608124</v>
      </c>
      <c r="P90" s="18" t="s">
        <v>66</v>
      </c>
    </row>
    <row r="91" spans="1:16">
      <c r="A91" s="18">
        <v>23</v>
      </c>
      <c r="B91" s="6">
        <v>5</v>
      </c>
      <c r="C91">
        <v>8.9600000000000009</v>
      </c>
      <c r="D91" t="s">
        <v>14</v>
      </c>
      <c r="E91">
        <v>21</v>
      </c>
      <c r="F91" t="s">
        <v>31</v>
      </c>
      <c r="G91" t="s">
        <v>280</v>
      </c>
      <c r="H91">
        <v>120</v>
      </c>
      <c r="I91" t="s">
        <v>29</v>
      </c>
      <c r="J91" t="s">
        <v>18</v>
      </c>
      <c r="K91" t="s">
        <v>19</v>
      </c>
      <c r="L91" t="s">
        <v>43</v>
      </c>
      <c r="M91" t="s">
        <v>326</v>
      </c>
      <c r="N91">
        <v>2500</v>
      </c>
      <c r="O91" s="21">
        <v>21608124</v>
      </c>
    </row>
    <row r="92" spans="1:16">
      <c r="A92" s="18">
        <v>23</v>
      </c>
      <c r="B92" s="6">
        <v>24</v>
      </c>
      <c r="C92">
        <v>8.27</v>
      </c>
      <c r="D92" t="s">
        <v>14</v>
      </c>
      <c r="E92">
        <v>21</v>
      </c>
      <c r="F92" t="s">
        <v>31</v>
      </c>
      <c r="G92" t="s">
        <v>280</v>
      </c>
      <c r="H92">
        <v>120</v>
      </c>
      <c r="I92" t="s">
        <v>29</v>
      </c>
      <c r="J92" t="s">
        <v>18</v>
      </c>
      <c r="K92" t="s">
        <v>19</v>
      </c>
      <c r="L92" t="s">
        <v>43</v>
      </c>
      <c r="M92" t="s">
        <v>326</v>
      </c>
      <c r="N92">
        <v>2500</v>
      </c>
      <c r="O92" s="21">
        <v>21608124</v>
      </c>
    </row>
    <row r="93" spans="1:16">
      <c r="A93" s="18">
        <v>24</v>
      </c>
      <c r="B93" s="6">
        <v>0.5</v>
      </c>
      <c r="C93">
        <v>23.26</v>
      </c>
      <c r="D93" t="s">
        <v>14</v>
      </c>
      <c r="E93">
        <v>23</v>
      </c>
      <c r="F93" s="6" t="s">
        <v>67</v>
      </c>
      <c r="G93" t="s">
        <v>280</v>
      </c>
      <c r="H93">
        <v>10</v>
      </c>
      <c r="I93" t="s">
        <v>167</v>
      </c>
      <c r="J93" t="s">
        <v>18</v>
      </c>
      <c r="K93" t="s">
        <v>19</v>
      </c>
      <c r="L93" t="s">
        <v>68</v>
      </c>
      <c r="M93" t="s">
        <v>326</v>
      </c>
      <c r="N93">
        <v>0</v>
      </c>
      <c r="O93" s="21">
        <v>33212346</v>
      </c>
      <c r="P93" s="6" t="s">
        <v>69</v>
      </c>
    </row>
    <row r="94" spans="1:16">
      <c r="A94" s="18">
        <v>24</v>
      </c>
      <c r="B94" s="6">
        <v>1</v>
      </c>
      <c r="C94">
        <v>21.1</v>
      </c>
      <c r="D94" t="s">
        <v>14</v>
      </c>
      <c r="E94">
        <v>23</v>
      </c>
      <c r="F94" s="6" t="s">
        <v>67</v>
      </c>
      <c r="G94" t="s">
        <v>280</v>
      </c>
      <c r="H94">
        <v>10</v>
      </c>
      <c r="I94" t="s">
        <v>167</v>
      </c>
      <c r="J94" t="s">
        <v>18</v>
      </c>
      <c r="K94" t="s">
        <v>19</v>
      </c>
      <c r="L94" t="s">
        <v>68</v>
      </c>
      <c r="M94" t="s">
        <v>326</v>
      </c>
      <c r="N94">
        <v>0</v>
      </c>
      <c r="O94" s="21">
        <v>33212346</v>
      </c>
    </row>
    <row r="95" spans="1:16">
      <c r="A95" s="18">
        <v>24</v>
      </c>
      <c r="B95" s="6">
        <v>3</v>
      </c>
      <c r="C95">
        <v>16.77</v>
      </c>
      <c r="D95" t="s">
        <v>14</v>
      </c>
      <c r="E95">
        <v>23</v>
      </c>
      <c r="F95" s="6" t="s">
        <v>67</v>
      </c>
      <c r="G95" t="s">
        <v>280</v>
      </c>
      <c r="H95">
        <v>10</v>
      </c>
      <c r="I95" t="s">
        <v>167</v>
      </c>
      <c r="J95" t="s">
        <v>18</v>
      </c>
      <c r="K95" t="s">
        <v>19</v>
      </c>
      <c r="L95" t="s">
        <v>68</v>
      </c>
      <c r="M95" t="s">
        <v>326</v>
      </c>
      <c r="N95">
        <v>0</v>
      </c>
      <c r="O95" s="21">
        <v>33212346</v>
      </c>
    </row>
    <row r="96" spans="1:16">
      <c r="A96" s="18">
        <v>25</v>
      </c>
      <c r="B96" s="6">
        <v>24</v>
      </c>
      <c r="C96">
        <v>5.07317073170731</v>
      </c>
      <c r="D96" t="s">
        <v>14</v>
      </c>
      <c r="E96">
        <v>20</v>
      </c>
      <c r="F96" t="s">
        <v>70</v>
      </c>
      <c r="G96" t="s">
        <v>280</v>
      </c>
      <c r="H96">
        <v>16</v>
      </c>
      <c r="I96" t="s">
        <v>17</v>
      </c>
      <c r="J96" t="s">
        <v>18</v>
      </c>
      <c r="K96" t="s">
        <v>19</v>
      </c>
      <c r="L96" t="s">
        <v>71</v>
      </c>
      <c r="M96" t="s">
        <v>196</v>
      </c>
      <c r="N96">
        <v>0</v>
      </c>
      <c r="O96" s="21">
        <v>24550205</v>
      </c>
      <c r="P96" s="6" t="s">
        <v>72</v>
      </c>
    </row>
    <row r="97" spans="1:16">
      <c r="A97" s="18">
        <v>25</v>
      </c>
      <c r="B97" s="6">
        <v>168</v>
      </c>
      <c r="C97">
        <v>3.5121951219512102</v>
      </c>
      <c r="D97" t="s">
        <v>14</v>
      </c>
      <c r="E97">
        <v>20</v>
      </c>
      <c r="F97" t="s">
        <v>70</v>
      </c>
      <c r="G97" t="s">
        <v>280</v>
      </c>
      <c r="H97">
        <v>16</v>
      </c>
      <c r="I97" t="s">
        <v>17</v>
      </c>
      <c r="J97" t="s">
        <v>18</v>
      </c>
      <c r="K97" t="s">
        <v>19</v>
      </c>
      <c r="L97" t="s">
        <v>71</v>
      </c>
      <c r="M97" t="s">
        <v>196</v>
      </c>
      <c r="N97">
        <v>0</v>
      </c>
      <c r="O97" s="21">
        <v>24550205</v>
      </c>
    </row>
    <row r="98" spans="1:16">
      <c r="A98" s="18">
        <v>25</v>
      </c>
      <c r="B98" s="6">
        <v>672</v>
      </c>
      <c r="C98">
        <v>2.34146341463414</v>
      </c>
      <c r="D98" t="s">
        <v>14</v>
      </c>
      <c r="E98">
        <v>20</v>
      </c>
      <c r="F98" t="s">
        <v>70</v>
      </c>
      <c r="G98" t="s">
        <v>280</v>
      </c>
      <c r="H98">
        <v>16</v>
      </c>
      <c r="I98" t="s">
        <v>17</v>
      </c>
      <c r="J98" t="s">
        <v>18</v>
      </c>
      <c r="K98" t="s">
        <v>19</v>
      </c>
      <c r="L98" t="s">
        <v>71</v>
      </c>
      <c r="M98" t="s">
        <v>196</v>
      </c>
      <c r="N98">
        <v>0</v>
      </c>
      <c r="O98" s="21">
        <v>24550205</v>
      </c>
    </row>
    <row r="99" spans="1:16">
      <c r="A99" s="18">
        <v>26</v>
      </c>
      <c r="B99" s="6">
        <v>24</v>
      </c>
      <c r="C99">
        <v>19.121951219512098</v>
      </c>
      <c r="D99" t="s">
        <v>14</v>
      </c>
      <c r="E99">
        <v>20</v>
      </c>
      <c r="F99" t="s">
        <v>70</v>
      </c>
      <c r="G99" t="s">
        <v>280</v>
      </c>
      <c r="H99">
        <v>16</v>
      </c>
      <c r="I99" t="s">
        <v>17</v>
      </c>
      <c r="J99" t="s">
        <v>18</v>
      </c>
      <c r="K99" t="s">
        <v>19</v>
      </c>
      <c r="L99" t="s">
        <v>71</v>
      </c>
      <c r="M99" t="s">
        <v>196</v>
      </c>
      <c r="N99">
        <v>2000</v>
      </c>
      <c r="O99" s="21">
        <v>24550205</v>
      </c>
      <c r="P99" s="6" t="s">
        <v>73</v>
      </c>
    </row>
    <row r="100" spans="1:16">
      <c r="A100" s="18">
        <v>26</v>
      </c>
      <c r="B100" s="6">
        <v>168</v>
      </c>
      <c r="C100">
        <v>14.3414634146341</v>
      </c>
      <c r="D100" t="s">
        <v>14</v>
      </c>
      <c r="E100">
        <v>20</v>
      </c>
      <c r="F100" t="s">
        <v>70</v>
      </c>
      <c r="G100" t="s">
        <v>280</v>
      </c>
      <c r="H100">
        <v>16</v>
      </c>
      <c r="I100" t="s">
        <v>17</v>
      </c>
      <c r="J100" t="s">
        <v>18</v>
      </c>
      <c r="K100" t="s">
        <v>19</v>
      </c>
      <c r="L100" t="s">
        <v>71</v>
      </c>
      <c r="M100" t="s">
        <v>196</v>
      </c>
      <c r="N100">
        <v>2000</v>
      </c>
      <c r="O100" s="21">
        <v>24550205</v>
      </c>
    </row>
    <row r="101" spans="1:16">
      <c r="A101" s="18">
        <v>26</v>
      </c>
      <c r="B101" s="6">
        <v>672</v>
      </c>
      <c r="C101">
        <v>11.804878048780401</v>
      </c>
      <c r="D101" t="s">
        <v>14</v>
      </c>
      <c r="E101">
        <v>20</v>
      </c>
      <c r="F101" t="s">
        <v>70</v>
      </c>
      <c r="G101" t="s">
        <v>280</v>
      </c>
      <c r="H101">
        <v>16</v>
      </c>
      <c r="I101" t="s">
        <v>17</v>
      </c>
      <c r="J101" t="s">
        <v>18</v>
      </c>
      <c r="K101" t="s">
        <v>19</v>
      </c>
      <c r="L101" t="s">
        <v>71</v>
      </c>
      <c r="M101" t="s">
        <v>196</v>
      </c>
      <c r="N101">
        <v>2000</v>
      </c>
      <c r="O101" s="21">
        <v>24550205</v>
      </c>
    </row>
    <row r="102" spans="1:16">
      <c r="A102" s="18">
        <v>27</v>
      </c>
      <c r="B102" s="6">
        <v>24</v>
      </c>
      <c r="C102">
        <f>39.5/1.93</f>
        <v>20.466321243523318</v>
      </c>
      <c r="D102" t="s">
        <v>14</v>
      </c>
      <c r="E102">
        <v>27.5</v>
      </c>
      <c r="F102" s="16" t="s">
        <v>74</v>
      </c>
      <c r="G102" t="s">
        <v>280</v>
      </c>
      <c r="H102">
        <v>15</v>
      </c>
      <c r="I102" t="s">
        <v>17</v>
      </c>
      <c r="J102" t="s">
        <v>18</v>
      </c>
      <c r="K102" t="s">
        <v>19</v>
      </c>
      <c r="L102" t="s">
        <v>71</v>
      </c>
      <c r="M102" t="s">
        <v>378</v>
      </c>
      <c r="N102">
        <v>0</v>
      </c>
      <c r="O102" s="21">
        <v>18722754</v>
      </c>
      <c r="P102" s="6" t="s">
        <v>75</v>
      </c>
    </row>
    <row r="103" spans="1:16">
      <c r="A103" s="18">
        <v>28</v>
      </c>
      <c r="B103" s="6">
        <v>24</v>
      </c>
      <c r="C103">
        <f>8.4/1.93</f>
        <v>4.3523316062176169</v>
      </c>
      <c r="D103" t="s">
        <v>14</v>
      </c>
      <c r="E103">
        <v>27.5</v>
      </c>
      <c r="F103" s="16" t="s">
        <v>74</v>
      </c>
      <c r="G103" t="s">
        <v>280</v>
      </c>
      <c r="H103">
        <v>50</v>
      </c>
      <c r="I103" t="s">
        <v>17</v>
      </c>
      <c r="J103" t="s">
        <v>18</v>
      </c>
      <c r="K103" t="s">
        <v>19</v>
      </c>
      <c r="L103" t="s">
        <v>71</v>
      </c>
      <c r="M103" t="s">
        <v>378</v>
      </c>
      <c r="N103">
        <v>0</v>
      </c>
      <c r="O103" s="21">
        <v>18722754</v>
      </c>
      <c r="P103" s="6" t="s">
        <v>76</v>
      </c>
    </row>
    <row r="104" spans="1:16">
      <c r="A104" s="18">
        <v>29</v>
      </c>
      <c r="B104" s="6">
        <v>24</v>
      </c>
      <c r="C104">
        <f>10.6/1.93</f>
        <v>5.4922279792746114</v>
      </c>
      <c r="D104" t="s">
        <v>14</v>
      </c>
      <c r="E104">
        <v>27.5</v>
      </c>
      <c r="F104" s="16" t="s">
        <v>74</v>
      </c>
      <c r="G104" t="s">
        <v>280</v>
      </c>
      <c r="H104">
        <v>100</v>
      </c>
      <c r="I104" t="s">
        <v>17</v>
      </c>
      <c r="J104" t="s">
        <v>18</v>
      </c>
      <c r="K104" t="s">
        <v>19</v>
      </c>
      <c r="L104" t="s">
        <v>71</v>
      </c>
      <c r="M104" t="s">
        <v>378</v>
      </c>
      <c r="N104">
        <v>0</v>
      </c>
      <c r="O104" s="21">
        <v>18722754</v>
      </c>
      <c r="P104" s="6" t="s">
        <v>23</v>
      </c>
    </row>
    <row r="105" spans="1:16">
      <c r="A105" s="18">
        <v>30</v>
      </c>
      <c r="B105" s="6">
        <v>24</v>
      </c>
      <c r="C105">
        <f>14.3/1.96</f>
        <v>7.295918367346939</v>
      </c>
      <c r="D105" t="s">
        <v>14</v>
      </c>
      <c r="E105">
        <v>27.5</v>
      </c>
      <c r="F105" s="16" t="s">
        <v>74</v>
      </c>
      <c r="G105" t="s">
        <v>280</v>
      </c>
      <c r="H105">
        <v>200</v>
      </c>
      <c r="I105" t="s">
        <v>17</v>
      </c>
      <c r="J105" t="s">
        <v>18</v>
      </c>
      <c r="K105" t="s">
        <v>19</v>
      </c>
      <c r="L105" t="s">
        <v>71</v>
      </c>
      <c r="M105" t="s">
        <v>378</v>
      </c>
      <c r="N105">
        <v>0</v>
      </c>
      <c r="O105" s="21">
        <v>18722754</v>
      </c>
      <c r="P105" s="6" t="s">
        <v>77</v>
      </c>
    </row>
    <row r="106" spans="1:16">
      <c r="A106" s="18">
        <v>31</v>
      </c>
      <c r="B106" s="6">
        <v>48</v>
      </c>
      <c r="C106">
        <v>31.04</v>
      </c>
      <c r="D106" t="s">
        <v>14</v>
      </c>
      <c r="E106">
        <v>22.5</v>
      </c>
      <c r="F106" t="s">
        <v>31</v>
      </c>
      <c r="G106" t="s">
        <v>280</v>
      </c>
      <c r="H106">
        <v>20</v>
      </c>
      <c r="I106" s="6" t="s">
        <v>92</v>
      </c>
      <c r="J106" t="s">
        <v>18</v>
      </c>
      <c r="K106" t="s">
        <v>19</v>
      </c>
      <c r="L106" t="s">
        <v>71</v>
      </c>
      <c r="M106" t="s">
        <v>196</v>
      </c>
      <c r="N106">
        <v>5000</v>
      </c>
      <c r="O106" s="21">
        <v>19131103</v>
      </c>
      <c r="P106" s="6" t="s">
        <v>79</v>
      </c>
    </row>
    <row r="107" spans="1:16">
      <c r="A107" s="18">
        <v>32</v>
      </c>
      <c r="B107" s="6">
        <v>48</v>
      </c>
      <c r="C107">
        <v>53.75</v>
      </c>
      <c r="D107" t="s">
        <v>14</v>
      </c>
      <c r="E107">
        <v>22.5</v>
      </c>
      <c r="F107" t="s">
        <v>31</v>
      </c>
      <c r="G107" t="s">
        <v>280</v>
      </c>
      <c r="H107">
        <v>80</v>
      </c>
      <c r="I107" s="6" t="s">
        <v>92</v>
      </c>
      <c r="J107" t="s">
        <v>18</v>
      </c>
      <c r="K107" t="s">
        <v>19</v>
      </c>
      <c r="L107" t="s">
        <v>71</v>
      </c>
      <c r="M107" t="s">
        <v>196</v>
      </c>
      <c r="N107">
        <v>5000</v>
      </c>
      <c r="O107" s="21">
        <v>19131103</v>
      </c>
      <c r="P107" s="6" t="s">
        <v>80</v>
      </c>
    </row>
    <row r="108" spans="1:16">
      <c r="A108" s="18">
        <v>33</v>
      </c>
      <c r="B108" s="6">
        <v>1</v>
      </c>
      <c r="C108">
        <v>13.6612021857923</v>
      </c>
      <c r="D108" t="s">
        <v>14</v>
      </c>
      <c r="E108" t="s">
        <v>326</v>
      </c>
      <c r="F108" s="21" t="s">
        <v>15</v>
      </c>
      <c r="G108" t="s">
        <v>280</v>
      </c>
      <c r="H108">
        <v>9.4</v>
      </c>
      <c r="I108" t="s">
        <v>81</v>
      </c>
      <c r="J108" t="s">
        <v>18</v>
      </c>
      <c r="K108" t="s">
        <v>19</v>
      </c>
      <c r="L108" t="s">
        <v>20</v>
      </c>
      <c r="M108" t="s">
        <v>196</v>
      </c>
      <c r="N108">
        <v>5000</v>
      </c>
      <c r="O108" s="21">
        <v>24272951</v>
      </c>
      <c r="P108" s="6" t="s">
        <v>83</v>
      </c>
    </row>
    <row r="109" spans="1:16">
      <c r="A109" s="18">
        <v>33</v>
      </c>
      <c r="B109" s="6">
        <v>24</v>
      </c>
      <c r="C109">
        <v>42.841530054644799</v>
      </c>
      <c r="D109" t="s">
        <v>14</v>
      </c>
      <c r="E109" t="s">
        <v>326</v>
      </c>
      <c r="F109" s="21" t="s">
        <v>15</v>
      </c>
      <c r="G109" t="s">
        <v>280</v>
      </c>
      <c r="H109">
        <v>9.4</v>
      </c>
      <c r="I109" t="s">
        <v>81</v>
      </c>
      <c r="J109" t="s">
        <v>18</v>
      </c>
      <c r="K109" t="s">
        <v>19</v>
      </c>
      <c r="L109" t="s">
        <v>20</v>
      </c>
      <c r="M109" t="s">
        <v>196</v>
      </c>
      <c r="N109">
        <v>5000</v>
      </c>
      <c r="O109" s="21">
        <v>24272951</v>
      </c>
      <c r="P109" s="6"/>
    </row>
    <row r="110" spans="1:16">
      <c r="A110" s="18">
        <v>33</v>
      </c>
      <c r="B110" s="6">
        <v>48</v>
      </c>
      <c r="C110">
        <v>43.278688524590102</v>
      </c>
      <c r="D110" t="s">
        <v>14</v>
      </c>
      <c r="E110" t="s">
        <v>326</v>
      </c>
      <c r="F110" s="21" t="s">
        <v>15</v>
      </c>
      <c r="G110" t="s">
        <v>280</v>
      </c>
      <c r="H110">
        <v>9.4</v>
      </c>
      <c r="I110" t="s">
        <v>81</v>
      </c>
      <c r="J110" t="s">
        <v>18</v>
      </c>
      <c r="K110" t="s">
        <v>19</v>
      </c>
      <c r="L110" t="s">
        <v>20</v>
      </c>
      <c r="M110" t="s">
        <v>196</v>
      </c>
      <c r="N110">
        <v>5000</v>
      </c>
      <c r="O110" s="21">
        <v>24272951</v>
      </c>
      <c r="P110" s="6"/>
    </row>
    <row r="111" spans="1:16">
      <c r="A111" s="18">
        <v>34</v>
      </c>
      <c r="B111" s="6">
        <v>0.5</v>
      </c>
      <c r="C111">
        <v>21.76</v>
      </c>
      <c r="D111" t="s">
        <v>14</v>
      </c>
      <c r="E111">
        <v>22.5</v>
      </c>
      <c r="F111" t="s">
        <v>31</v>
      </c>
      <c r="G111" t="s">
        <v>280</v>
      </c>
      <c r="H111">
        <v>21.5</v>
      </c>
      <c r="I111" t="s">
        <v>167</v>
      </c>
      <c r="J111" t="s">
        <v>18</v>
      </c>
      <c r="K111" t="s">
        <v>19</v>
      </c>
      <c r="L111" t="s">
        <v>33</v>
      </c>
      <c r="M111" t="s">
        <v>326</v>
      </c>
      <c r="N111">
        <v>0</v>
      </c>
      <c r="O111" s="21">
        <v>21513349</v>
      </c>
      <c r="P111" s="6" t="s">
        <v>85</v>
      </c>
    </row>
    <row r="112" spans="1:16">
      <c r="A112" s="18">
        <v>34</v>
      </c>
      <c r="B112" s="6">
        <v>1</v>
      </c>
      <c r="C112">
        <v>19.89</v>
      </c>
      <c r="D112" t="s">
        <v>14</v>
      </c>
      <c r="E112">
        <v>22.5</v>
      </c>
      <c r="F112" t="s">
        <v>31</v>
      </c>
      <c r="G112" t="s">
        <v>280</v>
      </c>
      <c r="H112">
        <v>21.5</v>
      </c>
      <c r="I112" t="s">
        <v>167</v>
      </c>
      <c r="J112" t="s">
        <v>18</v>
      </c>
      <c r="K112" t="s">
        <v>19</v>
      </c>
      <c r="L112" t="s">
        <v>33</v>
      </c>
      <c r="M112" t="s">
        <v>326</v>
      </c>
      <c r="N112">
        <v>0</v>
      </c>
      <c r="O112" s="21">
        <v>21513349</v>
      </c>
    </row>
    <row r="113" spans="1:16">
      <c r="A113" s="18">
        <v>34</v>
      </c>
      <c r="B113" s="6">
        <v>3</v>
      </c>
      <c r="C113">
        <v>5.57</v>
      </c>
      <c r="D113" t="s">
        <v>14</v>
      </c>
      <c r="E113">
        <v>22.5</v>
      </c>
      <c r="F113" t="s">
        <v>31</v>
      </c>
      <c r="G113" t="s">
        <v>280</v>
      </c>
      <c r="H113">
        <v>21.5</v>
      </c>
      <c r="I113" t="s">
        <v>167</v>
      </c>
      <c r="J113" t="s">
        <v>18</v>
      </c>
      <c r="K113" t="s">
        <v>19</v>
      </c>
      <c r="L113" t="s">
        <v>33</v>
      </c>
      <c r="M113" t="s">
        <v>326</v>
      </c>
      <c r="N113">
        <v>0</v>
      </c>
      <c r="O113" s="21">
        <v>21513349</v>
      </c>
    </row>
    <row r="114" spans="1:16">
      <c r="A114" s="18">
        <v>34</v>
      </c>
      <c r="B114" s="6">
        <v>24</v>
      </c>
      <c r="C114">
        <v>6.06</v>
      </c>
      <c r="D114" t="s">
        <v>14</v>
      </c>
      <c r="E114">
        <v>22.5</v>
      </c>
      <c r="F114" t="s">
        <v>31</v>
      </c>
      <c r="G114" t="s">
        <v>280</v>
      </c>
      <c r="H114">
        <v>21.5</v>
      </c>
      <c r="I114" t="s">
        <v>167</v>
      </c>
      <c r="J114" t="s">
        <v>18</v>
      </c>
      <c r="K114" t="s">
        <v>19</v>
      </c>
      <c r="L114" t="s">
        <v>33</v>
      </c>
      <c r="M114" t="s">
        <v>326</v>
      </c>
      <c r="N114">
        <v>0</v>
      </c>
      <c r="O114" s="21">
        <v>21513349</v>
      </c>
    </row>
    <row r="115" spans="1:16">
      <c r="A115" s="18">
        <v>35</v>
      </c>
      <c r="B115" s="6">
        <v>4</v>
      </c>
      <c r="C115">
        <v>4.8235294117647003</v>
      </c>
      <c r="D115" t="s">
        <v>14</v>
      </c>
      <c r="E115">
        <v>19</v>
      </c>
      <c r="F115" s="16" t="s">
        <v>86</v>
      </c>
      <c r="G115" t="s">
        <v>280</v>
      </c>
      <c r="H115">
        <v>6.2</v>
      </c>
      <c r="I115" s="16" t="s">
        <v>87</v>
      </c>
      <c r="J115" t="s">
        <v>18</v>
      </c>
      <c r="K115" t="s">
        <v>19</v>
      </c>
      <c r="L115" t="s">
        <v>20</v>
      </c>
      <c r="M115" t="s">
        <v>196</v>
      </c>
      <c r="N115">
        <v>3400</v>
      </c>
      <c r="O115" s="6">
        <v>29677597</v>
      </c>
      <c r="P115" s="24" t="s">
        <v>88</v>
      </c>
    </row>
    <row r="116" spans="1:16">
      <c r="A116" s="18">
        <v>35</v>
      </c>
      <c r="B116" s="6">
        <v>24</v>
      </c>
      <c r="C116">
        <v>6.23529411764705</v>
      </c>
      <c r="D116" t="s">
        <v>14</v>
      </c>
      <c r="E116">
        <v>19</v>
      </c>
      <c r="F116" s="16" t="s">
        <v>86</v>
      </c>
      <c r="G116" t="s">
        <v>280</v>
      </c>
      <c r="H116">
        <v>6.2</v>
      </c>
      <c r="I116" s="16" t="s">
        <v>87</v>
      </c>
      <c r="J116" t="s">
        <v>18</v>
      </c>
      <c r="K116" t="s">
        <v>19</v>
      </c>
      <c r="L116" t="s">
        <v>20</v>
      </c>
      <c r="M116" t="s">
        <v>196</v>
      </c>
      <c r="N116">
        <v>3400</v>
      </c>
      <c r="O116" s="6">
        <v>29677597</v>
      </c>
    </row>
    <row r="117" spans="1:16">
      <c r="A117" s="18">
        <v>35</v>
      </c>
      <c r="B117" s="6">
        <v>48</v>
      </c>
      <c r="C117">
        <v>7.7647058823529296</v>
      </c>
      <c r="D117" t="s">
        <v>14</v>
      </c>
      <c r="E117">
        <v>19</v>
      </c>
      <c r="F117" s="16" t="s">
        <v>86</v>
      </c>
      <c r="G117" t="s">
        <v>280</v>
      </c>
      <c r="H117">
        <v>6.2</v>
      </c>
      <c r="I117" s="16" t="s">
        <v>87</v>
      </c>
      <c r="J117" t="s">
        <v>18</v>
      </c>
      <c r="K117" t="s">
        <v>19</v>
      </c>
      <c r="L117" t="s">
        <v>20</v>
      </c>
      <c r="M117" t="s">
        <v>196</v>
      </c>
      <c r="N117">
        <v>3400</v>
      </c>
      <c r="O117" s="6">
        <v>29677597</v>
      </c>
    </row>
    <row r="118" spans="1:16">
      <c r="A118" s="18">
        <v>35</v>
      </c>
      <c r="B118" s="6">
        <v>144</v>
      </c>
      <c r="C118">
        <v>3.52941176470588</v>
      </c>
      <c r="D118" t="s">
        <v>14</v>
      </c>
      <c r="E118">
        <v>19</v>
      </c>
      <c r="F118" s="16" t="s">
        <v>86</v>
      </c>
      <c r="G118" t="s">
        <v>280</v>
      </c>
      <c r="H118">
        <v>6.2</v>
      </c>
      <c r="I118" s="16" t="s">
        <v>87</v>
      </c>
      <c r="J118" t="s">
        <v>18</v>
      </c>
      <c r="K118" t="s">
        <v>19</v>
      </c>
      <c r="L118" t="s">
        <v>20</v>
      </c>
      <c r="M118" t="s">
        <v>196</v>
      </c>
      <c r="N118">
        <v>3400</v>
      </c>
      <c r="O118" s="6">
        <v>29677597</v>
      </c>
    </row>
    <row r="119" spans="1:16">
      <c r="A119" s="18">
        <v>35</v>
      </c>
      <c r="B119" s="6">
        <v>240</v>
      </c>
      <c r="C119">
        <v>3.0588235294117601</v>
      </c>
      <c r="D119" t="s">
        <v>14</v>
      </c>
      <c r="E119">
        <v>19</v>
      </c>
      <c r="F119" s="16" t="s">
        <v>86</v>
      </c>
      <c r="G119" t="s">
        <v>280</v>
      </c>
      <c r="H119">
        <v>6.2</v>
      </c>
      <c r="I119" s="16" t="s">
        <v>87</v>
      </c>
      <c r="J119" t="s">
        <v>18</v>
      </c>
      <c r="K119" t="s">
        <v>19</v>
      </c>
      <c r="L119" t="s">
        <v>20</v>
      </c>
      <c r="M119" t="s">
        <v>196</v>
      </c>
      <c r="N119">
        <v>3400</v>
      </c>
      <c r="O119" s="6">
        <v>29677597</v>
      </c>
    </row>
    <row r="120" spans="1:16">
      <c r="A120" s="18">
        <v>35</v>
      </c>
      <c r="B120">
        <f>20*24</f>
        <v>480</v>
      </c>
      <c r="C120">
        <v>3.0588235294117601</v>
      </c>
      <c r="D120" t="s">
        <v>14</v>
      </c>
      <c r="E120">
        <v>19</v>
      </c>
      <c r="F120" s="16" t="s">
        <v>86</v>
      </c>
      <c r="G120" t="s">
        <v>280</v>
      </c>
      <c r="H120">
        <v>6.2</v>
      </c>
      <c r="I120" s="16" t="s">
        <v>87</v>
      </c>
      <c r="J120" t="s">
        <v>18</v>
      </c>
      <c r="K120" t="s">
        <v>19</v>
      </c>
      <c r="L120" t="s">
        <v>20</v>
      </c>
      <c r="M120" t="s">
        <v>196</v>
      </c>
      <c r="N120">
        <v>3400</v>
      </c>
      <c r="O120" s="6">
        <v>29677597</v>
      </c>
    </row>
    <row r="121" spans="1:16">
      <c r="A121" s="18">
        <v>35</v>
      </c>
      <c r="B121">
        <f>30*24</f>
        <v>720</v>
      </c>
      <c r="C121">
        <v>2.4705882352941102</v>
      </c>
      <c r="D121" t="s">
        <v>14</v>
      </c>
      <c r="E121">
        <v>19</v>
      </c>
      <c r="F121" s="16" t="s">
        <v>86</v>
      </c>
      <c r="G121" t="s">
        <v>280</v>
      </c>
      <c r="H121">
        <v>6.2</v>
      </c>
      <c r="I121" s="16" t="s">
        <v>87</v>
      </c>
      <c r="J121" t="s">
        <v>18</v>
      </c>
      <c r="K121" t="s">
        <v>19</v>
      </c>
      <c r="L121" t="s">
        <v>20</v>
      </c>
      <c r="M121" t="s">
        <v>196</v>
      </c>
      <c r="N121">
        <v>3400</v>
      </c>
      <c r="O121" s="6">
        <v>29677597</v>
      </c>
    </row>
    <row r="122" spans="1:16">
      <c r="A122" s="18">
        <v>35</v>
      </c>
      <c r="B122">
        <f>90*24</f>
        <v>2160</v>
      </c>
      <c r="C122">
        <v>2.5882352941176401</v>
      </c>
      <c r="D122" t="s">
        <v>14</v>
      </c>
      <c r="E122">
        <v>19</v>
      </c>
      <c r="F122" s="16" t="s">
        <v>86</v>
      </c>
      <c r="G122" t="s">
        <v>280</v>
      </c>
      <c r="H122">
        <v>6.2</v>
      </c>
      <c r="I122" s="16" t="s">
        <v>87</v>
      </c>
      <c r="J122" t="s">
        <v>18</v>
      </c>
      <c r="K122" t="s">
        <v>19</v>
      </c>
      <c r="L122" t="s">
        <v>20</v>
      </c>
      <c r="M122" t="s">
        <v>196</v>
      </c>
      <c r="N122">
        <v>3400</v>
      </c>
      <c r="O122" s="6">
        <v>29677597</v>
      </c>
    </row>
    <row r="123" spans="1:16">
      <c r="A123" s="18">
        <v>36</v>
      </c>
      <c r="B123" s="6">
        <v>4</v>
      </c>
      <c r="C123">
        <v>9.7647058823529402</v>
      </c>
      <c r="D123" t="s">
        <v>14</v>
      </c>
      <c r="E123">
        <v>19</v>
      </c>
      <c r="F123" s="16" t="s">
        <v>86</v>
      </c>
      <c r="G123" t="s">
        <v>280</v>
      </c>
      <c r="H123">
        <v>24.3</v>
      </c>
      <c r="I123" s="16" t="s">
        <v>87</v>
      </c>
      <c r="J123" t="s">
        <v>18</v>
      </c>
      <c r="K123" t="s">
        <v>19</v>
      </c>
      <c r="L123" t="s">
        <v>20</v>
      </c>
      <c r="M123" t="s">
        <v>196</v>
      </c>
      <c r="N123">
        <v>3400</v>
      </c>
      <c r="O123" s="6">
        <v>29677597</v>
      </c>
      <c r="P123" s="24" t="s">
        <v>89</v>
      </c>
    </row>
    <row r="124" spans="1:16">
      <c r="A124" s="18">
        <v>36</v>
      </c>
      <c r="B124" s="6">
        <v>24</v>
      </c>
      <c r="C124">
        <v>14.705882352941099</v>
      </c>
      <c r="D124" t="s">
        <v>14</v>
      </c>
      <c r="E124">
        <v>19</v>
      </c>
      <c r="F124" s="16" t="s">
        <v>86</v>
      </c>
      <c r="G124" t="s">
        <v>280</v>
      </c>
      <c r="H124">
        <v>24.3</v>
      </c>
      <c r="I124" s="16" t="s">
        <v>87</v>
      </c>
      <c r="J124" t="s">
        <v>18</v>
      </c>
      <c r="K124" t="s">
        <v>19</v>
      </c>
      <c r="L124" t="s">
        <v>20</v>
      </c>
      <c r="M124" t="s">
        <v>196</v>
      </c>
      <c r="N124">
        <v>3400</v>
      </c>
      <c r="O124" s="6">
        <v>29677597</v>
      </c>
    </row>
    <row r="125" spans="1:16">
      <c r="A125" s="18">
        <v>36</v>
      </c>
      <c r="B125" s="6">
        <v>48</v>
      </c>
      <c r="C125">
        <v>19.647058823529399</v>
      </c>
      <c r="D125" t="s">
        <v>14</v>
      </c>
      <c r="E125">
        <v>19</v>
      </c>
      <c r="F125" s="16" t="s">
        <v>86</v>
      </c>
      <c r="G125" t="s">
        <v>280</v>
      </c>
      <c r="H125">
        <v>24.3</v>
      </c>
      <c r="I125" s="16" t="s">
        <v>87</v>
      </c>
      <c r="J125" t="s">
        <v>18</v>
      </c>
      <c r="K125" t="s">
        <v>19</v>
      </c>
      <c r="L125" t="s">
        <v>20</v>
      </c>
      <c r="M125" t="s">
        <v>196</v>
      </c>
      <c r="N125">
        <v>3400</v>
      </c>
      <c r="O125" s="6">
        <v>29677597</v>
      </c>
    </row>
    <row r="126" spans="1:16">
      <c r="A126" s="18">
        <v>36</v>
      </c>
      <c r="B126" s="6">
        <v>144</v>
      </c>
      <c r="C126">
        <v>5.1764705882352899</v>
      </c>
      <c r="D126" t="s">
        <v>14</v>
      </c>
      <c r="E126">
        <v>19</v>
      </c>
      <c r="F126" s="16" t="s">
        <v>86</v>
      </c>
      <c r="G126" t="s">
        <v>280</v>
      </c>
      <c r="H126">
        <v>24.3</v>
      </c>
      <c r="I126" s="16" t="s">
        <v>87</v>
      </c>
      <c r="J126" t="s">
        <v>18</v>
      </c>
      <c r="K126" t="s">
        <v>19</v>
      </c>
      <c r="L126" t="s">
        <v>20</v>
      </c>
      <c r="M126" t="s">
        <v>196</v>
      </c>
      <c r="N126">
        <v>3400</v>
      </c>
      <c r="O126" s="6">
        <v>29677597</v>
      </c>
    </row>
    <row r="127" spans="1:16">
      <c r="A127" s="18">
        <v>36</v>
      </c>
      <c r="B127" s="6">
        <v>240</v>
      </c>
      <c r="C127">
        <v>8.1176470588235308</v>
      </c>
      <c r="D127" t="s">
        <v>14</v>
      </c>
      <c r="E127">
        <v>19</v>
      </c>
      <c r="F127" s="16" t="s">
        <v>86</v>
      </c>
      <c r="G127" t="s">
        <v>280</v>
      </c>
      <c r="H127">
        <v>24.3</v>
      </c>
      <c r="I127" s="16" t="s">
        <v>87</v>
      </c>
      <c r="J127" t="s">
        <v>18</v>
      </c>
      <c r="K127" t="s">
        <v>19</v>
      </c>
      <c r="L127" t="s">
        <v>20</v>
      </c>
      <c r="M127" t="s">
        <v>196</v>
      </c>
      <c r="N127">
        <v>3400</v>
      </c>
      <c r="O127" s="6">
        <v>29677597</v>
      </c>
    </row>
    <row r="128" spans="1:16">
      <c r="A128" s="18">
        <v>36</v>
      </c>
      <c r="B128" s="6">
        <v>480</v>
      </c>
      <c r="C128">
        <v>3.76470588235293</v>
      </c>
      <c r="D128" t="s">
        <v>14</v>
      </c>
      <c r="E128">
        <v>19</v>
      </c>
      <c r="F128" s="16" t="s">
        <v>86</v>
      </c>
      <c r="G128" t="s">
        <v>280</v>
      </c>
      <c r="H128">
        <v>24.3</v>
      </c>
      <c r="I128" s="16" t="s">
        <v>87</v>
      </c>
      <c r="J128" t="s">
        <v>18</v>
      </c>
      <c r="K128" t="s">
        <v>19</v>
      </c>
      <c r="L128" t="s">
        <v>20</v>
      </c>
      <c r="M128" t="s">
        <v>196</v>
      </c>
      <c r="N128">
        <v>3400</v>
      </c>
      <c r="O128" s="6">
        <v>29677597</v>
      </c>
    </row>
    <row r="129" spans="1:16">
      <c r="A129" s="18">
        <v>36</v>
      </c>
      <c r="B129" s="6">
        <v>720</v>
      </c>
      <c r="C129">
        <v>3.0588235294117601</v>
      </c>
      <c r="D129" t="s">
        <v>14</v>
      </c>
      <c r="E129">
        <v>19</v>
      </c>
      <c r="F129" s="16" t="s">
        <v>86</v>
      </c>
      <c r="G129" t="s">
        <v>280</v>
      </c>
      <c r="H129">
        <v>24.3</v>
      </c>
      <c r="I129" s="16" t="s">
        <v>87</v>
      </c>
      <c r="J129" t="s">
        <v>18</v>
      </c>
      <c r="K129" t="s">
        <v>19</v>
      </c>
      <c r="L129" t="s">
        <v>20</v>
      </c>
      <c r="M129" t="s">
        <v>196</v>
      </c>
      <c r="N129">
        <v>3400</v>
      </c>
      <c r="O129" s="6">
        <v>29677597</v>
      </c>
    </row>
    <row r="130" spans="1:16">
      <c r="A130" s="18">
        <v>36</v>
      </c>
      <c r="B130" s="6">
        <v>2160</v>
      </c>
      <c r="C130">
        <v>3.2941176470588198</v>
      </c>
      <c r="D130" t="s">
        <v>14</v>
      </c>
      <c r="E130">
        <v>19</v>
      </c>
      <c r="F130" s="16" t="s">
        <v>86</v>
      </c>
      <c r="G130" t="s">
        <v>280</v>
      </c>
      <c r="H130">
        <v>24.3</v>
      </c>
      <c r="I130" s="16" t="s">
        <v>87</v>
      </c>
      <c r="J130" t="s">
        <v>18</v>
      </c>
      <c r="K130" t="s">
        <v>19</v>
      </c>
      <c r="L130" t="s">
        <v>20</v>
      </c>
      <c r="M130" t="s">
        <v>196</v>
      </c>
      <c r="N130">
        <v>3400</v>
      </c>
      <c r="O130" s="6">
        <v>29677597</v>
      </c>
    </row>
    <row r="131" spans="1:16">
      <c r="A131" s="18">
        <v>37</v>
      </c>
      <c r="B131" s="6">
        <v>4</v>
      </c>
      <c r="C131">
        <v>12.588235294117601</v>
      </c>
      <c r="D131" t="s">
        <v>14</v>
      </c>
      <c r="E131">
        <v>19</v>
      </c>
      <c r="F131" s="16" t="s">
        <v>86</v>
      </c>
      <c r="G131" t="s">
        <v>280</v>
      </c>
      <c r="H131">
        <v>42.5</v>
      </c>
      <c r="I131" s="16" t="s">
        <v>87</v>
      </c>
      <c r="J131" t="s">
        <v>18</v>
      </c>
      <c r="K131" t="s">
        <v>19</v>
      </c>
      <c r="L131" t="s">
        <v>20</v>
      </c>
      <c r="M131" t="s">
        <v>196</v>
      </c>
      <c r="N131">
        <v>3400</v>
      </c>
      <c r="O131" s="6">
        <v>29677597</v>
      </c>
      <c r="P131" s="24" t="s">
        <v>90</v>
      </c>
    </row>
    <row r="132" spans="1:16">
      <c r="A132" s="18">
        <v>37</v>
      </c>
      <c r="B132" s="6">
        <v>24</v>
      </c>
      <c r="C132">
        <v>43.294117647058798</v>
      </c>
      <c r="D132" t="s">
        <v>14</v>
      </c>
      <c r="E132">
        <v>19</v>
      </c>
      <c r="F132" s="16" t="s">
        <v>86</v>
      </c>
      <c r="G132" t="s">
        <v>280</v>
      </c>
      <c r="H132">
        <v>42.5</v>
      </c>
      <c r="I132" s="16" t="s">
        <v>87</v>
      </c>
      <c r="J132" t="s">
        <v>18</v>
      </c>
      <c r="K132" t="s">
        <v>19</v>
      </c>
      <c r="L132" t="s">
        <v>20</v>
      </c>
      <c r="M132" t="s">
        <v>196</v>
      </c>
      <c r="N132">
        <v>3400</v>
      </c>
      <c r="O132" s="6">
        <v>29677597</v>
      </c>
    </row>
    <row r="133" spans="1:16">
      <c r="A133" s="18">
        <v>37</v>
      </c>
      <c r="B133" s="6">
        <v>48</v>
      </c>
      <c r="C133">
        <v>29.999999999999901</v>
      </c>
      <c r="D133" t="s">
        <v>14</v>
      </c>
      <c r="E133">
        <v>19</v>
      </c>
      <c r="F133" s="16" t="s">
        <v>86</v>
      </c>
      <c r="G133" t="s">
        <v>280</v>
      </c>
      <c r="H133">
        <v>42.5</v>
      </c>
      <c r="I133" s="16" t="s">
        <v>87</v>
      </c>
      <c r="J133" t="s">
        <v>18</v>
      </c>
      <c r="K133" t="s">
        <v>19</v>
      </c>
      <c r="L133" t="s">
        <v>20</v>
      </c>
      <c r="M133" t="s">
        <v>196</v>
      </c>
      <c r="N133">
        <v>3400</v>
      </c>
      <c r="O133" s="6">
        <v>29677597</v>
      </c>
    </row>
    <row r="134" spans="1:16">
      <c r="A134" s="18">
        <v>37</v>
      </c>
      <c r="B134" s="6">
        <v>144</v>
      </c>
      <c r="C134">
        <v>12.9411764705882</v>
      </c>
      <c r="D134" t="s">
        <v>14</v>
      </c>
      <c r="E134">
        <v>19</v>
      </c>
      <c r="F134" s="16" t="s">
        <v>86</v>
      </c>
      <c r="G134" t="s">
        <v>280</v>
      </c>
      <c r="H134">
        <v>42.5</v>
      </c>
      <c r="I134" s="16" t="s">
        <v>87</v>
      </c>
      <c r="J134" t="s">
        <v>18</v>
      </c>
      <c r="K134" t="s">
        <v>19</v>
      </c>
      <c r="L134" t="s">
        <v>20</v>
      </c>
      <c r="M134" t="s">
        <v>196</v>
      </c>
      <c r="N134">
        <v>3400</v>
      </c>
      <c r="O134" s="6">
        <v>29677597</v>
      </c>
    </row>
    <row r="135" spans="1:16">
      <c r="A135" s="18">
        <v>37</v>
      </c>
      <c r="B135" s="6">
        <v>240</v>
      </c>
      <c r="C135">
        <v>8.9411764705882302</v>
      </c>
      <c r="D135" t="s">
        <v>14</v>
      </c>
      <c r="E135">
        <v>19</v>
      </c>
      <c r="F135" s="16" t="s">
        <v>86</v>
      </c>
      <c r="G135" t="s">
        <v>280</v>
      </c>
      <c r="H135">
        <v>42.5</v>
      </c>
      <c r="I135" s="16" t="s">
        <v>87</v>
      </c>
      <c r="J135" t="s">
        <v>18</v>
      </c>
      <c r="K135" t="s">
        <v>19</v>
      </c>
      <c r="L135" t="s">
        <v>20</v>
      </c>
      <c r="M135" t="s">
        <v>196</v>
      </c>
      <c r="N135">
        <v>3400</v>
      </c>
      <c r="O135" s="6">
        <v>29677597</v>
      </c>
    </row>
    <row r="136" spans="1:16">
      <c r="A136" s="18">
        <v>37</v>
      </c>
      <c r="B136" s="6">
        <v>480</v>
      </c>
      <c r="C136">
        <v>7.2941176470588198</v>
      </c>
      <c r="D136" t="s">
        <v>14</v>
      </c>
      <c r="E136">
        <v>19</v>
      </c>
      <c r="F136" s="16" t="s">
        <v>86</v>
      </c>
      <c r="G136" t="s">
        <v>280</v>
      </c>
      <c r="H136">
        <v>42.5</v>
      </c>
      <c r="I136" s="16" t="s">
        <v>87</v>
      </c>
      <c r="J136" t="s">
        <v>18</v>
      </c>
      <c r="K136" t="s">
        <v>19</v>
      </c>
      <c r="L136" t="s">
        <v>20</v>
      </c>
      <c r="M136" t="s">
        <v>196</v>
      </c>
      <c r="N136">
        <v>3400</v>
      </c>
      <c r="O136" s="6">
        <v>29677597</v>
      </c>
    </row>
    <row r="137" spans="1:16">
      <c r="A137" s="18">
        <v>37</v>
      </c>
      <c r="B137" s="6">
        <v>720</v>
      </c>
      <c r="C137">
        <v>8.2352941176470598</v>
      </c>
      <c r="D137" t="s">
        <v>14</v>
      </c>
      <c r="E137">
        <v>19</v>
      </c>
      <c r="F137" s="16" t="s">
        <v>86</v>
      </c>
      <c r="G137" t="s">
        <v>280</v>
      </c>
      <c r="H137">
        <v>42.5</v>
      </c>
      <c r="I137" s="16" t="s">
        <v>87</v>
      </c>
      <c r="J137" t="s">
        <v>18</v>
      </c>
      <c r="K137" t="s">
        <v>19</v>
      </c>
      <c r="L137" t="s">
        <v>20</v>
      </c>
      <c r="M137" t="s">
        <v>196</v>
      </c>
      <c r="N137">
        <v>3400</v>
      </c>
      <c r="O137" s="6">
        <v>29677597</v>
      </c>
    </row>
    <row r="138" spans="1:16">
      <c r="A138" s="18">
        <v>37</v>
      </c>
      <c r="B138" s="6">
        <v>2160</v>
      </c>
      <c r="C138">
        <v>4.1176470588235201</v>
      </c>
      <c r="D138" t="s">
        <v>14</v>
      </c>
      <c r="E138">
        <v>19</v>
      </c>
      <c r="F138" s="16" t="s">
        <v>86</v>
      </c>
      <c r="G138" t="s">
        <v>280</v>
      </c>
      <c r="H138">
        <v>42.5</v>
      </c>
      <c r="I138" s="16" t="s">
        <v>87</v>
      </c>
      <c r="J138" t="s">
        <v>18</v>
      </c>
      <c r="K138" t="s">
        <v>19</v>
      </c>
      <c r="L138" t="s">
        <v>20</v>
      </c>
      <c r="M138" t="s">
        <v>196</v>
      </c>
      <c r="N138">
        <v>3400</v>
      </c>
      <c r="O138" s="6">
        <v>29677597</v>
      </c>
    </row>
    <row r="139" spans="1:16">
      <c r="A139" s="18">
        <v>38</v>
      </c>
      <c r="B139" s="6">
        <v>4</v>
      </c>
      <c r="C139">
        <v>40.823529411764703</v>
      </c>
      <c r="D139" t="s">
        <v>14</v>
      </c>
      <c r="E139">
        <v>19</v>
      </c>
      <c r="F139" s="16" t="s">
        <v>86</v>
      </c>
      <c r="G139" t="s">
        <v>280</v>
      </c>
      <c r="H139">
        <v>61.2</v>
      </c>
      <c r="I139" s="16" t="s">
        <v>87</v>
      </c>
      <c r="J139" t="s">
        <v>18</v>
      </c>
      <c r="K139" t="s">
        <v>19</v>
      </c>
      <c r="L139" t="s">
        <v>20</v>
      </c>
      <c r="M139" t="s">
        <v>196</v>
      </c>
      <c r="N139">
        <v>3400</v>
      </c>
      <c r="O139" s="6">
        <v>29677597</v>
      </c>
      <c r="P139" s="24" t="s">
        <v>91</v>
      </c>
    </row>
    <row r="140" spans="1:16">
      <c r="A140" s="18">
        <v>38</v>
      </c>
      <c r="B140" s="6">
        <v>24</v>
      </c>
      <c r="C140">
        <v>53.8823529411764</v>
      </c>
      <c r="D140" t="s">
        <v>14</v>
      </c>
      <c r="E140">
        <v>19</v>
      </c>
      <c r="F140" s="16" t="s">
        <v>86</v>
      </c>
      <c r="G140" t="s">
        <v>280</v>
      </c>
      <c r="H140">
        <v>61.2</v>
      </c>
      <c r="I140" s="16" t="s">
        <v>87</v>
      </c>
      <c r="J140" t="s">
        <v>18</v>
      </c>
      <c r="K140" t="s">
        <v>19</v>
      </c>
      <c r="L140" t="s">
        <v>20</v>
      </c>
      <c r="M140" t="s">
        <v>196</v>
      </c>
      <c r="N140">
        <v>3400</v>
      </c>
      <c r="O140" s="6">
        <v>29677597</v>
      </c>
    </row>
    <row r="141" spans="1:16">
      <c r="A141" s="18">
        <v>38</v>
      </c>
      <c r="B141" s="6">
        <v>48</v>
      </c>
      <c r="C141">
        <v>38.941176470588204</v>
      </c>
      <c r="D141" t="s">
        <v>14</v>
      </c>
      <c r="E141">
        <v>19</v>
      </c>
      <c r="F141" s="16" t="s">
        <v>86</v>
      </c>
      <c r="G141" t="s">
        <v>280</v>
      </c>
      <c r="H141">
        <v>61.2</v>
      </c>
      <c r="I141" s="16" t="s">
        <v>87</v>
      </c>
      <c r="J141" t="s">
        <v>18</v>
      </c>
      <c r="K141" t="s">
        <v>19</v>
      </c>
      <c r="L141" t="s">
        <v>20</v>
      </c>
      <c r="M141" t="s">
        <v>196</v>
      </c>
      <c r="N141">
        <v>3400</v>
      </c>
      <c r="O141" s="6">
        <v>29677597</v>
      </c>
    </row>
    <row r="142" spans="1:16">
      <c r="A142" s="18">
        <v>38</v>
      </c>
      <c r="B142" s="6">
        <v>144</v>
      </c>
      <c r="C142">
        <v>19.8823529411764</v>
      </c>
      <c r="D142" t="s">
        <v>14</v>
      </c>
      <c r="E142">
        <v>19</v>
      </c>
      <c r="F142" s="16" t="s">
        <v>86</v>
      </c>
      <c r="G142" t="s">
        <v>280</v>
      </c>
      <c r="H142">
        <v>61.2</v>
      </c>
      <c r="I142" s="16" t="s">
        <v>87</v>
      </c>
      <c r="J142" t="s">
        <v>18</v>
      </c>
      <c r="K142" t="s">
        <v>19</v>
      </c>
      <c r="L142" t="s">
        <v>20</v>
      </c>
      <c r="M142" t="s">
        <v>196</v>
      </c>
      <c r="N142">
        <v>3400</v>
      </c>
      <c r="O142" s="6">
        <v>29677597</v>
      </c>
    </row>
    <row r="143" spans="1:16">
      <c r="A143" s="18">
        <v>38</v>
      </c>
      <c r="B143" s="6">
        <v>240</v>
      </c>
      <c r="C143">
        <v>17.8823529411764</v>
      </c>
      <c r="D143" t="s">
        <v>14</v>
      </c>
      <c r="E143">
        <v>19</v>
      </c>
      <c r="F143" s="16" t="s">
        <v>86</v>
      </c>
      <c r="G143" t="s">
        <v>280</v>
      </c>
      <c r="H143">
        <v>61.2</v>
      </c>
      <c r="I143" s="16" t="s">
        <v>87</v>
      </c>
      <c r="J143" t="s">
        <v>18</v>
      </c>
      <c r="K143" t="s">
        <v>19</v>
      </c>
      <c r="L143" t="s">
        <v>20</v>
      </c>
      <c r="M143" t="s">
        <v>196</v>
      </c>
      <c r="N143">
        <v>3400</v>
      </c>
      <c r="O143" s="6">
        <v>29677597</v>
      </c>
    </row>
    <row r="144" spans="1:16">
      <c r="A144" s="18">
        <v>38</v>
      </c>
      <c r="B144" s="6">
        <v>480</v>
      </c>
      <c r="C144">
        <v>17.999999999999901</v>
      </c>
      <c r="D144" t="s">
        <v>14</v>
      </c>
      <c r="E144">
        <v>19</v>
      </c>
      <c r="F144" s="16" t="s">
        <v>86</v>
      </c>
      <c r="G144" t="s">
        <v>280</v>
      </c>
      <c r="H144">
        <v>61.2</v>
      </c>
      <c r="I144" s="16" t="s">
        <v>87</v>
      </c>
      <c r="J144" t="s">
        <v>18</v>
      </c>
      <c r="K144" t="s">
        <v>19</v>
      </c>
      <c r="L144" t="s">
        <v>20</v>
      </c>
      <c r="M144" t="s">
        <v>196</v>
      </c>
      <c r="N144">
        <v>3400</v>
      </c>
      <c r="O144" s="6">
        <v>29677597</v>
      </c>
    </row>
    <row r="145" spans="1:16">
      <c r="A145" s="18">
        <v>38</v>
      </c>
      <c r="B145" s="6">
        <v>720</v>
      </c>
      <c r="C145">
        <v>11.058823529411701</v>
      </c>
      <c r="D145" t="s">
        <v>14</v>
      </c>
      <c r="E145">
        <v>19</v>
      </c>
      <c r="F145" s="16" t="s">
        <v>86</v>
      </c>
      <c r="G145" t="s">
        <v>280</v>
      </c>
      <c r="H145">
        <v>61.2</v>
      </c>
      <c r="I145" s="16" t="s">
        <v>87</v>
      </c>
      <c r="J145" t="s">
        <v>18</v>
      </c>
      <c r="K145" t="s">
        <v>19</v>
      </c>
      <c r="L145" t="s">
        <v>20</v>
      </c>
      <c r="M145" t="s">
        <v>196</v>
      </c>
      <c r="N145">
        <v>3400</v>
      </c>
      <c r="O145" s="6">
        <v>29677597</v>
      </c>
    </row>
    <row r="146" spans="1:16">
      <c r="A146" s="18">
        <v>38</v>
      </c>
      <c r="B146" s="6">
        <v>2160</v>
      </c>
      <c r="C146">
        <v>8.4705882352941106</v>
      </c>
      <c r="D146" t="s">
        <v>14</v>
      </c>
      <c r="E146">
        <v>19</v>
      </c>
      <c r="F146" s="16" t="s">
        <v>86</v>
      </c>
      <c r="G146" t="s">
        <v>280</v>
      </c>
      <c r="H146">
        <v>61.2</v>
      </c>
      <c r="I146" s="16" t="s">
        <v>87</v>
      </c>
      <c r="J146" t="s">
        <v>18</v>
      </c>
      <c r="K146" t="s">
        <v>19</v>
      </c>
      <c r="L146" t="s">
        <v>20</v>
      </c>
      <c r="M146" t="s">
        <v>196</v>
      </c>
      <c r="N146">
        <v>3400</v>
      </c>
      <c r="O146" s="6">
        <v>29677597</v>
      </c>
    </row>
    <row r="147" spans="1:16">
      <c r="A147" s="18">
        <v>39</v>
      </c>
      <c r="B147" s="6">
        <v>1</v>
      </c>
      <c r="C147">
        <v>30.17</v>
      </c>
      <c r="D147" t="s">
        <v>14</v>
      </c>
      <c r="E147">
        <v>19.100000000000001</v>
      </c>
      <c r="F147" s="21" t="s">
        <v>15</v>
      </c>
      <c r="G147" t="s">
        <v>280</v>
      </c>
      <c r="H147">
        <v>44.1</v>
      </c>
      <c r="I147" t="s">
        <v>92</v>
      </c>
      <c r="J147" t="s">
        <v>18</v>
      </c>
      <c r="K147" t="s">
        <v>19</v>
      </c>
      <c r="L147" t="s">
        <v>93</v>
      </c>
      <c r="M147" t="s">
        <v>326</v>
      </c>
      <c r="N147">
        <v>5000</v>
      </c>
      <c r="O147" s="21">
        <v>24990295</v>
      </c>
      <c r="P147" s="6" t="s">
        <v>94</v>
      </c>
    </row>
    <row r="148" spans="1:16">
      <c r="A148" s="18">
        <v>39</v>
      </c>
      <c r="B148" s="6">
        <v>4</v>
      </c>
      <c r="C148">
        <v>33.049999999999997</v>
      </c>
      <c r="D148" t="s">
        <v>14</v>
      </c>
      <c r="E148">
        <v>19.100000000000001</v>
      </c>
      <c r="F148" s="21" t="s">
        <v>15</v>
      </c>
      <c r="G148" t="s">
        <v>280</v>
      </c>
      <c r="H148">
        <v>44.1</v>
      </c>
      <c r="I148" t="s">
        <v>92</v>
      </c>
      <c r="J148" t="s">
        <v>18</v>
      </c>
      <c r="K148" t="s">
        <v>19</v>
      </c>
      <c r="L148" t="s">
        <v>93</v>
      </c>
      <c r="M148" t="s">
        <v>326</v>
      </c>
      <c r="N148">
        <v>5000</v>
      </c>
      <c r="O148" s="21">
        <v>24990295</v>
      </c>
    </row>
    <row r="149" spans="1:16">
      <c r="A149" s="18">
        <v>39</v>
      </c>
      <c r="B149" s="6">
        <v>24</v>
      </c>
      <c r="C149">
        <v>33.68</v>
      </c>
      <c r="D149" t="s">
        <v>14</v>
      </c>
      <c r="E149">
        <v>19.100000000000001</v>
      </c>
      <c r="F149" s="21" t="s">
        <v>15</v>
      </c>
      <c r="G149" t="s">
        <v>280</v>
      </c>
      <c r="H149">
        <v>44.1</v>
      </c>
      <c r="I149" t="s">
        <v>92</v>
      </c>
      <c r="J149" t="s">
        <v>18</v>
      </c>
      <c r="K149" t="s">
        <v>19</v>
      </c>
      <c r="L149" t="s">
        <v>93</v>
      </c>
      <c r="M149" t="s">
        <v>326</v>
      </c>
      <c r="N149">
        <v>5000</v>
      </c>
      <c r="O149" s="21">
        <v>24990295</v>
      </c>
    </row>
    <row r="150" spans="1:16">
      <c r="A150" s="18">
        <v>39</v>
      </c>
      <c r="B150" s="6">
        <v>48</v>
      </c>
      <c r="C150">
        <v>38.18</v>
      </c>
      <c r="D150" t="s">
        <v>14</v>
      </c>
      <c r="E150">
        <v>19.100000000000001</v>
      </c>
      <c r="F150" s="21" t="s">
        <v>15</v>
      </c>
      <c r="G150" t="s">
        <v>280</v>
      </c>
      <c r="H150">
        <v>44.1</v>
      </c>
      <c r="I150" t="s">
        <v>92</v>
      </c>
      <c r="J150" t="s">
        <v>18</v>
      </c>
      <c r="K150" t="s">
        <v>19</v>
      </c>
      <c r="L150" t="s">
        <v>93</v>
      </c>
      <c r="M150" t="s">
        <v>326</v>
      </c>
      <c r="N150">
        <v>5000</v>
      </c>
      <c r="O150" s="21">
        <v>24990295</v>
      </c>
    </row>
    <row r="151" spans="1:16">
      <c r="A151" s="18">
        <v>40</v>
      </c>
      <c r="B151" s="6">
        <v>24</v>
      </c>
      <c r="C151">
        <v>26.45</v>
      </c>
      <c r="D151" t="s">
        <v>14</v>
      </c>
      <c r="E151">
        <v>19.100000000000001</v>
      </c>
      <c r="F151" s="21" t="s">
        <v>15</v>
      </c>
      <c r="G151" t="s">
        <v>280</v>
      </c>
      <c r="H151">
        <v>44.1</v>
      </c>
      <c r="I151" t="s">
        <v>92</v>
      </c>
      <c r="J151" t="s">
        <v>18</v>
      </c>
      <c r="K151" t="s">
        <v>19</v>
      </c>
      <c r="L151" t="s">
        <v>20</v>
      </c>
      <c r="M151" t="s">
        <v>326</v>
      </c>
      <c r="N151">
        <v>5000</v>
      </c>
      <c r="O151" s="21">
        <v>24990295</v>
      </c>
      <c r="P151" s="14" t="s">
        <v>286</v>
      </c>
    </row>
    <row r="152" spans="1:16">
      <c r="A152" s="18">
        <v>41</v>
      </c>
      <c r="B152" s="6">
        <v>1</v>
      </c>
      <c r="C152">
        <v>28.169014084507001</v>
      </c>
      <c r="D152" t="s">
        <v>14</v>
      </c>
      <c r="E152">
        <v>18</v>
      </c>
      <c r="F152" s="21" t="s">
        <v>15</v>
      </c>
      <c r="G152" t="s">
        <v>280</v>
      </c>
      <c r="H152">
        <v>5</v>
      </c>
      <c r="I152" t="s">
        <v>95</v>
      </c>
      <c r="J152" t="s">
        <v>18</v>
      </c>
      <c r="K152" t="s">
        <v>19</v>
      </c>
      <c r="L152" t="s">
        <v>96</v>
      </c>
      <c r="M152" t="s">
        <v>326</v>
      </c>
      <c r="N152">
        <v>5000</v>
      </c>
      <c r="O152" s="21">
        <v>26865221</v>
      </c>
      <c r="P152" t="s">
        <v>97</v>
      </c>
    </row>
    <row r="153" spans="1:16">
      <c r="A153" s="18">
        <v>41</v>
      </c>
      <c r="B153" s="6">
        <v>4</v>
      </c>
      <c r="C153">
        <v>47.323943661971803</v>
      </c>
      <c r="D153" t="s">
        <v>14</v>
      </c>
      <c r="E153">
        <v>18</v>
      </c>
      <c r="F153" s="21" t="s">
        <v>15</v>
      </c>
      <c r="G153" t="s">
        <v>280</v>
      </c>
      <c r="H153">
        <v>5</v>
      </c>
      <c r="I153" t="s">
        <v>95</v>
      </c>
      <c r="J153" t="s">
        <v>18</v>
      </c>
      <c r="K153" t="s">
        <v>19</v>
      </c>
      <c r="L153" t="s">
        <v>96</v>
      </c>
      <c r="M153" t="s">
        <v>326</v>
      </c>
      <c r="N153">
        <v>5000</v>
      </c>
      <c r="O153" s="21">
        <v>26865221</v>
      </c>
    </row>
    <row r="154" spans="1:16">
      <c r="A154" s="18">
        <v>41</v>
      </c>
      <c r="B154" s="6">
        <v>24</v>
      </c>
      <c r="C154">
        <v>58.591549295774598</v>
      </c>
      <c r="D154" t="s">
        <v>14</v>
      </c>
      <c r="E154">
        <v>18</v>
      </c>
      <c r="F154" s="21" t="s">
        <v>15</v>
      </c>
      <c r="G154" t="s">
        <v>280</v>
      </c>
      <c r="H154">
        <v>5</v>
      </c>
      <c r="I154" t="s">
        <v>95</v>
      </c>
      <c r="J154" t="s">
        <v>18</v>
      </c>
      <c r="K154" t="s">
        <v>19</v>
      </c>
      <c r="L154" t="s">
        <v>96</v>
      </c>
      <c r="M154" t="s">
        <v>326</v>
      </c>
      <c r="N154">
        <v>5000</v>
      </c>
      <c r="O154" s="21">
        <v>26865221</v>
      </c>
    </row>
    <row r="155" spans="1:16">
      <c r="A155" s="18">
        <v>42</v>
      </c>
      <c r="B155" s="6">
        <v>1</v>
      </c>
      <c r="C155">
        <v>24.571428571428498</v>
      </c>
      <c r="D155" t="s">
        <v>14</v>
      </c>
      <c r="E155">
        <v>18</v>
      </c>
      <c r="F155" s="21" t="s">
        <v>15</v>
      </c>
      <c r="G155" t="s">
        <v>280</v>
      </c>
      <c r="H155">
        <v>18</v>
      </c>
      <c r="I155" t="s">
        <v>95</v>
      </c>
      <c r="J155" t="s">
        <v>18</v>
      </c>
      <c r="K155" t="s">
        <v>19</v>
      </c>
      <c r="L155" t="s">
        <v>96</v>
      </c>
      <c r="M155" t="s">
        <v>326</v>
      </c>
      <c r="N155">
        <v>5000</v>
      </c>
      <c r="O155" s="21">
        <v>26865221</v>
      </c>
      <c r="P155" s="25" t="s">
        <v>98</v>
      </c>
    </row>
    <row r="156" spans="1:16">
      <c r="A156" s="18">
        <v>42</v>
      </c>
      <c r="B156" s="6">
        <v>4</v>
      </c>
      <c r="C156">
        <v>70.857142857142804</v>
      </c>
      <c r="D156" t="s">
        <v>14</v>
      </c>
      <c r="E156">
        <v>18</v>
      </c>
      <c r="F156" s="21" t="s">
        <v>15</v>
      </c>
      <c r="G156" t="s">
        <v>280</v>
      </c>
      <c r="H156">
        <v>18</v>
      </c>
      <c r="I156" t="s">
        <v>95</v>
      </c>
      <c r="J156" t="s">
        <v>18</v>
      </c>
      <c r="K156" t="s">
        <v>19</v>
      </c>
      <c r="L156" t="s">
        <v>96</v>
      </c>
      <c r="M156" t="s">
        <v>326</v>
      </c>
      <c r="N156">
        <v>5000</v>
      </c>
      <c r="O156" s="21">
        <v>26865221</v>
      </c>
    </row>
    <row r="157" spans="1:16">
      <c r="A157" s="18">
        <v>42</v>
      </c>
      <c r="B157" s="6">
        <v>24</v>
      </c>
      <c r="C157">
        <v>70.857142857142804</v>
      </c>
      <c r="D157" t="s">
        <v>14</v>
      </c>
      <c r="E157">
        <v>18</v>
      </c>
      <c r="F157" s="21" t="s">
        <v>15</v>
      </c>
      <c r="G157" t="s">
        <v>280</v>
      </c>
      <c r="H157">
        <v>18</v>
      </c>
      <c r="I157" t="s">
        <v>95</v>
      </c>
      <c r="J157" t="s">
        <v>18</v>
      </c>
      <c r="K157" t="s">
        <v>19</v>
      </c>
      <c r="L157" t="s">
        <v>96</v>
      </c>
      <c r="M157" t="s">
        <v>326</v>
      </c>
      <c r="N157">
        <v>5000</v>
      </c>
      <c r="O157" s="21">
        <v>26865221</v>
      </c>
    </row>
    <row r="158" spans="1:16">
      <c r="A158" s="18">
        <v>43</v>
      </c>
      <c r="B158" s="6">
        <v>24</v>
      </c>
      <c r="C158">
        <f>35.36/1.38</f>
        <v>25.623188405797102</v>
      </c>
      <c r="D158" t="s">
        <v>14</v>
      </c>
      <c r="E158">
        <v>20</v>
      </c>
      <c r="F158" t="s">
        <v>31</v>
      </c>
      <c r="G158" t="s">
        <v>280</v>
      </c>
      <c r="H158">
        <v>46</v>
      </c>
      <c r="I158" t="s">
        <v>17</v>
      </c>
      <c r="J158" t="s">
        <v>18</v>
      </c>
      <c r="K158" t="s">
        <v>19</v>
      </c>
      <c r="L158" t="s">
        <v>20</v>
      </c>
      <c r="M158" t="s">
        <v>326</v>
      </c>
      <c r="N158" t="s">
        <v>221</v>
      </c>
      <c r="O158">
        <v>31501470</v>
      </c>
      <c r="P158" t="s">
        <v>314</v>
      </c>
    </row>
    <row r="159" spans="1:16">
      <c r="A159" s="18">
        <v>43</v>
      </c>
      <c r="B159" s="6">
        <v>168</v>
      </c>
      <c r="C159">
        <f>50.07/1.38</f>
        <v>36.282608695652179</v>
      </c>
      <c r="D159" t="s">
        <v>14</v>
      </c>
      <c r="E159">
        <v>20</v>
      </c>
      <c r="F159" t="s">
        <v>31</v>
      </c>
      <c r="G159" t="s">
        <v>280</v>
      </c>
      <c r="H159">
        <v>46</v>
      </c>
      <c r="I159" t="s">
        <v>17</v>
      </c>
      <c r="J159" t="s">
        <v>18</v>
      </c>
      <c r="K159" t="s">
        <v>19</v>
      </c>
      <c r="L159" t="s">
        <v>20</v>
      </c>
      <c r="M159" t="s">
        <v>326</v>
      </c>
      <c r="N159" t="s">
        <v>221</v>
      </c>
      <c r="O159">
        <v>31501470</v>
      </c>
    </row>
    <row r="160" spans="1:16">
      <c r="A160" s="18">
        <v>43</v>
      </c>
      <c r="B160" s="6">
        <v>336</v>
      </c>
      <c r="C160">
        <f>50.42/1.38</f>
        <v>36.536231884057976</v>
      </c>
      <c r="D160" t="s">
        <v>14</v>
      </c>
      <c r="E160">
        <v>20</v>
      </c>
      <c r="F160" t="s">
        <v>31</v>
      </c>
      <c r="G160" t="s">
        <v>280</v>
      </c>
      <c r="H160">
        <v>46</v>
      </c>
      <c r="I160" t="s">
        <v>17</v>
      </c>
      <c r="J160" t="s">
        <v>18</v>
      </c>
      <c r="K160" t="s">
        <v>19</v>
      </c>
      <c r="L160" t="s">
        <v>20</v>
      </c>
      <c r="M160" t="s">
        <v>326</v>
      </c>
      <c r="N160" t="s">
        <v>221</v>
      </c>
      <c r="O160">
        <v>31501470</v>
      </c>
    </row>
    <row r="161" spans="1:16">
      <c r="A161" s="18">
        <v>44</v>
      </c>
      <c r="B161" s="6">
        <v>6</v>
      </c>
      <c r="C161">
        <v>28.7162162162162</v>
      </c>
      <c r="D161" t="s">
        <v>14</v>
      </c>
      <c r="E161">
        <v>18</v>
      </c>
      <c r="F161" s="21" t="s">
        <v>15</v>
      </c>
      <c r="G161" t="s">
        <v>280</v>
      </c>
      <c r="H161">
        <v>10</v>
      </c>
      <c r="I161" t="s">
        <v>17</v>
      </c>
      <c r="J161" t="s">
        <v>18</v>
      </c>
      <c r="K161" t="s">
        <v>99</v>
      </c>
      <c r="L161" t="s">
        <v>68</v>
      </c>
      <c r="M161" t="s">
        <v>326</v>
      </c>
      <c r="N161" t="s">
        <v>53</v>
      </c>
      <c r="O161">
        <v>25933697</v>
      </c>
      <c r="P161" s="6" t="s">
        <v>100</v>
      </c>
    </row>
    <row r="162" spans="1:16">
      <c r="A162" s="18">
        <v>44</v>
      </c>
      <c r="B162" s="6">
        <v>24</v>
      </c>
      <c r="C162">
        <v>31.283783783783701</v>
      </c>
      <c r="D162" t="s">
        <v>14</v>
      </c>
      <c r="E162">
        <v>18</v>
      </c>
      <c r="F162" s="21" t="s">
        <v>15</v>
      </c>
      <c r="G162" t="s">
        <v>280</v>
      </c>
      <c r="H162">
        <v>10</v>
      </c>
      <c r="I162" t="s">
        <v>17</v>
      </c>
      <c r="J162" t="s">
        <v>18</v>
      </c>
      <c r="K162" t="s">
        <v>99</v>
      </c>
      <c r="L162" t="s">
        <v>68</v>
      </c>
      <c r="M162" t="s">
        <v>326</v>
      </c>
      <c r="N162" t="s">
        <v>53</v>
      </c>
      <c r="O162">
        <v>25933697</v>
      </c>
      <c r="P162" s="6"/>
    </row>
    <row r="163" spans="1:16">
      <c r="A163" s="18">
        <v>44</v>
      </c>
      <c r="B163" s="6">
        <f>7*24</f>
        <v>168</v>
      </c>
      <c r="C163">
        <v>21.351351351351301</v>
      </c>
      <c r="D163" t="s">
        <v>14</v>
      </c>
      <c r="E163">
        <v>18</v>
      </c>
      <c r="F163" s="21" t="s">
        <v>15</v>
      </c>
      <c r="G163" t="s">
        <v>280</v>
      </c>
      <c r="H163">
        <v>10</v>
      </c>
      <c r="I163" t="s">
        <v>17</v>
      </c>
      <c r="J163" t="s">
        <v>18</v>
      </c>
      <c r="K163" t="s">
        <v>99</v>
      </c>
      <c r="L163" t="s">
        <v>68</v>
      </c>
      <c r="M163" t="s">
        <v>326</v>
      </c>
      <c r="N163" t="s">
        <v>53</v>
      </c>
      <c r="O163">
        <v>25933697</v>
      </c>
      <c r="P163" s="6"/>
    </row>
    <row r="164" spans="1:16">
      <c r="A164" s="18">
        <v>45</v>
      </c>
      <c r="B164" s="6">
        <v>24</v>
      </c>
      <c r="C164">
        <v>52.404903323644639</v>
      </c>
      <c r="D164" t="s">
        <v>14</v>
      </c>
      <c r="E164">
        <v>18</v>
      </c>
      <c r="F164" s="21" t="s">
        <v>15</v>
      </c>
      <c r="G164" t="s">
        <v>280</v>
      </c>
      <c r="H164">
        <v>14</v>
      </c>
      <c r="I164" s="5" t="s">
        <v>328</v>
      </c>
      <c r="J164" t="s">
        <v>18</v>
      </c>
      <c r="K164" t="s">
        <v>99</v>
      </c>
      <c r="L164" t="s">
        <v>20</v>
      </c>
      <c r="M164" t="s">
        <v>326</v>
      </c>
      <c r="N164" t="s">
        <v>53</v>
      </c>
      <c r="O164" s="21">
        <v>20210487</v>
      </c>
      <c r="P164" s="6" t="s">
        <v>101</v>
      </c>
    </row>
    <row r="165" spans="1:16">
      <c r="A165" s="18">
        <v>45</v>
      </c>
      <c r="B165" s="6">
        <v>168</v>
      </c>
      <c r="C165">
        <v>49.432579299886243</v>
      </c>
      <c r="D165" t="s">
        <v>14</v>
      </c>
      <c r="E165">
        <v>18</v>
      </c>
      <c r="F165" s="21" t="s">
        <v>15</v>
      </c>
      <c r="G165" t="s">
        <v>280</v>
      </c>
      <c r="H165">
        <v>14</v>
      </c>
      <c r="I165" s="5" t="s">
        <v>328</v>
      </c>
      <c r="J165" t="s">
        <v>18</v>
      </c>
      <c r="K165" t="s">
        <v>99</v>
      </c>
      <c r="L165" t="s">
        <v>20</v>
      </c>
      <c r="M165" t="s">
        <v>326</v>
      </c>
      <c r="N165" t="s">
        <v>53</v>
      </c>
      <c r="O165" s="21">
        <v>20210487</v>
      </c>
    </row>
    <row r="166" spans="1:16">
      <c r="A166" s="18">
        <v>45</v>
      </c>
      <c r="B166" s="6">
        <v>672</v>
      </c>
      <c r="C166">
        <v>45.504865411348362</v>
      </c>
      <c r="D166" t="s">
        <v>14</v>
      </c>
      <c r="E166">
        <v>18</v>
      </c>
      <c r="F166" s="21" t="s">
        <v>15</v>
      </c>
      <c r="G166" t="s">
        <v>280</v>
      </c>
      <c r="H166">
        <v>14</v>
      </c>
      <c r="I166" s="5" t="s">
        <v>328</v>
      </c>
      <c r="J166" t="s">
        <v>18</v>
      </c>
      <c r="K166" t="s">
        <v>99</v>
      </c>
      <c r="L166" t="s">
        <v>20</v>
      </c>
      <c r="M166" t="s">
        <v>326</v>
      </c>
      <c r="N166" t="s">
        <v>53</v>
      </c>
      <c r="O166" s="21">
        <v>20210487</v>
      </c>
    </row>
    <row r="167" spans="1:16">
      <c r="A167" s="18">
        <v>46</v>
      </c>
      <c r="B167" s="6">
        <v>1</v>
      </c>
      <c r="C167">
        <v>21.3333333333333</v>
      </c>
      <c r="D167" t="s">
        <v>14</v>
      </c>
      <c r="E167">
        <v>20</v>
      </c>
      <c r="F167" s="21" t="s">
        <v>15</v>
      </c>
      <c r="G167" t="s">
        <v>280</v>
      </c>
      <c r="H167">
        <v>9.1</v>
      </c>
      <c r="I167" t="s">
        <v>35</v>
      </c>
      <c r="J167" t="s">
        <v>18</v>
      </c>
      <c r="K167" t="s">
        <v>99</v>
      </c>
      <c r="L167" t="s">
        <v>20</v>
      </c>
      <c r="M167" t="s">
        <v>326</v>
      </c>
      <c r="N167">
        <v>5000</v>
      </c>
      <c r="O167">
        <v>24766522</v>
      </c>
      <c r="P167" s="6" t="s">
        <v>102</v>
      </c>
    </row>
    <row r="168" spans="1:16">
      <c r="A168" s="18">
        <v>46</v>
      </c>
      <c r="B168" s="6">
        <v>6</v>
      </c>
      <c r="C168" s="6">
        <v>35.714289999999998</v>
      </c>
      <c r="D168" t="s">
        <v>14</v>
      </c>
      <c r="E168">
        <v>20</v>
      </c>
      <c r="F168" s="21" t="s">
        <v>15</v>
      </c>
      <c r="G168" t="s">
        <v>280</v>
      </c>
      <c r="H168">
        <v>9.1</v>
      </c>
      <c r="I168" t="s">
        <v>35</v>
      </c>
      <c r="J168" t="s">
        <v>18</v>
      </c>
      <c r="K168" t="s">
        <v>99</v>
      </c>
      <c r="L168" t="s">
        <v>20</v>
      </c>
      <c r="M168" t="s">
        <v>326</v>
      </c>
      <c r="N168">
        <v>5000</v>
      </c>
      <c r="O168">
        <v>24766522</v>
      </c>
    </row>
    <row r="169" spans="1:16">
      <c r="A169" s="18">
        <v>46</v>
      </c>
      <c r="B169" s="6">
        <v>24</v>
      </c>
      <c r="C169">
        <v>37.654320987654302</v>
      </c>
      <c r="D169" t="s">
        <v>14</v>
      </c>
      <c r="E169">
        <v>20</v>
      </c>
      <c r="F169" s="21" t="s">
        <v>15</v>
      </c>
      <c r="G169" t="s">
        <v>280</v>
      </c>
      <c r="H169">
        <v>9.1</v>
      </c>
      <c r="I169" t="s">
        <v>35</v>
      </c>
      <c r="J169" t="s">
        <v>18</v>
      </c>
      <c r="K169" t="s">
        <v>99</v>
      </c>
      <c r="L169" t="s">
        <v>20</v>
      </c>
      <c r="M169" t="s">
        <v>326</v>
      </c>
      <c r="N169">
        <v>5000</v>
      </c>
      <c r="O169">
        <v>24766522</v>
      </c>
    </row>
    <row r="170" spans="1:16">
      <c r="A170" s="18">
        <v>47</v>
      </c>
      <c r="B170" s="6">
        <v>0.5</v>
      </c>
      <c r="C170" s="6">
        <v>4.7311829999999997</v>
      </c>
      <c r="D170" t="s">
        <v>14</v>
      </c>
      <c r="E170">
        <v>21.4</v>
      </c>
      <c r="F170" t="s">
        <v>31</v>
      </c>
      <c r="G170" t="s">
        <v>280</v>
      </c>
      <c r="H170">
        <v>10</v>
      </c>
      <c r="I170" t="s">
        <v>17</v>
      </c>
      <c r="J170" t="s">
        <v>18</v>
      </c>
      <c r="K170" t="s">
        <v>99</v>
      </c>
      <c r="L170" t="s">
        <v>20</v>
      </c>
      <c r="M170" t="s">
        <v>196</v>
      </c>
      <c r="N170">
        <v>5000</v>
      </c>
      <c r="O170">
        <v>21093587</v>
      </c>
      <c r="P170" s="6" t="s">
        <v>103</v>
      </c>
    </row>
    <row r="171" spans="1:16">
      <c r="A171" s="18">
        <v>47</v>
      </c>
      <c r="B171" s="6">
        <v>2</v>
      </c>
      <c r="C171">
        <v>4.4086021505376296</v>
      </c>
      <c r="D171" t="s">
        <v>14</v>
      </c>
      <c r="E171">
        <v>21.4</v>
      </c>
      <c r="F171" t="s">
        <v>31</v>
      </c>
      <c r="G171" t="s">
        <v>280</v>
      </c>
      <c r="H171">
        <v>10</v>
      </c>
      <c r="I171" t="s">
        <v>17</v>
      </c>
      <c r="J171" t="s">
        <v>18</v>
      </c>
      <c r="K171" t="s">
        <v>99</v>
      </c>
      <c r="L171" t="s">
        <v>20</v>
      </c>
      <c r="M171" t="s">
        <v>196</v>
      </c>
      <c r="N171">
        <v>5000</v>
      </c>
      <c r="O171">
        <v>21093587</v>
      </c>
    </row>
    <row r="172" spans="1:16">
      <c r="A172" s="18">
        <v>47</v>
      </c>
      <c r="B172" s="6">
        <v>6</v>
      </c>
      <c r="C172">
        <v>9.1397849462365492</v>
      </c>
      <c r="D172" t="s">
        <v>14</v>
      </c>
      <c r="E172">
        <v>21.4</v>
      </c>
      <c r="F172" t="s">
        <v>31</v>
      </c>
      <c r="G172" t="s">
        <v>280</v>
      </c>
      <c r="H172">
        <v>10</v>
      </c>
      <c r="I172" t="s">
        <v>17</v>
      </c>
      <c r="J172" t="s">
        <v>18</v>
      </c>
      <c r="K172" t="s">
        <v>99</v>
      </c>
      <c r="L172" t="s">
        <v>20</v>
      </c>
      <c r="M172" t="s">
        <v>196</v>
      </c>
      <c r="N172">
        <v>5000</v>
      </c>
      <c r="O172">
        <v>21093587</v>
      </c>
    </row>
    <row r="173" spans="1:16">
      <c r="A173" s="18">
        <v>47</v>
      </c>
      <c r="B173" s="6">
        <v>24</v>
      </c>
      <c r="C173">
        <v>13.118279569892399</v>
      </c>
      <c r="D173" t="s">
        <v>14</v>
      </c>
      <c r="E173">
        <v>21.4</v>
      </c>
      <c r="F173" t="s">
        <v>31</v>
      </c>
      <c r="G173" t="s">
        <v>280</v>
      </c>
      <c r="H173">
        <v>10</v>
      </c>
      <c r="I173" t="s">
        <v>17</v>
      </c>
      <c r="J173" t="s">
        <v>18</v>
      </c>
      <c r="K173" t="s">
        <v>99</v>
      </c>
      <c r="L173" t="s">
        <v>20</v>
      </c>
      <c r="M173" t="s">
        <v>196</v>
      </c>
      <c r="N173">
        <v>5000</v>
      </c>
      <c r="O173">
        <v>21093587</v>
      </c>
    </row>
    <row r="174" spans="1:16">
      <c r="A174" s="18">
        <v>47</v>
      </c>
      <c r="B174" s="6">
        <v>72</v>
      </c>
      <c r="C174">
        <v>10.2150537634408</v>
      </c>
      <c r="D174" t="s">
        <v>14</v>
      </c>
      <c r="E174">
        <v>21.4</v>
      </c>
      <c r="F174" t="s">
        <v>31</v>
      </c>
      <c r="G174" t="s">
        <v>280</v>
      </c>
      <c r="H174">
        <v>10</v>
      </c>
      <c r="I174" t="s">
        <v>17</v>
      </c>
      <c r="J174" t="s">
        <v>18</v>
      </c>
      <c r="K174" t="s">
        <v>99</v>
      </c>
      <c r="L174" t="s">
        <v>20</v>
      </c>
      <c r="M174" t="s">
        <v>196</v>
      </c>
      <c r="N174">
        <v>5000</v>
      </c>
      <c r="O174">
        <v>21093587</v>
      </c>
    </row>
    <row r="175" spans="1:16">
      <c r="A175" s="18">
        <v>48</v>
      </c>
      <c r="B175" s="6">
        <v>1</v>
      </c>
      <c r="C175" s="6">
        <v>35.472299999999997</v>
      </c>
      <c r="D175" t="s">
        <v>14</v>
      </c>
      <c r="E175">
        <v>20</v>
      </c>
      <c r="F175" s="21" t="s">
        <v>15</v>
      </c>
      <c r="G175" t="s">
        <v>280</v>
      </c>
      <c r="H175">
        <v>15</v>
      </c>
      <c r="I175" t="s">
        <v>17</v>
      </c>
      <c r="J175" t="s">
        <v>18</v>
      </c>
      <c r="K175" t="s">
        <v>99</v>
      </c>
      <c r="L175" t="s">
        <v>20</v>
      </c>
      <c r="M175" t="s">
        <v>196</v>
      </c>
      <c r="N175">
        <v>2000</v>
      </c>
      <c r="O175" s="21">
        <v>25671498</v>
      </c>
      <c r="P175" s="6" t="s">
        <v>104</v>
      </c>
    </row>
    <row r="176" spans="1:16">
      <c r="A176" s="18">
        <v>48</v>
      </c>
      <c r="B176" s="6">
        <v>24</v>
      </c>
      <c r="C176">
        <v>36.667995217217985</v>
      </c>
      <c r="D176" t="s">
        <v>14</v>
      </c>
      <c r="E176">
        <v>20</v>
      </c>
      <c r="F176" s="21" t="s">
        <v>15</v>
      </c>
      <c r="G176" t="s">
        <v>280</v>
      </c>
      <c r="H176">
        <v>15</v>
      </c>
      <c r="I176" t="s">
        <v>17</v>
      </c>
      <c r="J176" t="s">
        <v>18</v>
      </c>
      <c r="K176" t="s">
        <v>99</v>
      </c>
      <c r="L176" t="s">
        <v>20</v>
      </c>
      <c r="M176" t="s">
        <v>196</v>
      </c>
      <c r="N176">
        <v>2000</v>
      </c>
      <c r="O176" s="21">
        <v>25671498</v>
      </c>
    </row>
    <row r="177" spans="1:16">
      <c r="A177" s="18">
        <v>48</v>
      </c>
      <c r="B177" s="6">
        <v>72</v>
      </c>
      <c r="C177">
        <v>36.667995217217985</v>
      </c>
      <c r="D177" t="s">
        <v>14</v>
      </c>
      <c r="E177">
        <v>20</v>
      </c>
      <c r="F177" s="21" t="s">
        <v>15</v>
      </c>
      <c r="G177" t="s">
        <v>280</v>
      </c>
      <c r="H177">
        <v>15</v>
      </c>
      <c r="I177" t="s">
        <v>17</v>
      </c>
      <c r="J177" t="s">
        <v>18</v>
      </c>
      <c r="K177" t="s">
        <v>99</v>
      </c>
      <c r="L177" t="s">
        <v>20</v>
      </c>
      <c r="M177" t="s">
        <v>196</v>
      </c>
      <c r="N177">
        <v>2000</v>
      </c>
      <c r="O177" s="21">
        <v>25671498</v>
      </c>
    </row>
    <row r="178" spans="1:16">
      <c r="A178" s="18">
        <v>49</v>
      </c>
      <c r="B178" s="6">
        <v>1</v>
      </c>
      <c r="C178" s="6">
        <v>38.262259999999998</v>
      </c>
      <c r="D178" t="s">
        <v>14</v>
      </c>
      <c r="E178">
        <v>20</v>
      </c>
      <c r="F178" s="21" t="s">
        <v>15</v>
      </c>
      <c r="G178" t="s">
        <v>280</v>
      </c>
      <c r="H178">
        <v>15</v>
      </c>
      <c r="I178" t="s">
        <v>17</v>
      </c>
      <c r="J178" t="s">
        <v>18</v>
      </c>
      <c r="K178" t="s">
        <v>99</v>
      </c>
      <c r="L178" t="s">
        <v>52</v>
      </c>
      <c r="M178" t="s">
        <v>59</v>
      </c>
      <c r="N178">
        <v>2000</v>
      </c>
      <c r="O178" s="21">
        <v>25671498</v>
      </c>
      <c r="P178" s="6" t="s">
        <v>105</v>
      </c>
    </row>
    <row r="179" spans="1:16">
      <c r="A179" s="18">
        <v>49</v>
      </c>
      <c r="B179" s="6">
        <v>24</v>
      </c>
      <c r="C179">
        <v>40.255081705858913</v>
      </c>
      <c r="D179" t="s">
        <v>14</v>
      </c>
      <c r="E179">
        <v>20</v>
      </c>
      <c r="F179" s="21" t="s">
        <v>15</v>
      </c>
      <c r="G179" t="s">
        <v>280</v>
      </c>
      <c r="H179">
        <v>15</v>
      </c>
      <c r="I179" t="s">
        <v>17</v>
      </c>
      <c r="J179" t="s">
        <v>18</v>
      </c>
      <c r="K179" t="s">
        <v>99</v>
      </c>
      <c r="L179" t="s">
        <v>52</v>
      </c>
      <c r="M179" t="s">
        <v>59</v>
      </c>
      <c r="N179">
        <v>2000</v>
      </c>
      <c r="O179" s="21">
        <v>25671498</v>
      </c>
    </row>
    <row r="180" spans="1:16">
      <c r="A180" s="18">
        <v>49</v>
      </c>
      <c r="B180" s="6">
        <v>72</v>
      </c>
      <c r="C180">
        <v>38.660821044240727</v>
      </c>
      <c r="D180" t="s">
        <v>14</v>
      </c>
      <c r="E180">
        <v>20</v>
      </c>
      <c r="F180" s="21" t="s">
        <v>15</v>
      </c>
      <c r="G180" t="s">
        <v>280</v>
      </c>
      <c r="H180">
        <v>15</v>
      </c>
      <c r="I180" t="s">
        <v>17</v>
      </c>
      <c r="J180" t="s">
        <v>18</v>
      </c>
      <c r="K180" t="s">
        <v>99</v>
      </c>
      <c r="L180" t="s">
        <v>52</v>
      </c>
      <c r="M180" t="s">
        <v>59</v>
      </c>
      <c r="N180">
        <v>2000</v>
      </c>
      <c r="O180" s="21">
        <v>25671498</v>
      </c>
    </row>
    <row r="181" spans="1:16">
      <c r="A181" s="18">
        <v>50</v>
      </c>
      <c r="B181" s="6">
        <v>1</v>
      </c>
      <c r="C181" s="6">
        <v>41.052210000000002</v>
      </c>
      <c r="D181" t="s">
        <v>14</v>
      </c>
      <c r="E181">
        <v>20</v>
      </c>
      <c r="F181" s="21" t="s">
        <v>15</v>
      </c>
      <c r="G181" t="s">
        <v>280</v>
      </c>
      <c r="H181">
        <v>15</v>
      </c>
      <c r="I181" t="s">
        <v>17</v>
      </c>
      <c r="J181" t="s">
        <v>18</v>
      </c>
      <c r="K181" t="s">
        <v>99</v>
      </c>
      <c r="L181" t="s">
        <v>52</v>
      </c>
      <c r="M181" t="s">
        <v>59</v>
      </c>
      <c r="N181">
        <v>2000</v>
      </c>
      <c r="O181" s="21">
        <v>25671498</v>
      </c>
      <c r="P181" s="6" t="s">
        <v>106</v>
      </c>
    </row>
    <row r="182" spans="1:16">
      <c r="A182" s="18">
        <v>50</v>
      </c>
      <c r="B182" s="6">
        <v>24</v>
      </c>
      <c r="C182">
        <v>39.059386209645233</v>
      </c>
      <c r="D182" t="s">
        <v>14</v>
      </c>
      <c r="E182">
        <v>20</v>
      </c>
      <c r="F182" s="21" t="s">
        <v>15</v>
      </c>
      <c r="G182" t="s">
        <v>280</v>
      </c>
      <c r="H182">
        <v>15</v>
      </c>
      <c r="I182" t="s">
        <v>17</v>
      </c>
      <c r="J182" t="s">
        <v>18</v>
      </c>
      <c r="K182" t="s">
        <v>99</v>
      </c>
      <c r="L182" t="s">
        <v>52</v>
      </c>
      <c r="M182" t="s">
        <v>59</v>
      </c>
      <c r="N182">
        <v>2000</v>
      </c>
      <c r="O182" s="21">
        <v>25671498</v>
      </c>
    </row>
    <row r="183" spans="1:16">
      <c r="A183" s="18">
        <v>50</v>
      </c>
      <c r="B183" s="6">
        <v>72</v>
      </c>
      <c r="C183">
        <v>41.84934236747705</v>
      </c>
      <c r="D183" t="s">
        <v>14</v>
      </c>
      <c r="E183">
        <v>20</v>
      </c>
      <c r="F183" s="21" t="s">
        <v>15</v>
      </c>
      <c r="G183" t="s">
        <v>280</v>
      </c>
      <c r="H183">
        <v>15</v>
      </c>
      <c r="I183" t="s">
        <v>17</v>
      </c>
      <c r="J183" t="s">
        <v>18</v>
      </c>
      <c r="K183" t="s">
        <v>99</v>
      </c>
      <c r="L183" t="s">
        <v>52</v>
      </c>
      <c r="M183" t="s">
        <v>59</v>
      </c>
      <c r="N183">
        <v>2000</v>
      </c>
      <c r="O183" s="21">
        <v>25671498</v>
      </c>
    </row>
    <row r="184" spans="1:16">
      <c r="A184" s="18">
        <v>51</v>
      </c>
      <c r="B184" s="6">
        <v>72</v>
      </c>
      <c r="C184">
        <v>11.5744680851063</v>
      </c>
      <c r="D184" t="s">
        <v>14</v>
      </c>
      <c r="E184">
        <v>32</v>
      </c>
      <c r="F184" s="8" t="s">
        <v>74</v>
      </c>
      <c r="G184" t="s">
        <v>280</v>
      </c>
      <c r="H184">
        <v>11</v>
      </c>
      <c r="I184" t="s">
        <v>17</v>
      </c>
      <c r="J184" t="s">
        <v>18</v>
      </c>
      <c r="K184" t="s">
        <v>99</v>
      </c>
      <c r="L184" t="s">
        <v>20</v>
      </c>
      <c r="M184" t="s">
        <v>196</v>
      </c>
      <c r="N184">
        <v>5000</v>
      </c>
      <c r="O184">
        <v>23050635</v>
      </c>
      <c r="P184" s="6" t="s">
        <v>107</v>
      </c>
    </row>
    <row r="185" spans="1:16">
      <c r="A185" s="18">
        <v>52</v>
      </c>
      <c r="B185" s="6">
        <v>72</v>
      </c>
      <c r="C185">
        <v>16.170212765957402</v>
      </c>
      <c r="D185" t="s">
        <v>14</v>
      </c>
      <c r="E185">
        <v>32</v>
      </c>
      <c r="F185" s="8" t="s">
        <v>74</v>
      </c>
      <c r="G185" t="s">
        <v>280</v>
      </c>
      <c r="H185">
        <v>17.2</v>
      </c>
      <c r="I185" t="s">
        <v>17</v>
      </c>
      <c r="J185" t="s">
        <v>18</v>
      </c>
      <c r="K185" t="s">
        <v>99</v>
      </c>
      <c r="L185" t="s">
        <v>20</v>
      </c>
      <c r="M185" t="s">
        <v>196</v>
      </c>
      <c r="N185">
        <v>5000</v>
      </c>
      <c r="O185">
        <v>23050635</v>
      </c>
      <c r="P185" t="s">
        <v>287</v>
      </c>
    </row>
    <row r="186" spans="1:16">
      <c r="A186" s="18">
        <v>53</v>
      </c>
      <c r="B186" s="6">
        <v>24</v>
      </c>
      <c r="C186">
        <v>25.946745562130101</v>
      </c>
      <c r="D186" t="s">
        <v>14</v>
      </c>
      <c r="E186">
        <v>20</v>
      </c>
      <c r="F186" s="21" t="s">
        <v>15</v>
      </c>
      <c r="G186" t="s">
        <v>280</v>
      </c>
      <c r="H186">
        <v>24.7</v>
      </c>
      <c r="I186" t="s">
        <v>17</v>
      </c>
      <c r="J186" t="s">
        <v>18</v>
      </c>
      <c r="K186" t="s">
        <v>99</v>
      </c>
      <c r="L186" t="s">
        <v>20</v>
      </c>
      <c r="M186" t="s">
        <v>326</v>
      </c>
      <c r="N186">
        <v>2000</v>
      </c>
      <c r="O186" s="21">
        <v>32780938</v>
      </c>
      <c r="P186" s="6" t="s">
        <v>108</v>
      </c>
    </row>
    <row r="187" spans="1:16">
      <c r="A187" s="18">
        <v>54</v>
      </c>
      <c r="B187" s="6">
        <v>24</v>
      </c>
      <c r="C187">
        <v>26.9526627218934</v>
      </c>
      <c r="D187" t="s">
        <v>14</v>
      </c>
      <c r="E187">
        <v>20</v>
      </c>
      <c r="F187" s="21" t="s">
        <v>15</v>
      </c>
      <c r="G187" t="s">
        <v>280</v>
      </c>
      <c r="H187">
        <v>105</v>
      </c>
      <c r="I187" t="s">
        <v>17</v>
      </c>
      <c r="J187" t="s">
        <v>18</v>
      </c>
      <c r="K187" t="s">
        <v>99</v>
      </c>
      <c r="L187" t="s">
        <v>20</v>
      </c>
      <c r="M187" t="s">
        <v>326</v>
      </c>
      <c r="N187">
        <v>2000</v>
      </c>
      <c r="O187" s="21">
        <v>32780938</v>
      </c>
      <c r="P187" s="6" t="s">
        <v>109</v>
      </c>
    </row>
    <row r="188" spans="1:16">
      <c r="A188" s="18">
        <v>55</v>
      </c>
      <c r="B188" s="6">
        <v>1</v>
      </c>
      <c r="C188">
        <v>19.658119658119599</v>
      </c>
      <c r="D188" t="s">
        <v>14</v>
      </c>
      <c r="E188">
        <v>20</v>
      </c>
      <c r="F188" t="s">
        <v>31</v>
      </c>
      <c r="G188" t="s">
        <v>280</v>
      </c>
      <c r="H188">
        <v>11</v>
      </c>
      <c r="I188" t="s">
        <v>17</v>
      </c>
      <c r="J188" t="s">
        <v>18</v>
      </c>
      <c r="K188" t="s">
        <v>99</v>
      </c>
      <c r="L188" t="s">
        <v>110</v>
      </c>
      <c r="M188" t="s">
        <v>196</v>
      </c>
      <c r="N188" t="s">
        <v>53</v>
      </c>
      <c r="O188" s="21">
        <v>26333115</v>
      </c>
      <c r="P188" s="25" t="s">
        <v>111</v>
      </c>
    </row>
    <row r="189" spans="1:16">
      <c r="A189" s="18">
        <v>55</v>
      </c>
      <c r="B189" s="6">
        <v>12</v>
      </c>
      <c r="C189">
        <v>21.452991452991402</v>
      </c>
      <c r="D189" t="s">
        <v>14</v>
      </c>
      <c r="E189">
        <v>20</v>
      </c>
      <c r="F189" t="s">
        <v>31</v>
      </c>
      <c r="G189" t="s">
        <v>280</v>
      </c>
      <c r="H189">
        <v>11</v>
      </c>
      <c r="I189" t="s">
        <v>17</v>
      </c>
      <c r="J189" t="s">
        <v>18</v>
      </c>
      <c r="K189" t="s">
        <v>99</v>
      </c>
      <c r="L189" t="s">
        <v>110</v>
      </c>
      <c r="M189" t="s">
        <v>196</v>
      </c>
      <c r="N189" t="s">
        <v>53</v>
      </c>
      <c r="O189" s="21">
        <v>26333115</v>
      </c>
    </row>
    <row r="190" spans="1:16">
      <c r="A190" s="18">
        <v>55</v>
      </c>
      <c r="B190" s="6">
        <v>24</v>
      </c>
      <c r="C190">
        <v>31.367521367521299</v>
      </c>
      <c r="D190" t="s">
        <v>14</v>
      </c>
      <c r="E190">
        <v>20</v>
      </c>
      <c r="F190" t="s">
        <v>31</v>
      </c>
      <c r="G190" t="s">
        <v>280</v>
      </c>
      <c r="H190">
        <v>11</v>
      </c>
      <c r="I190" t="s">
        <v>17</v>
      </c>
      <c r="J190" t="s">
        <v>18</v>
      </c>
      <c r="K190" t="s">
        <v>99</v>
      </c>
      <c r="L190" t="s">
        <v>110</v>
      </c>
      <c r="M190" t="s">
        <v>196</v>
      </c>
      <c r="N190" t="s">
        <v>53</v>
      </c>
      <c r="O190" s="21">
        <v>26333115</v>
      </c>
    </row>
    <row r="191" spans="1:16">
      <c r="A191" s="18">
        <v>56</v>
      </c>
      <c r="B191" s="6">
        <v>24</v>
      </c>
      <c r="C191">
        <v>20</v>
      </c>
      <c r="D191" t="s">
        <v>14</v>
      </c>
      <c r="E191">
        <v>20</v>
      </c>
      <c r="F191" s="21" t="s">
        <v>15</v>
      </c>
      <c r="G191" t="s">
        <v>280</v>
      </c>
      <c r="H191">
        <v>9</v>
      </c>
      <c r="I191" t="s">
        <v>87</v>
      </c>
      <c r="J191" t="s">
        <v>18</v>
      </c>
      <c r="K191" t="s">
        <v>99</v>
      </c>
      <c r="L191" t="s">
        <v>112</v>
      </c>
      <c r="M191" t="s">
        <v>378</v>
      </c>
      <c r="N191">
        <v>0</v>
      </c>
      <c r="O191" s="21">
        <v>29235846</v>
      </c>
      <c r="P191" s="6" t="s">
        <v>113</v>
      </c>
    </row>
    <row r="192" spans="1:16">
      <c r="A192" s="18">
        <v>56</v>
      </c>
      <c r="B192" s="6">
        <v>168</v>
      </c>
      <c r="C192">
        <v>5.7236842105263097</v>
      </c>
      <c r="D192" t="s">
        <v>14</v>
      </c>
      <c r="E192">
        <v>20</v>
      </c>
      <c r="F192" s="21" t="s">
        <v>15</v>
      </c>
      <c r="G192" t="s">
        <v>280</v>
      </c>
      <c r="H192">
        <v>9</v>
      </c>
      <c r="I192" t="s">
        <v>87</v>
      </c>
      <c r="J192" t="s">
        <v>18</v>
      </c>
      <c r="K192" t="s">
        <v>99</v>
      </c>
      <c r="L192" t="s">
        <v>112</v>
      </c>
      <c r="M192" t="s">
        <v>378</v>
      </c>
      <c r="N192">
        <v>0</v>
      </c>
      <c r="O192" s="21">
        <v>29235846</v>
      </c>
    </row>
    <row r="193" spans="1:16">
      <c r="A193" s="18">
        <v>57</v>
      </c>
      <c r="B193" s="6">
        <v>1</v>
      </c>
      <c r="C193">
        <v>13.4722222222222</v>
      </c>
      <c r="D193" t="s">
        <v>14</v>
      </c>
      <c r="E193">
        <v>18</v>
      </c>
      <c r="F193" t="s">
        <v>31</v>
      </c>
      <c r="G193" t="s">
        <v>280</v>
      </c>
      <c r="H193">
        <v>10</v>
      </c>
      <c r="I193" t="s">
        <v>29</v>
      </c>
      <c r="J193" t="s">
        <v>18</v>
      </c>
      <c r="K193" t="s">
        <v>99</v>
      </c>
      <c r="L193" s="32" t="s">
        <v>20</v>
      </c>
      <c r="M193" s="32" t="s">
        <v>57</v>
      </c>
      <c r="N193">
        <v>5000</v>
      </c>
      <c r="O193">
        <v>22916075</v>
      </c>
      <c r="P193" s="6" t="s">
        <v>114</v>
      </c>
    </row>
    <row r="194" spans="1:16">
      <c r="A194" s="18">
        <v>57</v>
      </c>
      <c r="B194" s="6">
        <v>5</v>
      </c>
      <c r="C194">
        <v>11.1111111111111</v>
      </c>
      <c r="D194" t="s">
        <v>14</v>
      </c>
      <c r="E194">
        <v>18</v>
      </c>
      <c r="F194" t="s">
        <v>31</v>
      </c>
      <c r="G194" t="s">
        <v>280</v>
      </c>
      <c r="H194">
        <v>10</v>
      </c>
      <c r="I194" t="s">
        <v>29</v>
      </c>
      <c r="J194" t="s">
        <v>18</v>
      </c>
      <c r="K194" t="s">
        <v>99</v>
      </c>
      <c r="L194" s="32" t="s">
        <v>20</v>
      </c>
      <c r="M194" s="32" t="s">
        <v>57</v>
      </c>
      <c r="N194">
        <v>5000</v>
      </c>
      <c r="O194">
        <v>22916075</v>
      </c>
      <c r="P194" s="6"/>
    </row>
    <row r="195" spans="1:16">
      <c r="A195" s="18">
        <v>57</v>
      </c>
      <c r="B195" s="6">
        <v>24</v>
      </c>
      <c r="C195">
        <v>7.7083333333333304</v>
      </c>
      <c r="D195" t="s">
        <v>14</v>
      </c>
      <c r="E195">
        <v>18</v>
      </c>
      <c r="F195" t="s">
        <v>31</v>
      </c>
      <c r="G195" t="s">
        <v>280</v>
      </c>
      <c r="H195">
        <v>10</v>
      </c>
      <c r="I195" t="s">
        <v>29</v>
      </c>
      <c r="J195" t="s">
        <v>18</v>
      </c>
      <c r="K195" t="s">
        <v>99</v>
      </c>
      <c r="L195" s="32" t="s">
        <v>20</v>
      </c>
      <c r="M195" s="32" t="s">
        <v>57</v>
      </c>
      <c r="N195">
        <v>5000</v>
      </c>
      <c r="O195">
        <v>22916075</v>
      </c>
      <c r="P195" s="6"/>
    </row>
    <row r="196" spans="1:16">
      <c r="A196" s="18">
        <v>57</v>
      </c>
      <c r="B196" s="6">
        <v>48</v>
      </c>
      <c r="C196">
        <v>6.5972222222222197</v>
      </c>
      <c r="D196" t="s">
        <v>14</v>
      </c>
      <c r="E196">
        <v>18</v>
      </c>
      <c r="F196" t="s">
        <v>31</v>
      </c>
      <c r="G196" t="s">
        <v>280</v>
      </c>
      <c r="H196">
        <v>10</v>
      </c>
      <c r="I196" t="s">
        <v>29</v>
      </c>
      <c r="J196" t="s">
        <v>18</v>
      </c>
      <c r="K196" t="s">
        <v>99</v>
      </c>
      <c r="L196" s="32" t="s">
        <v>20</v>
      </c>
      <c r="M196" s="32" t="s">
        <v>57</v>
      </c>
      <c r="N196">
        <v>5000</v>
      </c>
      <c r="O196">
        <v>22916075</v>
      </c>
    </row>
    <row r="197" spans="1:16">
      <c r="A197" s="18">
        <v>58</v>
      </c>
      <c r="B197" s="6">
        <v>1</v>
      </c>
      <c r="C197">
        <v>14.7222222222222</v>
      </c>
      <c r="D197" t="s">
        <v>14</v>
      </c>
      <c r="E197">
        <v>18</v>
      </c>
      <c r="F197" t="s">
        <v>31</v>
      </c>
      <c r="G197" t="s">
        <v>280</v>
      </c>
      <c r="H197">
        <v>10</v>
      </c>
      <c r="I197" t="s">
        <v>29</v>
      </c>
      <c r="J197" t="s">
        <v>18</v>
      </c>
      <c r="K197" t="s">
        <v>99</v>
      </c>
      <c r="L197" t="s">
        <v>160</v>
      </c>
      <c r="M197" s="32" t="s">
        <v>57</v>
      </c>
      <c r="N197">
        <v>5000</v>
      </c>
      <c r="O197">
        <v>22916075</v>
      </c>
      <c r="P197" s="6" t="s">
        <v>116</v>
      </c>
    </row>
    <row r="198" spans="1:16">
      <c r="A198" s="18">
        <v>58</v>
      </c>
      <c r="B198" s="6">
        <v>5</v>
      </c>
      <c r="C198">
        <v>12.8472222222222</v>
      </c>
      <c r="D198" t="s">
        <v>14</v>
      </c>
      <c r="E198">
        <v>18</v>
      </c>
      <c r="F198" t="s">
        <v>31</v>
      </c>
      <c r="G198" t="s">
        <v>280</v>
      </c>
      <c r="H198">
        <v>10</v>
      </c>
      <c r="I198" t="s">
        <v>29</v>
      </c>
      <c r="J198" t="s">
        <v>18</v>
      </c>
      <c r="K198" t="s">
        <v>99</v>
      </c>
      <c r="L198" t="s">
        <v>160</v>
      </c>
      <c r="M198" s="32" t="s">
        <v>57</v>
      </c>
      <c r="N198">
        <v>5000</v>
      </c>
      <c r="O198">
        <v>22916075</v>
      </c>
      <c r="P198" s="6"/>
    </row>
    <row r="199" spans="1:16">
      <c r="A199" s="18">
        <v>58</v>
      </c>
      <c r="B199" s="6">
        <v>24</v>
      </c>
      <c r="C199">
        <v>8.6111111111111107</v>
      </c>
      <c r="D199" t="s">
        <v>14</v>
      </c>
      <c r="E199">
        <v>18</v>
      </c>
      <c r="F199" t="s">
        <v>31</v>
      </c>
      <c r="G199" t="s">
        <v>280</v>
      </c>
      <c r="H199">
        <v>10</v>
      </c>
      <c r="I199" t="s">
        <v>29</v>
      </c>
      <c r="J199" t="s">
        <v>18</v>
      </c>
      <c r="K199" t="s">
        <v>99</v>
      </c>
      <c r="L199" t="s">
        <v>160</v>
      </c>
      <c r="M199" s="32" t="s">
        <v>57</v>
      </c>
      <c r="N199">
        <v>5000</v>
      </c>
      <c r="O199">
        <v>22916075</v>
      </c>
    </row>
    <row r="200" spans="1:16">
      <c r="A200" s="18">
        <v>58</v>
      </c>
      <c r="B200" s="6">
        <v>48</v>
      </c>
      <c r="C200">
        <v>7.3611111111111098</v>
      </c>
      <c r="D200" t="s">
        <v>14</v>
      </c>
      <c r="E200">
        <v>18</v>
      </c>
      <c r="F200" t="s">
        <v>31</v>
      </c>
      <c r="G200" t="s">
        <v>280</v>
      </c>
      <c r="H200">
        <v>10</v>
      </c>
      <c r="I200" t="s">
        <v>29</v>
      </c>
      <c r="J200" t="s">
        <v>18</v>
      </c>
      <c r="K200" t="s">
        <v>99</v>
      </c>
      <c r="L200" t="s">
        <v>160</v>
      </c>
      <c r="M200" s="32" t="s">
        <v>57</v>
      </c>
      <c r="N200">
        <v>5000</v>
      </c>
      <c r="O200">
        <v>22916075</v>
      </c>
    </row>
    <row r="201" spans="1:16">
      <c r="A201" s="18">
        <v>59</v>
      </c>
      <c r="B201" s="6">
        <v>24</v>
      </c>
      <c r="C201">
        <v>14.9579831932773</v>
      </c>
      <c r="D201" t="s">
        <v>14</v>
      </c>
      <c r="E201">
        <v>20</v>
      </c>
      <c r="F201" t="s">
        <v>70</v>
      </c>
      <c r="G201" t="s">
        <v>280</v>
      </c>
      <c r="H201">
        <v>7.5</v>
      </c>
      <c r="I201" t="s">
        <v>17</v>
      </c>
      <c r="J201" t="s">
        <v>18</v>
      </c>
      <c r="K201" t="s">
        <v>99</v>
      </c>
      <c r="L201" s="32" t="s">
        <v>20</v>
      </c>
      <c r="M201" s="32" t="s">
        <v>196</v>
      </c>
      <c r="N201">
        <v>2000</v>
      </c>
      <c r="O201" s="21">
        <v>24673744</v>
      </c>
      <c r="P201" s="6" t="s">
        <v>117</v>
      </c>
    </row>
    <row r="202" spans="1:16">
      <c r="A202" s="18">
        <v>60</v>
      </c>
      <c r="B202" s="6">
        <v>1</v>
      </c>
      <c r="C202">
        <v>11.511627906976701</v>
      </c>
      <c r="D202" t="s">
        <v>14</v>
      </c>
      <c r="E202">
        <v>18</v>
      </c>
      <c r="F202" t="s">
        <v>31</v>
      </c>
      <c r="G202" t="s">
        <v>280</v>
      </c>
      <c r="H202">
        <v>2</v>
      </c>
      <c r="I202" t="s">
        <v>81</v>
      </c>
      <c r="J202" t="s">
        <v>18</v>
      </c>
      <c r="K202" t="s">
        <v>99</v>
      </c>
      <c r="L202" s="32" t="s">
        <v>20</v>
      </c>
      <c r="M202" s="32" t="s">
        <v>326</v>
      </c>
      <c r="N202">
        <v>5000</v>
      </c>
      <c r="O202">
        <v>27698939</v>
      </c>
      <c r="P202" s="6" t="s">
        <v>118</v>
      </c>
    </row>
    <row r="203" spans="1:16">
      <c r="A203" s="18">
        <v>60</v>
      </c>
      <c r="B203" s="6">
        <v>3</v>
      </c>
      <c r="C203">
        <v>15.3488372093023</v>
      </c>
      <c r="D203" t="s">
        <v>14</v>
      </c>
      <c r="E203">
        <v>18</v>
      </c>
      <c r="F203" t="s">
        <v>31</v>
      </c>
      <c r="G203" t="s">
        <v>280</v>
      </c>
      <c r="H203">
        <v>2</v>
      </c>
      <c r="I203" t="s">
        <v>81</v>
      </c>
      <c r="J203" t="s">
        <v>18</v>
      </c>
      <c r="K203" t="s">
        <v>99</v>
      </c>
      <c r="L203" s="32" t="s">
        <v>20</v>
      </c>
      <c r="M203" s="32" t="s">
        <v>326</v>
      </c>
      <c r="N203">
        <v>5000</v>
      </c>
      <c r="O203">
        <v>27698939</v>
      </c>
    </row>
    <row r="204" spans="1:16">
      <c r="A204" s="18">
        <v>60</v>
      </c>
      <c r="B204" s="6">
        <v>5</v>
      </c>
      <c r="C204">
        <v>17.558139534883701</v>
      </c>
      <c r="D204" t="s">
        <v>14</v>
      </c>
      <c r="E204">
        <v>18</v>
      </c>
      <c r="F204" t="s">
        <v>31</v>
      </c>
      <c r="G204" t="s">
        <v>280</v>
      </c>
      <c r="H204">
        <v>2</v>
      </c>
      <c r="I204" t="s">
        <v>81</v>
      </c>
      <c r="J204" t="s">
        <v>18</v>
      </c>
      <c r="K204" t="s">
        <v>99</v>
      </c>
      <c r="L204" s="32" t="s">
        <v>20</v>
      </c>
      <c r="M204" s="32" t="s">
        <v>326</v>
      </c>
      <c r="N204">
        <v>5000</v>
      </c>
      <c r="O204">
        <v>27698939</v>
      </c>
    </row>
    <row r="205" spans="1:16">
      <c r="A205" s="18">
        <v>60</v>
      </c>
      <c r="B205" s="6">
        <v>8</v>
      </c>
      <c r="C205">
        <v>18.139534883720899</v>
      </c>
      <c r="D205" t="s">
        <v>14</v>
      </c>
      <c r="E205">
        <v>18</v>
      </c>
      <c r="F205" t="s">
        <v>31</v>
      </c>
      <c r="G205" t="s">
        <v>280</v>
      </c>
      <c r="H205">
        <v>2</v>
      </c>
      <c r="I205" t="s">
        <v>81</v>
      </c>
      <c r="J205" t="s">
        <v>18</v>
      </c>
      <c r="K205" t="s">
        <v>99</v>
      </c>
      <c r="L205" s="32" t="s">
        <v>20</v>
      </c>
      <c r="M205" s="32" t="s">
        <v>326</v>
      </c>
      <c r="N205">
        <v>5000</v>
      </c>
      <c r="O205">
        <v>27698939</v>
      </c>
    </row>
    <row r="206" spans="1:16">
      <c r="A206" s="18">
        <v>60</v>
      </c>
      <c r="B206" s="6">
        <v>12</v>
      </c>
      <c r="C206">
        <v>17.209302325581302</v>
      </c>
      <c r="D206" t="s">
        <v>14</v>
      </c>
      <c r="E206">
        <v>18</v>
      </c>
      <c r="F206" t="s">
        <v>31</v>
      </c>
      <c r="G206" t="s">
        <v>280</v>
      </c>
      <c r="H206">
        <v>2</v>
      </c>
      <c r="I206" t="s">
        <v>81</v>
      </c>
      <c r="J206" t="s">
        <v>18</v>
      </c>
      <c r="K206" t="s">
        <v>99</v>
      </c>
      <c r="L206" s="32" t="s">
        <v>20</v>
      </c>
      <c r="M206" s="32" t="s">
        <v>326</v>
      </c>
      <c r="N206">
        <v>5000</v>
      </c>
      <c r="O206">
        <v>27698939</v>
      </c>
    </row>
    <row r="207" spans="1:16">
      <c r="A207" s="18">
        <v>60</v>
      </c>
      <c r="B207" s="6">
        <v>24</v>
      </c>
      <c r="C207">
        <v>13.0232558139534</v>
      </c>
      <c r="D207" t="s">
        <v>14</v>
      </c>
      <c r="E207">
        <v>18</v>
      </c>
      <c r="F207" t="s">
        <v>31</v>
      </c>
      <c r="G207" t="s">
        <v>280</v>
      </c>
      <c r="H207">
        <v>2</v>
      </c>
      <c r="I207" t="s">
        <v>81</v>
      </c>
      <c r="J207" t="s">
        <v>18</v>
      </c>
      <c r="K207" t="s">
        <v>99</v>
      </c>
      <c r="L207" s="32" t="s">
        <v>20</v>
      </c>
      <c r="M207" s="32" t="s">
        <v>326</v>
      </c>
      <c r="N207">
        <v>5000</v>
      </c>
      <c r="O207">
        <v>27698939</v>
      </c>
    </row>
    <row r="208" spans="1:16">
      <c r="A208" s="18">
        <v>60</v>
      </c>
      <c r="B208" s="6">
        <v>48</v>
      </c>
      <c r="C208">
        <v>8.6046511627907005</v>
      </c>
      <c r="D208" t="s">
        <v>14</v>
      </c>
      <c r="E208">
        <v>18</v>
      </c>
      <c r="F208" t="s">
        <v>31</v>
      </c>
      <c r="G208" t="s">
        <v>280</v>
      </c>
      <c r="H208">
        <v>2</v>
      </c>
      <c r="I208" t="s">
        <v>81</v>
      </c>
      <c r="J208" t="s">
        <v>18</v>
      </c>
      <c r="K208" t="s">
        <v>99</v>
      </c>
      <c r="L208" s="32" t="s">
        <v>20</v>
      </c>
      <c r="M208" s="32" t="s">
        <v>326</v>
      </c>
      <c r="N208">
        <v>5000</v>
      </c>
      <c r="O208">
        <v>27698939</v>
      </c>
    </row>
    <row r="209" spans="1:16">
      <c r="A209" s="18">
        <v>61</v>
      </c>
      <c r="B209" s="6">
        <v>1</v>
      </c>
      <c r="C209">
        <v>20.697674418604599</v>
      </c>
      <c r="D209" t="s">
        <v>14</v>
      </c>
      <c r="E209">
        <v>18</v>
      </c>
      <c r="F209" t="s">
        <v>31</v>
      </c>
      <c r="G209" t="s">
        <v>280</v>
      </c>
      <c r="H209">
        <v>10</v>
      </c>
      <c r="I209" t="s">
        <v>81</v>
      </c>
      <c r="J209" t="s">
        <v>18</v>
      </c>
      <c r="K209" t="s">
        <v>99</v>
      </c>
      <c r="L209" s="32" t="s">
        <v>20</v>
      </c>
      <c r="M209" s="32" t="s">
        <v>326</v>
      </c>
      <c r="N209">
        <v>5000</v>
      </c>
      <c r="O209">
        <v>27698939</v>
      </c>
      <c r="P209" s="6" t="s">
        <v>119</v>
      </c>
    </row>
    <row r="210" spans="1:16">
      <c r="A210" s="18">
        <v>61</v>
      </c>
      <c r="B210" s="6">
        <v>3</v>
      </c>
      <c r="C210">
        <v>22.4418604651162</v>
      </c>
      <c r="D210" t="s">
        <v>14</v>
      </c>
      <c r="E210">
        <v>18</v>
      </c>
      <c r="F210" t="s">
        <v>31</v>
      </c>
      <c r="G210" t="s">
        <v>280</v>
      </c>
      <c r="H210">
        <v>10</v>
      </c>
      <c r="I210" t="s">
        <v>81</v>
      </c>
      <c r="J210" t="s">
        <v>18</v>
      </c>
      <c r="K210" t="s">
        <v>99</v>
      </c>
      <c r="L210" s="32" t="s">
        <v>20</v>
      </c>
      <c r="M210" s="32" t="s">
        <v>326</v>
      </c>
      <c r="N210">
        <v>5000</v>
      </c>
      <c r="O210">
        <v>27698939</v>
      </c>
    </row>
    <row r="211" spans="1:16">
      <c r="A211" s="18">
        <v>61</v>
      </c>
      <c r="B211" s="6">
        <v>5</v>
      </c>
      <c r="C211">
        <v>21.279069767441801</v>
      </c>
      <c r="D211" t="s">
        <v>14</v>
      </c>
      <c r="E211">
        <v>18</v>
      </c>
      <c r="F211" t="s">
        <v>31</v>
      </c>
      <c r="G211" t="s">
        <v>280</v>
      </c>
      <c r="H211">
        <v>10</v>
      </c>
      <c r="I211" t="s">
        <v>81</v>
      </c>
      <c r="J211" t="s">
        <v>18</v>
      </c>
      <c r="K211" t="s">
        <v>99</v>
      </c>
      <c r="L211" s="32" t="s">
        <v>20</v>
      </c>
      <c r="M211" s="32" t="s">
        <v>326</v>
      </c>
      <c r="N211">
        <v>5000</v>
      </c>
      <c r="O211">
        <v>27698939</v>
      </c>
    </row>
    <row r="212" spans="1:16">
      <c r="A212" s="18">
        <v>61</v>
      </c>
      <c r="B212" s="6">
        <v>8</v>
      </c>
      <c r="C212">
        <v>20.116279069767401</v>
      </c>
      <c r="D212" t="s">
        <v>14</v>
      </c>
      <c r="E212">
        <v>18</v>
      </c>
      <c r="F212" t="s">
        <v>31</v>
      </c>
      <c r="G212" t="s">
        <v>280</v>
      </c>
      <c r="H212">
        <v>10</v>
      </c>
      <c r="I212" t="s">
        <v>81</v>
      </c>
      <c r="J212" t="s">
        <v>18</v>
      </c>
      <c r="K212" t="s">
        <v>99</v>
      </c>
      <c r="L212" s="32" t="s">
        <v>20</v>
      </c>
      <c r="M212" s="32" t="s">
        <v>326</v>
      </c>
      <c r="N212">
        <v>5000</v>
      </c>
      <c r="O212">
        <v>27698939</v>
      </c>
    </row>
    <row r="213" spans="1:16">
      <c r="A213" s="18">
        <v>61</v>
      </c>
      <c r="B213" s="6">
        <v>12</v>
      </c>
      <c r="C213">
        <v>19.883720930232499</v>
      </c>
      <c r="D213" t="s">
        <v>14</v>
      </c>
      <c r="E213">
        <v>18</v>
      </c>
      <c r="F213" t="s">
        <v>31</v>
      </c>
      <c r="G213" t="s">
        <v>280</v>
      </c>
      <c r="H213">
        <v>10</v>
      </c>
      <c r="I213" t="s">
        <v>81</v>
      </c>
      <c r="J213" t="s">
        <v>18</v>
      </c>
      <c r="K213" t="s">
        <v>99</v>
      </c>
      <c r="L213" s="32" t="s">
        <v>20</v>
      </c>
      <c r="M213" s="32" t="s">
        <v>326</v>
      </c>
      <c r="N213">
        <v>5000</v>
      </c>
      <c r="O213">
        <v>27698939</v>
      </c>
    </row>
    <row r="214" spans="1:16">
      <c r="A214" s="18">
        <v>61</v>
      </c>
      <c r="B214" s="6">
        <v>24</v>
      </c>
      <c r="C214">
        <v>15.3488372093023</v>
      </c>
      <c r="D214" t="s">
        <v>14</v>
      </c>
      <c r="E214">
        <v>18</v>
      </c>
      <c r="F214" t="s">
        <v>31</v>
      </c>
      <c r="G214" t="s">
        <v>280</v>
      </c>
      <c r="H214">
        <v>10</v>
      </c>
      <c r="I214" t="s">
        <v>81</v>
      </c>
      <c r="J214" t="s">
        <v>18</v>
      </c>
      <c r="K214" t="s">
        <v>99</v>
      </c>
      <c r="L214" s="32" t="s">
        <v>20</v>
      </c>
      <c r="M214" s="32" t="s">
        <v>326</v>
      </c>
      <c r="N214">
        <v>5000</v>
      </c>
      <c r="O214">
        <v>27698939</v>
      </c>
    </row>
    <row r="215" spans="1:16">
      <c r="A215" s="18">
        <v>61</v>
      </c>
      <c r="B215" s="6">
        <v>48</v>
      </c>
      <c r="C215">
        <v>12.2093023255813</v>
      </c>
      <c r="D215" t="s">
        <v>14</v>
      </c>
      <c r="E215">
        <v>18</v>
      </c>
      <c r="F215" t="s">
        <v>31</v>
      </c>
      <c r="G215" t="s">
        <v>280</v>
      </c>
      <c r="H215">
        <v>10</v>
      </c>
      <c r="I215" t="s">
        <v>81</v>
      </c>
      <c r="J215" t="s">
        <v>18</v>
      </c>
      <c r="K215" t="s">
        <v>99</v>
      </c>
      <c r="L215" s="32" t="s">
        <v>20</v>
      </c>
      <c r="M215" s="32" t="s">
        <v>326</v>
      </c>
      <c r="N215">
        <v>5000</v>
      </c>
      <c r="O215">
        <v>27698939</v>
      </c>
    </row>
    <row r="216" spans="1:16">
      <c r="A216" s="18">
        <v>62</v>
      </c>
      <c r="B216" s="6">
        <v>1</v>
      </c>
      <c r="C216">
        <v>12.558139534883701</v>
      </c>
      <c r="D216" t="s">
        <v>14</v>
      </c>
      <c r="E216">
        <v>18</v>
      </c>
      <c r="F216" t="s">
        <v>31</v>
      </c>
      <c r="G216" t="s">
        <v>280</v>
      </c>
      <c r="H216">
        <v>13</v>
      </c>
      <c r="I216" t="s">
        <v>81</v>
      </c>
      <c r="J216" t="s">
        <v>18</v>
      </c>
      <c r="K216" t="s">
        <v>99</v>
      </c>
      <c r="L216" s="32" t="s">
        <v>20</v>
      </c>
      <c r="M216" s="32" t="s">
        <v>326</v>
      </c>
      <c r="N216">
        <v>5000</v>
      </c>
      <c r="O216">
        <v>27698939</v>
      </c>
      <c r="P216" t="s">
        <v>120</v>
      </c>
    </row>
    <row r="217" spans="1:16">
      <c r="A217" s="18">
        <v>62</v>
      </c>
      <c r="B217" s="6">
        <v>3</v>
      </c>
      <c r="C217">
        <v>18.023255813953401</v>
      </c>
      <c r="D217" t="s">
        <v>14</v>
      </c>
      <c r="E217">
        <v>18</v>
      </c>
      <c r="F217" t="s">
        <v>31</v>
      </c>
      <c r="G217" t="s">
        <v>280</v>
      </c>
      <c r="H217">
        <v>13</v>
      </c>
      <c r="I217" t="s">
        <v>81</v>
      </c>
      <c r="J217" t="s">
        <v>18</v>
      </c>
      <c r="K217" t="s">
        <v>99</v>
      </c>
      <c r="L217" s="32" t="s">
        <v>20</v>
      </c>
      <c r="M217" s="32" t="s">
        <v>326</v>
      </c>
      <c r="N217">
        <v>5000</v>
      </c>
      <c r="O217">
        <v>27698939</v>
      </c>
    </row>
    <row r="218" spans="1:16">
      <c r="A218" s="18">
        <v>62</v>
      </c>
      <c r="B218" s="6">
        <v>5</v>
      </c>
      <c r="C218">
        <v>20.116279069767401</v>
      </c>
      <c r="D218" t="s">
        <v>14</v>
      </c>
      <c r="E218">
        <v>18</v>
      </c>
      <c r="F218" t="s">
        <v>31</v>
      </c>
      <c r="G218" t="s">
        <v>280</v>
      </c>
      <c r="H218">
        <v>13</v>
      </c>
      <c r="I218" t="s">
        <v>81</v>
      </c>
      <c r="J218" t="s">
        <v>18</v>
      </c>
      <c r="K218" t="s">
        <v>99</v>
      </c>
      <c r="L218" s="32" t="s">
        <v>20</v>
      </c>
      <c r="M218" s="32" t="s">
        <v>326</v>
      </c>
      <c r="N218">
        <v>5000</v>
      </c>
      <c r="O218">
        <v>27698939</v>
      </c>
    </row>
    <row r="219" spans="1:16">
      <c r="A219" s="18">
        <v>62</v>
      </c>
      <c r="B219" s="6">
        <v>8</v>
      </c>
      <c r="C219">
        <v>20.930232558139501</v>
      </c>
      <c r="D219" t="s">
        <v>14</v>
      </c>
      <c r="E219">
        <v>18</v>
      </c>
      <c r="F219" t="s">
        <v>31</v>
      </c>
      <c r="G219" t="s">
        <v>280</v>
      </c>
      <c r="H219">
        <v>13</v>
      </c>
      <c r="I219" t="s">
        <v>81</v>
      </c>
      <c r="J219" t="s">
        <v>18</v>
      </c>
      <c r="K219" t="s">
        <v>99</v>
      </c>
      <c r="L219" s="32" t="s">
        <v>20</v>
      </c>
      <c r="M219" s="32" t="s">
        <v>326</v>
      </c>
      <c r="N219">
        <v>5000</v>
      </c>
      <c r="O219">
        <v>27698939</v>
      </c>
    </row>
    <row r="220" spans="1:16">
      <c r="A220" s="18">
        <v>62</v>
      </c>
      <c r="B220" s="6">
        <v>12</v>
      </c>
      <c r="C220">
        <v>19.302325581395301</v>
      </c>
      <c r="D220" t="s">
        <v>14</v>
      </c>
      <c r="E220">
        <v>18</v>
      </c>
      <c r="F220" t="s">
        <v>31</v>
      </c>
      <c r="G220" t="s">
        <v>280</v>
      </c>
      <c r="H220">
        <v>13</v>
      </c>
      <c r="I220" t="s">
        <v>81</v>
      </c>
      <c r="J220" t="s">
        <v>18</v>
      </c>
      <c r="K220" t="s">
        <v>99</v>
      </c>
      <c r="L220" s="32" t="s">
        <v>20</v>
      </c>
      <c r="M220" s="32" t="s">
        <v>326</v>
      </c>
      <c r="N220">
        <v>5000</v>
      </c>
      <c r="O220">
        <v>27698939</v>
      </c>
    </row>
    <row r="221" spans="1:16">
      <c r="A221" s="18">
        <v>62</v>
      </c>
      <c r="B221" s="6">
        <v>24</v>
      </c>
      <c r="C221">
        <v>13.953488372093</v>
      </c>
      <c r="D221" t="s">
        <v>14</v>
      </c>
      <c r="E221">
        <v>18</v>
      </c>
      <c r="F221" t="s">
        <v>31</v>
      </c>
      <c r="G221" t="s">
        <v>280</v>
      </c>
      <c r="H221">
        <v>13</v>
      </c>
      <c r="I221" t="s">
        <v>81</v>
      </c>
      <c r="J221" t="s">
        <v>18</v>
      </c>
      <c r="K221" t="s">
        <v>99</v>
      </c>
      <c r="L221" s="32" t="s">
        <v>20</v>
      </c>
      <c r="M221" s="32" t="s">
        <v>326</v>
      </c>
      <c r="N221">
        <v>5000</v>
      </c>
      <c r="O221">
        <v>27698939</v>
      </c>
    </row>
    <row r="222" spans="1:16">
      <c r="A222" s="18">
        <v>62</v>
      </c>
      <c r="B222" s="6">
        <v>48</v>
      </c>
      <c r="C222">
        <v>10.465116279069701</v>
      </c>
      <c r="D222" t="s">
        <v>14</v>
      </c>
      <c r="E222">
        <v>18</v>
      </c>
      <c r="F222" t="s">
        <v>31</v>
      </c>
      <c r="G222" t="s">
        <v>280</v>
      </c>
      <c r="H222">
        <v>13</v>
      </c>
      <c r="I222" t="s">
        <v>81</v>
      </c>
      <c r="J222" t="s">
        <v>18</v>
      </c>
      <c r="K222" t="s">
        <v>99</v>
      </c>
      <c r="L222" s="32" t="s">
        <v>20</v>
      </c>
      <c r="M222" s="32" t="s">
        <v>326</v>
      </c>
      <c r="N222">
        <v>5000</v>
      </c>
      <c r="O222">
        <v>27698939</v>
      </c>
    </row>
    <row r="223" spans="1:16">
      <c r="A223" s="18">
        <v>63</v>
      </c>
      <c r="B223" s="6">
        <v>1</v>
      </c>
      <c r="C223">
        <v>18.2558139534883</v>
      </c>
      <c r="D223" t="s">
        <v>14</v>
      </c>
      <c r="E223">
        <v>18</v>
      </c>
      <c r="F223" t="s">
        <v>31</v>
      </c>
      <c r="G223" t="s">
        <v>280</v>
      </c>
      <c r="H223">
        <v>13</v>
      </c>
      <c r="I223" t="s">
        <v>81</v>
      </c>
      <c r="J223" t="s">
        <v>18</v>
      </c>
      <c r="K223" t="s">
        <v>99</v>
      </c>
      <c r="L223" s="32" t="s">
        <v>20</v>
      </c>
      <c r="M223" s="32" t="s">
        <v>326</v>
      </c>
      <c r="N223">
        <v>5000</v>
      </c>
      <c r="O223">
        <v>27698939</v>
      </c>
      <c r="P223" s="6" t="s">
        <v>121</v>
      </c>
    </row>
    <row r="224" spans="1:16">
      <c r="A224" s="18">
        <v>63</v>
      </c>
      <c r="B224" s="6">
        <v>3</v>
      </c>
      <c r="C224">
        <v>19.651162790697601</v>
      </c>
      <c r="D224" t="s">
        <v>14</v>
      </c>
      <c r="E224">
        <v>18</v>
      </c>
      <c r="F224" t="s">
        <v>31</v>
      </c>
      <c r="G224" t="s">
        <v>280</v>
      </c>
      <c r="H224">
        <v>13</v>
      </c>
      <c r="I224" t="s">
        <v>81</v>
      </c>
      <c r="J224" t="s">
        <v>18</v>
      </c>
      <c r="K224" t="s">
        <v>99</v>
      </c>
      <c r="L224" s="32" t="s">
        <v>20</v>
      </c>
      <c r="M224" s="32" t="s">
        <v>326</v>
      </c>
      <c r="N224">
        <v>5000</v>
      </c>
      <c r="O224">
        <v>27698939</v>
      </c>
    </row>
    <row r="225" spans="1:16">
      <c r="A225" s="18">
        <v>63</v>
      </c>
      <c r="B225" s="6">
        <v>5</v>
      </c>
      <c r="C225">
        <v>18.604651162790599</v>
      </c>
      <c r="D225" t="s">
        <v>14</v>
      </c>
      <c r="E225">
        <v>18</v>
      </c>
      <c r="F225" t="s">
        <v>31</v>
      </c>
      <c r="G225" t="s">
        <v>280</v>
      </c>
      <c r="H225">
        <v>13</v>
      </c>
      <c r="I225" t="s">
        <v>81</v>
      </c>
      <c r="J225" t="s">
        <v>18</v>
      </c>
      <c r="K225" t="s">
        <v>99</v>
      </c>
      <c r="L225" s="32" t="s">
        <v>20</v>
      </c>
      <c r="M225" s="32" t="s">
        <v>326</v>
      </c>
      <c r="N225">
        <v>5000</v>
      </c>
      <c r="O225">
        <v>27698939</v>
      </c>
    </row>
    <row r="226" spans="1:16">
      <c r="A226" s="18">
        <v>63</v>
      </c>
      <c r="B226" s="6">
        <v>8</v>
      </c>
      <c r="C226">
        <v>17.4418604651162</v>
      </c>
      <c r="D226" t="s">
        <v>14</v>
      </c>
      <c r="E226">
        <v>18</v>
      </c>
      <c r="F226" t="s">
        <v>31</v>
      </c>
      <c r="G226" t="s">
        <v>280</v>
      </c>
      <c r="H226">
        <v>13</v>
      </c>
      <c r="I226" t="s">
        <v>81</v>
      </c>
      <c r="J226" t="s">
        <v>18</v>
      </c>
      <c r="K226" t="s">
        <v>99</v>
      </c>
      <c r="L226" s="32" t="s">
        <v>20</v>
      </c>
      <c r="M226" s="32" t="s">
        <v>326</v>
      </c>
      <c r="N226">
        <v>5000</v>
      </c>
      <c r="O226">
        <v>27698939</v>
      </c>
    </row>
    <row r="227" spans="1:16">
      <c r="A227" s="18">
        <v>63</v>
      </c>
      <c r="B227" s="6">
        <v>12</v>
      </c>
      <c r="C227">
        <v>16.395348837209198</v>
      </c>
      <c r="D227" t="s">
        <v>14</v>
      </c>
      <c r="E227">
        <v>18</v>
      </c>
      <c r="F227" t="s">
        <v>31</v>
      </c>
      <c r="G227" t="s">
        <v>280</v>
      </c>
      <c r="H227">
        <v>13</v>
      </c>
      <c r="I227" t="s">
        <v>81</v>
      </c>
      <c r="J227" t="s">
        <v>18</v>
      </c>
      <c r="K227" t="s">
        <v>99</v>
      </c>
      <c r="L227" s="32" t="s">
        <v>20</v>
      </c>
      <c r="M227" s="32" t="s">
        <v>326</v>
      </c>
      <c r="N227">
        <v>5000</v>
      </c>
      <c r="O227">
        <v>27698939</v>
      </c>
    </row>
    <row r="228" spans="1:16">
      <c r="A228" s="18">
        <v>63</v>
      </c>
      <c r="B228" s="6">
        <v>24</v>
      </c>
      <c r="C228">
        <v>13.7209302325581</v>
      </c>
      <c r="D228" t="s">
        <v>14</v>
      </c>
      <c r="E228">
        <v>18</v>
      </c>
      <c r="F228" t="s">
        <v>31</v>
      </c>
      <c r="G228" t="s">
        <v>280</v>
      </c>
      <c r="H228">
        <v>13</v>
      </c>
      <c r="I228" t="s">
        <v>81</v>
      </c>
      <c r="J228" t="s">
        <v>18</v>
      </c>
      <c r="K228" t="s">
        <v>99</v>
      </c>
      <c r="L228" s="32" t="s">
        <v>20</v>
      </c>
      <c r="M228" s="32" t="s">
        <v>326</v>
      </c>
      <c r="N228">
        <v>5000</v>
      </c>
      <c r="O228">
        <v>27698939</v>
      </c>
    </row>
    <row r="229" spans="1:16">
      <c r="A229" s="18">
        <v>63</v>
      </c>
      <c r="B229" s="6">
        <v>48</v>
      </c>
      <c r="C229">
        <v>11.395348837209299</v>
      </c>
      <c r="D229" t="s">
        <v>14</v>
      </c>
      <c r="E229">
        <v>18</v>
      </c>
      <c r="F229" t="s">
        <v>31</v>
      </c>
      <c r="G229" t="s">
        <v>280</v>
      </c>
      <c r="H229">
        <v>13</v>
      </c>
      <c r="I229" t="s">
        <v>81</v>
      </c>
      <c r="J229" t="s">
        <v>18</v>
      </c>
      <c r="K229" t="s">
        <v>99</v>
      </c>
      <c r="L229" s="32" t="s">
        <v>20</v>
      </c>
      <c r="M229" s="32" t="s">
        <v>326</v>
      </c>
      <c r="N229">
        <v>5000</v>
      </c>
      <c r="O229">
        <v>27698939</v>
      </c>
    </row>
    <row r="230" spans="1:16">
      <c r="A230" s="18">
        <v>64</v>
      </c>
      <c r="B230" s="6">
        <v>1</v>
      </c>
      <c r="C230">
        <v>23.837209302325501</v>
      </c>
      <c r="D230" t="s">
        <v>14</v>
      </c>
      <c r="E230">
        <v>18</v>
      </c>
      <c r="F230" t="s">
        <v>31</v>
      </c>
      <c r="G230" t="s">
        <v>280</v>
      </c>
      <c r="H230">
        <v>18</v>
      </c>
      <c r="I230" t="s">
        <v>81</v>
      </c>
      <c r="J230" t="s">
        <v>18</v>
      </c>
      <c r="K230" t="s">
        <v>99</v>
      </c>
      <c r="L230" s="32" t="s">
        <v>20</v>
      </c>
      <c r="M230" s="32" t="s">
        <v>326</v>
      </c>
      <c r="N230">
        <v>5000</v>
      </c>
      <c r="O230">
        <v>27698939</v>
      </c>
      <c r="P230" s="6" t="s">
        <v>122</v>
      </c>
    </row>
    <row r="231" spans="1:16">
      <c r="A231" s="18">
        <v>64</v>
      </c>
      <c r="B231" s="6">
        <v>3</v>
      </c>
      <c r="C231">
        <v>23.953488372092998</v>
      </c>
      <c r="D231" t="s">
        <v>14</v>
      </c>
      <c r="E231">
        <v>18</v>
      </c>
      <c r="F231" t="s">
        <v>31</v>
      </c>
      <c r="G231" t="s">
        <v>280</v>
      </c>
      <c r="H231">
        <v>18</v>
      </c>
      <c r="I231" t="s">
        <v>81</v>
      </c>
      <c r="J231" t="s">
        <v>18</v>
      </c>
      <c r="K231" t="s">
        <v>99</v>
      </c>
      <c r="L231" s="32" t="s">
        <v>20</v>
      </c>
      <c r="M231" s="32" t="s">
        <v>326</v>
      </c>
      <c r="N231">
        <v>5000</v>
      </c>
      <c r="O231">
        <v>27698939</v>
      </c>
    </row>
    <row r="232" spans="1:16">
      <c r="A232" s="18">
        <v>64</v>
      </c>
      <c r="B232" s="6">
        <v>5</v>
      </c>
      <c r="C232">
        <v>22.4418604651162</v>
      </c>
      <c r="D232" t="s">
        <v>14</v>
      </c>
      <c r="E232">
        <v>18</v>
      </c>
      <c r="F232" t="s">
        <v>31</v>
      </c>
      <c r="G232" t="s">
        <v>280</v>
      </c>
      <c r="H232">
        <v>18</v>
      </c>
      <c r="I232" t="s">
        <v>81</v>
      </c>
      <c r="J232" t="s">
        <v>18</v>
      </c>
      <c r="K232" t="s">
        <v>99</v>
      </c>
      <c r="L232" s="32" t="s">
        <v>20</v>
      </c>
      <c r="M232" s="32" t="s">
        <v>326</v>
      </c>
      <c r="N232">
        <v>5000</v>
      </c>
      <c r="O232">
        <v>27698939</v>
      </c>
    </row>
    <row r="233" spans="1:16">
      <c r="A233" s="18">
        <v>64</v>
      </c>
      <c r="B233" s="6">
        <v>8</v>
      </c>
      <c r="C233">
        <v>20.930232558139501</v>
      </c>
      <c r="D233" t="s">
        <v>14</v>
      </c>
      <c r="E233">
        <v>18</v>
      </c>
      <c r="F233" t="s">
        <v>31</v>
      </c>
      <c r="G233" t="s">
        <v>280</v>
      </c>
      <c r="H233">
        <v>18</v>
      </c>
      <c r="I233" t="s">
        <v>81</v>
      </c>
      <c r="J233" t="s">
        <v>18</v>
      </c>
      <c r="K233" t="s">
        <v>99</v>
      </c>
      <c r="L233" s="32" t="s">
        <v>20</v>
      </c>
      <c r="M233" s="32" t="s">
        <v>326</v>
      </c>
      <c r="N233">
        <v>5000</v>
      </c>
      <c r="O233">
        <v>27698939</v>
      </c>
    </row>
    <row r="234" spans="1:16">
      <c r="A234" s="18">
        <v>64</v>
      </c>
      <c r="B234" s="6">
        <v>12</v>
      </c>
      <c r="C234">
        <v>19.883720930232499</v>
      </c>
      <c r="D234" t="s">
        <v>14</v>
      </c>
      <c r="E234">
        <v>18</v>
      </c>
      <c r="F234" t="s">
        <v>31</v>
      </c>
      <c r="G234" t="s">
        <v>280</v>
      </c>
      <c r="H234">
        <v>18</v>
      </c>
      <c r="I234" t="s">
        <v>81</v>
      </c>
      <c r="J234" t="s">
        <v>18</v>
      </c>
      <c r="K234" t="s">
        <v>99</v>
      </c>
      <c r="L234" s="32" t="s">
        <v>20</v>
      </c>
      <c r="M234" s="32" t="s">
        <v>326</v>
      </c>
      <c r="N234">
        <v>5000</v>
      </c>
      <c r="O234">
        <v>27698939</v>
      </c>
    </row>
    <row r="235" spans="1:16">
      <c r="A235" s="18">
        <v>64</v>
      </c>
      <c r="B235" s="6">
        <v>24</v>
      </c>
      <c r="C235">
        <v>16.511627906976699</v>
      </c>
      <c r="D235" t="s">
        <v>14</v>
      </c>
      <c r="E235">
        <v>18</v>
      </c>
      <c r="F235" t="s">
        <v>31</v>
      </c>
      <c r="G235" t="s">
        <v>280</v>
      </c>
      <c r="H235">
        <v>18</v>
      </c>
      <c r="I235" t="s">
        <v>81</v>
      </c>
      <c r="J235" t="s">
        <v>18</v>
      </c>
      <c r="K235" t="s">
        <v>99</v>
      </c>
      <c r="L235" s="32" t="s">
        <v>20</v>
      </c>
      <c r="M235" s="32" t="s">
        <v>326</v>
      </c>
      <c r="N235">
        <v>5000</v>
      </c>
      <c r="O235">
        <v>27698939</v>
      </c>
    </row>
    <row r="236" spans="1:16">
      <c r="A236" s="18">
        <v>64</v>
      </c>
      <c r="B236" s="6">
        <v>48</v>
      </c>
      <c r="C236">
        <v>13.953488372093</v>
      </c>
      <c r="D236" t="s">
        <v>14</v>
      </c>
      <c r="E236">
        <v>18</v>
      </c>
      <c r="F236" t="s">
        <v>31</v>
      </c>
      <c r="G236" t="s">
        <v>280</v>
      </c>
      <c r="H236">
        <v>18</v>
      </c>
      <c r="I236" t="s">
        <v>81</v>
      </c>
      <c r="J236" t="s">
        <v>18</v>
      </c>
      <c r="K236" t="s">
        <v>99</v>
      </c>
      <c r="L236" s="32" t="s">
        <v>20</v>
      </c>
      <c r="M236" s="32" t="s">
        <v>326</v>
      </c>
      <c r="N236">
        <v>5000</v>
      </c>
      <c r="O236">
        <v>27698939</v>
      </c>
    </row>
    <row r="237" spans="1:16">
      <c r="A237" s="18">
        <v>65</v>
      </c>
      <c r="B237" s="6">
        <v>0.16666666699999999</v>
      </c>
      <c r="C237">
        <v>8.0012866999999996</v>
      </c>
      <c r="D237" t="s">
        <v>14</v>
      </c>
      <c r="E237">
        <v>22.5</v>
      </c>
      <c r="F237" s="21" t="s">
        <v>15</v>
      </c>
      <c r="G237" t="s">
        <v>280</v>
      </c>
      <c r="H237">
        <v>10</v>
      </c>
      <c r="I237" t="s">
        <v>81</v>
      </c>
      <c r="J237" t="s">
        <v>18</v>
      </c>
      <c r="K237" t="s">
        <v>99</v>
      </c>
      <c r="L237" s="32" t="s">
        <v>123</v>
      </c>
      <c r="M237" s="32" t="s">
        <v>326</v>
      </c>
      <c r="N237">
        <v>0</v>
      </c>
      <c r="O237" s="21">
        <v>24758188</v>
      </c>
      <c r="P237" s="6" t="s">
        <v>124</v>
      </c>
    </row>
    <row r="238" spans="1:16">
      <c r="A238" s="18">
        <v>65</v>
      </c>
      <c r="B238" s="6">
        <v>0.33333333300000001</v>
      </c>
      <c r="C238">
        <v>8.1754385964912206</v>
      </c>
      <c r="D238" t="s">
        <v>14</v>
      </c>
      <c r="E238">
        <v>22.5</v>
      </c>
      <c r="F238" s="21" t="s">
        <v>15</v>
      </c>
      <c r="G238" t="s">
        <v>280</v>
      </c>
      <c r="H238">
        <v>10</v>
      </c>
      <c r="I238" t="s">
        <v>81</v>
      </c>
      <c r="J238" t="s">
        <v>18</v>
      </c>
      <c r="K238" t="s">
        <v>99</v>
      </c>
      <c r="L238" s="32" t="s">
        <v>123</v>
      </c>
      <c r="M238" s="32" t="s">
        <v>326</v>
      </c>
      <c r="N238">
        <v>0</v>
      </c>
      <c r="O238" s="21">
        <v>24758188</v>
      </c>
    </row>
    <row r="239" spans="1:16">
      <c r="A239" s="18">
        <v>65</v>
      </c>
      <c r="B239" s="6">
        <v>0.5</v>
      </c>
      <c r="C239">
        <v>12.2456140350877</v>
      </c>
      <c r="D239" t="s">
        <v>14</v>
      </c>
      <c r="E239">
        <v>22.5</v>
      </c>
      <c r="F239" s="21" t="s">
        <v>15</v>
      </c>
      <c r="G239" t="s">
        <v>280</v>
      </c>
      <c r="H239">
        <v>10</v>
      </c>
      <c r="I239" t="s">
        <v>81</v>
      </c>
      <c r="J239" t="s">
        <v>18</v>
      </c>
      <c r="K239" t="s">
        <v>99</v>
      </c>
      <c r="L239" s="32" t="s">
        <v>123</v>
      </c>
      <c r="M239" s="32" t="s">
        <v>326</v>
      </c>
      <c r="N239">
        <v>0</v>
      </c>
      <c r="O239" s="21">
        <v>24758188</v>
      </c>
    </row>
    <row r="240" spans="1:16">
      <c r="A240" s="18">
        <v>65</v>
      </c>
      <c r="B240" s="6">
        <v>1</v>
      </c>
      <c r="C240">
        <v>8.9122807017543799</v>
      </c>
      <c r="D240" t="s">
        <v>14</v>
      </c>
      <c r="E240">
        <v>22.5</v>
      </c>
      <c r="F240" s="21" t="s">
        <v>15</v>
      </c>
      <c r="G240" t="s">
        <v>280</v>
      </c>
      <c r="H240">
        <v>10</v>
      </c>
      <c r="I240" t="s">
        <v>81</v>
      </c>
      <c r="J240" t="s">
        <v>18</v>
      </c>
      <c r="K240" t="s">
        <v>99</v>
      </c>
      <c r="L240" s="32" t="s">
        <v>123</v>
      </c>
      <c r="M240" s="32" t="s">
        <v>326</v>
      </c>
      <c r="N240">
        <v>0</v>
      </c>
      <c r="O240" s="21">
        <v>24758188</v>
      </c>
    </row>
    <row r="241" spans="1:16">
      <c r="A241" s="18">
        <v>66</v>
      </c>
      <c r="B241" s="6">
        <v>0.5</v>
      </c>
      <c r="C241">
        <v>24.680851063829699</v>
      </c>
      <c r="D241" t="s">
        <v>14</v>
      </c>
      <c r="E241">
        <v>18</v>
      </c>
      <c r="F241" t="s">
        <v>31</v>
      </c>
      <c r="G241" t="s">
        <v>280</v>
      </c>
      <c r="H241">
        <v>32</v>
      </c>
      <c r="I241" t="s">
        <v>81</v>
      </c>
      <c r="J241" t="s">
        <v>125</v>
      </c>
      <c r="K241" t="s">
        <v>19</v>
      </c>
      <c r="L241" s="32" t="s">
        <v>126</v>
      </c>
      <c r="M241" s="32" t="s">
        <v>326</v>
      </c>
      <c r="N241">
        <v>5000</v>
      </c>
      <c r="O241" s="21">
        <v>25477170</v>
      </c>
      <c r="P241" s="24" t="s">
        <v>347</v>
      </c>
    </row>
    <row r="242" spans="1:16">
      <c r="A242" s="18">
        <v>66</v>
      </c>
      <c r="B242" s="6">
        <v>3</v>
      </c>
      <c r="C242">
        <v>18.297872340425499</v>
      </c>
      <c r="D242" t="s">
        <v>14</v>
      </c>
      <c r="E242">
        <v>18</v>
      </c>
      <c r="F242" t="s">
        <v>31</v>
      </c>
      <c r="G242" t="s">
        <v>280</v>
      </c>
      <c r="H242">
        <v>32</v>
      </c>
      <c r="I242" t="s">
        <v>81</v>
      </c>
      <c r="J242" t="s">
        <v>125</v>
      </c>
      <c r="K242" t="s">
        <v>19</v>
      </c>
      <c r="L242" s="32" t="s">
        <v>126</v>
      </c>
      <c r="M242" s="32" t="s">
        <v>326</v>
      </c>
      <c r="N242">
        <v>5000</v>
      </c>
      <c r="O242" s="21">
        <v>25477170</v>
      </c>
    </row>
    <row r="243" spans="1:16">
      <c r="A243" s="18">
        <v>66</v>
      </c>
      <c r="B243" s="6">
        <v>6</v>
      </c>
      <c r="C243">
        <v>16.9148936170212</v>
      </c>
      <c r="D243" t="s">
        <v>14</v>
      </c>
      <c r="E243">
        <v>18</v>
      </c>
      <c r="F243" t="s">
        <v>31</v>
      </c>
      <c r="G243" t="s">
        <v>280</v>
      </c>
      <c r="H243">
        <v>32</v>
      </c>
      <c r="I243" t="s">
        <v>81</v>
      </c>
      <c r="J243" t="s">
        <v>125</v>
      </c>
      <c r="K243" t="s">
        <v>19</v>
      </c>
      <c r="L243" s="32" t="s">
        <v>126</v>
      </c>
      <c r="M243" s="32" t="s">
        <v>326</v>
      </c>
      <c r="N243">
        <v>5000</v>
      </c>
      <c r="O243" s="21">
        <v>25477170</v>
      </c>
    </row>
    <row r="244" spans="1:16">
      <c r="A244" s="18">
        <v>66</v>
      </c>
      <c r="B244" s="6">
        <v>16</v>
      </c>
      <c r="C244">
        <v>14.1489361702127</v>
      </c>
      <c r="D244" t="s">
        <v>14</v>
      </c>
      <c r="E244">
        <v>18</v>
      </c>
      <c r="F244" t="s">
        <v>31</v>
      </c>
      <c r="G244" t="s">
        <v>280</v>
      </c>
      <c r="H244">
        <v>32</v>
      </c>
      <c r="I244" t="s">
        <v>81</v>
      </c>
      <c r="J244" t="s">
        <v>125</v>
      </c>
      <c r="K244" t="s">
        <v>19</v>
      </c>
      <c r="L244" s="32" t="s">
        <v>126</v>
      </c>
      <c r="M244" s="32" t="s">
        <v>326</v>
      </c>
      <c r="N244">
        <v>5000</v>
      </c>
      <c r="O244" s="21">
        <v>25477170</v>
      </c>
    </row>
    <row r="245" spans="1:16">
      <c r="A245" s="18">
        <v>66</v>
      </c>
      <c r="B245" s="6">
        <v>24</v>
      </c>
      <c r="C245">
        <v>13.7234042553191</v>
      </c>
      <c r="D245" t="s">
        <v>14</v>
      </c>
      <c r="E245">
        <v>18</v>
      </c>
      <c r="F245" t="s">
        <v>31</v>
      </c>
      <c r="G245" t="s">
        <v>280</v>
      </c>
      <c r="H245">
        <v>32</v>
      </c>
      <c r="I245" t="s">
        <v>81</v>
      </c>
      <c r="J245" t="s">
        <v>125</v>
      </c>
      <c r="K245" t="s">
        <v>19</v>
      </c>
      <c r="L245" s="32" t="s">
        <v>126</v>
      </c>
      <c r="M245" s="32" t="s">
        <v>326</v>
      </c>
      <c r="N245">
        <v>5000</v>
      </c>
      <c r="O245" s="21">
        <v>25477170</v>
      </c>
    </row>
    <row r="246" spans="1:16">
      <c r="A246" s="18">
        <v>66</v>
      </c>
      <c r="B246" s="6">
        <v>48</v>
      </c>
      <c r="C246">
        <v>10.106382978723399</v>
      </c>
      <c r="D246" t="s">
        <v>14</v>
      </c>
      <c r="E246">
        <v>18</v>
      </c>
      <c r="F246" t="s">
        <v>31</v>
      </c>
      <c r="G246" t="s">
        <v>280</v>
      </c>
      <c r="H246">
        <v>32</v>
      </c>
      <c r="I246" t="s">
        <v>81</v>
      </c>
      <c r="J246" t="s">
        <v>125</v>
      </c>
      <c r="K246" t="s">
        <v>19</v>
      </c>
      <c r="L246" s="32" t="s">
        <v>126</v>
      </c>
      <c r="M246" s="32" t="s">
        <v>326</v>
      </c>
      <c r="N246">
        <v>5000</v>
      </c>
      <c r="O246" s="21">
        <v>25477170</v>
      </c>
    </row>
    <row r="247" spans="1:16">
      <c r="A247" s="18">
        <v>67</v>
      </c>
      <c r="B247" s="6">
        <v>0.5</v>
      </c>
      <c r="C247">
        <v>23.1914893617021</v>
      </c>
      <c r="D247" t="s">
        <v>14</v>
      </c>
      <c r="E247">
        <v>18</v>
      </c>
      <c r="F247" t="s">
        <v>31</v>
      </c>
      <c r="G247" t="s">
        <v>280</v>
      </c>
      <c r="H247">
        <v>27</v>
      </c>
      <c r="I247" t="s">
        <v>81</v>
      </c>
      <c r="J247" t="s">
        <v>125</v>
      </c>
      <c r="K247" t="s">
        <v>19</v>
      </c>
      <c r="L247" s="32" t="s">
        <v>20</v>
      </c>
      <c r="M247" s="32" t="s">
        <v>326</v>
      </c>
      <c r="N247">
        <v>5000</v>
      </c>
      <c r="O247" s="21">
        <v>25477170</v>
      </c>
      <c r="P247" s="24" t="s">
        <v>376</v>
      </c>
    </row>
    <row r="248" spans="1:16">
      <c r="A248" s="18">
        <v>67</v>
      </c>
      <c r="B248" s="6">
        <v>3</v>
      </c>
      <c r="C248">
        <v>20.106382978723399</v>
      </c>
      <c r="D248" t="s">
        <v>14</v>
      </c>
      <c r="E248">
        <v>18</v>
      </c>
      <c r="F248" t="s">
        <v>31</v>
      </c>
      <c r="G248" t="s">
        <v>280</v>
      </c>
      <c r="H248">
        <v>27</v>
      </c>
      <c r="I248" t="s">
        <v>81</v>
      </c>
      <c r="J248" t="s">
        <v>125</v>
      </c>
      <c r="K248" t="s">
        <v>19</v>
      </c>
      <c r="L248" s="32" t="s">
        <v>20</v>
      </c>
      <c r="M248" s="32" t="s">
        <v>326</v>
      </c>
      <c r="N248">
        <v>5000</v>
      </c>
      <c r="O248" s="21">
        <v>25477170</v>
      </c>
    </row>
    <row r="249" spans="1:16">
      <c r="A249" s="18">
        <v>67</v>
      </c>
      <c r="B249" s="6">
        <v>6</v>
      </c>
      <c r="C249">
        <v>19.042553191489301</v>
      </c>
      <c r="D249" t="s">
        <v>14</v>
      </c>
      <c r="E249">
        <v>18</v>
      </c>
      <c r="F249" t="s">
        <v>31</v>
      </c>
      <c r="G249" t="s">
        <v>280</v>
      </c>
      <c r="H249">
        <v>27</v>
      </c>
      <c r="I249" t="s">
        <v>81</v>
      </c>
      <c r="J249" t="s">
        <v>125</v>
      </c>
      <c r="K249" t="s">
        <v>19</v>
      </c>
      <c r="L249" s="32" t="s">
        <v>20</v>
      </c>
      <c r="M249" s="32" t="s">
        <v>326</v>
      </c>
      <c r="N249">
        <v>5000</v>
      </c>
      <c r="O249" s="21">
        <v>25477170</v>
      </c>
    </row>
    <row r="250" spans="1:16">
      <c r="A250" s="18">
        <v>67</v>
      </c>
      <c r="B250" s="6">
        <v>16</v>
      </c>
      <c r="C250">
        <v>16.063829787233999</v>
      </c>
      <c r="D250" t="s">
        <v>14</v>
      </c>
      <c r="E250">
        <v>18</v>
      </c>
      <c r="F250" t="s">
        <v>31</v>
      </c>
      <c r="G250" t="s">
        <v>280</v>
      </c>
      <c r="H250">
        <v>27</v>
      </c>
      <c r="I250" t="s">
        <v>81</v>
      </c>
      <c r="J250" t="s">
        <v>125</v>
      </c>
      <c r="K250" t="s">
        <v>19</v>
      </c>
      <c r="L250" s="32" t="s">
        <v>20</v>
      </c>
      <c r="M250" s="32" t="s">
        <v>326</v>
      </c>
      <c r="N250">
        <v>5000</v>
      </c>
      <c r="O250" s="21">
        <v>25477170</v>
      </c>
    </row>
    <row r="251" spans="1:16">
      <c r="A251" s="18">
        <v>67</v>
      </c>
      <c r="B251" s="6">
        <v>24</v>
      </c>
      <c r="C251">
        <v>14.8936170212765</v>
      </c>
      <c r="D251" t="s">
        <v>14</v>
      </c>
      <c r="E251">
        <v>18</v>
      </c>
      <c r="F251" t="s">
        <v>31</v>
      </c>
      <c r="G251" t="s">
        <v>280</v>
      </c>
      <c r="H251">
        <v>27</v>
      </c>
      <c r="I251" t="s">
        <v>81</v>
      </c>
      <c r="J251" t="s">
        <v>125</v>
      </c>
      <c r="K251" t="s">
        <v>19</v>
      </c>
      <c r="L251" s="32" t="s">
        <v>20</v>
      </c>
      <c r="M251" s="32" t="s">
        <v>326</v>
      </c>
      <c r="N251">
        <v>5000</v>
      </c>
      <c r="O251" s="21">
        <v>25477170</v>
      </c>
    </row>
    <row r="252" spans="1:16">
      <c r="A252" s="18">
        <v>67</v>
      </c>
      <c r="B252" s="6">
        <v>48</v>
      </c>
      <c r="C252">
        <v>10.6382978723404</v>
      </c>
      <c r="D252" t="s">
        <v>14</v>
      </c>
      <c r="E252">
        <v>18</v>
      </c>
      <c r="F252" t="s">
        <v>31</v>
      </c>
      <c r="G252" t="s">
        <v>280</v>
      </c>
      <c r="H252">
        <v>27</v>
      </c>
      <c r="I252" t="s">
        <v>81</v>
      </c>
      <c r="J252" t="s">
        <v>125</v>
      </c>
      <c r="K252" t="s">
        <v>19</v>
      </c>
      <c r="L252" s="32" t="s">
        <v>20</v>
      </c>
      <c r="M252" s="32" t="s">
        <v>326</v>
      </c>
      <c r="N252">
        <v>5000</v>
      </c>
      <c r="O252" s="21">
        <v>25477170</v>
      </c>
    </row>
    <row r="253" spans="1:16">
      <c r="A253" s="18">
        <v>68</v>
      </c>
      <c r="B253" s="6">
        <v>0.5</v>
      </c>
      <c r="C253">
        <v>18.108108108108102</v>
      </c>
      <c r="D253" t="s">
        <v>14</v>
      </c>
      <c r="E253">
        <v>18</v>
      </c>
      <c r="F253" s="21" t="s">
        <v>15</v>
      </c>
      <c r="G253" t="s">
        <v>280</v>
      </c>
      <c r="H253">
        <v>37</v>
      </c>
      <c r="I253" t="s">
        <v>81</v>
      </c>
      <c r="J253" t="s">
        <v>125</v>
      </c>
      <c r="K253" t="s">
        <v>19</v>
      </c>
      <c r="L253" t="s">
        <v>159</v>
      </c>
      <c r="M253" s="32" t="s">
        <v>196</v>
      </c>
      <c r="N253">
        <v>5000</v>
      </c>
      <c r="O253">
        <v>23374706</v>
      </c>
      <c r="P253" s="24" t="s">
        <v>349</v>
      </c>
    </row>
    <row r="254" spans="1:16">
      <c r="A254" s="18">
        <v>68</v>
      </c>
      <c r="B254" s="6">
        <v>3</v>
      </c>
      <c r="C254">
        <v>16.486486486486399</v>
      </c>
      <c r="D254" t="s">
        <v>14</v>
      </c>
      <c r="E254">
        <v>18</v>
      </c>
      <c r="F254" s="21" t="s">
        <v>15</v>
      </c>
      <c r="G254" t="s">
        <v>280</v>
      </c>
      <c r="H254">
        <v>37</v>
      </c>
      <c r="I254" t="s">
        <v>81</v>
      </c>
      <c r="J254" t="s">
        <v>125</v>
      </c>
      <c r="K254" t="s">
        <v>19</v>
      </c>
      <c r="L254" t="s">
        <v>159</v>
      </c>
      <c r="M254" s="32" t="s">
        <v>196</v>
      </c>
      <c r="N254">
        <v>5000</v>
      </c>
      <c r="O254">
        <v>23374706</v>
      </c>
      <c r="P254" s="24"/>
    </row>
    <row r="255" spans="1:16">
      <c r="A255" s="18">
        <v>68</v>
      </c>
      <c r="B255" s="6">
        <v>6</v>
      </c>
      <c r="C255">
        <v>16.486486486486399</v>
      </c>
      <c r="D255" t="s">
        <v>14</v>
      </c>
      <c r="E255">
        <v>18</v>
      </c>
      <c r="F255" s="21" t="s">
        <v>15</v>
      </c>
      <c r="G255" t="s">
        <v>280</v>
      </c>
      <c r="H255">
        <v>37</v>
      </c>
      <c r="I255" t="s">
        <v>81</v>
      </c>
      <c r="J255" t="s">
        <v>125</v>
      </c>
      <c r="K255" t="s">
        <v>19</v>
      </c>
      <c r="L255" t="s">
        <v>159</v>
      </c>
      <c r="M255" s="32" t="s">
        <v>196</v>
      </c>
      <c r="N255">
        <v>5000</v>
      </c>
      <c r="O255">
        <v>23374706</v>
      </c>
      <c r="P255" s="24"/>
    </row>
    <row r="256" spans="1:16">
      <c r="A256" s="18">
        <v>68</v>
      </c>
      <c r="B256" s="6">
        <v>16</v>
      </c>
      <c r="C256">
        <v>13.243243243243199</v>
      </c>
      <c r="D256" t="s">
        <v>14</v>
      </c>
      <c r="E256">
        <v>18</v>
      </c>
      <c r="F256" s="21" t="s">
        <v>15</v>
      </c>
      <c r="G256" t="s">
        <v>280</v>
      </c>
      <c r="H256">
        <v>37</v>
      </c>
      <c r="I256" t="s">
        <v>81</v>
      </c>
      <c r="J256" t="s">
        <v>125</v>
      </c>
      <c r="K256" t="s">
        <v>19</v>
      </c>
      <c r="L256" t="s">
        <v>159</v>
      </c>
      <c r="M256" s="32" t="s">
        <v>196</v>
      </c>
      <c r="N256">
        <v>5000</v>
      </c>
      <c r="O256">
        <v>23374706</v>
      </c>
      <c r="P256" s="24"/>
    </row>
    <row r="257" spans="1:16">
      <c r="A257" s="18">
        <v>68</v>
      </c>
      <c r="B257" s="6">
        <v>24</v>
      </c>
      <c r="C257">
        <v>13.378378378378301</v>
      </c>
      <c r="D257" t="s">
        <v>14</v>
      </c>
      <c r="E257">
        <v>18</v>
      </c>
      <c r="F257" s="21" t="s">
        <v>15</v>
      </c>
      <c r="G257" t="s">
        <v>280</v>
      </c>
      <c r="H257">
        <v>37</v>
      </c>
      <c r="I257" t="s">
        <v>81</v>
      </c>
      <c r="J257" t="s">
        <v>125</v>
      </c>
      <c r="K257" t="s">
        <v>19</v>
      </c>
      <c r="L257" t="s">
        <v>159</v>
      </c>
      <c r="M257" s="32" t="s">
        <v>196</v>
      </c>
      <c r="N257">
        <v>5000</v>
      </c>
      <c r="O257">
        <v>23374706</v>
      </c>
      <c r="P257" s="24"/>
    </row>
    <row r="258" spans="1:16">
      <c r="A258" s="18">
        <v>68</v>
      </c>
      <c r="B258" s="6">
        <v>48</v>
      </c>
      <c r="C258">
        <v>11.351351351351299</v>
      </c>
      <c r="D258" t="s">
        <v>14</v>
      </c>
      <c r="E258">
        <v>18</v>
      </c>
      <c r="F258" s="21" t="s">
        <v>15</v>
      </c>
      <c r="G258" t="s">
        <v>280</v>
      </c>
      <c r="H258">
        <v>37</v>
      </c>
      <c r="I258" t="s">
        <v>81</v>
      </c>
      <c r="J258" t="s">
        <v>125</v>
      </c>
      <c r="K258" t="s">
        <v>19</v>
      </c>
      <c r="L258" t="s">
        <v>159</v>
      </c>
      <c r="M258" s="32" t="s">
        <v>196</v>
      </c>
      <c r="N258">
        <v>5000</v>
      </c>
      <c r="O258">
        <v>23374706</v>
      </c>
    </row>
    <row r="259" spans="1:16">
      <c r="A259" s="18">
        <v>69</v>
      </c>
      <c r="B259" s="6">
        <v>0.5</v>
      </c>
      <c r="C259">
        <v>17.7777777777777</v>
      </c>
      <c r="D259" t="s">
        <v>14</v>
      </c>
      <c r="E259">
        <v>18</v>
      </c>
      <c r="F259" s="21" t="s">
        <v>15</v>
      </c>
      <c r="G259" t="s">
        <v>280</v>
      </c>
      <c r="H259">
        <v>26.2</v>
      </c>
      <c r="I259" t="s">
        <v>81</v>
      </c>
      <c r="J259" t="s">
        <v>125</v>
      </c>
      <c r="K259" t="s">
        <v>19</v>
      </c>
      <c r="L259" s="32" t="s">
        <v>20</v>
      </c>
      <c r="M259" s="32" t="s">
        <v>59</v>
      </c>
      <c r="N259">
        <v>5000</v>
      </c>
      <c r="O259">
        <v>23374706</v>
      </c>
      <c r="P259" s="24" t="s">
        <v>350</v>
      </c>
    </row>
    <row r="260" spans="1:16">
      <c r="A260" s="18">
        <v>69</v>
      </c>
      <c r="B260" s="6">
        <v>3</v>
      </c>
      <c r="C260">
        <v>13.8888888888888</v>
      </c>
      <c r="D260" t="s">
        <v>14</v>
      </c>
      <c r="E260">
        <v>18</v>
      </c>
      <c r="F260" s="21" t="s">
        <v>15</v>
      </c>
      <c r="G260" t="s">
        <v>280</v>
      </c>
      <c r="H260">
        <v>26.2</v>
      </c>
      <c r="I260" t="s">
        <v>81</v>
      </c>
      <c r="J260" t="s">
        <v>125</v>
      </c>
      <c r="K260" t="s">
        <v>19</v>
      </c>
      <c r="L260" s="32" t="s">
        <v>20</v>
      </c>
      <c r="M260" s="32" t="s">
        <v>59</v>
      </c>
      <c r="N260">
        <v>5000</v>
      </c>
      <c r="O260">
        <v>23374706</v>
      </c>
    </row>
    <row r="261" spans="1:16">
      <c r="A261" s="18">
        <v>69</v>
      </c>
      <c r="B261" s="6">
        <v>6</v>
      </c>
      <c r="C261">
        <v>14.1666666666666</v>
      </c>
      <c r="D261" t="s">
        <v>14</v>
      </c>
      <c r="E261">
        <v>18</v>
      </c>
      <c r="F261" s="21" t="s">
        <v>15</v>
      </c>
      <c r="G261" t="s">
        <v>280</v>
      </c>
      <c r="H261">
        <v>26.2</v>
      </c>
      <c r="I261" t="s">
        <v>81</v>
      </c>
      <c r="J261" t="s">
        <v>125</v>
      </c>
      <c r="K261" t="s">
        <v>19</v>
      </c>
      <c r="L261" s="32" t="s">
        <v>20</v>
      </c>
      <c r="M261" s="32" t="s">
        <v>59</v>
      </c>
      <c r="N261">
        <v>5000</v>
      </c>
      <c r="O261">
        <v>23374706</v>
      </c>
    </row>
    <row r="262" spans="1:16">
      <c r="A262" s="18">
        <v>69</v>
      </c>
      <c r="B262" s="6">
        <v>16</v>
      </c>
      <c r="C262">
        <v>10.2777777777777</v>
      </c>
      <c r="D262" t="s">
        <v>14</v>
      </c>
      <c r="E262">
        <v>18</v>
      </c>
      <c r="F262" s="21" t="s">
        <v>15</v>
      </c>
      <c r="G262" t="s">
        <v>280</v>
      </c>
      <c r="H262">
        <v>26.2</v>
      </c>
      <c r="I262" t="s">
        <v>81</v>
      </c>
      <c r="J262" t="s">
        <v>125</v>
      </c>
      <c r="K262" t="s">
        <v>19</v>
      </c>
      <c r="L262" s="32" t="s">
        <v>20</v>
      </c>
      <c r="M262" s="32" t="s">
        <v>59</v>
      </c>
      <c r="N262">
        <v>5000</v>
      </c>
      <c r="O262">
        <v>23374706</v>
      </c>
    </row>
    <row r="263" spans="1:16">
      <c r="A263" s="18">
        <v>69</v>
      </c>
      <c r="B263" s="6">
        <v>24</v>
      </c>
      <c r="C263">
        <v>10.1388888888888</v>
      </c>
      <c r="D263" t="s">
        <v>14</v>
      </c>
      <c r="E263">
        <v>18</v>
      </c>
      <c r="F263" s="21" t="s">
        <v>15</v>
      </c>
      <c r="G263" t="s">
        <v>280</v>
      </c>
      <c r="H263">
        <v>26.2</v>
      </c>
      <c r="I263" t="s">
        <v>81</v>
      </c>
      <c r="J263" t="s">
        <v>125</v>
      </c>
      <c r="K263" t="s">
        <v>19</v>
      </c>
      <c r="L263" s="32" t="s">
        <v>20</v>
      </c>
      <c r="M263" s="32" t="s">
        <v>59</v>
      </c>
      <c r="N263">
        <v>5000</v>
      </c>
      <c r="O263">
        <v>23374706</v>
      </c>
    </row>
    <row r="264" spans="1:16">
      <c r="A264" s="18">
        <v>69</v>
      </c>
      <c r="B264" s="6">
        <v>48</v>
      </c>
      <c r="C264">
        <v>8.05555555555555</v>
      </c>
      <c r="D264" t="s">
        <v>14</v>
      </c>
      <c r="E264">
        <v>18</v>
      </c>
      <c r="F264" s="21" t="s">
        <v>15</v>
      </c>
      <c r="G264" t="s">
        <v>280</v>
      </c>
      <c r="H264">
        <v>26.2</v>
      </c>
      <c r="I264" t="s">
        <v>81</v>
      </c>
      <c r="J264" t="s">
        <v>125</v>
      </c>
      <c r="K264" t="s">
        <v>19</v>
      </c>
      <c r="L264" s="32" t="s">
        <v>20</v>
      </c>
      <c r="M264" s="32" t="s">
        <v>59</v>
      </c>
      <c r="N264">
        <v>5000</v>
      </c>
      <c r="O264">
        <v>23374706</v>
      </c>
      <c r="P264" s="24"/>
    </row>
    <row r="265" spans="1:16">
      <c r="A265" s="18">
        <v>70</v>
      </c>
      <c r="B265" s="6">
        <v>0.5</v>
      </c>
      <c r="C265">
        <v>10.588235294117601</v>
      </c>
      <c r="D265" t="s">
        <v>14</v>
      </c>
      <c r="E265">
        <v>18</v>
      </c>
      <c r="F265" s="21" t="s">
        <v>15</v>
      </c>
      <c r="G265" t="s">
        <v>280</v>
      </c>
      <c r="H265">
        <v>27</v>
      </c>
      <c r="I265" t="s">
        <v>81</v>
      </c>
      <c r="J265" t="s">
        <v>125</v>
      </c>
      <c r="K265" t="s">
        <v>19</v>
      </c>
      <c r="L265" t="s">
        <v>159</v>
      </c>
      <c r="M265" s="32" t="s">
        <v>196</v>
      </c>
      <c r="N265">
        <v>5000</v>
      </c>
      <c r="O265" s="21">
        <v>22386918</v>
      </c>
      <c r="P265" s="16" t="s">
        <v>351</v>
      </c>
    </row>
    <row r="266" spans="1:16">
      <c r="A266" s="18">
        <v>70</v>
      </c>
      <c r="B266" s="6">
        <v>3</v>
      </c>
      <c r="C266">
        <v>11.294117647058799</v>
      </c>
      <c r="D266" t="s">
        <v>14</v>
      </c>
      <c r="E266">
        <v>18</v>
      </c>
      <c r="F266" s="21" t="s">
        <v>15</v>
      </c>
      <c r="G266" t="s">
        <v>280</v>
      </c>
      <c r="H266">
        <v>27</v>
      </c>
      <c r="I266" t="s">
        <v>81</v>
      </c>
      <c r="J266" t="s">
        <v>125</v>
      </c>
      <c r="K266" t="s">
        <v>19</v>
      </c>
      <c r="L266" t="s">
        <v>159</v>
      </c>
      <c r="M266" s="32" t="s">
        <v>196</v>
      </c>
      <c r="N266">
        <v>5000</v>
      </c>
      <c r="O266" s="21">
        <v>22386918</v>
      </c>
      <c r="P266" s="24"/>
    </row>
    <row r="267" spans="1:16">
      <c r="A267" s="18">
        <v>70</v>
      </c>
      <c r="B267" s="6">
        <v>7</v>
      </c>
      <c r="C267">
        <v>10.294117647058799</v>
      </c>
      <c r="D267" t="s">
        <v>14</v>
      </c>
      <c r="E267">
        <v>18</v>
      </c>
      <c r="F267" s="21" t="s">
        <v>15</v>
      </c>
      <c r="G267" t="s">
        <v>280</v>
      </c>
      <c r="H267">
        <v>27</v>
      </c>
      <c r="I267" t="s">
        <v>81</v>
      </c>
      <c r="J267" t="s">
        <v>125</v>
      </c>
      <c r="K267" t="s">
        <v>19</v>
      </c>
      <c r="L267" t="s">
        <v>159</v>
      </c>
      <c r="M267" s="32" t="s">
        <v>196</v>
      </c>
      <c r="N267">
        <v>5000</v>
      </c>
      <c r="O267" s="21">
        <v>22386918</v>
      </c>
      <c r="P267" s="16"/>
    </row>
    <row r="268" spans="1:16">
      <c r="A268" s="18">
        <v>70</v>
      </c>
      <c r="B268" s="6">
        <v>24</v>
      </c>
      <c r="C268">
        <v>7.9411764705882302</v>
      </c>
      <c r="D268" t="s">
        <v>14</v>
      </c>
      <c r="E268">
        <v>18</v>
      </c>
      <c r="F268" s="21" t="s">
        <v>15</v>
      </c>
      <c r="G268" t="s">
        <v>280</v>
      </c>
      <c r="H268">
        <v>27</v>
      </c>
      <c r="I268" t="s">
        <v>81</v>
      </c>
      <c r="J268" t="s">
        <v>125</v>
      </c>
      <c r="K268" t="s">
        <v>19</v>
      </c>
      <c r="L268" t="s">
        <v>159</v>
      </c>
      <c r="M268" s="32" t="s">
        <v>196</v>
      </c>
      <c r="N268">
        <v>5000</v>
      </c>
      <c r="O268" s="21">
        <v>22386918</v>
      </c>
    </row>
    <row r="269" spans="1:16">
      <c r="A269" s="18">
        <v>71</v>
      </c>
      <c r="B269" s="6">
        <v>0.5</v>
      </c>
      <c r="C269">
        <v>12.634408602150501</v>
      </c>
      <c r="D269" t="s">
        <v>14</v>
      </c>
      <c r="E269">
        <v>18</v>
      </c>
      <c r="F269" s="21" t="s">
        <v>15</v>
      </c>
      <c r="G269" t="s">
        <v>280</v>
      </c>
      <c r="H269">
        <v>22</v>
      </c>
      <c r="I269" t="s">
        <v>81</v>
      </c>
      <c r="J269" t="s">
        <v>125</v>
      </c>
      <c r="K269" t="s">
        <v>19</v>
      </c>
      <c r="L269" s="32" t="s">
        <v>20</v>
      </c>
      <c r="M269" s="32" t="s">
        <v>196</v>
      </c>
      <c r="N269">
        <v>5000</v>
      </c>
      <c r="O269" s="21">
        <v>22386918</v>
      </c>
      <c r="P269" s="16" t="s">
        <v>352</v>
      </c>
    </row>
    <row r="270" spans="1:16">
      <c r="A270" s="18">
        <v>71</v>
      </c>
      <c r="B270" s="6">
        <v>3</v>
      </c>
      <c r="C270">
        <v>11.989247311827899</v>
      </c>
      <c r="D270" t="s">
        <v>14</v>
      </c>
      <c r="E270">
        <v>18</v>
      </c>
      <c r="F270" s="21" t="s">
        <v>15</v>
      </c>
      <c r="G270" t="s">
        <v>280</v>
      </c>
      <c r="H270">
        <v>22</v>
      </c>
      <c r="I270" t="s">
        <v>81</v>
      </c>
      <c r="J270" t="s">
        <v>125</v>
      </c>
      <c r="K270" t="s">
        <v>19</v>
      </c>
      <c r="L270" s="32" t="s">
        <v>20</v>
      </c>
      <c r="M270" s="32" t="s">
        <v>196</v>
      </c>
      <c r="N270">
        <v>5000</v>
      </c>
      <c r="O270" s="21">
        <v>22386918</v>
      </c>
    </row>
    <row r="271" spans="1:16">
      <c r="A271" s="18">
        <v>71</v>
      </c>
      <c r="B271" s="6">
        <v>7</v>
      </c>
      <c r="C271">
        <v>11.774193548387</v>
      </c>
      <c r="D271" t="s">
        <v>14</v>
      </c>
      <c r="E271">
        <v>18</v>
      </c>
      <c r="F271" s="21" t="s">
        <v>15</v>
      </c>
      <c r="G271" t="s">
        <v>280</v>
      </c>
      <c r="H271">
        <v>22</v>
      </c>
      <c r="I271" t="s">
        <v>81</v>
      </c>
      <c r="J271" t="s">
        <v>125</v>
      </c>
      <c r="K271" t="s">
        <v>19</v>
      </c>
      <c r="L271" s="32" t="s">
        <v>20</v>
      </c>
      <c r="M271" s="32" t="s">
        <v>196</v>
      </c>
      <c r="N271">
        <v>5000</v>
      </c>
      <c r="O271" s="21">
        <v>22386918</v>
      </c>
      <c r="P271" s="16"/>
    </row>
    <row r="272" spans="1:16">
      <c r="A272" s="18">
        <v>71</v>
      </c>
      <c r="B272" s="6">
        <v>24</v>
      </c>
      <c r="C272">
        <v>11.6666666666666</v>
      </c>
      <c r="D272" t="s">
        <v>14</v>
      </c>
      <c r="E272">
        <v>18</v>
      </c>
      <c r="F272" s="21" t="s">
        <v>15</v>
      </c>
      <c r="G272" t="s">
        <v>280</v>
      </c>
      <c r="H272">
        <v>22</v>
      </c>
      <c r="I272" t="s">
        <v>81</v>
      </c>
      <c r="J272" t="s">
        <v>125</v>
      </c>
      <c r="K272" t="s">
        <v>19</v>
      </c>
      <c r="L272" s="32" t="s">
        <v>20</v>
      </c>
      <c r="M272" s="32" t="s">
        <v>196</v>
      </c>
      <c r="N272">
        <v>5000</v>
      </c>
      <c r="O272" s="21">
        <v>22386918</v>
      </c>
    </row>
    <row r="273" spans="1:16">
      <c r="A273" s="18">
        <v>72</v>
      </c>
      <c r="B273" s="6">
        <v>0.5</v>
      </c>
      <c r="C273">
        <v>18.529411764705799</v>
      </c>
      <c r="D273" t="s">
        <v>14</v>
      </c>
      <c r="E273">
        <v>18</v>
      </c>
      <c r="F273" s="21" t="s">
        <v>15</v>
      </c>
      <c r="G273" t="s">
        <v>280</v>
      </c>
      <c r="H273">
        <v>27</v>
      </c>
      <c r="I273" t="s">
        <v>81</v>
      </c>
      <c r="J273" t="s">
        <v>125</v>
      </c>
      <c r="K273" t="s">
        <v>19</v>
      </c>
      <c r="L273" t="s">
        <v>159</v>
      </c>
      <c r="M273" s="32" t="s">
        <v>196</v>
      </c>
      <c r="N273">
        <v>5000</v>
      </c>
      <c r="O273" s="21">
        <v>22339280</v>
      </c>
      <c r="P273" s="6" t="s">
        <v>353</v>
      </c>
    </row>
    <row r="274" spans="1:16">
      <c r="A274" s="18">
        <v>72</v>
      </c>
      <c r="B274" s="6">
        <v>3</v>
      </c>
      <c r="C274">
        <v>14.117647058823501</v>
      </c>
      <c r="D274" t="s">
        <v>14</v>
      </c>
      <c r="E274">
        <v>18</v>
      </c>
      <c r="F274" s="21" t="s">
        <v>15</v>
      </c>
      <c r="G274" t="s">
        <v>280</v>
      </c>
      <c r="H274">
        <v>27</v>
      </c>
      <c r="I274" t="s">
        <v>81</v>
      </c>
      <c r="J274" t="s">
        <v>125</v>
      </c>
      <c r="K274" t="s">
        <v>19</v>
      </c>
      <c r="L274" t="s">
        <v>159</v>
      </c>
      <c r="M274" s="32" t="s">
        <v>196</v>
      </c>
      <c r="N274">
        <v>5000</v>
      </c>
      <c r="O274" s="21">
        <v>22339280</v>
      </c>
    </row>
    <row r="275" spans="1:16">
      <c r="A275" s="18">
        <v>72</v>
      </c>
      <c r="B275" s="6">
        <v>16</v>
      </c>
      <c r="C275">
        <v>12.205882352941099</v>
      </c>
      <c r="D275" t="s">
        <v>14</v>
      </c>
      <c r="E275">
        <v>18</v>
      </c>
      <c r="F275" s="21" t="s">
        <v>15</v>
      </c>
      <c r="G275" t="s">
        <v>280</v>
      </c>
      <c r="H275">
        <v>27</v>
      </c>
      <c r="I275" t="s">
        <v>81</v>
      </c>
      <c r="J275" t="s">
        <v>125</v>
      </c>
      <c r="K275" t="s">
        <v>19</v>
      </c>
      <c r="L275" t="s">
        <v>159</v>
      </c>
      <c r="M275" s="32" t="s">
        <v>196</v>
      </c>
      <c r="N275">
        <v>5000</v>
      </c>
      <c r="O275" s="21">
        <v>22339280</v>
      </c>
    </row>
    <row r="276" spans="1:16">
      <c r="A276" s="18">
        <v>72</v>
      </c>
      <c r="B276" s="6">
        <v>24</v>
      </c>
      <c r="C276">
        <v>13.088235294117601</v>
      </c>
      <c r="D276" t="s">
        <v>14</v>
      </c>
      <c r="E276">
        <v>18</v>
      </c>
      <c r="F276" s="21" t="s">
        <v>15</v>
      </c>
      <c r="G276" t="s">
        <v>280</v>
      </c>
      <c r="H276">
        <v>27</v>
      </c>
      <c r="I276" t="s">
        <v>81</v>
      </c>
      <c r="J276" t="s">
        <v>125</v>
      </c>
      <c r="K276" t="s">
        <v>19</v>
      </c>
      <c r="L276" t="s">
        <v>159</v>
      </c>
      <c r="M276" s="32" t="s">
        <v>196</v>
      </c>
      <c r="N276">
        <v>5000</v>
      </c>
      <c r="O276" s="21">
        <v>22339280</v>
      </c>
      <c r="P276" s="6"/>
    </row>
    <row r="277" spans="1:16">
      <c r="A277" s="18">
        <v>72</v>
      </c>
      <c r="B277" s="6">
        <v>48</v>
      </c>
      <c r="C277">
        <v>13.676470588235199</v>
      </c>
      <c r="D277" t="s">
        <v>14</v>
      </c>
      <c r="E277">
        <v>18</v>
      </c>
      <c r="F277" s="21" t="s">
        <v>15</v>
      </c>
      <c r="G277" t="s">
        <v>280</v>
      </c>
      <c r="H277">
        <v>27</v>
      </c>
      <c r="I277" t="s">
        <v>81</v>
      </c>
      <c r="J277" t="s">
        <v>125</v>
      </c>
      <c r="K277" t="s">
        <v>19</v>
      </c>
      <c r="L277" t="s">
        <v>159</v>
      </c>
      <c r="M277" s="32" t="s">
        <v>196</v>
      </c>
      <c r="N277">
        <v>5000</v>
      </c>
      <c r="O277" s="21">
        <v>22339280</v>
      </c>
    </row>
    <row r="278" spans="1:16">
      <c r="A278" s="18">
        <v>73</v>
      </c>
      <c r="B278" s="6">
        <v>0.5</v>
      </c>
      <c r="C278">
        <v>19.402985074626798</v>
      </c>
      <c r="D278" t="s">
        <v>14</v>
      </c>
      <c r="E278">
        <v>18</v>
      </c>
      <c r="F278" s="21" t="s">
        <v>15</v>
      </c>
      <c r="G278" t="s">
        <v>280</v>
      </c>
      <c r="H278">
        <v>22</v>
      </c>
      <c r="I278" t="s">
        <v>81</v>
      </c>
      <c r="J278" t="s">
        <v>125</v>
      </c>
      <c r="K278" t="s">
        <v>19</v>
      </c>
      <c r="L278" s="32" t="s">
        <v>20</v>
      </c>
      <c r="M278" s="32" t="s">
        <v>196</v>
      </c>
      <c r="N278">
        <v>5000</v>
      </c>
      <c r="O278" s="21">
        <v>22339280</v>
      </c>
      <c r="P278" s="6" t="s">
        <v>354</v>
      </c>
    </row>
    <row r="279" spans="1:16">
      <c r="A279" s="18">
        <v>73</v>
      </c>
      <c r="B279" s="6">
        <v>3</v>
      </c>
      <c r="C279">
        <v>15.522388059701401</v>
      </c>
      <c r="D279" t="s">
        <v>14</v>
      </c>
      <c r="E279">
        <v>18</v>
      </c>
      <c r="F279" s="21" t="s">
        <v>15</v>
      </c>
      <c r="G279" t="s">
        <v>280</v>
      </c>
      <c r="H279">
        <v>22</v>
      </c>
      <c r="I279" t="s">
        <v>81</v>
      </c>
      <c r="J279" t="s">
        <v>125</v>
      </c>
      <c r="K279" t="s">
        <v>19</v>
      </c>
      <c r="L279" s="32" t="s">
        <v>20</v>
      </c>
      <c r="M279" s="32" t="s">
        <v>196</v>
      </c>
      <c r="N279">
        <v>5000</v>
      </c>
      <c r="O279" s="21">
        <v>22339280</v>
      </c>
      <c r="P279" s="6"/>
    </row>
    <row r="280" spans="1:16">
      <c r="A280" s="18">
        <v>73</v>
      </c>
      <c r="B280" s="6">
        <v>16</v>
      </c>
      <c r="C280">
        <v>13.731343283582</v>
      </c>
      <c r="D280" t="s">
        <v>14</v>
      </c>
      <c r="E280">
        <v>18</v>
      </c>
      <c r="F280" s="21" t="s">
        <v>15</v>
      </c>
      <c r="G280" t="s">
        <v>280</v>
      </c>
      <c r="H280">
        <v>22</v>
      </c>
      <c r="I280" t="s">
        <v>81</v>
      </c>
      <c r="J280" t="s">
        <v>125</v>
      </c>
      <c r="K280" t="s">
        <v>19</v>
      </c>
      <c r="L280" s="32" t="s">
        <v>20</v>
      </c>
      <c r="M280" s="32" t="s">
        <v>196</v>
      </c>
      <c r="N280">
        <v>5000</v>
      </c>
      <c r="O280" s="21">
        <v>22339280</v>
      </c>
      <c r="P280" s="6"/>
    </row>
    <row r="281" spans="1:16">
      <c r="A281" s="18">
        <v>73</v>
      </c>
      <c r="B281" s="6">
        <v>24</v>
      </c>
      <c r="C281">
        <v>11.9402985074626</v>
      </c>
      <c r="D281" t="s">
        <v>14</v>
      </c>
      <c r="E281">
        <v>18</v>
      </c>
      <c r="F281" s="21" t="s">
        <v>15</v>
      </c>
      <c r="G281" t="s">
        <v>280</v>
      </c>
      <c r="H281">
        <v>22</v>
      </c>
      <c r="I281" t="s">
        <v>81</v>
      </c>
      <c r="J281" t="s">
        <v>125</v>
      </c>
      <c r="K281" t="s">
        <v>19</v>
      </c>
      <c r="L281" s="32" t="s">
        <v>20</v>
      </c>
      <c r="M281" s="32" t="s">
        <v>196</v>
      </c>
      <c r="N281">
        <v>5000</v>
      </c>
      <c r="O281" s="21">
        <v>22339280</v>
      </c>
      <c r="P281" s="6"/>
    </row>
    <row r="282" spans="1:16">
      <c r="A282" s="18">
        <v>73</v>
      </c>
      <c r="B282" s="6">
        <v>48</v>
      </c>
      <c r="C282">
        <v>10.746268656716399</v>
      </c>
      <c r="D282" t="s">
        <v>14</v>
      </c>
      <c r="E282">
        <v>18</v>
      </c>
      <c r="F282" s="21" t="s">
        <v>15</v>
      </c>
      <c r="G282" t="s">
        <v>280</v>
      </c>
      <c r="H282">
        <v>22</v>
      </c>
      <c r="I282" t="s">
        <v>81</v>
      </c>
      <c r="J282" t="s">
        <v>125</v>
      </c>
      <c r="K282" t="s">
        <v>19</v>
      </c>
      <c r="L282" s="32" t="s">
        <v>20</v>
      </c>
      <c r="M282" s="32" t="s">
        <v>196</v>
      </c>
      <c r="N282">
        <v>5000</v>
      </c>
      <c r="O282" s="21">
        <v>22339280</v>
      </c>
    </row>
    <row r="283" spans="1:16">
      <c r="A283" s="33">
        <v>74</v>
      </c>
      <c r="B283" s="6">
        <v>3.3000000000000002E-2</v>
      </c>
      <c r="C283">
        <v>28.929188255613109</v>
      </c>
      <c r="D283" t="s">
        <v>14</v>
      </c>
      <c r="E283">
        <v>30</v>
      </c>
      <c r="F283" s="16" t="s">
        <v>86</v>
      </c>
      <c r="G283" t="s">
        <v>280</v>
      </c>
      <c r="H283">
        <v>308</v>
      </c>
      <c r="I283" t="s">
        <v>81</v>
      </c>
      <c r="J283" t="s">
        <v>125</v>
      </c>
      <c r="K283" t="s">
        <v>130</v>
      </c>
      <c r="L283" s="32" t="s">
        <v>20</v>
      </c>
      <c r="M283" s="32" t="s">
        <v>59</v>
      </c>
      <c r="N283">
        <v>0</v>
      </c>
      <c r="O283" s="21">
        <v>25356071</v>
      </c>
      <c r="P283" t="s">
        <v>131</v>
      </c>
    </row>
    <row r="284" spans="1:16">
      <c r="A284" s="33">
        <v>74</v>
      </c>
      <c r="B284" s="6">
        <v>0.5</v>
      </c>
      <c r="C284">
        <v>28.15198618307425</v>
      </c>
      <c r="D284" t="s">
        <v>14</v>
      </c>
      <c r="E284">
        <v>30</v>
      </c>
      <c r="F284" s="16" t="s">
        <v>86</v>
      </c>
      <c r="G284" t="s">
        <v>280</v>
      </c>
      <c r="H284">
        <v>308</v>
      </c>
      <c r="I284" t="s">
        <v>81</v>
      </c>
      <c r="J284" t="s">
        <v>125</v>
      </c>
      <c r="K284" t="s">
        <v>130</v>
      </c>
      <c r="L284" s="32" t="s">
        <v>20</v>
      </c>
      <c r="M284" s="32" t="s">
        <v>59</v>
      </c>
      <c r="N284">
        <v>0</v>
      </c>
      <c r="O284" s="21">
        <v>25356071</v>
      </c>
    </row>
    <row r="285" spans="1:16">
      <c r="A285" s="33">
        <v>74</v>
      </c>
      <c r="B285" s="6">
        <v>1</v>
      </c>
      <c r="C285">
        <v>15.716753022452489</v>
      </c>
      <c r="D285" t="s">
        <v>14</v>
      </c>
      <c r="E285">
        <v>30</v>
      </c>
      <c r="F285" s="16" t="s">
        <v>86</v>
      </c>
      <c r="G285" t="s">
        <v>280</v>
      </c>
      <c r="H285">
        <v>308</v>
      </c>
      <c r="I285" t="s">
        <v>81</v>
      </c>
      <c r="J285" t="s">
        <v>125</v>
      </c>
      <c r="K285" t="s">
        <v>130</v>
      </c>
      <c r="L285" s="32" t="s">
        <v>20</v>
      </c>
      <c r="M285" s="32" t="s">
        <v>59</v>
      </c>
      <c r="N285">
        <v>0</v>
      </c>
      <c r="O285" s="21">
        <v>25356071</v>
      </c>
    </row>
    <row r="286" spans="1:16">
      <c r="A286" s="33">
        <v>74</v>
      </c>
      <c r="B286" s="6">
        <v>3</v>
      </c>
      <c r="C286">
        <v>17.616580310880831</v>
      </c>
      <c r="D286" t="s">
        <v>14</v>
      </c>
      <c r="E286">
        <v>30</v>
      </c>
      <c r="F286" s="16" t="s">
        <v>86</v>
      </c>
      <c r="G286" t="s">
        <v>280</v>
      </c>
      <c r="H286">
        <v>308</v>
      </c>
      <c r="I286" t="s">
        <v>81</v>
      </c>
      <c r="J286" t="s">
        <v>125</v>
      </c>
      <c r="K286" t="s">
        <v>130</v>
      </c>
      <c r="L286" s="32" t="s">
        <v>20</v>
      </c>
      <c r="M286" s="32" t="s">
        <v>59</v>
      </c>
      <c r="N286">
        <v>0</v>
      </c>
      <c r="O286" s="21">
        <v>25356071</v>
      </c>
    </row>
    <row r="287" spans="1:16">
      <c r="A287" s="33">
        <v>74</v>
      </c>
      <c r="B287" s="6">
        <v>6</v>
      </c>
      <c r="C287">
        <v>13.9032815198618</v>
      </c>
      <c r="D287" t="s">
        <v>14</v>
      </c>
      <c r="E287">
        <v>30</v>
      </c>
      <c r="F287" s="16" t="s">
        <v>86</v>
      </c>
      <c r="G287" t="s">
        <v>280</v>
      </c>
      <c r="H287">
        <v>308</v>
      </c>
      <c r="I287" t="s">
        <v>81</v>
      </c>
      <c r="J287" t="s">
        <v>125</v>
      </c>
      <c r="K287" t="s">
        <v>130</v>
      </c>
      <c r="L287" s="32" t="s">
        <v>20</v>
      </c>
      <c r="M287" s="32" t="s">
        <v>59</v>
      </c>
      <c r="N287">
        <v>0</v>
      </c>
      <c r="O287" s="21">
        <v>25356071</v>
      </c>
    </row>
    <row r="288" spans="1:16">
      <c r="A288" s="18">
        <v>75</v>
      </c>
      <c r="B288" s="6">
        <v>3.3000000000000002E-2</v>
      </c>
      <c r="C288">
        <v>12.671821305841927</v>
      </c>
      <c r="D288" t="s">
        <v>14</v>
      </c>
      <c r="E288">
        <v>30</v>
      </c>
      <c r="F288" s="16" t="s">
        <v>86</v>
      </c>
      <c r="G288" t="s">
        <v>280</v>
      </c>
      <c r="H288">
        <v>308</v>
      </c>
      <c r="I288" t="s">
        <v>81</v>
      </c>
      <c r="J288" t="s">
        <v>125</v>
      </c>
      <c r="K288" t="s">
        <v>130</v>
      </c>
      <c r="L288" s="32" t="s">
        <v>20</v>
      </c>
      <c r="M288" s="32" t="s">
        <v>59</v>
      </c>
      <c r="N288">
        <v>6000</v>
      </c>
      <c r="O288" s="21">
        <v>25356071</v>
      </c>
      <c r="P288" s="30" t="s">
        <v>369</v>
      </c>
    </row>
    <row r="289" spans="1:16">
      <c r="A289" s="18">
        <v>75</v>
      </c>
      <c r="B289" s="6">
        <v>0.5</v>
      </c>
      <c r="C289">
        <v>10.524054982817866</v>
      </c>
      <c r="D289" t="s">
        <v>14</v>
      </c>
      <c r="E289">
        <v>30</v>
      </c>
      <c r="F289" s="16" t="s">
        <v>86</v>
      </c>
      <c r="G289" t="s">
        <v>280</v>
      </c>
      <c r="H289">
        <v>308</v>
      </c>
      <c r="I289" t="s">
        <v>81</v>
      </c>
      <c r="J289" t="s">
        <v>125</v>
      </c>
      <c r="K289" t="s">
        <v>130</v>
      </c>
      <c r="L289" s="32" t="s">
        <v>20</v>
      </c>
      <c r="M289" s="32" t="s">
        <v>59</v>
      </c>
      <c r="N289">
        <v>6000</v>
      </c>
      <c r="O289" s="21">
        <v>25356071</v>
      </c>
    </row>
    <row r="290" spans="1:16">
      <c r="A290" s="18">
        <v>75</v>
      </c>
      <c r="B290" s="6">
        <v>1</v>
      </c>
      <c r="C290">
        <v>9.6649484536082308</v>
      </c>
      <c r="D290" t="s">
        <v>14</v>
      </c>
      <c r="E290">
        <v>30</v>
      </c>
      <c r="F290" s="16" t="s">
        <v>86</v>
      </c>
      <c r="G290" t="s">
        <v>280</v>
      </c>
      <c r="H290">
        <v>308</v>
      </c>
      <c r="I290" t="s">
        <v>81</v>
      </c>
      <c r="J290" t="s">
        <v>125</v>
      </c>
      <c r="K290" t="s">
        <v>130</v>
      </c>
      <c r="L290" s="32" t="s">
        <v>20</v>
      </c>
      <c r="M290" s="32" t="s">
        <v>59</v>
      </c>
      <c r="N290">
        <v>6000</v>
      </c>
      <c r="O290" s="21">
        <v>25356071</v>
      </c>
    </row>
    <row r="291" spans="1:16">
      <c r="A291" s="18">
        <v>75</v>
      </c>
      <c r="B291" s="6">
        <v>3</v>
      </c>
      <c r="C291">
        <v>8.3762886597938024</v>
      </c>
      <c r="D291" t="s">
        <v>14</v>
      </c>
      <c r="E291">
        <v>30</v>
      </c>
      <c r="F291" s="16" t="s">
        <v>86</v>
      </c>
      <c r="G291" t="s">
        <v>280</v>
      </c>
      <c r="H291">
        <v>308</v>
      </c>
      <c r="I291" t="s">
        <v>81</v>
      </c>
      <c r="J291" t="s">
        <v>125</v>
      </c>
      <c r="K291" t="s">
        <v>130</v>
      </c>
      <c r="L291" s="32" t="s">
        <v>20</v>
      </c>
      <c r="M291" s="32" t="s">
        <v>59</v>
      </c>
      <c r="N291">
        <v>6000</v>
      </c>
      <c r="O291" s="21">
        <v>25356071</v>
      </c>
    </row>
    <row r="292" spans="1:16">
      <c r="A292" s="18">
        <v>75</v>
      </c>
      <c r="B292" s="6">
        <v>6</v>
      </c>
      <c r="C292">
        <v>4.5103092783505154</v>
      </c>
      <c r="D292" t="s">
        <v>14</v>
      </c>
      <c r="E292">
        <v>30</v>
      </c>
      <c r="F292" s="16" t="s">
        <v>86</v>
      </c>
      <c r="G292" t="s">
        <v>280</v>
      </c>
      <c r="H292">
        <v>308</v>
      </c>
      <c r="I292" t="s">
        <v>81</v>
      </c>
      <c r="J292" t="s">
        <v>125</v>
      </c>
      <c r="K292" t="s">
        <v>130</v>
      </c>
      <c r="L292" s="32" t="s">
        <v>20</v>
      </c>
      <c r="M292" s="32" t="s">
        <v>59</v>
      </c>
      <c r="N292">
        <v>6000</v>
      </c>
      <c r="O292" s="21">
        <v>25356071</v>
      </c>
    </row>
    <row r="293" spans="1:16">
      <c r="A293" s="18">
        <v>76</v>
      </c>
      <c r="B293" s="6">
        <v>0.5</v>
      </c>
      <c r="C293">
        <v>84.883720930232499</v>
      </c>
      <c r="D293" t="s">
        <v>14</v>
      </c>
      <c r="E293" t="s">
        <v>326</v>
      </c>
      <c r="F293" s="6" t="s">
        <v>132</v>
      </c>
      <c r="G293" t="s">
        <v>280</v>
      </c>
      <c r="H293">
        <v>77</v>
      </c>
      <c r="I293" t="s">
        <v>234</v>
      </c>
      <c r="J293" t="s">
        <v>125</v>
      </c>
      <c r="K293" t="s">
        <v>133</v>
      </c>
      <c r="L293" s="32" t="s">
        <v>20</v>
      </c>
      <c r="M293" s="32" t="s">
        <v>326</v>
      </c>
      <c r="N293">
        <v>5000</v>
      </c>
      <c r="O293" s="4" t="s">
        <v>327</v>
      </c>
      <c r="P293" s="24" t="s">
        <v>370</v>
      </c>
    </row>
    <row r="294" spans="1:16">
      <c r="A294" s="18">
        <v>76</v>
      </c>
      <c r="B294" s="6">
        <v>2</v>
      </c>
      <c r="C294">
        <v>68.139534883720899</v>
      </c>
      <c r="D294" t="s">
        <v>14</v>
      </c>
      <c r="E294" t="s">
        <v>326</v>
      </c>
      <c r="F294" s="6" t="s">
        <v>132</v>
      </c>
      <c r="G294" t="s">
        <v>280</v>
      </c>
      <c r="H294">
        <v>77</v>
      </c>
      <c r="I294" t="s">
        <v>234</v>
      </c>
      <c r="J294" t="s">
        <v>125</v>
      </c>
      <c r="K294" t="s">
        <v>133</v>
      </c>
      <c r="L294" s="32" t="s">
        <v>20</v>
      </c>
      <c r="M294" s="32" t="s">
        <v>326</v>
      </c>
      <c r="N294">
        <v>5000</v>
      </c>
      <c r="O294" s="4" t="s">
        <v>327</v>
      </c>
    </row>
    <row r="295" spans="1:16">
      <c r="A295" s="18">
        <v>76</v>
      </c>
      <c r="B295" s="6">
        <v>4</v>
      </c>
      <c r="C295">
        <v>57.906976744185997</v>
      </c>
      <c r="D295" t="s">
        <v>14</v>
      </c>
      <c r="E295" t="s">
        <v>326</v>
      </c>
      <c r="F295" s="6" t="s">
        <v>132</v>
      </c>
      <c r="G295" t="s">
        <v>280</v>
      </c>
      <c r="H295">
        <v>77</v>
      </c>
      <c r="I295" t="s">
        <v>234</v>
      </c>
      <c r="J295" t="s">
        <v>125</v>
      </c>
      <c r="K295" t="s">
        <v>133</v>
      </c>
      <c r="L295" s="32" t="s">
        <v>20</v>
      </c>
      <c r="M295" s="32" t="s">
        <v>326</v>
      </c>
      <c r="N295">
        <v>5000</v>
      </c>
      <c r="O295" s="4" t="s">
        <v>327</v>
      </c>
    </row>
    <row r="296" spans="1:16">
      <c r="A296" s="18">
        <v>76</v>
      </c>
      <c r="B296" s="6">
        <v>6</v>
      </c>
      <c r="C296">
        <v>45.116279069767401</v>
      </c>
      <c r="D296" t="s">
        <v>14</v>
      </c>
      <c r="E296" t="s">
        <v>326</v>
      </c>
      <c r="F296" s="6" t="s">
        <v>132</v>
      </c>
      <c r="G296" t="s">
        <v>280</v>
      </c>
      <c r="H296">
        <v>77</v>
      </c>
      <c r="I296" t="s">
        <v>234</v>
      </c>
      <c r="J296" t="s">
        <v>125</v>
      </c>
      <c r="K296" t="s">
        <v>133</v>
      </c>
      <c r="L296" s="32" t="s">
        <v>20</v>
      </c>
      <c r="M296" s="32" t="s">
        <v>326</v>
      </c>
      <c r="N296">
        <v>5000</v>
      </c>
      <c r="O296" s="4" t="s">
        <v>327</v>
      </c>
    </row>
    <row r="297" spans="1:16">
      <c r="A297" s="18">
        <v>76</v>
      </c>
      <c r="B297" s="6">
        <v>24</v>
      </c>
      <c r="C297">
        <v>7.2093023255813904</v>
      </c>
      <c r="D297" t="s">
        <v>14</v>
      </c>
      <c r="E297" t="s">
        <v>326</v>
      </c>
      <c r="F297" s="6" t="s">
        <v>132</v>
      </c>
      <c r="G297" t="s">
        <v>280</v>
      </c>
      <c r="H297">
        <v>77</v>
      </c>
      <c r="I297" t="s">
        <v>234</v>
      </c>
      <c r="J297" t="s">
        <v>125</v>
      </c>
      <c r="K297" t="s">
        <v>133</v>
      </c>
      <c r="L297" s="32" t="s">
        <v>20</v>
      </c>
      <c r="M297" s="32" t="s">
        <v>326</v>
      </c>
      <c r="N297">
        <v>5000</v>
      </c>
      <c r="O297" s="4" t="s">
        <v>327</v>
      </c>
    </row>
    <row r="298" spans="1:16" ht="16.2">
      <c r="A298" s="18">
        <v>77</v>
      </c>
      <c r="B298" s="6">
        <v>0.5</v>
      </c>
      <c r="C298">
        <v>20.1898734177215</v>
      </c>
      <c r="D298" t="s">
        <v>14</v>
      </c>
      <c r="E298">
        <v>18.399999999999999</v>
      </c>
      <c r="F298" s="21" t="s">
        <v>15</v>
      </c>
      <c r="G298" t="s">
        <v>280</v>
      </c>
      <c r="H298">
        <v>63</v>
      </c>
      <c r="I298" t="s">
        <v>81</v>
      </c>
      <c r="J298" t="s">
        <v>125</v>
      </c>
      <c r="K298" t="s">
        <v>19</v>
      </c>
      <c r="L298" s="32" t="s">
        <v>135</v>
      </c>
      <c r="M298" s="32" t="s">
        <v>326</v>
      </c>
      <c r="N298">
        <v>5000</v>
      </c>
      <c r="O298" s="21">
        <v>27109431</v>
      </c>
      <c r="P298" s="6" t="s">
        <v>355</v>
      </c>
    </row>
    <row r="299" spans="1:16">
      <c r="A299" s="18">
        <v>77</v>
      </c>
      <c r="B299" s="6">
        <v>3</v>
      </c>
      <c r="C299">
        <v>19.8101265822784</v>
      </c>
      <c r="D299" t="s">
        <v>14</v>
      </c>
      <c r="E299">
        <v>18.399999999999999</v>
      </c>
      <c r="F299" s="21" t="s">
        <v>15</v>
      </c>
      <c r="G299" t="s">
        <v>280</v>
      </c>
      <c r="H299">
        <v>63</v>
      </c>
      <c r="I299" t="s">
        <v>81</v>
      </c>
      <c r="J299" t="s">
        <v>125</v>
      </c>
      <c r="K299" t="s">
        <v>19</v>
      </c>
      <c r="L299" s="32" t="s">
        <v>135</v>
      </c>
      <c r="M299" s="32" t="s">
        <v>326</v>
      </c>
      <c r="N299">
        <v>5000</v>
      </c>
      <c r="O299" s="21">
        <v>27109431</v>
      </c>
    </row>
    <row r="300" spans="1:16">
      <c r="A300" s="18">
        <v>77</v>
      </c>
      <c r="B300" s="6">
        <v>6</v>
      </c>
      <c r="C300">
        <v>19.556962025316398</v>
      </c>
      <c r="D300" t="s">
        <v>14</v>
      </c>
      <c r="E300">
        <v>18.399999999999999</v>
      </c>
      <c r="F300" s="21" t="s">
        <v>15</v>
      </c>
      <c r="G300" t="s">
        <v>280</v>
      </c>
      <c r="H300">
        <v>63</v>
      </c>
      <c r="I300" t="s">
        <v>81</v>
      </c>
      <c r="J300" t="s">
        <v>125</v>
      </c>
      <c r="K300" t="s">
        <v>19</v>
      </c>
      <c r="L300" s="32" t="s">
        <v>135</v>
      </c>
      <c r="M300" s="32" t="s">
        <v>326</v>
      </c>
      <c r="N300">
        <v>5000</v>
      </c>
      <c r="O300" s="21">
        <v>27109431</v>
      </c>
    </row>
    <row r="301" spans="1:16">
      <c r="A301" s="18">
        <v>77</v>
      </c>
      <c r="B301" s="6">
        <v>24</v>
      </c>
      <c r="C301">
        <v>17.848101265822699</v>
      </c>
      <c r="D301" t="s">
        <v>14</v>
      </c>
      <c r="E301">
        <v>18.399999999999999</v>
      </c>
      <c r="F301" s="21" t="s">
        <v>15</v>
      </c>
      <c r="G301" t="s">
        <v>280</v>
      </c>
      <c r="H301">
        <v>63</v>
      </c>
      <c r="I301" t="s">
        <v>81</v>
      </c>
      <c r="J301" t="s">
        <v>125</v>
      </c>
      <c r="K301" t="s">
        <v>19</v>
      </c>
      <c r="L301" s="32" t="s">
        <v>135</v>
      </c>
      <c r="M301" s="32" t="s">
        <v>326</v>
      </c>
      <c r="N301">
        <v>5000</v>
      </c>
      <c r="O301" s="21">
        <v>27109431</v>
      </c>
    </row>
    <row r="302" spans="1:16">
      <c r="A302" s="18">
        <v>77</v>
      </c>
      <c r="B302" s="6">
        <v>48</v>
      </c>
      <c r="C302">
        <v>17.468354430379701</v>
      </c>
      <c r="D302" t="s">
        <v>14</v>
      </c>
      <c r="E302">
        <v>18.399999999999999</v>
      </c>
      <c r="F302" s="21" t="s">
        <v>15</v>
      </c>
      <c r="G302" t="s">
        <v>280</v>
      </c>
      <c r="H302">
        <v>63</v>
      </c>
      <c r="I302" t="s">
        <v>81</v>
      </c>
      <c r="J302" t="s">
        <v>125</v>
      </c>
      <c r="K302" t="s">
        <v>19</v>
      </c>
      <c r="L302" s="32" t="s">
        <v>135</v>
      </c>
      <c r="M302" s="32" t="s">
        <v>326</v>
      </c>
      <c r="N302">
        <v>5000</v>
      </c>
      <c r="O302" s="21">
        <v>27109431</v>
      </c>
      <c r="P302" s="6"/>
    </row>
    <row r="303" spans="1:16" ht="16.2">
      <c r="A303" s="18">
        <v>78</v>
      </c>
      <c r="B303" s="6">
        <v>0.5</v>
      </c>
      <c r="C303">
        <v>32.663043478260803</v>
      </c>
      <c r="D303" t="s">
        <v>14</v>
      </c>
      <c r="E303">
        <v>18.399999999999999</v>
      </c>
      <c r="F303" s="21" t="s">
        <v>15</v>
      </c>
      <c r="G303" t="s">
        <v>280</v>
      </c>
      <c r="H303">
        <v>72</v>
      </c>
      <c r="I303" t="s">
        <v>81</v>
      </c>
      <c r="J303" t="s">
        <v>125</v>
      </c>
      <c r="K303" t="s">
        <v>19</v>
      </c>
      <c r="L303" s="32" t="s">
        <v>135</v>
      </c>
      <c r="M303" s="32" t="s">
        <v>326</v>
      </c>
      <c r="N303">
        <v>5000</v>
      </c>
      <c r="O303" s="21">
        <v>27109431</v>
      </c>
      <c r="P303" s="6" t="s">
        <v>356</v>
      </c>
    </row>
    <row r="304" spans="1:16">
      <c r="A304" s="18">
        <v>78</v>
      </c>
      <c r="B304" s="6">
        <v>3</v>
      </c>
      <c r="C304">
        <v>33.206521739130402</v>
      </c>
      <c r="D304" t="s">
        <v>14</v>
      </c>
      <c r="E304">
        <v>18.399999999999999</v>
      </c>
      <c r="F304" s="21" t="s">
        <v>15</v>
      </c>
      <c r="G304" t="s">
        <v>280</v>
      </c>
      <c r="H304">
        <v>72</v>
      </c>
      <c r="I304" t="s">
        <v>81</v>
      </c>
      <c r="J304" t="s">
        <v>125</v>
      </c>
      <c r="K304" t="s">
        <v>19</v>
      </c>
      <c r="L304" s="32" t="s">
        <v>135</v>
      </c>
      <c r="M304" s="32" t="s">
        <v>326</v>
      </c>
      <c r="N304">
        <v>5000</v>
      </c>
      <c r="O304" s="21">
        <v>27109431</v>
      </c>
      <c r="P304" s="6"/>
    </row>
    <row r="305" spans="1:16">
      <c r="A305" s="18">
        <v>78</v>
      </c>
      <c r="B305" s="6">
        <v>6</v>
      </c>
      <c r="C305">
        <v>33.206521739130402</v>
      </c>
      <c r="D305" t="s">
        <v>14</v>
      </c>
      <c r="E305">
        <v>18.399999999999999</v>
      </c>
      <c r="F305" s="21" t="s">
        <v>15</v>
      </c>
      <c r="G305" t="s">
        <v>280</v>
      </c>
      <c r="H305">
        <v>72</v>
      </c>
      <c r="I305" t="s">
        <v>81</v>
      </c>
      <c r="J305" t="s">
        <v>125</v>
      </c>
      <c r="K305" t="s">
        <v>19</v>
      </c>
      <c r="L305" s="32" t="s">
        <v>135</v>
      </c>
      <c r="M305" s="32" t="s">
        <v>326</v>
      </c>
      <c r="N305">
        <v>5000</v>
      </c>
      <c r="O305" s="21">
        <v>27109431</v>
      </c>
      <c r="P305" s="6"/>
    </row>
    <row r="306" spans="1:16">
      <c r="A306" s="18">
        <v>78</v>
      </c>
      <c r="B306" s="6">
        <v>24</v>
      </c>
      <c r="C306">
        <v>30.760869565217298</v>
      </c>
      <c r="D306" t="s">
        <v>14</v>
      </c>
      <c r="E306">
        <v>18.399999999999999</v>
      </c>
      <c r="F306" s="21" t="s">
        <v>15</v>
      </c>
      <c r="G306" t="s">
        <v>280</v>
      </c>
      <c r="H306">
        <v>72</v>
      </c>
      <c r="I306" t="s">
        <v>81</v>
      </c>
      <c r="J306" t="s">
        <v>125</v>
      </c>
      <c r="K306" t="s">
        <v>19</v>
      </c>
      <c r="L306" s="32" t="s">
        <v>135</v>
      </c>
      <c r="M306" s="32" t="s">
        <v>326</v>
      </c>
      <c r="N306">
        <v>5000</v>
      </c>
      <c r="O306" s="21">
        <v>27109431</v>
      </c>
      <c r="P306" s="6"/>
    </row>
    <row r="307" spans="1:16">
      <c r="A307" s="18">
        <v>78</v>
      </c>
      <c r="B307" s="6">
        <v>48</v>
      </c>
      <c r="C307">
        <v>29.402173913043399</v>
      </c>
      <c r="D307" t="s">
        <v>14</v>
      </c>
      <c r="E307">
        <v>18.399999999999999</v>
      </c>
      <c r="F307" s="21" t="s">
        <v>15</v>
      </c>
      <c r="G307" t="s">
        <v>280</v>
      </c>
      <c r="H307">
        <v>72</v>
      </c>
      <c r="I307" t="s">
        <v>81</v>
      </c>
      <c r="J307" t="s">
        <v>125</v>
      </c>
      <c r="K307" t="s">
        <v>19</v>
      </c>
      <c r="L307" s="32" t="s">
        <v>135</v>
      </c>
      <c r="M307" s="32" t="s">
        <v>326</v>
      </c>
      <c r="N307">
        <v>5000</v>
      </c>
      <c r="O307" s="21">
        <v>27109431</v>
      </c>
      <c r="P307" s="6"/>
    </row>
    <row r="308" spans="1:16">
      <c r="A308" s="18">
        <v>79</v>
      </c>
      <c r="B308" s="6">
        <v>48</v>
      </c>
      <c r="C308">
        <v>15.0657894736842</v>
      </c>
      <c r="D308" t="s">
        <v>14</v>
      </c>
      <c r="E308">
        <v>20</v>
      </c>
      <c r="F308" s="21" t="s">
        <v>15</v>
      </c>
      <c r="G308" t="s">
        <v>280</v>
      </c>
      <c r="H308">
        <v>55</v>
      </c>
      <c r="I308" t="s">
        <v>136</v>
      </c>
      <c r="J308" t="s">
        <v>125</v>
      </c>
      <c r="K308" t="s">
        <v>19</v>
      </c>
      <c r="L308" s="32" t="s">
        <v>20</v>
      </c>
      <c r="M308" s="32" t="s">
        <v>326</v>
      </c>
      <c r="N308">
        <v>5000</v>
      </c>
      <c r="O308">
        <v>26188609</v>
      </c>
      <c r="P308" s="24" t="s">
        <v>357</v>
      </c>
    </row>
    <row r="309" spans="1:16">
      <c r="A309" s="18">
        <v>80</v>
      </c>
      <c r="B309" s="6">
        <v>1</v>
      </c>
      <c r="C309">
        <v>15.9574468085106</v>
      </c>
      <c r="D309" t="s">
        <v>14</v>
      </c>
      <c r="E309">
        <v>22</v>
      </c>
      <c r="F309" s="21" t="s">
        <v>15</v>
      </c>
      <c r="G309" t="s">
        <v>280</v>
      </c>
      <c r="H309">
        <v>20</v>
      </c>
      <c r="I309" t="s">
        <v>137</v>
      </c>
      <c r="J309" t="s">
        <v>125</v>
      </c>
      <c r="K309" t="s">
        <v>130</v>
      </c>
      <c r="L309" s="32" t="s">
        <v>20</v>
      </c>
      <c r="M309" s="32" t="s">
        <v>326</v>
      </c>
      <c r="N309">
        <v>10000</v>
      </c>
      <c r="O309" s="21">
        <v>21162527</v>
      </c>
      <c r="P309" s="6" t="s">
        <v>358</v>
      </c>
    </row>
    <row r="310" spans="1:16">
      <c r="A310" s="18">
        <v>80</v>
      </c>
      <c r="B310" s="6">
        <v>6</v>
      </c>
      <c r="C310">
        <v>11.418439716311999</v>
      </c>
      <c r="D310" t="s">
        <v>14</v>
      </c>
      <c r="E310">
        <v>22</v>
      </c>
      <c r="F310" s="21" t="s">
        <v>15</v>
      </c>
      <c r="G310" t="s">
        <v>280</v>
      </c>
      <c r="H310">
        <v>20</v>
      </c>
      <c r="I310" t="s">
        <v>137</v>
      </c>
      <c r="J310" t="s">
        <v>125</v>
      </c>
      <c r="K310" t="s">
        <v>130</v>
      </c>
      <c r="L310" s="32" t="s">
        <v>20</v>
      </c>
      <c r="M310" s="32" t="s">
        <v>326</v>
      </c>
      <c r="N310">
        <v>10000</v>
      </c>
      <c r="O310" s="21">
        <v>21162527</v>
      </c>
    </row>
    <row r="311" spans="1:16">
      <c r="A311" s="18">
        <v>80</v>
      </c>
      <c r="B311" s="6">
        <v>24</v>
      </c>
      <c r="C311">
        <v>8.5106382978723403</v>
      </c>
      <c r="D311" t="s">
        <v>14</v>
      </c>
      <c r="E311">
        <v>22</v>
      </c>
      <c r="F311" s="21" t="s">
        <v>15</v>
      </c>
      <c r="G311" t="s">
        <v>280</v>
      </c>
      <c r="H311">
        <v>20</v>
      </c>
      <c r="I311" t="s">
        <v>137</v>
      </c>
      <c r="J311" t="s">
        <v>125</v>
      </c>
      <c r="K311" t="s">
        <v>130</v>
      </c>
      <c r="L311" s="32" t="s">
        <v>20</v>
      </c>
      <c r="M311" s="32" t="s">
        <v>326</v>
      </c>
      <c r="N311">
        <v>10000</v>
      </c>
      <c r="O311" s="21">
        <v>21162527</v>
      </c>
    </row>
    <row r="312" spans="1:16">
      <c r="A312" s="18">
        <v>80</v>
      </c>
      <c r="B312" s="6">
        <v>72</v>
      </c>
      <c r="C312">
        <v>5.4609929078014101</v>
      </c>
      <c r="D312" t="s">
        <v>14</v>
      </c>
      <c r="E312">
        <v>22</v>
      </c>
      <c r="F312" s="21" t="s">
        <v>15</v>
      </c>
      <c r="G312" t="s">
        <v>280</v>
      </c>
      <c r="H312">
        <v>20</v>
      </c>
      <c r="I312" t="s">
        <v>137</v>
      </c>
      <c r="J312" t="s">
        <v>125</v>
      </c>
      <c r="K312" t="s">
        <v>130</v>
      </c>
      <c r="L312" s="32" t="s">
        <v>20</v>
      </c>
      <c r="M312" s="32" t="s">
        <v>326</v>
      </c>
      <c r="N312">
        <v>10000</v>
      </c>
      <c r="O312" s="21">
        <v>21162527</v>
      </c>
    </row>
    <row r="313" spans="1:16">
      <c r="A313" s="18">
        <v>80</v>
      </c>
      <c r="B313" s="6">
        <v>168</v>
      </c>
      <c r="C313">
        <v>3.9007092198581499</v>
      </c>
      <c r="D313" t="s">
        <v>14</v>
      </c>
      <c r="E313">
        <v>22</v>
      </c>
      <c r="F313" s="21" t="s">
        <v>15</v>
      </c>
      <c r="G313" t="s">
        <v>280</v>
      </c>
      <c r="H313">
        <v>20</v>
      </c>
      <c r="I313" t="s">
        <v>137</v>
      </c>
      <c r="J313" t="s">
        <v>125</v>
      </c>
      <c r="K313" t="s">
        <v>130</v>
      </c>
      <c r="L313" s="32" t="s">
        <v>20</v>
      </c>
      <c r="M313" s="32" t="s">
        <v>326</v>
      </c>
      <c r="N313">
        <v>10000</v>
      </c>
      <c r="O313" s="21">
        <v>21162527</v>
      </c>
    </row>
    <row r="314" spans="1:16">
      <c r="A314" s="18">
        <v>80</v>
      </c>
      <c r="B314" s="6">
        <v>336</v>
      </c>
      <c r="C314">
        <v>2.4822695035460902</v>
      </c>
      <c r="D314" t="s">
        <v>14</v>
      </c>
      <c r="E314">
        <v>22</v>
      </c>
      <c r="F314" s="21" t="s">
        <v>15</v>
      </c>
      <c r="G314" t="s">
        <v>280</v>
      </c>
      <c r="H314">
        <v>20</v>
      </c>
      <c r="I314" t="s">
        <v>137</v>
      </c>
      <c r="J314" t="s">
        <v>125</v>
      </c>
      <c r="K314" t="s">
        <v>130</v>
      </c>
      <c r="L314" s="32" t="s">
        <v>20</v>
      </c>
      <c r="M314" s="32" t="s">
        <v>326</v>
      </c>
      <c r="N314">
        <v>10000</v>
      </c>
      <c r="O314" s="21">
        <v>21162527</v>
      </c>
    </row>
    <row r="315" spans="1:16">
      <c r="A315" s="18">
        <v>80</v>
      </c>
      <c r="B315" s="6">
        <v>720</v>
      </c>
      <c r="C315">
        <v>1.20567375886525</v>
      </c>
      <c r="D315" t="s">
        <v>14</v>
      </c>
      <c r="E315">
        <v>22</v>
      </c>
      <c r="F315" s="21" t="s">
        <v>15</v>
      </c>
      <c r="G315" t="s">
        <v>280</v>
      </c>
      <c r="H315">
        <v>20</v>
      </c>
      <c r="I315" t="s">
        <v>137</v>
      </c>
      <c r="J315" t="s">
        <v>125</v>
      </c>
      <c r="K315" t="s">
        <v>130</v>
      </c>
      <c r="L315" s="32" t="s">
        <v>20</v>
      </c>
      <c r="M315" s="32" t="s">
        <v>326</v>
      </c>
      <c r="N315">
        <v>10000</v>
      </c>
      <c r="O315" s="21">
        <v>21162527</v>
      </c>
    </row>
    <row r="316" spans="1:16">
      <c r="A316" s="18">
        <v>80</v>
      </c>
      <c r="B316" s="6">
        <v>1440</v>
      </c>
      <c r="C316">
        <v>0.780141843971629</v>
      </c>
      <c r="D316" t="s">
        <v>14</v>
      </c>
      <c r="E316">
        <v>22</v>
      </c>
      <c r="F316" s="21" t="s">
        <v>15</v>
      </c>
      <c r="G316" t="s">
        <v>280</v>
      </c>
      <c r="H316">
        <v>20</v>
      </c>
      <c r="I316" t="s">
        <v>137</v>
      </c>
      <c r="J316" t="s">
        <v>125</v>
      </c>
      <c r="K316" t="s">
        <v>130</v>
      </c>
      <c r="L316" s="32" t="s">
        <v>20</v>
      </c>
      <c r="M316" s="32" t="s">
        <v>326</v>
      </c>
      <c r="N316">
        <v>10000</v>
      </c>
      <c r="O316" s="21">
        <v>21162527</v>
      </c>
    </row>
    <row r="317" spans="1:16">
      <c r="A317" s="18">
        <v>81</v>
      </c>
      <c r="B317" s="6">
        <v>3.3333333E-2</v>
      </c>
      <c r="C317">
        <v>6.5918653576437398</v>
      </c>
      <c r="D317" t="s">
        <v>14</v>
      </c>
      <c r="E317" t="s">
        <v>326</v>
      </c>
      <c r="F317" t="s">
        <v>70</v>
      </c>
      <c r="G317" t="s">
        <v>280</v>
      </c>
      <c r="H317">
        <v>243</v>
      </c>
      <c r="I317" t="s">
        <v>137</v>
      </c>
      <c r="J317" t="s">
        <v>125</v>
      </c>
      <c r="K317" t="s">
        <v>19</v>
      </c>
      <c r="L317" s="32" t="s">
        <v>20</v>
      </c>
      <c r="M317" s="32" t="s">
        <v>326</v>
      </c>
      <c r="N317">
        <v>0</v>
      </c>
      <c r="O317" s="21">
        <v>22830500</v>
      </c>
      <c r="P317" s="6" t="s">
        <v>138</v>
      </c>
    </row>
    <row r="318" spans="1:16">
      <c r="A318" s="18">
        <v>81</v>
      </c>
      <c r="B318" s="6">
        <v>8.3333332999999996E-2</v>
      </c>
      <c r="C318">
        <v>11.009817671809218</v>
      </c>
      <c r="D318" t="s">
        <v>14</v>
      </c>
      <c r="E318" t="s">
        <v>326</v>
      </c>
      <c r="F318" t="s">
        <v>70</v>
      </c>
      <c r="G318" t="s">
        <v>280</v>
      </c>
      <c r="H318">
        <v>243</v>
      </c>
      <c r="I318" t="s">
        <v>137</v>
      </c>
      <c r="J318" t="s">
        <v>125</v>
      </c>
      <c r="K318" t="s">
        <v>19</v>
      </c>
      <c r="L318" s="32" t="s">
        <v>20</v>
      </c>
      <c r="M318" s="32" t="s">
        <v>326</v>
      </c>
      <c r="N318">
        <v>0</v>
      </c>
      <c r="O318" s="21">
        <v>22830500</v>
      </c>
    </row>
    <row r="319" spans="1:16">
      <c r="A319" s="18">
        <v>81</v>
      </c>
      <c r="B319" s="6">
        <v>0.16666666699999999</v>
      </c>
      <c r="C319">
        <v>10.448807854137435</v>
      </c>
      <c r="D319" t="s">
        <v>14</v>
      </c>
      <c r="E319" t="s">
        <v>326</v>
      </c>
      <c r="F319" t="s">
        <v>70</v>
      </c>
      <c r="G319" t="s">
        <v>280</v>
      </c>
      <c r="H319">
        <v>243</v>
      </c>
      <c r="I319" t="s">
        <v>137</v>
      </c>
      <c r="J319" t="s">
        <v>125</v>
      </c>
      <c r="K319" t="s">
        <v>19</v>
      </c>
      <c r="L319" s="32" t="s">
        <v>20</v>
      </c>
      <c r="M319" s="32" t="s">
        <v>326</v>
      </c>
      <c r="N319">
        <v>0</v>
      </c>
      <c r="O319" s="21">
        <v>22830500</v>
      </c>
    </row>
    <row r="320" spans="1:16">
      <c r="A320" s="18">
        <v>81</v>
      </c>
      <c r="B320" s="6">
        <v>0.5</v>
      </c>
      <c r="C320">
        <v>6.2412342215988703</v>
      </c>
      <c r="D320" t="s">
        <v>14</v>
      </c>
      <c r="E320" t="s">
        <v>326</v>
      </c>
      <c r="F320" t="s">
        <v>70</v>
      </c>
      <c r="G320" t="s">
        <v>280</v>
      </c>
      <c r="H320">
        <v>243</v>
      </c>
      <c r="I320" t="s">
        <v>137</v>
      </c>
      <c r="J320" t="s">
        <v>125</v>
      </c>
      <c r="K320" t="s">
        <v>19</v>
      </c>
      <c r="L320" s="32" t="s">
        <v>20</v>
      </c>
      <c r="M320" s="32" t="s">
        <v>326</v>
      </c>
      <c r="N320">
        <v>0</v>
      </c>
      <c r="O320" s="21">
        <v>22830500</v>
      </c>
    </row>
    <row r="321" spans="1:16">
      <c r="A321" s="18">
        <v>81</v>
      </c>
      <c r="B321" s="6">
        <v>3</v>
      </c>
      <c r="C321">
        <v>5.12</v>
      </c>
      <c r="D321" t="s">
        <v>14</v>
      </c>
      <c r="E321" t="s">
        <v>326</v>
      </c>
      <c r="F321" t="s">
        <v>70</v>
      </c>
      <c r="G321" t="s">
        <v>280</v>
      </c>
      <c r="H321">
        <v>243</v>
      </c>
      <c r="I321" t="s">
        <v>137</v>
      </c>
      <c r="J321" t="s">
        <v>125</v>
      </c>
      <c r="K321" t="s">
        <v>19</v>
      </c>
      <c r="L321" s="32" t="s">
        <v>20</v>
      </c>
      <c r="M321" s="32" t="s">
        <v>326</v>
      </c>
      <c r="N321">
        <v>0</v>
      </c>
      <c r="O321" s="21">
        <v>22830500</v>
      </c>
    </row>
    <row r="322" spans="1:16">
      <c r="A322" s="18">
        <v>82</v>
      </c>
      <c r="B322" s="6">
        <v>3.3333333E-2</v>
      </c>
      <c r="C322">
        <v>0.51111111111110796</v>
      </c>
      <c r="D322" t="s">
        <v>14</v>
      </c>
      <c r="E322" t="s">
        <v>326</v>
      </c>
      <c r="F322" t="s">
        <v>70</v>
      </c>
      <c r="G322" t="s">
        <v>280</v>
      </c>
      <c r="H322">
        <v>914</v>
      </c>
      <c r="I322" t="s">
        <v>137</v>
      </c>
      <c r="J322" t="s">
        <v>125</v>
      </c>
      <c r="K322" t="s">
        <v>19</v>
      </c>
      <c r="L322" s="32" t="s">
        <v>20</v>
      </c>
      <c r="M322" s="32" t="s">
        <v>326</v>
      </c>
      <c r="N322">
        <v>0</v>
      </c>
      <c r="O322" s="21">
        <v>22830500</v>
      </c>
      <c r="P322" s="6" t="s">
        <v>139</v>
      </c>
    </row>
    <row r="323" spans="1:16">
      <c r="A323" s="18">
        <v>82</v>
      </c>
      <c r="B323" s="6">
        <v>8.3333332999999996E-2</v>
      </c>
      <c r="C323">
        <v>1.0222222222222199</v>
      </c>
      <c r="D323" t="s">
        <v>14</v>
      </c>
      <c r="E323" t="s">
        <v>326</v>
      </c>
      <c r="F323" t="s">
        <v>70</v>
      </c>
      <c r="G323" t="s">
        <v>280</v>
      </c>
      <c r="H323">
        <v>914</v>
      </c>
      <c r="I323" t="s">
        <v>137</v>
      </c>
      <c r="J323" t="s">
        <v>125</v>
      </c>
      <c r="K323" t="s">
        <v>19</v>
      </c>
      <c r="L323" s="32" t="s">
        <v>20</v>
      </c>
      <c r="M323" s="32" t="s">
        <v>326</v>
      </c>
      <c r="N323">
        <v>0</v>
      </c>
      <c r="O323" s="21">
        <v>22830500</v>
      </c>
    </row>
    <row r="324" spans="1:16">
      <c r="A324" s="18">
        <v>82</v>
      </c>
      <c r="B324" s="6">
        <v>0.16666666699999999</v>
      </c>
      <c r="C324">
        <v>0.6</v>
      </c>
      <c r="D324" t="s">
        <v>14</v>
      </c>
      <c r="E324" t="s">
        <v>326</v>
      </c>
      <c r="F324" t="s">
        <v>70</v>
      </c>
      <c r="G324" t="s">
        <v>280</v>
      </c>
      <c r="H324">
        <v>914</v>
      </c>
      <c r="I324" t="s">
        <v>137</v>
      </c>
      <c r="J324" t="s">
        <v>125</v>
      </c>
      <c r="K324" t="s">
        <v>19</v>
      </c>
      <c r="L324" s="32" t="s">
        <v>20</v>
      </c>
      <c r="M324" s="32" t="s">
        <v>326</v>
      </c>
      <c r="N324">
        <v>0</v>
      </c>
      <c r="O324" s="21">
        <v>22830500</v>
      </c>
    </row>
    <row r="325" spans="1:16">
      <c r="A325" s="18">
        <v>82</v>
      </c>
      <c r="B325" s="6">
        <v>0.5</v>
      </c>
      <c r="C325">
        <v>0.53333333333333199</v>
      </c>
      <c r="D325" t="s">
        <v>14</v>
      </c>
      <c r="E325" t="s">
        <v>326</v>
      </c>
      <c r="F325" t="s">
        <v>70</v>
      </c>
      <c r="G325" t="s">
        <v>280</v>
      </c>
      <c r="H325">
        <v>914</v>
      </c>
      <c r="I325" t="s">
        <v>137</v>
      </c>
      <c r="J325" t="s">
        <v>125</v>
      </c>
      <c r="K325" t="s">
        <v>19</v>
      </c>
      <c r="L325" s="32" t="s">
        <v>20</v>
      </c>
      <c r="M325" s="32" t="s">
        <v>326</v>
      </c>
      <c r="N325">
        <v>0</v>
      </c>
      <c r="O325" s="21">
        <v>22830500</v>
      </c>
    </row>
    <row r="326" spans="1:16">
      <c r="A326" s="18">
        <v>82</v>
      </c>
      <c r="B326" s="6">
        <v>3</v>
      </c>
      <c r="C326">
        <v>0.75555555555555198</v>
      </c>
      <c r="D326" t="s">
        <v>14</v>
      </c>
      <c r="E326" t="s">
        <v>326</v>
      </c>
      <c r="F326" t="s">
        <v>70</v>
      </c>
      <c r="G326" t="s">
        <v>280</v>
      </c>
      <c r="H326">
        <v>914</v>
      </c>
      <c r="I326" t="s">
        <v>137</v>
      </c>
      <c r="J326" t="s">
        <v>125</v>
      </c>
      <c r="K326" t="s">
        <v>19</v>
      </c>
      <c r="L326" s="32" t="s">
        <v>20</v>
      </c>
      <c r="M326" s="32" t="s">
        <v>326</v>
      </c>
      <c r="N326">
        <v>0</v>
      </c>
      <c r="O326" s="21">
        <v>22830500</v>
      </c>
    </row>
    <row r="327" spans="1:16">
      <c r="A327" s="18">
        <v>83</v>
      </c>
      <c r="B327" s="6">
        <v>1</v>
      </c>
      <c r="C327">
        <v>2.83</v>
      </c>
      <c r="D327" t="s">
        <v>14</v>
      </c>
      <c r="E327">
        <v>20</v>
      </c>
      <c r="F327" s="16" t="s">
        <v>86</v>
      </c>
      <c r="G327" t="s">
        <v>280</v>
      </c>
      <c r="H327">
        <v>800</v>
      </c>
      <c r="I327" t="s">
        <v>140</v>
      </c>
      <c r="J327" t="s">
        <v>125</v>
      </c>
      <c r="K327" t="s">
        <v>19</v>
      </c>
      <c r="L327" s="32" t="s">
        <v>20</v>
      </c>
      <c r="M327" s="32" t="s">
        <v>59</v>
      </c>
      <c r="N327">
        <v>0</v>
      </c>
      <c r="O327" s="22" t="s">
        <v>141</v>
      </c>
      <c r="P327" s="6" t="s">
        <v>142</v>
      </c>
    </row>
    <row r="328" spans="1:16">
      <c r="A328" s="18">
        <v>83</v>
      </c>
      <c r="B328" s="6">
        <v>3</v>
      </c>
      <c r="C328">
        <v>5.9</v>
      </c>
      <c r="D328" t="s">
        <v>14</v>
      </c>
      <c r="E328">
        <v>20</v>
      </c>
      <c r="F328" s="16" t="s">
        <v>86</v>
      </c>
      <c r="G328" t="s">
        <v>280</v>
      </c>
      <c r="H328">
        <v>800</v>
      </c>
      <c r="I328" t="s">
        <v>140</v>
      </c>
      <c r="J328" t="s">
        <v>125</v>
      </c>
      <c r="K328" t="s">
        <v>19</v>
      </c>
      <c r="L328" s="32" t="s">
        <v>20</v>
      </c>
      <c r="M328" s="32" t="s">
        <v>59</v>
      </c>
      <c r="N328">
        <v>0</v>
      </c>
      <c r="O328" s="22" t="s">
        <v>141</v>
      </c>
    </row>
    <row r="329" spans="1:16">
      <c r="A329" s="18">
        <v>83</v>
      </c>
      <c r="B329" s="6">
        <v>6</v>
      </c>
      <c r="C329">
        <v>4.66</v>
      </c>
      <c r="D329" t="s">
        <v>14</v>
      </c>
      <c r="E329">
        <v>20</v>
      </c>
      <c r="F329" s="16" t="s">
        <v>86</v>
      </c>
      <c r="G329" t="s">
        <v>280</v>
      </c>
      <c r="H329">
        <v>800</v>
      </c>
      <c r="I329" t="s">
        <v>140</v>
      </c>
      <c r="J329" t="s">
        <v>125</v>
      </c>
      <c r="K329" t="s">
        <v>19</v>
      </c>
      <c r="L329" s="32" t="s">
        <v>20</v>
      </c>
      <c r="M329" s="32" t="s">
        <v>59</v>
      </c>
      <c r="N329">
        <v>0</v>
      </c>
      <c r="O329" s="22" t="s">
        <v>141</v>
      </c>
    </row>
    <row r="330" spans="1:16">
      <c r="A330" s="18">
        <v>83</v>
      </c>
      <c r="B330" s="6">
        <v>12</v>
      </c>
      <c r="C330">
        <v>4.21</v>
      </c>
      <c r="D330" t="s">
        <v>14</v>
      </c>
      <c r="E330">
        <v>20</v>
      </c>
      <c r="F330" s="16" t="s">
        <v>86</v>
      </c>
      <c r="G330" t="s">
        <v>280</v>
      </c>
      <c r="H330">
        <v>800</v>
      </c>
      <c r="I330" t="s">
        <v>140</v>
      </c>
      <c r="J330" t="s">
        <v>125</v>
      </c>
      <c r="K330" t="s">
        <v>19</v>
      </c>
      <c r="L330" s="32" t="s">
        <v>20</v>
      </c>
      <c r="M330" s="32" t="s">
        <v>59</v>
      </c>
      <c r="N330">
        <v>0</v>
      </c>
      <c r="O330" s="22" t="s">
        <v>141</v>
      </c>
    </row>
    <row r="331" spans="1:16">
      <c r="A331" s="18">
        <v>83</v>
      </c>
      <c r="B331" s="6">
        <v>24</v>
      </c>
      <c r="C331">
        <v>3.04</v>
      </c>
      <c r="D331" t="s">
        <v>14</v>
      </c>
      <c r="E331">
        <v>20</v>
      </c>
      <c r="F331" s="16" t="s">
        <v>86</v>
      </c>
      <c r="G331" t="s">
        <v>280</v>
      </c>
      <c r="H331">
        <v>800</v>
      </c>
      <c r="I331" t="s">
        <v>140</v>
      </c>
      <c r="J331" t="s">
        <v>125</v>
      </c>
      <c r="K331" t="s">
        <v>19</v>
      </c>
      <c r="L331" s="32" t="s">
        <v>20</v>
      </c>
      <c r="M331" s="32" t="s">
        <v>59</v>
      </c>
      <c r="N331">
        <v>0</v>
      </c>
      <c r="O331" s="22" t="s">
        <v>141</v>
      </c>
    </row>
    <row r="332" spans="1:16">
      <c r="A332" s="18">
        <v>83</v>
      </c>
      <c r="B332" s="6">
        <v>48</v>
      </c>
      <c r="C332">
        <v>2.88</v>
      </c>
      <c r="D332" t="s">
        <v>14</v>
      </c>
      <c r="E332">
        <v>20</v>
      </c>
      <c r="F332" s="16" t="s">
        <v>86</v>
      </c>
      <c r="G332" t="s">
        <v>280</v>
      </c>
      <c r="H332">
        <v>800</v>
      </c>
      <c r="I332" t="s">
        <v>140</v>
      </c>
      <c r="J332" t="s">
        <v>125</v>
      </c>
      <c r="K332" t="s">
        <v>19</v>
      </c>
      <c r="L332" s="32" t="s">
        <v>20</v>
      </c>
      <c r="M332" s="32" t="s">
        <v>59</v>
      </c>
      <c r="N332">
        <v>0</v>
      </c>
      <c r="O332" s="22" t="s">
        <v>141</v>
      </c>
    </row>
    <row r="333" spans="1:16">
      <c r="A333" s="18">
        <v>84</v>
      </c>
      <c r="B333" s="6">
        <v>0.5</v>
      </c>
      <c r="C333">
        <v>16.5</v>
      </c>
      <c r="D333" t="s">
        <v>14</v>
      </c>
      <c r="E333">
        <v>20.2</v>
      </c>
      <c r="F333" t="s">
        <v>31</v>
      </c>
      <c r="G333" t="s">
        <v>280</v>
      </c>
      <c r="H333">
        <v>220</v>
      </c>
      <c r="I333" t="s">
        <v>81</v>
      </c>
      <c r="J333" t="s">
        <v>125</v>
      </c>
      <c r="K333" t="s">
        <v>19</v>
      </c>
      <c r="L333" s="6" t="s">
        <v>144</v>
      </c>
      <c r="M333" s="6" t="s">
        <v>196</v>
      </c>
      <c r="N333">
        <v>5000</v>
      </c>
      <c r="O333">
        <v>27490486</v>
      </c>
      <c r="P333" s="6" t="s">
        <v>145</v>
      </c>
    </row>
    <row r="334" spans="1:16">
      <c r="A334" s="18">
        <v>84</v>
      </c>
      <c r="B334" s="6">
        <v>2</v>
      </c>
      <c r="C334">
        <v>17.8</v>
      </c>
      <c r="D334" t="s">
        <v>14</v>
      </c>
      <c r="E334">
        <v>20.2</v>
      </c>
      <c r="F334" t="s">
        <v>31</v>
      </c>
      <c r="G334" t="s">
        <v>280</v>
      </c>
      <c r="H334">
        <v>220</v>
      </c>
      <c r="I334" t="s">
        <v>81</v>
      </c>
      <c r="J334" t="s">
        <v>125</v>
      </c>
      <c r="K334" t="s">
        <v>19</v>
      </c>
      <c r="L334" s="6" t="s">
        <v>144</v>
      </c>
      <c r="M334" s="6" t="s">
        <v>196</v>
      </c>
      <c r="N334">
        <v>5000</v>
      </c>
      <c r="O334">
        <v>27490486</v>
      </c>
    </row>
    <row r="335" spans="1:16">
      <c r="A335" s="18">
        <v>84</v>
      </c>
      <c r="B335" s="6">
        <v>4</v>
      </c>
      <c r="C335">
        <v>15.8</v>
      </c>
      <c r="D335" t="s">
        <v>14</v>
      </c>
      <c r="E335">
        <v>20.2</v>
      </c>
      <c r="F335" t="s">
        <v>31</v>
      </c>
      <c r="G335" t="s">
        <v>280</v>
      </c>
      <c r="H335">
        <v>220</v>
      </c>
      <c r="I335" t="s">
        <v>81</v>
      </c>
      <c r="J335" t="s">
        <v>125</v>
      </c>
      <c r="K335" t="s">
        <v>19</v>
      </c>
      <c r="L335" s="6" t="s">
        <v>144</v>
      </c>
      <c r="M335" s="6" t="s">
        <v>196</v>
      </c>
      <c r="N335">
        <v>5000</v>
      </c>
      <c r="O335">
        <v>27490486</v>
      </c>
    </row>
    <row r="336" spans="1:16">
      <c r="A336" s="18">
        <v>84</v>
      </c>
      <c r="B336" s="6">
        <v>24</v>
      </c>
      <c r="C336">
        <v>15.6</v>
      </c>
      <c r="D336" t="s">
        <v>14</v>
      </c>
      <c r="E336">
        <v>20.2</v>
      </c>
      <c r="F336" t="s">
        <v>31</v>
      </c>
      <c r="G336" t="s">
        <v>280</v>
      </c>
      <c r="H336">
        <v>220</v>
      </c>
      <c r="I336" t="s">
        <v>81</v>
      </c>
      <c r="J336" t="s">
        <v>125</v>
      </c>
      <c r="K336" t="s">
        <v>19</v>
      </c>
      <c r="L336" s="6" t="s">
        <v>144</v>
      </c>
      <c r="M336" s="6" t="s">
        <v>196</v>
      </c>
      <c r="N336">
        <v>5000</v>
      </c>
      <c r="O336">
        <v>27490486</v>
      </c>
      <c r="P336" s="6"/>
    </row>
    <row r="337" spans="1:16">
      <c r="A337" s="18">
        <v>85</v>
      </c>
      <c r="B337" s="6">
        <v>0.5</v>
      </c>
      <c r="C337">
        <v>18.8</v>
      </c>
      <c r="D337" t="s">
        <v>14</v>
      </c>
      <c r="E337">
        <v>20.2</v>
      </c>
      <c r="F337" t="s">
        <v>31</v>
      </c>
      <c r="G337" t="s">
        <v>280</v>
      </c>
      <c r="H337">
        <v>220</v>
      </c>
      <c r="I337" t="s">
        <v>81</v>
      </c>
      <c r="J337" t="s">
        <v>125</v>
      </c>
      <c r="K337" t="s">
        <v>19</v>
      </c>
      <c r="L337" s="32" t="s">
        <v>20</v>
      </c>
      <c r="M337" s="6" t="s">
        <v>196</v>
      </c>
      <c r="N337">
        <v>5000</v>
      </c>
      <c r="O337">
        <v>27490486</v>
      </c>
      <c r="P337" s="6" t="s">
        <v>146</v>
      </c>
    </row>
    <row r="338" spans="1:16">
      <c r="A338" s="18">
        <v>85</v>
      </c>
      <c r="B338" s="6">
        <v>2</v>
      </c>
      <c r="C338">
        <v>20.8</v>
      </c>
      <c r="D338" t="s">
        <v>14</v>
      </c>
      <c r="E338">
        <v>20.2</v>
      </c>
      <c r="F338" t="s">
        <v>31</v>
      </c>
      <c r="G338" t="s">
        <v>280</v>
      </c>
      <c r="H338">
        <v>221</v>
      </c>
      <c r="I338" t="s">
        <v>81</v>
      </c>
      <c r="J338" t="s">
        <v>125</v>
      </c>
      <c r="K338" t="s">
        <v>19</v>
      </c>
      <c r="L338" s="32" t="s">
        <v>20</v>
      </c>
      <c r="M338" s="6" t="s">
        <v>196</v>
      </c>
      <c r="N338">
        <v>5000</v>
      </c>
      <c r="O338">
        <v>27490486</v>
      </c>
      <c r="P338" s="6"/>
    </row>
    <row r="339" spans="1:16">
      <c r="A339" s="18">
        <v>85</v>
      </c>
      <c r="B339" s="6">
        <v>4</v>
      </c>
      <c r="C339">
        <v>19.100000000000001</v>
      </c>
      <c r="D339" t="s">
        <v>14</v>
      </c>
      <c r="E339">
        <v>20.2</v>
      </c>
      <c r="F339" t="s">
        <v>31</v>
      </c>
      <c r="G339" t="s">
        <v>280</v>
      </c>
      <c r="H339">
        <v>222</v>
      </c>
      <c r="I339" t="s">
        <v>81</v>
      </c>
      <c r="J339" t="s">
        <v>125</v>
      </c>
      <c r="K339" t="s">
        <v>19</v>
      </c>
      <c r="L339" s="32" t="s">
        <v>20</v>
      </c>
      <c r="M339" s="6" t="s">
        <v>196</v>
      </c>
      <c r="N339">
        <v>5000</v>
      </c>
      <c r="O339">
        <v>27490486</v>
      </c>
      <c r="P339" s="6"/>
    </row>
    <row r="340" spans="1:16">
      <c r="A340" s="18">
        <v>85</v>
      </c>
      <c r="B340" s="6">
        <v>24</v>
      </c>
      <c r="C340">
        <v>17.5</v>
      </c>
      <c r="D340" t="s">
        <v>14</v>
      </c>
      <c r="E340">
        <v>20.2</v>
      </c>
      <c r="F340" t="s">
        <v>31</v>
      </c>
      <c r="G340" t="s">
        <v>280</v>
      </c>
      <c r="H340">
        <v>220</v>
      </c>
      <c r="I340" t="s">
        <v>81</v>
      </c>
      <c r="J340" t="s">
        <v>125</v>
      </c>
      <c r="K340" t="s">
        <v>19</v>
      </c>
      <c r="L340" s="32" t="s">
        <v>20</v>
      </c>
      <c r="M340" s="6" t="s">
        <v>196</v>
      </c>
      <c r="N340">
        <v>5000</v>
      </c>
      <c r="O340">
        <v>27490486</v>
      </c>
      <c r="P340" s="6"/>
    </row>
    <row r="341" spans="1:16">
      <c r="A341" s="18">
        <v>86</v>
      </c>
      <c r="B341" s="6">
        <v>72</v>
      </c>
      <c r="C341">
        <v>25</v>
      </c>
      <c r="D341" t="s">
        <v>14</v>
      </c>
      <c r="E341">
        <v>19.100000000000001</v>
      </c>
      <c r="F341" s="21" t="s">
        <v>15</v>
      </c>
      <c r="G341" t="s">
        <v>280</v>
      </c>
      <c r="H341">
        <v>68</v>
      </c>
      <c r="I341" t="s">
        <v>81</v>
      </c>
      <c r="J341" t="s">
        <v>125</v>
      </c>
      <c r="K341" t="s">
        <v>19</v>
      </c>
      <c r="L341" s="32" t="s">
        <v>20</v>
      </c>
      <c r="M341" s="32" t="s">
        <v>59</v>
      </c>
      <c r="N341">
        <v>5000</v>
      </c>
      <c r="O341">
        <v>27254470</v>
      </c>
      <c r="P341" s="6" t="s">
        <v>147</v>
      </c>
    </row>
    <row r="342" spans="1:16">
      <c r="A342" s="18">
        <v>86</v>
      </c>
      <c r="B342" s="6">
        <v>240</v>
      </c>
      <c r="C342">
        <v>20.8227848101265</v>
      </c>
      <c r="D342" t="s">
        <v>14</v>
      </c>
      <c r="E342">
        <v>19.100000000000001</v>
      </c>
      <c r="F342" s="21" t="s">
        <v>15</v>
      </c>
      <c r="G342" t="s">
        <v>280</v>
      </c>
      <c r="H342">
        <v>68</v>
      </c>
      <c r="I342" t="s">
        <v>81</v>
      </c>
      <c r="J342" t="s">
        <v>125</v>
      </c>
      <c r="K342" t="s">
        <v>19</v>
      </c>
      <c r="L342" s="32" t="s">
        <v>20</v>
      </c>
      <c r="M342" s="32" t="s">
        <v>59</v>
      </c>
      <c r="N342">
        <v>5000</v>
      </c>
      <c r="O342">
        <v>27254470</v>
      </c>
    </row>
    <row r="343" spans="1:16">
      <c r="A343" s="18">
        <v>86</v>
      </c>
      <c r="B343" s="6">
        <v>408</v>
      </c>
      <c r="C343">
        <v>17.658227848101198</v>
      </c>
      <c r="D343" t="s">
        <v>14</v>
      </c>
      <c r="E343">
        <v>19.100000000000001</v>
      </c>
      <c r="F343" s="21" t="s">
        <v>15</v>
      </c>
      <c r="G343" t="s">
        <v>280</v>
      </c>
      <c r="H343">
        <v>68</v>
      </c>
      <c r="I343" t="s">
        <v>81</v>
      </c>
      <c r="J343" t="s">
        <v>125</v>
      </c>
      <c r="K343" t="s">
        <v>19</v>
      </c>
      <c r="L343" s="32" t="s">
        <v>20</v>
      </c>
      <c r="M343" s="32" t="s">
        <v>59</v>
      </c>
      <c r="N343">
        <v>5000</v>
      </c>
      <c r="O343">
        <v>27254470</v>
      </c>
    </row>
    <row r="344" spans="1:16">
      <c r="A344" s="18">
        <v>87</v>
      </c>
      <c r="B344" s="6">
        <v>0.25</v>
      </c>
      <c r="C344">
        <v>31.21</v>
      </c>
      <c r="D344" t="s">
        <v>14</v>
      </c>
      <c r="E344">
        <v>20</v>
      </c>
      <c r="F344" t="s">
        <v>31</v>
      </c>
      <c r="G344" t="s">
        <v>280</v>
      </c>
      <c r="H344">
        <v>25</v>
      </c>
      <c r="I344" t="s">
        <v>167</v>
      </c>
      <c r="J344" t="s">
        <v>125</v>
      </c>
      <c r="K344" t="s">
        <v>19</v>
      </c>
      <c r="L344" t="s">
        <v>68</v>
      </c>
      <c r="M344" s="32" t="s">
        <v>326</v>
      </c>
      <c r="N344" t="s">
        <v>53</v>
      </c>
      <c r="O344">
        <v>30133308</v>
      </c>
      <c r="P344" s="6" t="s">
        <v>148</v>
      </c>
    </row>
    <row r="345" spans="1:16">
      <c r="A345" s="18">
        <v>87</v>
      </c>
      <c r="B345" s="6">
        <v>0.5</v>
      </c>
      <c r="C345">
        <v>28.24</v>
      </c>
      <c r="D345" t="s">
        <v>14</v>
      </c>
      <c r="E345">
        <v>20</v>
      </c>
      <c r="F345" t="s">
        <v>31</v>
      </c>
      <c r="G345" t="s">
        <v>280</v>
      </c>
      <c r="H345">
        <v>25</v>
      </c>
      <c r="I345" t="s">
        <v>167</v>
      </c>
      <c r="J345" t="s">
        <v>125</v>
      </c>
      <c r="K345" t="s">
        <v>19</v>
      </c>
      <c r="L345" t="s">
        <v>68</v>
      </c>
      <c r="M345" s="32" t="s">
        <v>326</v>
      </c>
      <c r="N345" t="s">
        <v>53</v>
      </c>
      <c r="O345">
        <v>30133308</v>
      </c>
    </row>
    <row r="346" spans="1:16">
      <c r="A346" s="18">
        <v>87</v>
      </c>
      <c r="B346" s="6">
        <v>1</v>
      </c>
      <c r="C346">
        <v>21.12</v>
      </c>
      <c r="D346" t="s">
        <v>14</v>
      </c>
      <c r="E346">
        <v>20</v>
      </c>
      <c r="F346" t="s">
        <v>31</v>
      </c>
      <c r="G346" t="s">
        <v>280</v>
      </c>
      <c r="H346">
        <v>25</v>
      </c>
      <c r="I346" t="s">
        <v>167</v>
      </c>
      <c r="J346" t="s">
        <v>125</v>
      </c>
      <c r="K346" t="s">
        <v>19</v>
      </c>
      <c r="L346" t="s">
        <v>68</v>
      </c>
      <c r="M346" s="32" t="s">
        <v>326</v>
      </c>
      <c r="N346" t="s">
        <v>53</v>
      </c>
      <c r="O346">
        <v>30133308</v>
      </c>
    </row>
    <row r="347" spans="1:16">
      <c r="A347" s="18">
        <v>87</v>
      </c>
      <c r="B347" s="6">
        <v>2</v>
      </c>
      <c r="C347">
        <v>17.75</v>
      </c>
      <c r="D347" t="s">
        <v>14</v>
      </c>
      <c r="E347">
        <v>20</v>
      </c>
      <c r="F347" t="s">
        <v>31</v>
      </c>
      <c r="G347" t="s">
        <v>280</v>
      </c>
      <c r="H347">
        <v>25</v>
      </c>
      <c r="I347" t="s">
        <v>167</v>
      </c>
      <c r="J347" t="s">
        <v>125</v>
      </c>
      <c r="K347" t="s">
        <v>19</v>
      </c>
      <c r="L347" t="s">
        <v>68</v>
      </c>
      <c r="M347" s="32" t="s">
        <v>326</v>
      </c>
      <c r="N347" t="s">
        <v>53</v>
      </c>
      <c r="O347">
        <v>30133308</v>
      </c>
    </row>
    <row r="348" spans="1:16">
      <c r="A348" s="18">
        <v>87</v>
      </c>
      <c r="B348" s="6">
        <v>4</v>
      </c>
      <c r="C348">
        <v>15.51</v>
      </c>
      <c r="D348" t="s">
        <v>14</v>
      </c>
      <c r="E348">
        <v>20</v>
      </c>
      <c r="F348" t="s">
        <v>31</v>
      </c>
      <c r="G348" t="s">
        <v>280</v>
      </c>
      <c r="H348">
        <v>25</v>
      </c>
      <c r="I348" t="s">
        <v>167</v>
      </c>
      <c r="J348" t="s">
        <v>125</v>
      </c>
      <c r="K348" t="s">
        <v>19</v>
      </c>
      <c r="L348" t="s">
        <v>68</v>
      </c>
      <c r="M348" s="32" t="s">
        <v>326</v>
      </c>
      <c r="N348" t="s">
        <v>53</v>
      </c>
      <c r="O348">
        <v>30133308</v>
      </c>
    </row>
    <row r="349" spans="1:16">
      <c r="A349" s="18">
        <v>87</v>
      </c>
      <c r="B349" s="6">
        <v>6</v>
      </c>
      <c r="C349">
        <v>10.33</v>
      </c>
      <c r="D349" t="s">
        <v>14</v>
      </c>
      <c r="E349">
        <v>20</v>
      </c>
      <c r="F349" t="s">
        <v>31</v>
      </c>
      <c r="G349" t="s">
        <v>280</v>
      </c>
      <c r="H349">
        <v>25</v>
      </c>
      <c r="I349" t="s">
        <v>167</v>
      </c>
      <c r="J349" t="s">
        <v>125</v>
      </c>
      <c r="K349" t="s">
        <v>19</v>
      </c>
      <c r="L349" t="s">
        <v>68</v>
      </c>
      <c r="M349" s="32" t="s">
        <v>326</v>
      </c>
      <c r="N349" t="s">
        <v>53</v>
      </c>
      <c r="O349">
        <v>30133308</v>
      </c>
    </row>
    <row r="350" spans="1:16">
      <c r="A350" s="18">
        <v>87</v>
      </c>
      <c r="B350" s="6">
        <v>24</v>
      </c>
      <c r="C350">
        <v>7.13</v>
      </c>
      <c r="D350" t="s">
        <v>14</v>
      </c>
      <c r="E350">
        <v>20</v>
      </c>
      <c r="F350" t="s">
        <v>31</v>
      </c>
      <c r="G350" t="s">
        <v>280</v>
      </c>
      <c r="H350">
        <v>25</v>
      </c>
      <c r="I350" t="s">
        <v>167</v>
      </c>
      <c r="J350" t="s">
        <v>125</v>
      </c>
      <c r="K350" t="s">
        <v>19</v>
      </c>
      <c r="L350" t="s">
        <v>68</v>
      </c>
      <c r="M350" s="32" t="s">
        <v>326</v>
      </c>
      <c r="N350" t="s">
        <v>53</v>
      </c>
      <c r="O350">
        <v>30133308</v>
      </c>
    </row>
    <row r="351" spans="1:16">
      <c r="A351" s="18">
        <v>87</v>
      </c>
      <c r="B351" s="6">
        <v>48</v>
      </c>
      <c r="C351">
        <v>4.0599999999999996</v>
      </c>
      <c r="D351" t="s">
        <v>14</v>
      </c>
      <c r="E351">
        <v>20</v>
      </c>
      <c r="F351" t="s">
        <v>31</v>
      </c>
      <c r="G351" t="s">
        <v>280</v>
      </c>
      <c r="H351">
        <v>25</v>
      </c>
      <c r="I351" t="s">
        <v>167</v>
      </c>
      <c r="J351" t="s">
        <v>125</v>
      </c>
      <c r="K351" t="s">
        <v>130</v>
      </c>
      <c r="L351" t="s">
        <v>68</v>
      </c>
      <c r="M351" s="32" t="s">
        <v>326</v>
      </c>
      <c r="N351" t="s">
        <v>53</v>
      </c>
      <c r="O351">
        <v>30133308</v>
      </c>
      <c r="P351" s="6"/>
    </row>
    <row r="352" spans="1:16">
      <c r="A352" s="18">
        <v>88</v>
      </c>
      <c r="B352" s="6">
        <v>4</v>
      </c>
      <c r="C352">
        <v>16.377358490565999</v>
      </c>
      <c r="D352" t="s">
        <v>14</v>
      </c>
      <c r="E352" t="s">
        <v>326</v>
      </c>
      <c r="F352" s="21" t="s">
        <v>15</v>
      </c>
      <c r="G352" t="s">
        <v>280</v>
      </c>
      <c r="H352">
        <v>75</v>
      </c>
      <c r="I352" t="s">
        <v>137</v>
      </c>
      <c r="J352" t="s">
        <v>125</v>
      </c>
      <c r="K352" t="s">
        <v>130</v>
      </c>
      <c r="L352" t="s">
        <v>221</v>
      </c>
      <c r="M352" s="32" t="s">
        <v>326</v>
      </c>
      <c r="N352">
        <v>0</v>
      </c>
      <c r="O352" s="22" t="s">
        <v>150</v>
      </c>
      <c r="P352" t="s">
        <v>289</v>
      </c>
    </row>
    <row r="353" spans="1:16">
      <c r="A353" s="18">
        <v>88</v>
      </c>
      <c r="B353" s="6">
        <v>24</v>
      </c>
      <c r="C353">
        <v>9.5849056603773608</v>
      </c>
      <c r="D353" t="s">
        <v>14</v>
      </c>
      <c r="E353" t="s">
        <v>326</v>
      </c>
      <c r="F353" s="21" t="s">
        <v>15</v>
      </c>
      <c r="G353" t="s">
        <v>280</v>
      </c>
      <c r="H353">
        <v>75</v>
      </c>
      <c r="I353" t="s">
        <v>137</v>
      </c>
      <c r="J353" t="s">
        <v>125</v>
      </c>
      <c r="K353" t="s">
        <v>130</v>
      </c>
      <c r="L353" t="s">
        <v>221</v>
      </c>
      <c r="M353" s="32" t="s">
        <v>326</v>
      </c>
      <c r="N353">
        <v>0</v>
      </c>
      <c r="O353" s="22" t="s">
        <v>150</v>
      </c>
    </row>
    <row r="354" spans="1:16">
      <c r="A354" s="18">
        <v>88</v>
      </c>
      <c r="B354" s="6">
        <v>72</v>
      </c>
      <c r="C354">
        <v>5.50943396226414</v>
      </c>
      <c r="D354" t="s">
        <v>14</v>
      </c>
      <c r="E354" t="s">
        <v>326</v>
      </c>
      <c r="F354" s="21" t="s">
        <v>15</v>
      </c>
      <c r="G354" t="s">
        <v>280</v>
      </c>
      <c r="H354">
        <v>75</v>
      </c>
      <c r="I354" t="s">
        <v>137</v>
      </c>
      <c r="J354" t="s">
        <v>125</v>
      </c>
      <c r="K354" t="s">
        <v>130</v>
      </c>
      <c r="L354" t="s">
        <v>221</v>
      </c>
      <c r="M354" s="32" t="s">
        <v>326</v>
      </c>
      <c r="N354">
        <v>0</v>
      </c>
      <c r="O354" s="22" t="s">
        <v>150</v>
      </c>
    </row>
    <row r="355" spans="1:16">
      <c r="A355" s="18">
        <v>88</v>
      </c>
      <c r="B355" s="6">
        <v>168</v>
      </c>
      <c r="C355">
        <v>1.6603773584905599</v>
      </c>
      <c r="D355" t="s">
        <v>14</v>
      </c>
      <c r="E355" t="s">
        <v>326</v>
      </c>
      <c r="F355" s="21" t="s">
        <v>15</v>
      </c>
      <c r="G355" t="s">
        <v>280</v>
      </c>
      <c r="H355">
        <v>75</v>
      </c>
      <c r="I355" t="s">
        <v>137</v>
      </c>
      <c r="J355" t="s">
        <v>125</v>
      </c>
      <c r="K355" t="s">
        <v>130</v>
      </c>
      <c r="L355" t="s">
        <v>221</v>
      </c>
      <c r="M355" s="32" t="s">
        <v>326</v>
      </c>
      <c r="N355">
        <v>0</v>
      </c>
      <c r="O355" s="22" t="s">
        <v>150</v>
      </c>
    </row>
    <row r="356" spans="1:16">
      <c r="A356" s="18">
        <v>89</v>
      </c>
      <c r="B356" s="6">
        <v>48</v>
      </c>
      <c r="C356">
        <v>14.056451612903199</v>
      </c>
      <c r="D356" t="s">
        <v>14</v>
      </c>
      <c r="E356" t="s">
        <v>326</v>
      </c>
      <c r="F356" s="21" t="s">
        <v>15</v>
      </c>
      <c r="G356" t="s">
        <v>280</v>
      </c>
      <c r="H356">
        <v>50</v>
      </c>
      <c r="I356" t="s">
        <v>137</v>
      </c>
      <c r="J356" t="s">
        <v>125</v>
      </c>
      <c r="K356" t="s">
        <v>19</v>
      </c>
      <c r="L356" t="s">
        <v>20</v>
      </c>
      <c r="M356" s="32" t="s">
        <v>326</v>
      </c>
      <c r="N356" t="s">
        <v>53</v>
      </c>
      <c r="O356" s="19">
        <v>22378564</v>
      </c>
      <c r="P356" s="6" t="s">
        <v>151</v>
      </c>
    </row>
    <row r="357" spans="1:16">
      <c r="A357">
        <v>90</v>
      </c>
      <c r="B357">
        <v>0.5</v>
      </c>
      <c r="C357">
        <v>24.214876033057799</v>
      </c>
      <c r="D357" t="s">
        <v>14</v>
      </c>
      <c r="E357">
        <v>22.5</v>
      </c>
      <c r="F357" t="s">
        <v>31</v>
      </c>
      <c r="G357" t="s">
        <v>280</v>
      </c>
      <c r="H357">
        <v>129.1</v>
      </c>
      <c r="I357" t="s">
        <v>29</v>
      </c>
      <c r="J357" t="s">
        <v>152</v>
      </c>
      <c r="K357" t="s">
        <v>19</v>
      </c>
      <c r="L357" s="32" t="s">
        <v>126</v>
      </c>
      <c r="M357" s="32" t="s">
        <v>59</v>
      </c>
      <c r="N357">
        <v>5000</v>
      </c>
      <c r="O357">
        <v>25353068</v>
      </c>
      <c r="P357" s="6" t="s">
        <v>153</v>
      </c>
    </row>
    <row r="358" spans="1:16">
      <c r="A358">
        <v>90</v>
      </c>
      <c r="B358">
        <v>3</v>
      </c>
      <c r="C358">
        <v>17.0247933884297</v>
      </c>
      <c r="D358" t="s">
        <v>14</v>
      </c>
      <c r="E358">
        <v>22.5</v>
      </c>
      <c r="F358" t="s">
        <v>31</v>
      </c>
      <c r="G358" t="s">
        <v>280</v>
      </c>
      <c r="H358">
        <v>129.1</v>
      </c>
      <c r="I358" t="s">
        <v>29</v>
      </c>
      <c r="J358" t="s">
        <v>152</v>
      </c>
      <c r="K358" t="s">
        <v>19</v>
      </c>
      <c r="L358" s="32" t="s">
        <v>126</v>
      </c>
      <c r="M358" s="32" t="s">
        <v>59</v>
      </c>
      <c r="N358">
        <v>5000</v>
      </c>
      <c r="O358">
        <v>25353068</v>
      </c>
      <c r="P358" s="6"/>
    </row>
    <row r="359" spans="1:16">
      <c r="A359">
        <v>90</v>
      </c>
      <c r="B359">
        <v>6</v>
      </c>
      <c r="C359">
        <v>14.9586776859504</v>
      </c>
      <c r="D359" t="s">
        <v>14</v>
      </c>
      <c r="E359">
        <v>22.5</v>
      </c>
      <c r="F359" t="s">
        <v>31</v>
      </c>
      <c r="G359" t="s">
        <v>280</v>
      </c>
      <c r="H359">
        <v>129.1</v>
      </c>
      <c r="I359" t="s">
        <v>29</v>
      </c>
      <c r="J359" t="s">
        <v>152</v>
      </c>
      <c r="K359" t="s">
        <v>19</v>
      </c>
      <c r="L359" s="32" t="s">
        <v>126</v>
      </c>
      <c r="M359" s="32" t="s">
        <v>59</v>
      </c>
      <c r="N359">
        <v>5000</v>
      </c>
      <c r="O359">
        <v>25353068</v>
      </c>
      <c r="P359" s="6"/>
    </row>
    <row r="360" spans="1:16">
      <c r="A360">
        <v>90</v>
      </c>
      <c r="B360">
        <v>22</v>
      </c>
      <c r="C360">
        <v>11.3223140495867</v>
      </c>
      <c r="D360" t="s">
        <v>14</v>
      </c>
      <c r="E360">
        <v>22.5</v>
      </c>
      <c r="F360" t="s">
        <v>31</v>
      </c>
      <c r="G360" t="s">
        <v>280</v>
      </c>
      <c r="H360">
        <v>129.1</v>
      </c>
      <c r="I360" t="s">
        <v>29</v>
      </c>
      <c r="J360" t="s">
        <v>152</v>
      </c>
      <c r="K360" t="s">
        <v>19</v>
      </c>
      <c r="L360" s="32" t="s">
        <v>126</v>
      </c>
      <c r="M360" s="32" t="s">
        <v>59</v>
      </c>
      <c r="N360">
        <v>5000</v>
      </c>
      <c r="O360">
        <v>25353068</v>
      </c>
      <c r="P360" s="6"/>
    </row>
    <row r="361" spans="1:16">
      <c r="A361">
        <v>91</v>
      </c>
      <c r="B361">
        <v>0.5</v>
      </c>
      <c r="C361">
        <v>23.8333333333333</v>
      </c>
      <c r="D361" t="s">
        <v>14</v>
      </c>
      <c r="E361">
        <v>22.5</v>
      </c>
      <c r="F361" t="s">
        <v>31</v>
      </c>
      <c r="G361" t="s">
        <v>280</v>
      </c>
      <c r="H361">
        <v>125.2</v>
      </c>
      <c r="I361" t="s">
        <v>29</v>
      </c>
      <c r="J361" t="s">
        <v>152</v>
      </c>
      <c r="K361" t="s">
        <v>19</v>
      </c>
      <c r="L361" t="s">
        <v>20</v>
      </c>
      <c r="M361" s="32" t="s">
        <v>59</v>
      </c>
      <c r="N361">
        <v>5000</v>
      </c>
      <c r="O361">
        <v>25353068</v>
      </c>
      <c r="P361" s="6" t="s">
        <v>154</v>
      </c>
    </row>
    <row r="362" spans="1:16">
      <c r="A362">
        <v>91</v>
      </c>
      <c r="B362">
        <v>3</v>
      </c>
      <c r="C362">
        <v>20.1666666666666</v>
      </c>
      <c r="D362" t="s">
        <v>14</v>
      </c>
      <c r="E362">
        <v>22.5</v>
      </c>
      <c r="F362" t="s">
        <v>31</v>
      </c>
      <c r="G362" t="s">
        <v>280</v>
      </c>
      <c r="H362">
        <v>125.2</v>
      </c>
      <c r="I362" t="s">
        <v>29</v>
      </c>
      <c r="J362" t="s">
        <v>152</v>
      </c>
      <c r="K362" t="s">
        <v>19</v>
      </c>
      <c r="L362" t="s">
        <v>20</v>
      </c>
      <c r="M362" s="32" t="s">
        <v>59</v>
      </c>
      <c r="N362">
        <v>5000</v>
      </c>
      <c r="O362">
        <v>25353068</v>
      </c>
      <c r="P362" s="6"/>
    </row>
    <row r="363" spans="1:16">
      <c r="A363">
        <v>91</v>
      </c>
      <c r="B363">
        <v>6</v>
      </c>
      <c r="C363">
        <v>16.5</v>
      </c>
      <c r="D363" t="s">
        <v>14</v>
      </c>
      <c r="E363">
        <v>22.5</v>
      </c>
      <c r="F363" t="s">
        <v>31</v>
      </c>
      <c r="G363" t="s">
        <v>280</v>
      </c>
      <c r="H363">
        <v>125.2</v>
      </c>
      <c r="I363" t="s">
        <v>29</v>
      </c>
      <c r="J363" t="s">
        <v>152</v>
      </c>
      <c r="K363" t="s">
        <v>19</v>
      </c>
      <c r="L363" t="s">
        <v>20</v>
      </c>
      <c r="M363" s="32" t="s">
        <v>59</v>
      </c>
      <c r="N363">
        <v>5000</v>
      </c>
      <c r="O363">
        <v>25353068</v>
      </c>
      <c r="P363" s="6"/>
    </row>
    <row r="364" spans="1:16">
      <c r="A364">
        <v>91</v>
      </c>
      <c r="B364">
        <v>22</v>
      </c>
      <c r="C364">
        <v>13.4166666666666</v>
      </c>
      <c r="D364" t="s">
        <v>14</v>
      </c>
      <c r="E364">
        <v>22.5</v>
      </c>
      <c r="F364" t="s">
        <v>31</v>
      </c>
      <c r="G364" t="s">
        <v>280</v>
      </c>
      <c r="H364">
        <v>125.2</v>
      </c>
      <c r="I364" t="s">
        <v>29</v>
      </c>
      <c r="J364" t="s">
        <v>152</v>
      </c>
      <c r="K364" t="s">
        <v>19</v>
      </c>
      <c r="L364" t="s">
        <v>20</v>
      </c>
      <c r="M364" s="32" t="s">
        <v>59</v>
      </c>
      <c r="N364">
        <v>5000</v>
      </c>
      <c r="O364">
        <v>25353068</v>
      </c>
      <c r="P364" s="6"/>
    </row>
    <row r="365" spans="1:16">
      <c r="A365">
        <v>92</v>
      </c>
      <c r="B365">
        <v>0.5</v>
      </c>
      <c r="C365">
        <v>23.0833333333333</v>
      </c>
      <c r="D365" t="s">
        <v>14</v>
      </c>
      <c r="E365">
        <v>17</v>
      </c>
      <c r="F365" s="21" t="s">
        <v>15</v>
      </c>
      <c r="G365" t="s">
        <v>280</v>
      </c>
      <c r="H365">
        <v>175.3</v>
      </c>
      <c r="I365" t="s">
        <v>29</v>
      </c>
      <c r="J365" t="s">
        <v>152</v>
      </c>
      <c r="K365" t="s">
        <v>19</v>
      </c>
      <c r="L365" t="s">
        <v>159</v>
      </c>
      <c r="M365" s="32" t="s">
        <v>196</v>
      </c>
      <c r="N365">
        <v>5000</v>
      </c>
      <c r="O365">
        <v>24937108</v>
      </c>
      <c r="P365" t="s">
        <v>156</v>
      </c>
    </row>
    <row r="366" spans="1:16">
      <c r="A366">
        <v>92</v>
      </c>
      <c r="B366">
        <v>4</v>
      </c>
      <c r="C366">
        <v>19.3333333333333</v>
      </c>
      <c r="D366" t="s">
        <v>14</v>
      </c>
      <c r="E366">
        <v>17</v>
      </c>
      <c r="F366" s="21" t="s">
        <v>15</v>
      </c>
      <c r="G366" t="s">
        <v>280</v>
      </c>
      <c r="H366">
        <v>175.3</v>
      </c>
      <c r="I366" t="s">
        <v>29</v>
      </c>
      <c r="J366" t="s">
        <v>152</v>
      </c>
      <c r="K366" t="s">
        <v>19</v>
      </c>
      <c r="L366" t="s">
        <v>159</v>
      </c>
      <c r="M366" s="32" t="s">
        <v>196</v>
      </c>
      <c r="N366">
        <v>5000</v>
      </c>
      <c r="O366">
        <v>24937108</v>
      </c>
      <c r="P366" s="6"/>
    </row>
    <row r="367" spans="1:16">
      <c r="A367">
        <v>92</v>
      </c>
      <c r="B367">
        <v>14</v>
      </c>
      <c r="C367">
        <v>12.5</v>
      </c>
      <c r="D367" t="s">
        <v>14</v>
      </c>
      <c r="E367">
        <v>17</v>
      </c>
      <c r="F367" s="21" t="s">
        <v>15</v>
      </c>
      <c r="G367" t="s">
        <v>280</v>
      </c>
      <c r="H367">
        <v>175.3</v>
      </c>
      <c r="I367" t="s">
        <v>29</v>
      </c>
      <c r="J367" t="s">
        <v>152</v>
      </c>
      <c r="K367" t="s">
        <v>19</v>
      </c>
      <c r="L367" t="s">
        <v>159</v>
      </c>
      <c r="M367" s="32" t="s">
        <v>196</v>
      </c>
      <c r="N367">
        <v>5000</v>
      </c>
      <c r="O367">
        <v>24937108</v>
      </c>
      <c r="P367" s="6"/>
    </row>
    <row r="368" spans="1:16">
      <c r="A368">
        <v>92</v>
      </c>
      <c r="B368">
        <v>24</v>
      </c>
      <c r="C368">
        <v>11.6666666666666</v>
      </c>
      <c r="D368" t="s">
        <v>14</v>
      </c>
      <c r="E368">
        <v>17</v>
      </c>
      <c r="F368" s="21" t="s">
        <v>15</v>
      </c>
      <c r="G368" t="s">
        <v>280</v>
      </c>
      <c r="H368">
        <v>175.3</v>
      </c>
      <c r="I368" t="s">
        <v>29</v>
      </c>
      <c r="J368" t="s">
        <v>152</v>
      </c>
      <c r="K368" t="s">
        <v>19</v>
      </c>
      <c r="L368" t="s">
        <v>159</v>
      </c>
      <c r="M368" s="32" t="s">
        <v>196</v>
      </c>
      <c r="N368">
        <v>5000</v>
      </c>
      <c r="O368">
        <v>24937108</v>
      </c>
    </row>
    <row r="369" spans="1:16">
      <c r="A369">
        <v>92</v>
      </c>
      <c r="B369">
        <v>48</v>
      </c>
      <c r="C369">
        <v>9.1666666666666607</v>
      </c>
      <c r="D369" t="s">
        <v>14</v>
      </c>
      <c r="E369">
        <v>17</v>
      </c>
      <c r="F369" s="21" t="s">
        <v>15</v>
      </c>
      <c r="G369" t="s">
        <v>280</v>
      </c>
      <c r="H369">
        <v>175.3</v>
      </c>
      <c r="I369" t="s">
        <v>29</v>
      </c>
      <c r="J369" t="s">
        <v>152</v>
      </c>
      <c r="K369" t="s">
        <v>19</v>
      </c>
      <c r="L369" t="s">
        <v>159</v>
      </c>
      <c r="M369" s="32" t="s">
        <v>196</v>
      </c>
      <c r="N369">
        <v>5000</v>
      </c>
      <c r="O369">
        <v>24937108</v>
      </c>
    </row>
    <row r="370" spans="1:16">
      <c r="A370">
        <v>93</v>
      </c>
      <c r="B370">
        <v>0.5</v>
      </c>
      <c r="C370">
        <v>20.789473684210499</v>
      </c>
      <c r="D370" t="s">
        <v>14</v>
      </c>
      <c r="E370">
        <v>17</v>
      </c>
      <c r="F370" s="21" t="s">
        <v>15</v>
      </c>
      <c r="G370" t="s">
        <v>280</v>
      </c>
      <c r="H370">
        <v>80</v>
      </c>
      <c r="I370" t="s">
        <v>29</v>
      </c>
      <c r="J370" t="s">
        <v>152</v>
      </c>
      <c r="K370" t="s">
        <v>19</v>
      </c>
      <c r="L370" t="s">
        <v>20</v>
      </c>
      <c r="M370" s="32" t="s">
        <v>326</v>
      </c>
      <c r="N370">
        <v>5000</v>
      </c>
      <c r="O370">
        <v>24937108</v>
      </c>
      <c r="P370" t="s">
        <v>157</v>
      </c>
    </row>
    <row r="371" spans="1:16">
      <c r="A371">
        <v>93</v>
      </c>
      <c r="B371">
        <v>4</v>
      </c>
      <c r="C371">
        <v>19.298245614035</v>
      </c>
      <c r="D371" t="s">
        <v>14</v>
      </c>
      <c r="E371">
        <v>17</v>
      </c>
      <c r="F371" s="21" t="s">
        <v>15</v>
      </c>
      <c r="G371" t="s">
        <v>280</v>
      </c>
      <c r="H371">
        <v>80</v>
      </c>
      <c r="I371" t="s">
        <v>29</v>
      </c>
      <c r="J371" t="s">
        <v>152</v>
      </c>
      <c r="K371" t="s">
        <v>19</v>
      </c>
      <c r="L371" t="s">
        <v>20</v>
      </c>
      <c r="M371" s="32" t="s">
        <v>326</v>
      </c>
      <c r="N371">
        <v>5000</v>
      </c>
      <c r="O371">
        <v>24937108</v>
      </c>
    </row>
    <row r="372" spans="1:16">
      <c r="A372">
        <v>93</v>
      </c>
      <c r="B372">
        <v>14</v>
      </c>
      <c r="C372">
        <v>16.140350877192901</v>
      </c>
      <c r="D372" t="s">
        <v>14</v>
      </c>
      <c r="E372">
        <v>17</v>
      </c>
      <c r="F372" s="21" t="s">
        <v>15</v>
      </c>
      <c r="G372" t="s">
        <v>280</v>
      </c>
      <c r="H372">
        <v>80</v>
      </c>
      <c r="I372" t="s">
        <v>29</v>
      </c>
      <c r="J372" t="s">
        <v>152</v>
      </c>
      <c r="K372" t="s">
        <v>19</v>
      </c>
      <c r="L372" t="s">
        <v>20</v>
      </c>
      <c r="M372" s="32" t="s">
        <v>326</v>
      </c>
      <c r="N372">
        <v>5000</v>
      </c>
      <c r="O372">
        <v>24937108</v>
      </c>
    </row>
    <row r="373" spans="1:16">
      <c r="A373">
        <v>93</v>
      </c>
      <c r="B373">
        <v>24</v>
      </c>
      <c r="C373">
        <v>13.771929824561401</v>
      </c>
      <c r="D373" t="s">
        <v>14</v>
      </c>
      <c r="E373">
        <v>17</v>
      </c>
      <c r="F373" s="21" t="s">
        <v>15</v>
      </c>
      <c r="G373" t="s">
        <v>280</v>
      </c>
      <c r="H373">
        <v>80</v>
      </c>
      <c r="I373" t="s">
        <v>29</v>
      </c>
      <c r="J373" t="s">
        <v>152</v>
      </c>
      <c r="K373" t="s">
        <v>19</v>
      </c>
      <c r="L373" t="s">
        <v>20</v>
      </c>
      <c r="M373" s="32" t="s">
        <v>326</v>
      </c>
      <c r="N373">
        <v>5000</v>
      </c>
      <c r="O373">
        <v>24937108</v>
      </c>
    </row>
    <row r="374" spans="1:16">
      <c r="A374">
        <v>93</v>
      </c>
      <c r="B374">
        <v>48</v>
      </c>
      <c r="C374">
        <v>10.438596491227999</v>
      </c>
      <c r="D374" t="s">
        <v>14</v>
      </c>
      <c r="E374">
        <v>17</v>
      </c>
      <c r="F374" s="21" t="s">
        <v>15</v>
      </c>
      <c r="G374" t="s">
        <v>280</v>
      </c>
      <c r="H374">
        <v>80</v>
      </c>
      <c r="I374" t="s">
        <v>29</v>
      </c>
      <c r="J374" t="s">
        <v>152</v>
      </c>
      <c r="K374" t="s">
        <v>19</v>
      </c>
      <c r="L374" t="s">
        <v>20</v>
      </c>
      <c r="M374" s="32" t="s">
        <v>326</v>
      </c>
      <c r="N374">
        <v>5000</v>
      </c>
      <c r="O374">
        <v>24937108</v>
      </c>
    </row>
    <row r="375" spans="1:16">
      <c r="A375">
        <v>94</v>
      </c>
      <c r="B375">
        <v>0.5</v>
      </c>
      <c r="C375">
        <v>27.6237623762376</v>
      </c>
      <c r="D375" t="s">
        <v>14</v>
      </c>
      <c r="E375" t="s">
        <v>326</v>
      </c>
      <c r="F375" t="s">
        <v>158</v>
      </c>
      <c r="G375" t="s">
        <v>280</v>
      </c>
      <c r="H375">
        <v>194.4</v>
      </c>
      <c r="I375" t="s">
        <v>29</v>
      </c>
      <c r="J375" t="s">
        <v>152</v>
      </c>
      <c r="K375" t="s">
        <v>19</v>
      </c>
      <c r="L375" t="s">
        <v>159</v>
      </c>
      <c r="M375" s="32" t="s">
        <v>196</v>
      </c>
      <c r="N375">
        <v>5000</v>
      </c>
      <c r="O375">
        <v>24875656</v>
      </c>
      <c r="P375" s="26" t="s">
        <v>359</v>
      </c>
    </row>
    <row r="376" spans="1:16">
      <c r="A376">
        <v>94</v>
      </c>
      <c r="B376">
        <v>4</v>
      </c>
      <c r="C376">
        <v>23.663366336633601</v>
      </c>
      <c r="D376" t="s">
        <v>14</v>
      </c>
      <c r="E376" t="s">
        <v>326</v>
      </c>
      <c r="F376" t="s">
        <v>158</v>
      </c>
      <c r="G376" t="s">
        <v>280</v>
      </c>
      <c r="H376">
        <v>194.4</v>
      </c>
      <c r="I376" t="s">
        <v>29</v>
      </c>
      <c r="J376" t="s">
        <v>152</v>
      </c>
      <c r="K376" t="s">
        <v>19</v>
      </c>
      <c r="L376" t="s">
        <v>159</v>
      </c>
      <c r="M376" s="32" t="s">
        <v>196</v>
      </c>
      <c r="N376">
        <v>5000</v>
      </c>
      <c r="O376">
        <v>24875656</v>
      </c>
    </row>
    <row r="377" spans="1:16">
      <c r="A377">
        <v>94</v>
      </c>
      <c r="B377">
        <v>16</v>
      </c>
      <c r="C377">
        <v>14.7524752475247</v>
      </c>
      <c r="D377" t="s">
        <v>14</v>
      </c>
      <c r="E377" t="s">
        <v>326</v>
      </c>
      <c r="F377" t="s">
        <v>158</v>
      </c>
      <c r="G377" t="s">
        <v>280</v>
      </c>
      <c r="H377">
        <v>194.4</v>
      </c>
      <c r="I377" t="s">
        <v>29</v>
      </c>
      <c r="J377" t="s">
        <v>152</v>
      </c>
      <c r="K377" t="s">
        <v>19</v>
      </c>
      <c r="L377" t="s">
        <v>159</v>
      </c>
      <c r="M377" s="32" t="s">
        <v>196</v>
      </c>
      <c r="N377">
        <v>5000</v>
      </c>
      <c r="O377">
        <v>24875656</v>
      </c>
    </row>
    <row r="378" spans="1:16">
      <c r="A378">
        <v>94</v>
      </c>
      <c r="B378">
        <v>24</v>
      </c>
      <c r="C378">
        <v>15.3465346534653</v>
      </c>
      <c r="D378" t="s">
        <v>14</v>
      </c>
      <c r="E378" t="s">
        <v>326</v>
      </c>
      <c r="F378" t="s">
        <v>158</v>
      </c>
      <c r="G378" t="s">
        <v>280</v>
      </c>
      <c r="H378">
        <v>194.4</v>
      </c>
      <c r="I378" t="s">
        <v>29</v>
      </c>
      <c r="J378" t="s">
        <v>152</v>
      </c>
      <c r="K378" t="s">
        <v>19</v>
      </c>
      <c r="L378" t="s">
        <v>159</v>
      </c>
      <c r="M378" s="32" t="s">
        <v>196</v>
      </c>
      <c r="N378">
        <v>5000</v>
      </c>
      <c r="O378">
        <v>24875656</v>
      </c>
      <c r="P378" s="26"/>
    </row>
    <row r="379" spans="1:16">
      <c r="A379">
        <v>95</v>
      </c>
      <c r="B379">
        <v>0.5</v>
      </c>
      <c r="C379">
        <v>18.7</v>
      </c>
      <c r="D379" t="s">
        <v>14</v>
      </c>
      <c r="E379" t="s">
        <v>326</v>
      </c>
      <c r="F379" t="s">
        <v>158</v>
      </c>
      <c r="G379" t="s">
        <v>280</v>
      </c>
      <c r="H379">
        <v>150</v>
      </c>
      <c r="I379" t="s">
        <v>29</v>
      </c>
      <c r="J379" t="s">
        <v>152</v>
      </c>
      <c r="K379" t="s">
        <v>19</v>
      </c>
      <c r="L379" t="s">
        <v>20</v>
      </c>
      <c r="M379" s="32" t="s">
        <v>326</v>
      </c>
      <c r="N379">
        <v>5000</v>
      </c>
      <c r="O379">
        <v>24875656</v>
      </c>
      <c r="P379" s="26" t="s">
        <v>360</v>
      </c>
    </row>
    <row r="380" spans="1:16">
      <c r="A380">
        <v>95</v>
      </c>
      <c r="B380">
        <v>4</v>
      </c>
      <c r="C380">
        <v>14.5</v>
      </c>
      <c r="D380" t="s">
        <v>14</v>
      </c>
      <c r="E380" t="s">
        <v>326</v>
      </c>
      <c r="F380" t="s">
        <v>158</v>
      </c>
      <c r="G380" t="s">
        <v>280</v>
      </c>
      <c r="H380">
        <v>150</v>
      </c>
      <c r="I380" t="s">
        <v>29</v>
      </c>
      <c r="J380" t="s">
        <v>152</v>
      </c>
      <c r="K380" t="s">
        <v>19</v>
      </c>
      <c r="L380" t="s">
        <v>20</v>
      </c>
      <c r="M380" s="32" t="s">
        <v>326</v>
      </c>
      <c r="N380">
        <v>5000</v>
      </c>
      <c r="O380">
        <v>24875656</v>
      </c>
      <c r="P380" s="26"/>
    </row>
    <row r="381" spans="1:16">
      <c r="A381">
        <v>95</v>
      </c>
      <c r="B381">
        <v>16</v>
      </c>
      <c r="C381">
        <v>10.7</v>
      </c>
      <c r="D381" t="s">
        <v>14</v>
      </c>
      <c r="E381" t="s">
        <v>326</v>
      </c>
      <c r="F381" t="s">
        <v>158</v>
      </c>
      <c r="G381" t="s">
        <v>280</v>
      </c>
      <c r="H381">
        <v>150</v>
      </c>
      <c r="I381" t="s">
        <v>29</v>
      </c>
      <c r="J381" t="s">
        <v>152</v>
      </c>
      <c r="K381" t="s">
        <v>19</v>
      </c>
      <c r="L381" t="s">
        <v>20</v>
      </c>
      <c r="M381" s="32" t="s">
        <v>326</v>
      </c>
      <c r="N381">
        <v>5000</v>
      </c>
      <c r="O381">
        <v>24875656</v>
      </c>
      <c r="P381" s="26"/>
    </row>
    <row r="382" spans="1:16">
      <c r="A382">
        <v>95</v>
      </c>
      <c r="B382">
        <v>24</v>
      </c>
      <c r="C382">
        <v>11.1</v>
      </c>
      <c r="D382" t="s">
        <v>14</v>
      </c>
      <c r="E382" t="s">
        <v>326</v>
      </c>
      <c r="F382" t="s">
        <v>158</v>
      </c>
      <c r="G382" t="s">
        <v>280</v>
      </c>
      <c r="H382">
        <v>150</v>
      </c>
      <c r="I382" t="s">
        <v>29</v>
      </c>
      <c r="J382" t="s">
        <v>152</v>
      </c>
      <c r="K382" t="s">
        <v>19</v>
      </c>
      <c r="L382" t="s">
        <v>20</v>
      </c>
      <c r="M382" s="32" t="s">
        <v>326</v>
      </c>
      <c r="N382">
        <v>5000</v>
      </c>
      <c r="O382">
        <v>24875656</v>
      </c>
      <c r="P382" s="26"/>
    </row>
    <row r="383" spans="1:16">
      <c r="A383">
        <v>96</v>
      </c>
      <c r="B383">
        <v>0.5</v>
      </c>
      <c r="C383">
        <v>22.6315789473684</v>
      </c>
      <c r="D383" t="s">
        <v>14</v>
      </c>
      <c r="E383">
        <v>17</v>
      </c>
      <c r="F383" s="21" t="s">
        <v>15</v>
      </c>
      <c r="G383" t="s">
        <v>280</v>
      </c>
      <c r="H383">
        <v>168</v>
      </c>
      <c r="I383" t="s">
        <v>29</v>
      </c>
      <c r="J383" t="s">
        <v>152</v>
      </c>
      <c r="K383" t="s">
        <v>19</v>
      </c>
      <c r="L383" t="s">
        <v>159</v>
      </c>
      <c r="M383" s="32" t="s">
        <v>196</v>
      </c>
      <c r="N383">
        <v>5000</v>
      </c>
      <c r="O383">
        <v>24083623</v>
      </c>
      <c r="P383" s="6" t="s">
        <v>361</v>
      </c>
    </row>
    <row r="384" spans="1:16">
      <c r="A384">
        <v>96</v>
      </c>
      <c r="B384">
        <v>2</v>
      </c>
      <c r="C384">
        <v>19.298245614035</v>
      </c>
      <c r="D384" t="s">
        <v>14</v>
      </c>
      <c r="E384">
        <v>17</v>
      </c>
      <c r="F384" s="21" t="s">
        <v>15</v>
      </c>
      <c r="G384" t="s">
        <v>280</v>
      </c>
      <c r="H384">
        <v>168</v>
      </c>
      <c r="I384" t="s">
        <v>29</v>
      </c>
      <c r="J384" t="s">
        <v>152</v>
      </c>
      <c r="K384" t="s">
        <v>19</v>
      </c>
      <c r="L384" t="s">
        <v>159</v>
      </c>
      <c r="M384" s="32" t="s">
        <v>196</v>
      </c>
      <c r="N384">
        <v>5000</v>
      </c>
      <c r="O384">
        <v>24083623</v>
      </c>
      <c r="P384" s="6"/>
    </row>
    <row r="385" spans="1:16">
      <c r="A385">
        <v>96</v>
      </c>
      <c r="B385">
        <v>5</v>
      </c>
      <c r="C385">
        <v>17.368421052631501</v>
      </c>
      <c r="D385" t="s">
        <v>14</v>
      </c>
      <c r="E385">
        <v>17</v>
      </c>
      <c r="F385" s="21" t="s">
        <v>15</v>
      </c>
      <c r="G385" t="s">
        <v>280</v>
      </c>
      <c r="H385">
        <v>168</v>
      </c>
      <c r="I385" t="s">
        <v>29</v>
      </c>
      <c r="J385" t="s">
        <v>152</v>
      </c>
      <c r="K385" t="s">
        <v>19</v>
      </c>
      <c r="L385" t="s">
        <v>159</v>
      </c>
      <c r="M385" s="32" t="s">
        <v>196</v>
      </c>
      <c r="N385">
        <v>5000</v>
      </c>
      <c r="O385">
        <v>24083623</v>
      </c>
      <c r="P385" s="6"/>
    </row>
    <row r="386" spans="1:16">
      <c r="A386">
        <v>96</v>
      </c>
      <c r="B386">
        <v>16</v>
      </c>
      <c r="C386">
        <v>15.6140350877193</v>
      </c>
      <c r="D386" t="s">
        <v>14</v>
      </c>
      <c r="E386">
        <v>17</v>
      </c>
      <c r="F386" s="21" t="s">
        <v>15</v>
      </c>
      <c r="G386" t="s">
        <v>280</v>
      </c>
      <c r="H386">
        <v>168</v>
      </c>
      <c r="I386" t="s">
        <v>29</v>
      </c>
      <c r="J386" t="s">
        <v>152</v>
      </c>
      <c r="K386" t="s">
        <v>19</v>
      </c>
      <c r="L386" t="s">
        <v>159</v>
      </c>
      <c r="M386" s="32" t="s">
        <v>196</v>
      </c>
      <c r="N386">
        <v>5000</v>
      </c>
      <c r="O386">
        <v>24083623</v>
      </c>
      <c r="P386" s="6"/>
    </row>
    <row r="387" spans="1:16">
      <c r="A387">
        <v>96</v>
      </c>
      <c r="B387">
        <v>24</v>
      </c>
      <c r="C387">
        <v>15.087719298245601</v>
      </c>
      <c r="D387" t="s">
        <v>14</v>
      </c>
      <c r="E387">
        <v>17</v>
      </c>
      <c r="F387" s="21" t="s">
        <v>15</v>
      </c>
      <c r="G387" t="s">
        <v>280</v>
      </c>
      <c r="H387">
        <v>168</v>
      </c>
      <c r="I387" t="s">
        <v>29</v>
      </c>
      <c r="J387" t="s">
        <v>152</v>
      </c>
      <c r="K387" t="s">
        <v>19</v>
      </c>
      <c r="L387" t="s">
        <v>159</v>
      </c>
      <c r="M387" s="32" t="s">
        <v>196</v>
      </c>
      <c r="N387">
        <v>5000</v>
      </c>
      <c r="O387">
        <v>24083623</v>
      </c>
      <c r="P387" s="6"/>
    </row>
    <row r="388" spans="1:16">
      <c r="A388">
        <v>96</v>
      </c>
      <c r="B388">
        <v>48</v>
      </c>
      <c r="C388">
        <v>11.403508771929801</v>
      </c>
      <c r="D388" t="s">
        <v>14</v>
      </c>
      <c r="E388">
        <v>17</v>
      </c>
      <c r="F388" s="21" t="s">
        <v>15</v>
      </c>
      <c r="G388" t="s">
        <v>280</v>
      </c>
      <c r="H388">
        <v>168</v>
      </c>
      <c r="I388" t="s">
        <v>29</v>
      </c>
      <c r="J388" t="s">
        <v>152</v>
      </c>
      <c r="K388" t="s">
        <v>19</v>
      </c>
      <c r="L388" t="s">
        <v>159</v>
      </c>
      <c r="M388" s="32" t="s">
        <v>196</v>
      </c>
      <c r="N388">
        <v>5000</v>
      </c>
      <c r="O388">
        <v>24083623</v>
      </c>
    </row>
    <row r="389" spans="1:16">
      <c r="A389">
        <v>97</v>
      </c>
      <c r="B389">
        <v>0.5</v>
      </c>
      <c r="C389">
        <v>16.140350877192901</v>
      </c>
      <c r="D389" t="s">
        <v>14</v>
      </c>
      <c r="E389">
        <v>17</v>
      </c>
      <c r="F389" s="21" t="s">
        <v>15</v>
      </c>
      <c r="G389" t="s">
        <v>280</v>
      </c>
      <c r="H389">
        <v>168</v>
      </c>
      <c r="I389" t="s">
        <v>29</v>
      </c>
      <c r="J389" t="s">
        <v>152</v>
      </c>
      <c r="K389" t="s">
        <v>19</v>
      </c>
      <c r="L389" t="s">
        <v>300</v>
      </c>
      <c r="M389" s="32" t="s">
        <v>196</v>
      </c>
      <c r="N389">
        <v>5000</v>
      </c>
      <c r="O389">
        <v>24083623</v>
      </c>
      <c r="P389" s="6" t="s">
        <v>362</v>
      </c>
    </row>
    <row r="390" spans="1:16">
      <c r="A390">
        <v>97</v>
      </c>
      <c r="B390">
        <v>2</v>
      </c>
      <c r="C390">
        <v>14.5614035087719</v>
      </c>
      <c r="D390" t="s">
        <v>14</v>
      </c>
      <c r="E390">
        <v>17</v>
      </c>
      <c r="F390" s="21" t="s">
        <v>15</v>
      </c>
      <c r="G390" t="s">
        <v>280</v>
      </c>
      <c r="H390">
        <v>168</v>
      </c>
      <c r="I390" t="s">
        <v>29</v>
      </c>
      <c r="J390" t="s">
        <v>152</v>
      </c>
      <c r="K390" t="s">
        <v>19</v>
      </c>
      <c r="L390" t="s">
        <v>300</v>
      </c>
      <c r="M390" s="32" t="s">
        <v>196</v>
      </c>
      <c r="N390">
        <v>5000</v>
      </c>
      <c r="O390">
        <v>24083623</v>
      </c>
    </row>
    <row r="391" spans="1:16">
      <c r="A391">
        <v>97</v>
      </c>
      <c r="B391">
        <v>5</v>
      </c>
      <c r="C391">
        <v>13.157894736842101</v>
      </c>
      <c r="D391" t="s">
        <v>14</v>
      </c>
      <c r="E391">
        <v>17</v>
      </c>
      <c r="F391" s="21" t="s">
        <v>15</v>
      </c>
      <c r="G391" t="s">
        <v>280</v>
      </c>
      <c r="H391">
        <v>168</v>
      </c>
      <c r="I391" t="s">
        <v>29</v>
      </c>
      <c r="J391" t="s">
        <v>152</v>
      </c>
      <c r="K391" t="s">
        <v>19</v>
      </c>
      <c r="L391" t="s">
        <v>300</v>
      </c>
      <c r="M391" s="32" t="s">
        <v>196</v>
      </c>
      <c r="N391">
        <v>5000</v>
      </c>
      <c r="O391">
        <v>24083623</v>
      </c>
    </row>
    <row r="392" spans="1:16">
      <c r="A392">
        <v>97</v>
      </c>
      <c r="B392">
        <v>16</v>
      </c>
      <c r="C392">
        <v>9.1228070175438596</v>
      </c>
      <c r="D392" t="s">
        <v>14</v>
      </c>
      <c r="E392">
        <v>17</v>
      </c>
      <c r="F392" s="21" t="s">
        <v>15</v>
      </c>
      <c r="G392" t="s">
        <v>280</v>
      </c>
      <c r="H392">
        <v>168</v>
      </c>
      <c r="I392" t="s">
        <v>29</v>
      </c>
      <c r="J392" t="s">
        <v>152</v>
      </c>
      <c r="K392" t="s">
        <v>19</v>
      </c>
      <c r="L392" t="s">
        <v>300</v>
      </c>
      <c r="M392" s="32" t="s">
        <v>196</v>
      </c>
      <c r="N392">
        <v>5000</v>
      </c>
      <c r="O392">
        <v>24083623</v>
      </c>
    </row>
    <row r="393" spans="1:16">
      <c r="A393">
        <v>97</v>
      </c>
      <c r="B393">
        <v>24</v>
      </c>
      <c r="C393">
        <v>9.1228070175438596</v>
      </c>
      <c r="D393" t="s">
        <v>14</v>
      </c>
      <c r="E393">
        <v>17</v>
      </c>
      <c r="F393" s="21" t="s">
        <v>15</v>
      </c>
      <c r="G393" t="s">
        <v>280</v>
      </c>
      <c r="H393">
        <v>168</v>
      </c>
      <c r="I393" t="s">
        <v>29</v>
      </c>
      <c r="J393" t="s">
        <v>152</v>
      </c>
      <c r="K393" t="s">
        <v>19</v>
      </c>
      <c r="L393" t="s">
        <v>300</v>
      </c>
      <c r="M393" s="32" t="s">
        <v>196</v>
      </c>
      <c r="N393">
        <v>5000</v>
      </c>
      <c r="O393">
        <v>24083623</v>
      </c>
      <c r="P393" s="6"/>
    </row>
    <row r="394" spans="1:16">
      <c r="A394">
        <v>97</v>
      </c>
      <c r="B394">
        <v>48</v>
      </c>
      <c r="C394">
        <v>6.8421052631578902</v>
      </c>
      <c r="D394" t="s">
        <v>14</v>
      </c>
      <c r="E394">
        <v>17</v>
      </c>
      <c r="F394" s="21" t="s">
        <v>15</v>
      </c>
      <c r="G394" t="s">
        <v>280</v>
      </c>
      <c r="H394">
        <v>168</v>
      </c>
      <c r="I394" t="s">
        <v>29</v>
      </c>
      <c r="J394" t="s">
        <v>152</v>
      </c>
      <c r="K394" t="s">
        <v>19</v>
      </c>
      <c r="L394" t="s">
        <v>300</v>
      </c>
      <c r="M394" s="32" t="s">
        <v>196</v>
      </c>
      <c r="N394">
        <v>5000</v>
      </c>
      <c r="O394">
        <v>24083623</v>
      </c>
    </row>
    <row r="395" spans="1:16">
      <c r="A395">
        <v>98</v>
      </c>
      <c r="B395">
        <v>4</v>
      </c>
      <c r="C395">
        <v>4.3</v>
      </c>
      <c r="D395" t="s">
        <v>14</v>
      </c>
      <c r="E395">
        <v>21.4</v>
      </c>
      <c r="F395" t="s">
        <v>31</v>
      </c>
      <c r="G395" t="s">
        <v>280</v>
      </c>
      <c r="H395">
        <v>7</v>
      </c>
      <c r="I395" s="21" t="s">
        <v>161</v>
      </c>
      <c r="J395" t="s">
        <v>152</v>
      </c>
      <c r="K395" t="s">
        <v>19</v>
      </c>
      <c r="L395" t="s">
        <v>160</v>
      </c>
      <c r="M395" s="32" t="s">
        <v>196</v>
      </c>
      <c r="N395">
        <v>500</v>
      </c>
      <c r="O395">
        <v>21670497</v>
      </c>
      <c r="P395" s="6" t="s">
        <v>162</v>
      </c>
    </row>
    <row r="396" spans="1:16">
      <c r="A396">
        <v>98</v>
      </c>
      <c r="B396">
        <v>24</v>
      </c>
      <c r="C396">
        <v>2.1499999999999901</v>
      </c>
      <c r="D396" t="s">
        <v>14</v>
      </c>
      <c r="E396">
        <v>21.4</v>
      </c>
      <c r="F396" t="s">
        <v>31</v>
      </c>
      <c r="G396" t="s">
        <v>280</v>
      </c>
      <c r="H396">
        <v>7</v>
      </c>
      <c r="I396" s="21" t="s">
        <v>161</v>
      </c>
      <c r="J396" t="s">
        <v>152</v>
      </c>
      <c r="K396" t="s">
        <v>19</v>
      </c>
      <c r="L396" t="s">
        <v>160</v>
      </c>
      <c r="M396" s="32" t="s">
        <v>196</v>
      </c>
      <c r="N396">
        <v>500</v>
      </c>
      <c r="O396">
        <v>21670497</v>
      </c>
    </row>
    <row r="397" spans="1:16">
      <c r="A397">
        <v>98</v>
      </c>
      <c r="B397">
        <v>72</v>
      </c>
      <c r="C397">
        <v>3.15</v>
      </c>
      <c r="D397" t="s">
        <v>14</v>
      </c>
      <c r="E397">
        <v>21.4</v>
      </c>
      <c r="F397" t="s">
        <v>31</v>
      </c>
      <c r="G397" t="s">
        <v>280</v>
      </c>
      <c r="H397">
        <v>7</v>
      </c>
      <c r="I397" s="21" t="s">
        <v>161</v>
      </c>
      <c r="J397" t="s">
        <v>152</v>
      </c>
      <c r="K397" t="s">
        <v>19</v>
      </c>
      <c r="L397" t="s">
        <v>160</v>
      </c>
      <c r="M397" s="32" t="s">
        <v>196</v>
      </c>
      <c r="N397">
        <v>500</v>
      </c>
      <c r="O397">
        <v>21670497</v>
      </c>
    </row>
    <row r="398" spans="1:16">
      <c r="A398">
        <v>98</v>
      </c>
      <c r="B398">
        <v>96</v>
      </c>
      <c r="C398">
        <v>2.0999999999999899</v>
      </c>
      <c r="D398" t="s">
        <v>14</v>
      </c>
      <c r="E398">
        <v>21.4</v>
      </c>
      <c r="F398" t="s">
        <v>31</v>
      </c>
      <c r="G398" t="s">
        <v>280</v>
      </c>
      <c r="H398">
        <v>7</v>
      </c>
      <c r="I398" s="21" t="s">
        <v>161</v>
      </c>
      <c r="J398" t="s">
        <v>152</v>
      </c>
      <c r="K398" t="s">
        <v>19</v>
      </c>
      <c r="L398" t="s">
        <v>160</v>
      </c>
      <c r="M398" s="32" t="s">
        <v>196</v>
      </c>
      <c r="N398">
        <v>500</v>
      </c>
      <c r="O398">
        <v>21670497</v>
      </c>
    </row>
    <row r="399" spans="1:16">
      <c r="A399">
        <v>98</v>
      </c>
      <c r="B399">
        <v>168</v>
      </c>
      <c r="C399">
        <v>1</v>
      </c>
      <c r="D399" t="s">
        <v>14</v>
      </c>
      <c r="E399">
        <v>21.4</v>
      </c>
      <c r="F399" t="s">
        <v>31</v>
      </c>
      <c r="G399" t="s">
        <v>280</v>
      </c>
      <c r="H399">
        <v>7</v>
      </c>
      <c r="I399" s="21" t="s">
        <v>161</v>
      </c>
      <c r="J399" t="s">
        <v>152</v>
      </c>
      <c r="K399" t="s">
        <v>19</v>
      </c>
      <c r="L399" t="s">
        <v>160</v>
      </c>
      <c r="M399" s="32" t="s">
        <v>196</v>
      </c>
      <c r="N399">
        <v>500</v>
      </c>
      <c r="O399">
        <v>21670497</v>
      </c>
    </row>
    <row r="400" spans="1:16">
      <c r="A400">
        <v>99</v>
      </c>
      <c r="B400">
        <v>4</v>
      </c>
      <c r="C400">
        <v>1.35</v>
      </c>
      <c r="D400" t="s">
        <v>14</v>
      </c>
      <c r="E400">
        <v>21.4</v>
      </c>
      <c r="F400" t="s">
        <v>31</v>
      </c>
      <c r="G400" t="s">
        <v>280</v>
      </c>
      <c r="H400">
        <v>7</v>
      </c>
      <c r="I400" s="21" t="s">
        <v>161</v>
      </c>
      <c r="J400" t="s">
        <v>152</v>
      </c>
      <c r="K400" t="s">
        <v>19</v>
      </c>
      <c r="L400" t="s">
        <v>20</v>
      </c>
      <c r="M400" s="32" t="s">
        <v>196</v>
      </c>
      <c r="N400">
        <v>500</v>
      </c>
      <c r="O400">
        <v>21670497</v>
      </c>
      <c r="P400" s="6" t="s">
        <v>377</v>
      </c>
    </row>
    <row r="401" spans="1:16">
      <c r="A401">
        <v>99</v>
      </c>
      <c r="B401">
        <v>24</v>
      </c>
      <c r="C401">
        <v>0.80000000000000104</v>
      </c>
      <c r="D401" t="s">
        <v>14</v>
      </c>
      <c r="E401">
        <v>21.4</v>
      </c>
      <c r="F401" t="s">
        <v>31</v>
      </c>
      <c r="G401" t="s">
        <v>280</v>
      </c>
      <c r="H401">
        <v>7</v>
      </c>
      <c r="I401" s="21" t="s">
        <v>161</v>
      </c>
      <c r="J401" t="s">
        <v>152</v>
      </c>
      <c r="K401" t="s">
        <v>19</v>
      </c>
      <c r="L401" t="s">
        <v>20</v>
      </c>
      <c r="M401" s="32" t="s">
        <v>196</v>
      </c>
      <c r="N401">
        <v>500</v>
      </c>
      <c r="O401">
        <v>21670497</v>
      </c>
    </row>
    <row r="402" spans="1:16">
      <c r="A402">
        <v>99</v>
      </c>
      <c r="B402">
        <v>96</v>
      </c>
      <c r="C402">
        <v>0.40000000000000102</v>
      </c>
      <c r="D402" t="s">
        <v>14</v>
      </c>
      <c r="E402">
        <v>21.4</v>
      </c>
      <c r="F402" t="s">
        <v>31</v>
      </c>
      <c r="G402" t="s">
        <v>280</v>
      </c>
      <c r="H402">
        <v>7</v>
      </c>
      <c r="I402" s="21" t="s">
        <v>161</v>
      </c>
      <c r="J402" t="s">
        <v>152</v>
      </c>
      <c r="K402" t="s">
        <v>19</v>
      </c>
      <c r="L402" t="s">
        <v>20</v>
      </c>
      <c r="M402" s="32" t="s">
        <v>196</v>
      </c>
      <c r="N402">
        <v>500</v>
      </c>
      <c r="O402">
        <v>21670497</v>
      </c>
    </row>
    <row r="403" spans="1:16">
      <c r="A403">
        <v>100</v>
      </c>
      <c r="B403">
        <v>0.5</v>
      </c>
      <c r="C403">
        <v>23.703703703703699</v>
      </c>
      <c r="D403" t="s">
        <v>14</v>
      </c>
      <c r="E403">
        <v>18</v>
      </c>
      <c r="F403" t="s">
        <v>31</v>
      </c>
      <c r="G403" t="s">
        <v>280</v>
      </c>
      <c r="H403">
        <v>200</v>
      </c>
      <c r="I403" t="s">
        <v>29</v>
      </c>
      <c r="J403" t="s">
        <v>152</v>
      </c>
      <c r="K403" t="s">
        <v>19</v>
      </c>
      <c r="L403" t="s">
        <v>20</v>
      </c>
      <c r="M403" s="32" t="s">
        <v>196</v>
      </c>
      <c r="N403">
        <v>5000</v>
      </c>
      <c r="O403">
        <v>25955122</v>
      </c>
      <c r="P403" t="s">
        <v>163</v>
      </c>
    </row>
    <row r="404" spans="1:16">
      <c r="A404">
        <v>100</v>
      </c>
      <c r="B404">
        <v>3</v>
      </c>
      <c r="C404">
        <v>15.4629629629629</v>
      </c>
      <c r="D404" t="s">
        <v>14</v>
      </c>
      <c r="E404">
        <v>18</v>
      </c>
      <c r="F404" t="s">
        <v>31</v>
      </c>
      <c r="G404" t="s">
        <v>280</v>
      </c>
      <c r="H404">
        <v>200</v>
      </c>
      <c r="I404" t="s">
        <v>29</v>
      </c>
      <c r="J404" t="s">
        <v>152</v>
      </c>
      <c r="K404" t="s">
        <v>19</v>
      </c>
      <c r="L404" t="s">
        <v>20</v>
      </c>
      <c r="M404" s="32" t="s">
        <v>196</v>
      </c>
      <c r="N404">
        <v>5000</v>
      </c>
      <c r="O404">
        <v>25955122</v>
      </c>
    </row>
    <row r="405" spans="1:16">
      <c r="A405">
        <v>100</v>
      </c>
      <c r="B405">
        <v>6</v>
      </c>
      <c r="C405">
        <v>14.814814814814801</v>
      </c>
      <c r="D405" t="s">
        <v>14</v>
      </c>
      <c r="E405">
        <v>18</v>
      </c>
      <c r="F405" t="s">
        <v>31</v>
      </c>
      <c r="G405" t="s">
        <v>280</v>
      </c>
      <c r="H405">
        <v>200</v>
      </c>
      <c r="I405" t="s">
        <v>29</v>
      </c>
      <c r="J405" t="s">
        <v>152</v>
      </c>
      <c r="K405" t="s">
        <v>19</v>
      </c>
      <c r="L405" t="s">
        <v>20</v>
      </c>
      <c r="M405" s="32" t="s">
        <v>196</v>
      </c>
      <c r="N405">
        <v>5000</v>
      </c>
      <c r="O405">
        <v>25955122</v>
      </c>
    </row>
    <row r="406" spans="1:16">
      <c r="A406">
        <v>100</v>
      </c>
      <c r="B406">
        <v>18</v>
      </c>
      <c r="C406">
        <v>9.4444444444444393</v>
      </c>
      <c r="D406" t="s">
        <v>14</v>
      </c>
      <c r="E406">
        <v>18</v>
      </c>
      <c r="F406" t="s">
        <v>31</v>
      </c>
      <c r="G406" t="s">
        <v>280</v>
      </c>
      <c r="H406">
        <v>200</v>
      </c>
      <c r="I406" t="s">
        <v>29</v>
      </c>
      <c r="J406" t="s">
        <v>152</v>
      </c>
      <c r="K406" t="s">
        <v>19</v>
      </c>
      <c r="L406" t="s">
        <v>20</v>
      </c>
      <c r="M406" s="32" t="s">
        <v>196</v>
      </c>
      <c r="N406">
        <v>5000</v>
      </c>
      <c r="O406">
        <v>25955122</v>
      </c>
    </row>
    <row r="407" spans="1:16">
      <c r="A407">
        <v>101</v>
      </c>
      <c r="B407">
        <v>0.5</v>
      </c>
      <c r="C407">
        <v>23.0555555555555</v>
      </c>
      <c r="D407" t="s">
        <v>14</v>
      </c>
      <c r="E407">
        <v>18</v>
      </c>
      <c r="F407" t="s">
        <v>31</v>
      </c>
      <c r="G407" t="s">
        <v>280</v>
      </c>
      <c r="H407">
        <v>200</v>
      </c>
      <c r="I407" t="s">
        <v>29</v>
      </c>
      <c r="J407" t="s">
        <v>152</v>
      </c>
      <c r="K407" t="s">
        <v>19</v>
      </c>
      <c r="L407" t="s">
        <v>160</v>
      </c>
      <c r="M407" s="32" t="s">
        <v>196</v>
      </c>
      <c r="N407">
        <v>5000</v>
      </c>
      <c r="O407">
        <v>25955122</v>
      </c>
      <c r="P407" t="s">
        <v>165</v>
      </c>
    </row>
    <row r="408" spans="1:16">
      <c r="A408">
        <v>101</v>
      </c>
      <c r="B408">
        <v>3</v>
      </c>
      <c r="C408">
        <v>18.981481481481399</v>
      </c>
      <c r="D408" t="s">
        <v>14</v>
      </c>
      <c r="E408">
        <v>18</v>
      </c>
      <c r="F408" t="s">
        <v>31</v>
      </c>
      <c r="G408" t="s">
        <v>280</v>
      </c>
      <c r="H408">
        <v>200</v>
      </c>
      <c r="I408" t="s">
        <v>29</v>
      </c>
      <c r="J408" t="s">
        <v>152</v>
      </c>
      <c r="K408" t="s">
        <v>19</v>
      </c>
      <c r="L408" t="s">
        <v>160</v>
      </c>
      <c r="M408" s="32" t="s">
        <v>196</v>
      </c>
      <c r="N408">
        <v>5000</v>
      </c>
      <c r="O408">
        <v>25955122</v>
      </c>
    </row>
    <row r="409" spans="1:16">
      <c r="A409">
        <v>101</v>
      </c>
      <c r="B409">
        <v>6</v>
      </c>
      <c r="C409">
        <v>16.759259259259199</v>
      </c>
      <c r="D409" t="s">
        <v>14</v>
      </c>
      <c r="E409">
        <v>18</v>
      </c>
      <c r="F409" t="s">
        <v>31</v>
      </c>
      <c r="G409" t="s">
        <v>280</v>
      </c>
      <c r="H409">
        <v>200</v>
      </c>
      <c r="I409" t="s">
        <v>29</v>
      </c>
      <c r="J409" t="s">
        <v>152</v>
      </c>
      <c r="K409" t="s">
        <v>19</v>
      </c>
      <c r="L409" t="s">
        <v>160</v>
      </c>
      <c r="M409" s="32" t="s">
        <v>196</v>
      </c>
      <c r="N409">
        <v>5000</v>
      </c>
      <c r="O409">
        <v>25955122</v>
      </c>
    </row>
    <row r="410" spans="1:16">
      <c r="A410">
        <v>101</v>
      </c>
      <c r="B410">
        <v>18</v>
      </c>
      <c r="C410">
        <v>11.2962962962962</v>
      </c>
      <c r="D410" t="s">
        <v>14</v>
      </c>
      <c r="E410">
        <v>18</v>
      </c>
      <c r="F410" t="s">
        <v>31</v>
      </c>
      <c r="G410" t="s">
        <v>280</v>
      </c>
      <c r="H410">
        <v>200</v>
      </c>
      <c r="I410" t="s">
        <v>29</v>
      </c>
      <c r="J410" t="s">
        <v>152</v>
      </c>
      <c r="K410" t="s">
        <v>19</v>
      </c>
      <c r="L410" t="s">
        <v>160</v>
      </c>
      <c r="M410" s="32" t="s">
        <v>196</v>
      </c>
      <c r="N410">
        <v>5000</v>
      </c>
      <c r="O410">
        <v>25955122</v>
      </c>
    </row>
    <row r="411" spans="1:16">
      <c r="A411">
        <v>102</v>
      </c>
      <c r="B411">
        <v>0.5</v>
      </c>
      <c r="C411">
        <v>15.47</v>
      </c>
      <c r="D411" t="s">
        <v>14</v>
      </c>
      <c r="E411" s="21">
        <v>25</v>
      </c>
      <c r="F411" s="6" t="s">
        <v>166</v>
      </c>
      <c r="G411" t="s">
        <v>280</v>
      </c>
      <c r="H411">
        <v>900</v>
      </c>
      <c r="I411" t="s">
        <v>167</v>
      </c>
      <c r="J411" t="s">
        <v>152</v>
      </c>
      <c r="K411" t="s">
        <v>19</v>
      </c>
      <c r="L411" t="s">
        <v>20</v>
      </c>
      <c r="M411" s="32" t="s">
        <v>59</v>
      </c>
      <c r="N411">
        <v>0</v>
      </c>
      <c r="O411">
        <v>26249579</v>
      </c>
      <c r="P411" t="s">
        <v>168</v>
      </c>
    </row>
    <row r="412" spans="1:16">
      <c r="A412">
        <v>102</v>
      </c>
      <c r="B412">
        <v>1</v>
      </c>
      <c r="C412">
        <v>17.84</v>
      </c>
      <c r="D412" t="s">
        <v>14</v>
      </c>
      <c r="E412" s="21">
        <v>25</v>
      </c>
      <c r="F412" s="6" t="s">
        <v>166</v>
      </c>
      <c r="G412" t="s">
        <v>280</v>
      </c>
      <c r="H412">
        <v>900</v>
      </c>
      <c r="I412" t="s">
        <v>167</v>
      </c>
      <c r="J412" t="s">
        <v>152</v>
      </c>
      <c r="K412" t="s">
        <v>19</v>
      </c>
      <c r="L412" t="s">
        <v>20</v>
      </c>
      <c r="M412" s="32" t="s">
        <v>59</v>
      </c>
      <c r="N412">
        <v>0</v>
      </c>
      <c r="O412">
        <v>26249579</v>
      </c>
    </row>
    <row r="413" spans="1:16">
      <c r="A413">
        <v>102</v>
      </c>
      <c r="B413">
        <v>4</v>
      </c>
      <c r="C413">
        <v>20.05</v>
      </c>
      <c r="D413" t="s">
        <v>14</v>
      </c>
      <c r="E413" s="21">
        <v>25</v>
      </c>
      <c r="F413" s="6" t="s">
        <v>166</v>
      </c>
      <c r="G413" t="s">
        <v>280</v>
      </c>
      <c r="H413">
        <v>900</v>
      </c>
      <c r="I413" t="s">
        <v>167</v>
      </c>
      <c r="J413" t="s">
        <v>152</v>
      </c>
      <c r="K413" t="s">
        <v>19</v>
      </c>
      <c r="L413" t="s">
        <v>20</v>
      </c>
      <c r="M413" s="32" t="s">
        <v>59</v>
      </c>
      <c r="N413">
        <v>0</v>
      </c>
      <c r="O413">
        <v>26249579</v>
      </c>
    </row>
    <row r="414" spans="1:16">
      <c r="A414">
        <v>103</v>
      </c>
      <c r="B414">
        <v>0.5</v>
      </c>
      <c r="C414">
        <v>36.1855670103092</v>
      </c>
      <c r="D414" t="s">
        <v>14</v>
      </c>
      <c r="E414">
        <v>20</v>
      </c>
      <c r="F414" s="21" t="s">
        <v>15</v>
      </c>
      <c r="G414" t="s">
        <v>280</v>
      </c>
      <c r="H414" s="6">
        <v>190.1</v>
      </c>
      <c r="I414" s="21" t="s">
        <v>169</v>
      </c>
      <c r="J414" t="s">
        <v>152</v>
      </c>
      <c r="K414" t="s">
        <v>19</v>
      </c>
      <c r="L414" t="s">
        <v>159</v>
      </c>
      <c r="M414" s="32" t="s">
        <v>196</v>
      </c>
      <c r="N414">
        <v>5000</v>
      </c>
      <c r="O414">
        <v>27980987</v>
      </c>
      <c r="P414" t="s">
        <v>170</v>
      </c>
    </row>
    <row r="415" spans="1:16">
      <c r="A415">
        <v>103</v>
      </c>
      <c r="B415">
        <v>6</v>
      </c>
      <c r="C415">
        <v>27.731958762886499</v>
      </c>
      <c r="D415" t="s">
        <v>14</v>
      </c>
      <c r="E415">
        <v>20</v>
      </c>
      <c r="F415" s="21" t="s">
        <v>15</v>
      </c>
      <c r="G415" t="s">
        <v>280</v>
      </c>
      <c r="H415" s="6">
        <v>190.1</v>
      </c>
      <c r="I415" s="21" t="s">
        <v>169</v>
      </c>
      <c r="J415" t="s">
        <v>152</v>
      </c>
      <c r="K415" t="s">
        <v>19</v>
      </c>
      <c r="L415" t="s">
        <v>159</v>
      </c>
      <c r="M415" s="32" t="s">
        <v>196</v>
      </c>
      <c r="N415">
        <v>5000</v>
      </c>
      <c r="O415">
        <v>27980987</v>
      </c>
    </row>
    <row r="416" spans="1:16">
      <c r="A416">
        <v>103</v>
      </c>
      <c r="B416">
        <v>24</v>
      </c>
      <c r="C416">
        <v>43.814432989690701</v>
      </c>
      <c r="D416" t="s">
        <v>14</v>
      </c>
      <c r="E416">
        <v>20</v>
      </c>
      <c r="F416" s="21" t="s">
        <v>15</v>
      </c>
      <c r="G416" t="s">
        <v>280</v>
      </c>
      <c r="H416" s="6">
        <v>190.1</v>
      </c>
      <c r="I416" s="21" t="s">
        <v>169</v>
      </c>
      <c r="J416" t="s">
        <v>152</v>
      </c>
      <c r="K416" t="s">
        <v>19</v>
      </c>
      <c r="L416" t="s">
        <v>159</v>
      </c>
      <c r="M416" s="32" t="s">
        <v>196</v>
      </c>
      <c r="N416">
        <v>5000</v>
      </c>
      <c r="O416">
        <v>27980987</v>
      </c>
    </row>
    <row r="417" spans="1:16">
      <c r="A417">
        <v>103</v>
      </c>
      <c r="B417">
        <v>48</v>
      </c>
      <c r="C417">
        <v>44.226804123711297</v>
      </c>
      <c r="D417" t="s">
        <v>14</v>
      </c>
      <c r="E417">
        <v>20</v>
      </c>
      <c r="F417" s="21" t="s">
        <v>15</v>
      </c>
      <c r="G417" t="s">
        <v>280</v>
      </c>
      <c r="H417" s="6">
        <v>190.1</v>
      </c>
      <c r="I417" s="21" t="s">
        <v>169</v>
      </c>
      <c r="J417" t="s">
        <v>152</v>
      </c>
      <c r="K417" t="s">
        <v>19</v>
      </c>
      <c r="L417" t="s">
        <v>159</v>
      </c>
      <c r="M417" s="32" t="s">
        <v>196</v>
      </c>
      <c r="N417">
        <v>5000</v>
      </c>
      <c r="O417">
        <v>27980987</v>
      </c>
    </row>
    <row r="418" spans="1:16">
      <c r="A418">
        <v>104</v>
      </c>
      <c r="B418">
        <v>0.5</v>
      </c>
      <c r="C418">
        <v>33.012048192770997</v>
      </c>
      <c r="D418" t="s">
        <v>14</v>
      </c>
      <c r="E418">
        <v>20</v>
      </c>
      <c r="F418" s="21" t="s">
        <v>15</v>
      </c>
      <c r="G418" t="s">
        <v>280</v>
      </c>
      <c r="H418" s="6">
        <v>190.1</v>
      </c>
      <c r="I418" s="21" t="s">
        <v>169</v>
      </c>
      <c r="J418" t="s">
        <v>152</v>
      </c>
      <c r="K418" t="s">
        <v>19</v>
      </c>
      <c r="L418" t="s">
        <v>20</v>
      </c>
      <c r="M418" s="32" t="s">
        <v>196</v>
      </c>
      <c r="N418">
        <v>5000</v>
      </c>
      <c r="O418">
        <v>27980987</v>
      </c>
      <c r="P418" t="s">
        <v>171</v>
      </c>
    </row>
    <row r="419" spans="1:16">
      <c r="A419">
        <v>104</v>
      </c>
      <c r="B419">
        <v>6</v>
      </c>
      <c r="C419">
        <v>49.638554216867398</v>
      </c>
      <c r="D419" t="s">
        <v>14</v>
      </c>
      <c r="E419">
        <v>20</v>
      </c>
      <c r="F419" s="21" t="s">
        <v>15</v>
      </c>
      <c r="G419" t="s">
        <v>280</v>
      </c>
      <c r="H419" s="6">
        <v>190.1</v>
      </c>
      <c r="I419" s="21" t="s">
        <v>169</v>
      </c>
      <c r="J419" t="s">
        <v>152</v>
      </c>
      <c r="K419" t="s">
        <v>19</v>
      </c>
      <c r="L419" t="s">
        <v>20</v>
      </c>
      <c r="M419" s="32" t="s">
        <v>196</v>
      </c>
      <c r="N419">
        <v>5000</v>
      </c>
      <c r="O419">
        <v>27980987</v>
      </c>
    </row>
    <row r="420" spans="1:16">
      <c r="A420">
        <v>104</v>
      </c>
      <c r="B420">
        <v>24</v>
      </c>
      <c r="C420">
        <v>59.518072289156599</v>
      </c>
      <c r="D420" t="s">
        <v>14</v>
      </c>
      <c r="E420">
        <v>20</v>
      </c>
      <c r="F420" s="21" t="s">
        <v>15</v>
      </c>
      <c r="G420" t="s">
        <v>280</v>
      </c>
      <c r="H420" s="6">
        <v>190.1</v>
      </c>
      <c r="I420" s="21" t="s">
        <v>169</v>
      </c>
      <c r="J420" t="s">
        <v>152</v>
      </c>
      <c r="K420" t="s">
        <v>19</v>
      </c>
      <c r="L420" t="s">
        <v>20</v>
      </c>
      <c r="M420" s="32" t="s">
        <v>196</v>
      </c>
      <c r="N420">
        <v>5000</v>
      </c>
      <c r="O420">
        <v>27980987</v>
      </c>
    </row>
    <row r="421" spans="1:16">
      <c r="A421">
        <v>104</v>
      </c>
      <c r="B421">
        <v>48</v>
      </c>
      <c r="C421">
        <v>56.867469879517998</v>
      </c>
      <c r="D421" t="s">
        <v>14</v>
      </c>
      <c r="E421">
        <v>20</v>
      </c>
      <c r="F421" s="21" t="s">
        <v>15</v>
      </c>
      <c r="G421" t="s">
        <v>280</v>
      </c>
      <c r="H421" s="6">
        <v>190.1</v>
      </c>
      <c r="I421" s="21" t="s">
        <v>169</v>
      </c>
      <c r="J421" t="s">
        <v>152</v>
      </c>
      <c r="K421" t="s">
        <v>19</v>
      </c>
      <c r="L421" t="s">
        <v>20</v>
      </c>
      <c r="M421" s="32" t="s">
        <v>196</v>
      </c>
      <c r="N421">
        <v>5000</v>
      </c>
      <c r="O421">
        <v>27980987</v>
      </c>
    </row>
    <row r="422" spans="1:16">
      <c r="A422">
        <v>105</v>
      </c>
      <c r="B422">
        <v>0.5</v>
      </c>
      <c r="C422">
        <v>29.7</v>
      </c>
      <c r="D422" t="s">
        <v>14</v>
      </c>
      <c r="E422" t="s">
        <v>326</v>
      </c>
      <c r="F422" s="21" t="s">
        <v>15</v>
      </c>
      <c r="G422" t="s">
        <v>280</v>
      </c>
      <c r="H422" s="6">
        <v>150</v>
      </c>
      <c r="I422" s="21" t="s">
        <v>169</v>
      </c>
      <c r="J422" t="s">
        <v>152</v>
      </c>
      <c r="K422" t="s">
        <v>19</v>
      </c>
      <c r="L422" t="s">
        <v>20</v>
      </c>
      <c r="M422" s="32" t="s">
        <v>378</v>
      </c>
      <c r="N422">
        <v>5000</v>
      </c>
      <c r="O422">
        <v>26213260</v>
      </c>
      <c r="P422" t="s">
        <v>172</v>
      </c>
    </row>
    <row r="423" spans="1:16">
      <c r="A423">
        <v>105</v>
      </c>
      <c r="B423">
        <v>3</v>
      </c>
      <c r="C423">
        <v>30</v>
      </c>
      <c r="D423" t="s">
        <v>14</v>
      </c>
      <c r="E423" t="s">
        <v>326</v>
      </c>
      <c r="F423" s="21" t="s">
        <v>15</v>
      </c>
      <c r="G423" t="s">
        <v>280</v>
      </c>
      <c r="H423" s="6">
        <v>150</v>
      </c>
      <c r="I423" s="21" t="s">
        <v>169</v>
      </c>
      <c r="J423" t="s">
        <v>152</v>
      </c>
      <c r="K423" t="s">
        <v>19</v>
      </c>
      <c r="L423" t="s">
        <v>20</v>
      </c>
      <c r="M423" s="32" t="s">
        <v>378</v>
      </c>
      <c r="N423">
        <v>5000</v>
      </c>
      <c r="O423">
        <v>26213260</v>
      </c>
    </row>
    <row r="424" spans="1:16">
      <c r="A424">
        <v>105</v>
      </c>
      <c r="B424">
        <v>24</v>
      </c>
      <c r="C424">
        <v>32.799999999999997</v>
      </c>
      <c r="D424" t="s">
        <v>14</v>
      </c>
      <c r="E424" t="s">
        <v>326</v>
      </c>
      <c r="F424" s="21" t="s">
        <v>15</v>
      </c>
      <c r="G424" t="s">
        <v>280</v>
      </c>
      <c r="H424" s="6">
        <v>150</v>
      </c>
      <c r="I424" s="21" t="s">
        <v>169</v>
      </c>
      <c r="J424" t="s">
        <v>152</v>
      </c>
      <c r="K424" t="s">
        <v>19</v>
      </c>
      <c r="L424" t="s">
        <v>20</v>
      </c>
      <c r="M424" s="32" t="s">
        <v>378</v>
      </c>
      <c r="N424">
        <v>5000</v>
      </c>
      <c r="O424">
        <v>26213260</v>
      </c>
    </row>
    <row r="425" spans="1:16">
      <c r="A425">
        <v>105</v>
      </c>
      <c r="B425">
        <f>24*3</f>
        <v>72</v>
      </c>
      <c r="C425">
        <v>38.5</v>
      </c>
      <c r="D425" t="s">
        <v>14</v>
      </c>
      <c r="E425" t="s">
        <v>326</v>
      </c>
      <c r="F425" s="21" t="s">
        <v>15</v>
      </c>
      <c r="G425" t="s">
        <v>280</v>
      </c>
      <c r="H425" s="6">
        <v>150</v>
      </c>
      <c r="I425" s="21" t="s">
        <v>169</v>
      </c>
      <c r="J425" t="s">
        <v>152</v>
      </c>
      <c r="K425" t="s">
        <v>19</v>
      </c>
      <c r="L425" t="s">
        <v>20</v>
      </c>
      <c r="M425" s="32" t="s">
        <v>378</v>
      </c>
      <c r="N425">
        <v>5000</v>
      </c>
      <c r="O425">
        <v>26213260</v>
      </c>
    </row>
    <row r="426" spans="1:16">
      <c r="A426">
        <v>105</v>
      </c>
      <c r="B426">
        <f>24*7</f>
        <v>168</v>
      </c>
      <c r="C426">
        <v>39.5</v>
      </c>
      <c r="D426" t="s">
        <v>14</v>
      </c>
      <c r="E426" t="s">
        <v>326</v>
      </c>
      <c r="F426" s="21" t="s">
        <v>15</v>
      </c>
      <c r="G426" t="s">
        <v>280</v>
      </c>
      <c r="H426" s="6">
        <v>150</v>
      </c>
      <c r="I426" s="21" t="s">
        <v>169</v>
      </c>
      <c r="J426" t="s">
        <v>152</v>
      </c>
      <c r="K426" t="s">
        <v>19</v>
      </c>
      <c r="L426" t="s">
        <v>20</v>
      </c>
      <c r="M426" s="32" t="s">
        <v>378</v>
      </c>
      <c r="N426">
        <v>5000</v>
      </c>
      <c r="O426">
        <v>26213260</v>
      </c>
    </row>
    <row r="427" spans="1:16">
      <c r="A427">
        <v>105</v>
      </c>
      <c r="B427">
        <f>24*14</f>
        <v>336</v>
      </c>
      <c r="C427">
        <v>37.700000000000003</v>
      </c>
      <c r="D427" t="s">
        <v>14</v>
      </c>
      <c r="E427" t="s">
        <v>326</v>
      </c>
      <c r="F427" s="21" t="s">
        <v>15</v>
      </c>
      <c r="G427" t="s">
        <v>280</v>
      </c>
      <c r="H427" s="6">
        <v>150</v>
      </c>
      <c r="I427" s="21" t="s">
        <v>169</v>
      </c>
      <c r="J427" t="s">
        <v>152</v>
      </c>
      <c r="K427" t="s">
        <v>19</v>
      </c>
      <c r="L427" t="s">
        <v>20</v>
      </c>
      <c r="M427" s="32" t="s">
        <v>378</v>
      </c>
      <c r="N427">
        <v>5000</v>
      </c>
      <c r="O427">
        <v>26213260</v>
      </c>
    </row>
    <row r="428" spans="1:16">
      <c r="A428">
        <v>105</v>
      </c>
      <c r="B428">
        <v>504</v>
      </c>
      <c r="C428">
        <v>34.200000000000003</v>
      </c>
      <c r="D428" t="s">
        <v>14</v>
      </c>
      <c r="E428" t="s">
        <v>326</v>
      </c>
      <c r="F428" s="21" t="s">
        <v>15</v>
      </c>
      <c r="G428" t="s">
        <v>280</v>
      </c>
      <c r="H428" s="6">
        <v>150</v>
      </c>
      <c r="I428" s="21" t="s">
        <v>169</v>
      </c>
      <c r="J428" t="s">
        <v>152</v>
      </c>
      <c r="K428" t="s">
        <v>19</v>
      </c>
      <c r="L428" t="s">
        <v>20</v>
      </c>
      <c r="M428" s="32" t="s">
        <v>378</v>
      </c>
      <c r="N428">
        <v>5000</v>
      </c>
      <c r="O428">
        <v>26213260</v>
      </c>
    </row>
    <row r="429" spans="1:16">
      <c r="A429">
        <v>106</v>
      </c>
      <c r="B429">
        <v>0.5</v>
      </c>
      <c r="C429">
        <v>38.045112781954799</v>
      </c>
      <c r="D429" t="s">
        <v>14</v>
      </c>
      <c r="E429">
        <v>19</v>
      </c>
      <c r="F429" s="6" t="s">
        <v>42</v>
      </c>
      <c r="G429" t="s">
        <v>280</v>
      </c>
      <c r="H429">
        <v>87.31</v>
      </c>
      <c r="I429" t="s">
        <v>81</v>
      </c>
      <c r="J429" t="s">
        <v>152</v>
      </c>
      <c r="K429" t="s">
        <v>19</v>
      </c>
      <c r="L429" s="21" t="s">
        <v>173</v>
      </c>
      <c r="M429" s="21" t="s">
        <v>196</v>
      </c>
      <c r="N429">
        <v>5000</v>
      </c>
      <c r="O429" s="8">
        <v>31556987</v>
      </c>
      <c r="P429" t="s">
        <v>174</v>
      </c>
    </row>
    <row r="430" spans="1:16">
      <c r="A430">
        <v>106</v>
      </c>
      <c r="B430">
        <v>2.5</v>
      </c>
      <c r="C430">
        <v>38.721804511278101</v>
      </c>
      <c r="D430" t="s">
        <v>14</v>
      </c>
      <c r="E430">
        <v>19</v>
      </c>
      <c r="F430" s="6" t="s">
        <v>42</v>
      </c>
      <c r="G430" t="s">
        <v>280</v>
      </c>
      <c r="H430">
        <v>87.31</v>
      </c>
      <c r="I430" t="s">
        <v>81</v>
      </c>
      <c r="J430" t="s">
        <v>152</v>
      </c>
      <c r="K430" t="s">
        <v>19</v>
      </c>
      <c r="L430" s="21" t="s">
        <v>173</v>
      </c>
      <c r="M430" s="21" t="s">
        <v>196</v>
      </c>
      <c r="N430">
        <v>5000</v>
      </c>
      <c r="O430" s="8">
        <v>31556987</v>
      </c>
    </row>
    <row r="431" spans="1:16">
      <c r="A431">
        <v>106</v>
      </c>
      <c r="B431">
        <v>17</v>
      </c>
      <c r="C431">
        <v>37.932330827067602</v>
      </c>
      <c r="D431" t="s">
        <v>14</v>
      </c>
      <c r="E431">
        <v>19</v>
      </c>
      <c r="F431" s="6" t="s">
        <v>42</v>
      </c>
      <c r="G431" t="s">
        <v>280</v>
      </c>
      <c r="H431">
        <v>87.31</v>
      </c>
      <c r="I431" t="s">
        <v>81</v>
      </c>
      <c r="J431" t="s">
        <v>152</v>
      </c>
      <c r="K431" t="s">
        <v>19</v>
      </c>
      <c r="L431" s="21" t="s">
        <v>173</v>
      </c>
      <c r="M431" s="21" t="s">
        <v>196</v>
      </c>
      <c r="N431">
        <v>5000</v>
      </c>
      <c r="O431" s="8">
        <v>31556987</v>
      </c>
    </row>
    <row r="432" spans="1:16">
      <c r="A432">
        <v>106</v>
      </c>
      <c r="B432">
        <v>25</v>
      </c>
      <c r="C432">
        <v>36.466165413533801</v>
      </c>
      <c r="D432" t="s">
        <v>14</v>
      </c>
      <c r="E432">
        <v>19</v>
      </c>
      <c r="F432" s="6" t="s">
        <v>42</v>
      </c>
      <c r="G432" t="s">
        <v>280</v>
      </c>
      <c r="H432">
        <v>87.31</v>
      </c>
      <c r="I432" t="s">
        <v>81</v>
      </c>
      <c r="J432" t="s">
        <v>152</v>
      </c>
      <c r="K432" t="s">
        <v>19</v>
      </c>
      <c r="L432" s="21" t="s">
        <v>173</v>
      </c>
      <c r="M432" s="21" t="s">
        <v>196</v>
      </c>
      <c r="N432">
        <v>5000</v>
      </c>
      <c r="O432" s="8">
        <v>31556987</v>
      </c>
    </row>
    <row r="433" spans="1:16">
      <c r="A433">
        <v>107</v>
      </c>
      <c r="B433">
        <v>2</v>
      </c>
      <c r="C433">
        <v>25.2631578947368</v>
      </c>
      <c r="D433" t="s">
        <v>14</v>
      </c>
      <c r="E433">
        <v>28.5</v>
      </c>
      <c r="F433" s="21" t="s">
        <v>15</v>
      </c>
      <c r="G433" t="s">
        <v>280</v>
      </c>
      <c r="H433">
        <v>400</v>
      </c>
      <c r="I433" t="s">
        <v>81</v>
      </c>
      <c r="J433" t="s">
        <v>152</v>
      </c>
      <c r="K433" t="s">
        <v>19</v>
      </c>
      <c r="L433" t="s">
        <v>20</v>
      </c>
      <c r="M433" s="21" t="s">
        <v>59</v>
      </c>
      <c r="N433">
        <v>0</v>
      </c>
      <c r="O433" s="8" t="s">
        <v>175</v>
      </c>
      <c r="P433" t="s">
        <v>176</v>
      </c>
    </row>
    <row r="434" spans="1:16">
      <c r="A434">
        <v>108</v>
      </c>
      <c r="B434">
        <v>24</v>
      </c>
      <c r="C434">
        <v>43.29</v>
      </c>
      <c r="D434" t="s">
        <v>14</v>
      </c>
      <c r="E434">
        <v>34</v>
      </c>
      <c r="F434" t="s">
        <v>70</v>
      </c>
      <c r="G434" t="s">
        <v>280</v>
      </c>
      <c r="H434">
        <v>20</v>
      </c>
      <c r="I434" t="s">
        <v>137</v>
      </c>
      <c r="J434" t="s">
        <v>152</v>
      </c>
      <c r="K434" t="s">
        <v>19</v>
      </c>
      <c r="L434" t="s">
        <v>20</v>
      </c>
      <c r="M434" s="21" t="s">
        <v>326</v>
      </c>
      <c r="N434">
        <v>0</v>
      </c>
      <c r="O434" s="8">
        <v>19936708</v>
      </c>
      <c r="P434" t="s">
        <v>291</v>
      </c>
    </row>
    <row r="435" spans="1:16">
      <c r="A435">
        <v>108</v>
      </c>
      <c r="B435">
        <v>72</v>
      </c>
      <c r="C435">
        <v>36.979999999999997</v>
      </c>
      <c r="D435" t="s">
        <v>14</v>
      </c>
      <c r="E435">
        <v>34</v>
      </c>
      <c r="F435" t="s">
        <v>70</v>
      </c>
      <c r="G435" t="s">
        <v>280</v>
      </c>
      <c r="H435">
        <v>20</v>
      </c>
      <c r="I435" t="s">
        <v>137</v>
      </c>
      <c r="J435" t="s">
        <v>152</v>
      </c>
      <c r="K435" t="s">
        <v>19</v>
      </c>
      <c r="L435" t="s">
        <v>20</v>
      </c>
      <c r="M435" s="21" t="s">
        <v>326</v>
      </c>
      <c r="N435">
        <v>0</v>
      </c>
      <c r="O435" s="8">
        <v>19936708</v>
      </c>
    </row>
    <row r="436" spans="1:16">
      <c r="A436">
        <v>108</v>
      </c>
      <c r="B436">
        <v>168</v>
      </c>
      <c r="C436">
        <v>30.31</v>
      </c>
      <c r="D436" t="s">
        <v>14</v>
      </c>
      <c r="E436">
        <v>34</v>
      </c>
      <c r="F436" t="s">
        <v>70</v>
      </c>
      <c r="G436" t="s">
        <v>280</v>
      </c>
      <c r="H436">
        <v>20</v>
      </c>
      <c r="I436" t="s">
        <v>137</v>
      </c>
      <c r="J436" t="s">
        <v>152</v>
      </c>
      <c r="K436" t="s">
        <v>19</v>
      </c>
      <c r="L436" t="s">
        <v>20</v>
      </c>
      <c r="M436" s="21" t="s">
        <v>326</v>
      </c>
      <c r="N436">
        <v>0</v>
      </c>
      <c r="O436" s="8">
        <v>19936708</v>
      </c>
    </row>
    <row r="437" spans="1:16">
      <c r="A437">
        <v>108</v>
      </c>
      <c r="B437">
        <v>360</v>
      </c>
      <c r="C437">
        <v>22.06</v>
      </c>
      <c r="D437" t="s">
        <v>14</v>
      </c>
      <c r="E437">
        <v>34</v>
      </c>
      <c r="F437" t="s">
        <v>70</v>
      </c>
      <c r="G437" t="s">
        <v>280</v>
      </c>
      <c r="H437">
        <v>20</v>
      </c>
      <c r="I437" t="s">
        <v>137</v>
      </c>
      <c r="J437" t="s">
        <v>152</v>
      </c>
      <c r="K437" t="s">
        <v>19</v>
      </c>
      <c r="L437" t="s">
        <v>20</v>
      </c>
      <c r="M437" s="21" t="s">
        <v>326</v>
      </c>
      <c r="N437">
        <v>0</v>
      </c>
      <c r="O437" s="8">
        <v>19936708</v>
      </c>
    </row>
    <row r="438" spans="1:16">
      <c r="A438">
        <v>108</v>
      </c>
      <c r="B438">
        <v>720</v>
      </c>
      <c r="C438">
        <v>16.8</v>
      </c>
      <c r="D438" t="s">
        <v>14</v>
      </c>
      <c r="E438">
        <v>34</v>
      </c>
      <c r="F438" t="s">
        <v>70</v>
      </c>
      <c r="G438" t="s">
        <v>280</v>
      </c>
      <c r="H438">
        <v>20</v>
      </c>
      <c r="I438" t="s">
        <v>137</v>
      </c>
      <c r="J438" t="s">
        <v>152</v>
      </c>
      <c r="K438" t="s">
        <v>19</v>
      </c>
      <c r="L438" t="s">
        <v>20</v>
      </c>
      <c r="M438" s="21" t="s">
        <v>326</v>
      </c>
      <c r="N438">
        <v>0</v>
      </c>
      <c r="O438" s="8">
        <v>19936708</v>
      </c>
    </row>
    <row r="439" spans="1:16">
      <c r="A439">
        <v>109</v>
      </c>
      <c r="B439">
        <v>24</v>
      </c>
      <c r="C439">
        <v>13.64</v>
      </c>
      <c r="D439" t="s">
        <v>14</v>
      </c>
      <c r="E439">
        <v>34</v>
      </c>
      <c r="F439" t="s">
        <v>70</v>
      </c>
      <c r="G439" t="s">
        <v>280</v>
      </c>
      <c r="H439">
        <v>20</v>
      </c>
      <c r="I439" t="s">
        <v>137</v>
      </c>
      <c r="J439" t="s">
        <v>152</v>
      </c>
      <c r="K439" t="s">
        <v>19</v>
      </c>
      <c r="L439" t="s">
        <v>20</v>
      </c>
      <c r="M439" s="21" t="s">
        <v>326</v>
      </c>
      <c r="N439">
        <v>0</v>
      </c>
      <c r="O439" s="8">
        <v>19936708</v>
      </c>
      <c r="P439" t="s">
        <v>292</v>
      </c>
    </row>
    <row r="440" spans="1:16">
      <c r="A440">
        <v>109</v>
      </c>
      <c r="B440">
        <v>72</v>
      </c>
      <c r="C440">
        <v>13.21</v>
      </c>
      <c r="D440" t="s">
        <v>14</v>
      </c>
      <c r="E440">
        <v>34</v>
      </c>
      <c r="F440" t="s">
        <v>70</v>
      </c>
      <c r="G440" t="s">
        <v>280</v>
      </c>
      <c r="H440">
        <v>20</v>
      </c>
      <c r="I440" t="s">
        <v>137</v>
      </c>
      <c r="J440" t="s">
        <v>152</v>
      </c>
      <c r="K440" t="s">
        <v>19</v>
      </c>
      <c r="L440" t="s">
        <v>20</v>
      </c>
      <c r="M440" s="21" t="s">
        <v>326</v>
      </c>
      <c r="N440">
        <v>0</v>
      </c>
      <c r="O440" s="8">
        <v>19936708</v>
      </c>
    </row>
    <row r="441" spans="1:16">
      <c r="A441">
        <v>109</v>
      </c>
      <c r="B441">
        <v>168</v>
      </c>
      <c r="C441">
        <v>12.98</v>
      </c>
      <c r="D441" t="s">
        <v>14</v>
      </c>
      <c r="E441">
        <v>34</v>
      </c>
      <c r="F441" t="s">
        <v>70</v>
      </c>
      <c r="G441" t="s">
        <v>280</v>
      </c>
      <c r="H441">
        <v>20</v>
      </c>
      <c r="I441" t="s">
        <v>137</v>
      </c>
      <c r="J441" t="s">
        <v>152</v>
      </c>
      <c r="K441" t="s">
        <v>19</v>
      </c>
      <c r="L441" t="s">
        <v>20</v>
      </c>
      <c r="M441" s="21" t="s">
        <v>326</v>
      </c>
      <c r="N441">
        <v>0</v>
      </c>
      <c r="O441" s="8">
        <v>19936708</v>
      </c>
    </row>
    <row r="442" spans="1:16">
      <c r="A442">
        <v>109</v>
      </c>
      <c r="B442">
        <v>360</v>
      </c>
      <c r="C442">
        <v>8.89</v>
      </c>
      <c r="D442" t="s">
        <v>14</v>
      </c>
      <c r="E442">
        <v>34</v>
      </c>
      <c r="F442" t="s">
        <v>70</v>
      </c>
      <c r="G442" t="s">
        <v>280</v>
      </c>
      <c r="H442">
        <v>20</v>
      </c>
      <c r="I442" t="s">
        <v>137</v>
      </c>
      <c r="J442" t="s">
        <v>152</v>
      </c>
      <c r="K442" t="s">
        <v>19</v>
      </c>
      <c r="L442" t="s">
        <v>20</v>
      </c>
      <c r="M442" s="21" t="s">
        <v>326</v>
      </c>
      <c r="N442">
        <v>0</v>
      </c>
      <c r="O442" s="8">
        <v>19936708</v>
      </c>
    </row>
    <row r="443" spans="1:16">
      <c r="A443">
        <v>109</v>
      </c>
      <c r="B443">
        <v>720</v>
      </c>
      <c r="C443">
        <v>5.79</v>
      </c>
      <c r="D443" t="s">
        <v>14</v>
      </c>
      <c r="E443">
        <v>34</v>
      </c>
      <c r="F443" t="s">
        <v>70</v>
      </c>
      <c r="G443" t="s">
        <v>280</v>
      </c>
      <c r="H443">
        <v>20</v>
      </c>
      <c r="I443" t="s">
        <v>137</v>
      </c>
      <c r="J443" t="s">
        <v>152</v>
      </c>
      <c r="K443" t="s">
        <v>19</v>
      </c>
      <c r="L443" t="s">
        <v>20</v>
      </c>
      <c r="M443" s="21" t="s">
        <v>326</v>
      </c>
      <c r="N443">
        <v>0</v>
      </c>
      <c r="O443" s="8">
        <v>19936708</v>
      </c>
    </row>
    <row r="444" spans="1:16">
      <c r="A444">
        <v>110</v>
      </c>
      <c r="B444">
        <v>48</v>
      </c>
      <c r="C444">
        <v>12.18</v>
      </c>
      <c r="D444" t="s">
        <v>14</v>
      </c>
      <c r="E444" t="s">
        <v>326</v>
      </c>
      <c r="F444" t="s">
        <v>158</v>
      </c>
      <c r="G444" t="s">
        <v>280</v>
      </c>
      <c r="H444">
        <v>15</v>
      </c>
      <c r="I444" t="s">
        <v>29</v>
      </c>
      <c r="J444" t="s">
        <v>152</v>
      </c>
      <c r="K444" t="s">
        <v>19</v>
      </c>
      <c r="L444" t="s">
        <v>20</v>
      </c>
      <c r="M444" s="21" t="s">
        <v>326</v>
      </c>
      <c r="N444">
        <v>0</v>
      </c>
      <c r="O444">
        <v>21546997</v>
      </c>
      <c r="P444" t="s">
        <v>177</v>
      </c>
    </row>
    <row r="445" spans="1:16">
      <c r="A445">
        <v>111</v>
      </c>
      <c r="B445">
        <f>14*24</f>
        <v>336</v>
      </c>
      <c r="C445">
        <v>12.736842105263101</v>
      </c>
      <c r="D445" t="s">
        <v>14</v>
      </c>
      <c r="E445">
        <v>21</v>
      </c>
      <c r="F445" t="s">
        <v>70</v>
      </c>
      <c r="G445" t="s">
        <v>280</v>
      </c>
      <c r="H445" s="41">
        <v>109.38</v>
      </c>
      <c r="I445" s="27" t="s">
        <v>178</v>
      </c>
      <c r="J445" t="s">
        <v>152</v>
      </c>
      <c r="K445" t="s">
        <v>19</v>
      </c>
      <c r="L445" t="s">
        <v>20</v>
      </c>
      <c r="M445" s="21" t="s">
        <v>378</v>
      </c>
      <c r="N445">
        <v>0</v>
      </c>
      <c r="O445">
        <v>23593469</v>
      </c>
      <c r="P445" s="27" t="s">
        <v>179</v>
      </c>
    </row>
    <row r="446" spans="1:16">
      <c r="A446">
        <v>112</v>
      </c>
      <c r="B446">
        <v>0.5</v>
      </c>
      <c r="C446">
        <v>14.756097560975601</v>
      </c>
      <c r="D446" t="s">
        <v>14</v>
      </c>
      <c r="E446">
        <v>20</v>
      </c>
      <c r="F446" s="21" t="s">
        <v>15</v>
      </c>
      <c r="G446" t="s">
        <v>280</v>
      </c>
      <c r="H446">
        <v>13.5</v>
      </c>
      <c r="I446" t="s">
        <v>81</v>
      </c>
      <c r="J446" t="s">
        <v>152</v>
      </c>
      <c r="K446" t="s">
        <v>19</v>
      </c>
      <c r="L446" t="s">
        <v>20</v>
      </c>
      <c r="M446" s="21" t="s">
        <v>326</v>
      </c>
      <c r="N446">
        <v>500</v>
      </c>
      <c r="O446">
        <v>34029471</v>
      </c>
      <c r="P446" t="s">
        <v>180</v>
      </c>
    </row>
    <row r="447" spans="1:16">
      <c r="A447">
        <v>112</v>
      </c>
      <c r="B447">
        <v>2</v>
      </c>
      <c r="C447">
        <v>13.6585365853658</v>
      </c>
      <c r="D447" t="s">
        <v>14</v>
      </c>
      <c r="E447">
        <v>20</v>
      </c>
      <c r="F447" s="21" t="s">
        <v>15</v>
      </c>
      <c r="G447" t="s">
        <v>280</v>
      </c>
      <c r="H447">
        <v>13.5</v>
      </c>
      <c r="I447" t="s">
        <v>81</v>
      </c>
      <c r="J447" t="s">
        <v>152</v>
      </c>
      <c r="K447" t="s">
        <v>19</v>
      </c>
      <c r="L447" t="s">
        <v>20</v>
      </c>
      <c r="M447" s="21" t="s">
        <v>326</v>
      </c>
      <c r="N447">
        <v>500</v>
      </c>
      <c r="O447">
        <v>34029471</v>
      </c>
    </row>
    <row r="448" spans="1:16">
      <c r="A448">
        <v>112</v>
      </c>
      <c r="B448">
        <v>6</v>
      </c>
      <c r="C448">
        <v>12.3170731707317</v>
      </c>
      <c r="D448" t="s">
        <v>14</v>
      </c>
      <c r="E448">
        <v>20</v>
      </c>
      <c r="F448" s="21" t="s">
        <v>15</v>
      </c>
      <c r="G448" t="s">
        <v>280</v>
      </c>
      <c r="H448">
        <v>13.5</v>
      </c>
      <c r="I448" t="s">
        <v>81</v>
      </c>
      <c r="J448" t="s">
        <v>152</v>
      </c>
      <c r="K448" t="s">
        <v>19</v>
      </c>
      <c r="L448" t="s">
        <v>20</v>
      </c>
      <c r="M448" s="21" t="s">
        <v>326</v>
      </c>
      <c r="N448">
        <v>500</v>
      </c>
      <c r="O448">
        <v>34029471</v>
      </c>
    </row>
    <row r="449" spans="1:16">
      <c r="A449">
        <v>112</v>
      </c>
      <c r="B449">
        <v>12</v>
      </c>
      <c r="C449">
        <v>13.170731707317</v>
      </c>
      <c r="D449" t="s">
        <v>14</v>
      </c>
      <c r="E449">
        <v>20</v>
      </c>
      <c r="F449" s="21" t="s">
        <v>15</v>
      </c>
      <c r="G449" t="s">
        <v>280</v>
      </c>
      <c r="H449">
        <v>13.5</v>
      </c>
      <c r="I449" t="s">
        <v>81</v>
      </c>
      <c r="J449" t="s">
        <v>152</v>
      </c>
      <c r="K449" t="s">
        <v>19</v>
      </c>
      <c r="L449" t="s">
        <v>20</v>
      </c>
      <c r="M449" s="21" t="s">
        <v>326</v>
      </c>
      <c r="N449">
        <v>500</v>
      </c>
      <c r="O449">
        <v>34029471</v>
      </c>
    </row>
    <row r="450" spans="1:16">
      <c r="A450">
        <v>112</v>
      </c>
      <c r="B450">
        <v>24</v>
      </c>
      <c r="C450">
        <v>10.487804878048699</v>
      </c>
      <c r="D450" t="s">
        <v>14</v>
      </c>
      <c r="E450">
        <v>20</v>
      </c>
      <c r="F450" s="21" t="s">
        <v>15</v>
      </c>
      <c r="G450" t="s">
        <v>280</v>
      </c>
      <c r="H450">
        <v>13.5</v>
      </c>
      <c r="I450" t="s">
        <v>81</v>
      </c>
      <c r="J450" t="s">
        <v>152</v>
      </c>
      <c r="K450" t="s">
        <v>19</v>
      </c>
      <c r="L450" t="s">
        <v>20</v>
      </c>
      <c r="M450" s="21" t="s">
        <v>326</v>
      </c>
      <c r="N450">
        <v>500</v>
      </c>
      <c r="O450">
        <v>34029471</v>
      </c>
    </row>
    <row r="451" spans="1:16">
      <c r="A451">
        <v>112</v>
      </c>
      <c r="B451">
        <v>48</v>
      </c>
      <c r="C451">
        <v>7.8658536585365804</v>
      </c>
      <c r="D451" t="s">
        <v>14</v>
      </c>
      <c r="E451">
        <v>20</v>
      </c>
      <c r="F451" s="21" t="s">
        <v>15</v>
      </c>
      <c r="G451" t="s">
        <v>280</v>
      </c>
      <c r="H451">
        <v>13.5</v>
      </c>
      <c r="I451" t="s">
        <v>81</v>
      </c>
      <c r="J451" t="s">
        <v>152</v>
      </c>
      <c r="K451" t="s">
        <v>19</v>
      </c>
      <c r="L451" t="s">
        <v>20</v>
      </c>
      <c r="M451" s="21" t="s">
        <v>326</v>
      </c>
      <c r="N451">
        <v>500</v>
      </c>
      <c r="O451">
        <v>34029471</v>
      </c>
    </row>
    <row r="452" spans="1:16">
      <c r="A452">
        <v>113</v>
      </c>
      <c r="B452">
        <v>2</v>
      </c>
      <c r="C452">
        <v>11.3</v>
      </c>
      <c r="D452" t="s">
        <v>14</v>
      </c>
      <c r="E452">
        <v>20</v>
      </c>
      <c r="F452" s="21" t="s">
        <v>15</v>
      </c>
      <c r="G452" t="s">
        <v>280</v>
      </c>
      <c r="H452">
        <v>25</v>
      </c>
      <c r="I452" t="s">
        <v>181</v>
      </c>
      <c r="J452" t="s">
        <v>152</v>
      </c>
      <c r="K452" t="s">
        <v>19</v>
      </c>
      <c r="L452" t="s">
        <v>20</v>
      </c>
      <c r="M452" s="21" t="s">
        <v>326</v>
      </c>
      <c r="N452" t="s">
        <v>53</v>
      </c>
      <c r="O452">
        <v>20826046</v>
      </c>
      <c r="P452" s="16" t="s">
        <v>371</v>
      </c>
    </row>
    <row r="453" spans="1:16">
      <c r="A453">
        <v>114</v>
      </c>
      <c r="B453">
        <v>5</v>
      </c>
      <c r="C453">
        <v>3.2954545454545401</v>
      </c>
      <c r="D453" t="s">
        <v>14</v>
      </c>
      <c r="E453">
        <v>21.4</v>
      </c>
      <c r="F453" t="s">
        <v>31</v>
      </c>
      <c r="G453" t="s">
        <v>280</v>
      </c>
      <c r="H453">
        <v>6.4</v>
      </c>
      <c r="I453" t="s">
        <v>81</v>
      </c>
      <c r="J453" t="s">
        <v>152</v>
      </c>
      <c r="K453" t="s">
        <v>19</v>
      </c>
      <c r="L453" t="s">
        <v>160</v>
      </c>
      <c r="M453" s="21" t="s">
        <v>326</v>
      </c>
      <c r="N453">
        <v>866</v>
      </c>
      <c r="O453">
        <v>29123332</v>
      </c>
      <c r="P453" t="s">
        <v>182</v>
      </c>
    </row>
    <row r="454" spans="1:16">
      <c r="A454">
        <v>114</v>
      </c>
      <c r="B454">
        <v>24</v>
      </c>
      <c r="C454">
        <v>4.5454545454545396</v>
      </c>
      <c r="D454" t="s">
        <v>14</v>
      </c>
      <c r="E454">
        <v>21.4</v>
      </c>
      <c r="F454" t="s">
        <v>31</v>
      </c>
      <c r="G454" t="s">
        <v>280</v>
      </c>
      <c r="H454">
        <v>6.4</v>
      </c>
      <c r="I454" t="s">
        <v>81</v>
      </c>
      <c r="J454" t="s">
        <v>152</v>
      </c>
      <c r="K454" t="s">
        <v>19</v>
      </c>
      <c r="L454" t="s">
        <v>160</v>
      </c>
      <c r="M454" s="21" t="s">
        <v>326</v>
      </c>
      <c r="N454">
        <v>866</v>
      </c>
      <c r="O454">
        <v>29123332</v>
      </c>
    </row>
    <row r="455" spans="1:16">
      <c r="A455">
        <v>114</v>
      </c>
      <c r="B455">
        <v>72</v>
      </c>
      <c r="C455">
        <v>4.0909090909090802</v>
      </c>
      <c r="D455" t="s">
        <v>14</v>
      </c>
      <c r="E455">
        <v>21.4</v>
      </c>
      <c r="F455" t="s">
        <v>31</v>
      </c>
      <c r="G455" t="s">
        <v>280</v>
      </c>
      <c r="H455">
        <v>6.4</v>
      </c>
      <c r="I455" t="s">
        <v>81</v>
      </c>
      <c r="J455" t="s">
        <v>152</v>
      </c>
      <c r="K455" t="s">
        <v>19</v>
      </c>
      <c r="L455" t="s">
        <v>160</v>
      </c>
      <c r="M455" s="21" t="s">
        <v>326</v>
      </c>
      <c r="N455">
        <v>866</v>
      </c>
      <c r="O455">
        <v>29123332</v>
      </c>
    </row>
    <row r="456" spans="1:16">
      <c r="A456">
        <v>115</v>
      </c>
      <c r="B456">
        <v>5</v>
      </c>
      <c r="C456">
        <v>1.6666666666666601</v>
      </c>
      <c r="D456" t="s">
        <v>14</v>
      </c>
      <c r="E456">
        <v>21.4</v>
      </c>
      <c r="F456" t="s">
        <v>31</v>
      </c>
      <c r="G456" t="s">
        <v>280</v>
      </c>
      <c r="H456">
        <v>6.4</v>
      </c>
      <c r="I456" t="s">
        <v>81</v>
      </c>
      <c r="J456" t="s">
        <v>152</v>
      </c>
      <c r="K456" t="s">
        <v>19</v>
      </c>
      <c r="L456" t="s">
        <v>160</v>
      </c>
      <c r="M456" s="21" t="s">
        <v>326</v>
      </c>
      <c r="N456">
        <v>866</v>
      </c>
      <c r="O456">
        <v>29123332</v>
      </c>
      <c r="P456" t="s">
        <v>183</v>
      </c>
    </row>
    <row r="457" spans="1:16">
      <c r="A457">
        <v>115</v>
      </c>
      <c r="B457">
        <v>24</v>
      </c>
      <c r="C457">
        <v>4.6428571428571397</v>
      </c>
      <c r="D457" t="s">
        <v>14</v>
      </c>
      <c r="E457">
        <v>21.4</v>
      </c>
      <c r="F457" t="s">
        <v>31</v>
      </c>
      <c r="G457" t="s">
        <v>280</v>
      </c>
      <c r="H457">
        <v>6.4</v>
      </c>
      <c r="I457" t="s">
        <v>81</v>
      </c>
      <c r="J457" t="s">
        <v>152</v>
      </c>
      <c r="K457" t="s">
        <v>19</v>
      </c>
      <c r="L457" t="s">
        <v>160</v>
      </c>
      <c r="M457" s="21" t="s">
        <v>326</v>
      </c>
      <c r="N457">
        <v>866</v>
      </c>
      <c r="O457">
        <v>29123332</v>
      </c>
    </row>
    <row r="458" spans="1:16">
      <c r="A458">
        <v>115</v>
      </c>
      <c r="B458">
        <v>72</v>
      </c>
      <c r="C458">
        <v>4.5238095238095202</v>
      </c>
      <c r="D458" t="s">
        <v>14</v>
      </c>
      <c r="E458">
        <v>21.4</v>
      </c>
      <c r="F458" t="s">
        <v>31</v>
      </c>
      <c r="G458" t="s">
        <v>280</v>
      </c>
      <c r="H458">
        <v>6.4</v>
      </c>
      <c r="I458" t="s">
        <v>81</v>
      </c>
      <c r="J458" t="s">
        <v>152</v>
      </c>
      <c r="K458" t="s">
        <v>19</v>
      </c>
      <c r="L458" t="s">
        <v>160</v>
      </c>
      <c r="M458" s="21" t="s">
        <v>326</v>
      </c>
      <c r="N458">
        <v>866</v>
      </c>
      <c r="O458">
        <v>29123332</v>
      </c>
    </row>
    <row r="459" spans="1:16">
      <c r="A459">
        <v>116</v>
      </c>
      <c r="B459">
        <v>72</v>
      </c>
      <c r="C459">
        <v>8.8815789473684195</v>
      </c>
      <c r="D459" t="s">
        <v>14</v>
      </c>
      <c r="E459" t="s">
        <v>326</v>
      </c>
      <c r="F459" s="21" t="s">
        <v>15</v>
      </c>
      <c r="G459" t="s">
        <v>280</v>
      </c>
      <c r="H459">
        <v>13.64</v>
      </c>
      <c r="I459" t="s">
        <v>29</v>
      </c>
      <c r="J459" t="s">
        <v>152</v>
      </c>
      <c r="K459" t="s">
        <v>19</v>
      </c>
      <c r="L459" t="s">
        <v>20</v>
      </c>
      <c r="M459" s="21" t="s">
        <v>196</v>
      </c>
      <c r="N459">
        <v>500</v>
      </c>
      <c r="O459">
        <v>31565854</v>
      </c>
      <c r="P459" t="s">
        <v>185</v>
      </c>
    </row>
    <row r="460" spans="1:16">
      <c r="A460">
        <v>117</v>
      </c>
      <c r="B460">
        <v>72</v>
      </c>
      <c r="C460">
        <v>15.0657894736842</v>
      </c>
      <c r="D460" t="s">
        <v>14</v>
      </c>
      <c r="E460" t="s">
        <v>326</v>
      </c>
      <c r="F460" s="21" t="s">
        <v>15</v>
      </c>
      <c r="G460" t="s">
        <v>280</v>
      </c>
      <c r="H460">
        <v>13.64</v>
      </c>
      <c r="I460" t="s">
        <v>29</v>
      </c>
      <c r="J460" t="s">
        <v>152</v>
      </c>
      <c r="K460" t="s">
        <v>19</v>
      </c>
      <c r="L460" t="s">
        <v>20</v>
      </c>
      <c r="M460" s="21" t="s">
        <v>196</v>
      </c>
      <c r="N460">
        <v>500</v>
      </c>
      <c r="O460">
        <v>31565854</v>
      </c>
    </row>
    <row r="461" spans="1:16">
      <c r="A461">
        <v>118</v>
      </c>
      <c r="B461">
        <f>10/60</f>
        <v>0.16666666666666666</v>
      </c>
      <c r="C461">
        <v>12.7731092436974</v>
      </c>
      <c r="D461" t="s">
        <v>14</v>
      </c>
      <c r="E461">
        <v>23.3</v>
      </c>
      <c r="F461" t="s">
        <v>48</v>
      </c>
      <c r="G461" t="s">
        <v>280</v>
      </c>
      <c r="H461">
        <v>96</v>
      </c>
      <c r="I461" t="s">
        <v>234</v>
      </c>
      <c r="J461" t="s">
        <v>186</v>
      </c>
      <c r="K461" t="s">
        <v>19</v>
      </c>
      <c r="L461" t="s">
        <v>20</v>
      </c>
      <c r="M461" s="21" t="s">
        <v>378</v>
      </c>
      <c r="N461">
        <v>2000</v>
      </c>
      <c r="O461">
        <v>25862513</v>
      </c>
      <c r="P461" t="s">
        <v>187</v>
      </c>
    </row>
    <row r="462" spans="1:16">
      <c r="A462">
        <v>118</v>
      </c>
      <c r="B462">
        <v>2</v>
      </c>
      <c r="C462">
        <v>14.453781512605</v>
      </c>
      <c r="D462" t="s">
        <v>14</v>
      </c>
      <c r="E462">
        <v>23.3</v>
      </c>
      <c r="F462" t="s">
        <v>48</v>
      </c>
      <c r="G462" t="s">
        <v>280</v>
      </c>
      <c r="H462">
        <v>96</v>
      </c>
      <c r="I462" t="s">
        <v>234</v>
      </c>
      <c r="J462" t="s">
        <v>186</v>
      </c>
      <c r="K462" t="s">
        <v>19</v>
      </c>
      <c r="L462" t="s">
        <v>20</v>
      </c>
      <c r="M462" s="21" t="s">
        <v>378</v>
      </c>
      <c r="N462">
        <v>2000</v>
      </c>
      <c r="O462">
        <v>25862513</v>
      </c>
    </row>
    <row r="463" spans="1:16">
      <c r="A463">
        <v>118</v>
      </c>
      <c r="B463">
        <v>4</v>
      </c>
      <c r="C463">
        <v>14.7899159663865</v>
      </c>
      <c r="D463" t="s">
        <v>14</v>
      </c>
      <c r="E463">
        <v>23.3</v>
      </c>
      <c r="F463" t="s">
        <v>48</v>
      </c>
      <c r="G463" t="s">
        <v>280</v>
      </c>
      <c r="H463">
        <v>96</v>
      </c>
      <c r="I463" t="s">
        <v>234</v>
      </c>
      <c r="J463" t="s">
        <v>186</v>
      </c>
      <c r="K463" t="s">
        <v>19</v>
      </c>
      <c r="L463" t="s">
        <v>20</v>
      </c>
      <c r="M463" s="21" t="s">
        <v>378</v>
      </c>
      <c r="N463">
        <v>2000</v>
      </c>
      <c r="O463">
        <v>25862513</v>
      </c>
    </row>
    <row r="464" spans="1:16">
      <c r="A464">
        <v>118</v>
      </c>
      <c r="B464">
        <v>8</v>
      </c>
      <c r="C464">
        <v>17.1428571428571</v>
      </c>
      <c r="D464" t="s">
        <v>14</v>
      </c>
      <c r="E464">
        <v>23.3</v>
      </c>
      <c r="F464" t="s">
        <v>48</v>
      </c>
      <c r="G464" t="s">
        <v>280</v>
      </c>
      <c r="H464">
        <v>96</v>
      </c>
      <c r="I464" t="s">
        <v>234</v>
      </c>
      <c r="J464" t="s">
        <v>186</v>
      </c>
      <c r="K464" t="s">
        <v>19</v>
      </c>
      <c r="L464" t="s">
        <v>20</v>
      </c>
      <c r="M464" s="21" t="s">
        <v>378</v>
      </c>
      <c r="N464">
        <v>2000</v>
      </c>
      <c r="O464">
        <v>25862513</v>
      </c>
    </row>
    <row r="465" spans="1:16">
      <c r="A465">
        <v>118</v>
      </c>
      <c r="B465">
        <v>18</v>
      </c>
      <c r="C465">
        <v>17.4789915966386</v>
      </c>
      <c r="D465" t="s">
        <v>14</v>
      </c>
      <c r="E465">
        <v>23.3</v>
      </c>
      <c r="F465" t="s">
        <v>48</v>
      </c>
      <c r="G465" t="s">
        <v>280</v>
      </c>
      <c r="H465">
        <v>96</v>
      </c>
      <c r="I465" t="s">
        <v>234</v>
      </c>
      <c r="J465" t="s">
        <v>186</v>
      </c>
      <c r="K465" t="s">
        <v>19</v>
      </c>
      <c r="L465" t="s">
        <v>20</v>
      </c>
      <c r="M465" s="21" t="s">
        <v>378</v>
      </c>
      <c r="N465">
        <v>2000</v>
      </c>
      <c r="O465">
        <v>25862513</v>
      </c>
    </row>
    <row r="466" spans="1:16">
      <c r="A466">
        <v>118</v>
      </c>
      <c r="B466">
        <v>24</v>
      </c>
      <c r="C466">
        <v>18.823529411764699</v>
      </c>
      <c r="D466" t="s">
        <v>14</v>
      </c>
      <c r="E466">
        <v>23.3</v>
      </c>
      <c r="F466" t="s">
        <v>48</v>
      </c>
      <c r="G466" t="s">
        <v>280</v>
      </c>
      <c r="H466">
        <v>96</v>
      </c>
      <c r="I466" t="s">
        <v>234</v>
      </c>
      <c r="J466" t="s">
        <v>186</v>
      </c>
      <c r="K466" t="s">
        <v>19</v>
      </c>
      <c r="L466" t="s">
        <v>20</v>
      </c>
      <c r="M466" s="21" t="s">
        <v>378</v>
      </c>
      <c r="N466">
        <v>2000</v>
      </c>
      <c r="O466">
        <v>25862513</v>
      </c>
    </row>
    <row r="467" spans="1:16">
      <c r="A467">
        <v>118</v>
      </c>
      <c r="B467">
        <v>48</v>
      </c>
      <c r="C467">
        <v>20.5042016806722</v>
      </c>
      <c r="D467" t="s">
        <v>14</v>
      </c>
      <c r="E467">
        <v>23.3</v>
      </c>
      <c r="F467" t="s">
        <v>48</v>
      </c>
      <c r="G467" t="s">
        <v>280</v>
      </c>
      <c r="H467">
        <v>96</v>
      </c>
      <c r="I467" t="s">
        <v>234</v>
      </c>
      <c r="J467" t="s">
        <v>186</v>
      </c>
      <c r="K467" t="s">
        <v>19</v>
      </c>
      <c r="L467" t="s">
        <v>20</v>
      </c>
      <c r="M467" s="21" t="s">
        <v>378</v>
      </c>
      <c r="N467">
        <v>2000</v>
      </c>
      <c r="O467">
        <v>25862513</v>
      </c>
    </row>
    <row r="468" spans="1:16">
      <c r="A468">
        <v>118</v>
      </c>
      <c r="B468">
        <v>72</v>
      </c>
      <c r="C468">
        <v>23.529411764705799</v>
      </c>
      <c r="D468" t="s">
        <v>14</v>
      </c>
      <c r="E468">
        <v>23.3</v>
      </c>
      <c r="F468" t="s">
        <v>48</v>
      </c>
      <c r="G468" t="s">
        <v>280</v>
      </c>
      <c r="H468">
        <v>96</v>
      </c>
      <c r="I468" t="s">
        <v>234</v>
      </c>
      <c r="J468" t="s">
        <v>186</v>
      </c>
      <c r="K468" t="s">
        <v>19</v>
      </c>
      <c r="L468" t="s">
        <v>20</v>
      </c>
      <c r="M468" s="21" t="s">
        <v>378</v>
      </c>
      <c r="N468">
        <v>2000</v>
      </c>
      <c r="O468">
        <v>25862513</v>
      </c>
    </row>
    <row r="469" spans="1:16">
      <c r="A469">
        <v>118</v>
      </c>
      <c r="B469">
        <v>96</v>
      </c>
      <c r="C469">
        <v>21.848739495798299</v>
      </c>
      <c r="D469" t="s">
        <v>14</v>
      </c>
      <c r="E469">
        <v>23.3</v>
      </c>
      <c r="F469" t="s">
        <v>48</v>
      </c>
      <c r="G469" t="s">
        <v>280</v>
      </c>
      <c r="H469">
        <v>96</v>
      </c>
      <c r="I469" t="s">
        <v>234</v>
      </c>
      <c r="J469" t="s">
        <v>186</v>
      </c>
      <c r="K469" t="s">
        <v>19</v>
      </c>
      <c r="L469" t="s">
        <v>20</v>
      </c>
      <c r="M469" s="21" t="s">
        <v>378</v>
      </c>
      <c r="N469">
        <v>2000</v>
      </c>
      <c r="O469">
        <v>25862513</v>
      </c>
    </row>
    <row r="470" spans="1:16">
      <c r="A470">
        <v>118</v>
      </c>
      <c r="B470">
        <v>120</v>
      </c>
      <c r="C470">
        <v>18.487394957983099</v>
      </c>
      <c r="D470" t="s">
        <v>14</v>
      </c>
      <c r="E470">
        <v>23.3</v>
      </c>
      <c r="F470" t="s">
        <v>48</v>
      </c>
      <c r="G470" t="s">
        <v>280</v>
      </c>
      <c r="H470">
        <v>96</v>
      </c>
      <c r="I470" t="s">
        <v>234</v>
      </c>
      <c r="J470" t="s">
        <v>186</v>
      </c>
      <c r="K470" t="s">
        <v>19</v>
      </c>
      <c r="L470" t="s">
        <v>20</v>
      </c>
      <c r="M470" s="21" t="s">
        <v>378</v>
      </c>
      <c r="N470">
        <v>2000</v>
      </c>
      <c r="O470">
        <v>25862513</v>
      </c>
    </row>
    <row r="471" spans="1:16">
      <c r="A471">
        <v>119</v>
      </c>
      <c r="B471">
        <f>10/60</f>
        <v>0.16666666666666666</v>
      </c>
      <c r="C471">
        <v>8.0769230769230802</v>
      </c>
      <c r="D471" t="s">
        <v>14</v>
      </c>
      <c r="E471">
        <v>17</v>
      </c>
      <c r="F471" s="21" t="s">
        <v>15</v>
      </c>
      <c r="G471" t="s">
        <v>280</v>
      </c>
      <c r="H471">
        <v>100</v>
      </c>
      <c r="I471" t="s">
        <v>137</v>
      </c>
      <c r="J471" t="s">
        <v>186</v>
      </c>
      <c r="K471" t="s">
        <v>19</v>
      </c>
      <c r="L471" t="s">
        <v>20</v>
      </c>
      <c r="M471" s="21" t="s">
        <v>326</v>
      </c>
      <c r="N471" t="s">
        <v>53</v>
      </c>
      <c r="O471">
        <v>16984142</v>
      </c>
    </row>
    <row r="472" spans="1:16">
      <c r="A472">
        <v>119</v>
      </c>
      <c r="B472">
        <v>6</v>
      </c>
      <c r="C472">
        <v>13.076923076923</v>
      </c>
      <c r="D472" t="s">
        <v>14</v>
      </c>
      <c r="E472">
        <v>17</v>
      </c>
      <c r="F472" s="21" t="s">
        <v>15</v>
      </c>
      <c r="G472" t="s">
        <v>280</v>
      </c>
      <c r="H472">
        <v>100</v>
      </c>
      <c r="I472" t="s">
        <v>137</v>
      </c>
      <c r="J472" t="s">
        <v>186</v>
      </c>
      <c r="K472" t="s">
        <v>19</v>
      </c>
      <c r="L472" t="s">
        <v>20</v>
      </c>
      <c r="M472" s="21" t="s">
        <v>326</v>
      </c>
      <c r="N472" t="s">
        <v>53</v>
      </c>
      <c r="O472">
        <v>16984142</v>
      </c>
    </row>
    <row r="473" spans="1:16">
      <c r="A473">
        <v>119</v>
      </c>
      <c r="B473">
        <v>24</v>
      </c>
      <c r="C473">
        <v>9.0384615384615294</v>
      </c>
      <c r="D473" t="s">
        <v>14</v>
      </c>
      <c r="E473">
        <v>17</v>
      </c>
      <c r="F473" s="21" t="s">
        <v>15</v>
      </c>
      <c r="G473" t="s">
        <v>280</v>
      </c>
      <c r="H473">
        <v>100</v>
      </c>
      <c r="I473" t="s">
        <v>137</v>
      </c>
      <c r="J473" t="s">
        <v>186</v>
      </c>
      <c r="K473" t="s">
        <v>19</v>
      </c>
      <c r="L473" t="s">
        <v>20</v>
      </c>
      <c r="M473" s="21" t="s">
        <v>326</v>
      </c>
      <c r="N473" t="s">
        <v>53</v>
      </c>
      <c r="O473">
        <v>16984142</v>
      </c>
    </row>
    <row r="474" spans="1:16">
      <c r="A474">
        <v>119</v>
      </c>
      <c r="B474">
        <v>72</v>
      </c>
      <c r="C474">
        <v>5.3846153846153797</v>
      </c>
      <c r="D474" t="s">
        <v>14</v>
      </c>
      <c r="E474">
        <v>17</v>
      </c>
      <c r="F474" s="21" t="s">
        <v>15</v>
      </c>
      <c r="G474" t="s">
        <v>280</v>
      </c>
      <c r="H474">
        <v>100</v>
      </c>
      <c r="I474" t="s">
        <v>137</v>
      </c>
      <c r="J474" t="s">
        <v>186</v>
      </c>
      <c r="K474" t="s">
        <v>19</v>
      </c>
      <c r="L474" t="s">
        <v>20</v>
      </c>
      <c r="M474" s="21" t="s">
        <v>326</v>
      </c>
      <c r="N474" t="s">
        <v>53</v>
      </c>
      <c r="O474">
        <v>16984142</v>
      </c>
    </row>
    <row r="475" spans="1:16">
      <c r="A475">
        <v>120</v>
      </c>
      <c r="B475">
        <f>10/60</f>
        <v>0.16666666666666666</v>
      </c>
      <c r="C475">
        <v>10.9615384615384</v>
      </c>
      <c r="D475" t="s">
        <v>14</v>
      </c>
      <c r="E475">
        <v>17</v>
      </c>
      <c r="F475" s="21" t="s">
        <v>15</v>
      </c>
      <c r="G475" t="s">
        <v>280</v>
      </c>
      <c r="H475">
        <v>101</v>
      </c>
      <c r="I475" t="s">
        <v>137</v>
      </c>
      <c r="J475" t="s">
        <v>186</v>
      </c>
      <c r="K475" t="s">
        <v>19</v>
      </c>
      <c r="L475" t="s">
        <v>20</v>
      </c>
      <c r="M475" s="21" t="s">
        <v>326</v>
      </c>
      <c r="N475" t="s">
        <v>53</v>
      </c>
      <c r="O475">
        <v>16984142</v>
      </c>
    </row>
    <row r="476" spans="1:16">
      <c r="A476">
        <v>120</v>
      </c>
      <c r="B476">
        <v>6</v>
      </c>
      <c r="C476">
        <v>15.3846153846153</v>
      </c>
      <c r="D476" t="s">
        <v>14</v>
      </c>
      <c r="E476">
        <v>17</v>
      </c>
      <c r="F476" s="21" t="s">
        <v>15</v>
      </c>
      <c r="G476" t="s">
        <v>280</v>
      </c>
      <c r="H476">
        <v>102</v>
      </c>
      <c r="I476" t="s">
        <v>137</v>
      </c>
      <c r="J476" t="s">
        <v>186</v>
      </c>
      <c r="K476" t="s">
        <v>19</v>
      </c>
      <c r="L476" t="s">
        <v>20</v>
      </c>
      <c r="M476" s="21" t="s">
        <v>326</v>
      </c>
      <c r="N476" t="s">
        <v>53</v>
      </c>
      <c r="O476">
        <v>16984142</v>
      </c>
    </row>
    <row r="477" spans="1:16">
      <c r="A477">
        <v>120</v>
      </c>
      <c r="B477">
        <v>24</v>
      </c>
      <c r="C477">
        <v>12.115384615384601</v>
      </c>
      <c r="D477" t="s">
        <v>14</v>
      </c>
      <c r="E477">
        <v>17</v>
      </c>
      <c r="F477" s="21" t="s">
        <v>15</v>
      </c>
      <c r="G477" t="s">
        <v>280</v>
      </c>
      <c r="H477">
        <v>103</v>
      </c>
      <c r="I477" t="s">
        <v>137</v>
      </c>
      <c r="J477" t="s">
        <v>186</v>
      </c>
      <c r="K477" t="s">
        <v>19</v>
      </c>
      <c r="L477" t="s">
        <v>20</v>
      </c>
      <c r="M477" s="21" t="s">
        <v>326</v>
      </c>
      <c r="N477" t="s">
        <v>53</v>
      </c>
      <c r="O477">
        <v>16984142</v>
      </c>
    </row>
    <row r="478" spans="1:16">
      <c r="A478">
        <v>120</v>
      </c>
      <c r="B478">
        <v>48</v>
      </c>
      <c r="C478">
        <v>12.692307692307599</v>
      </c>
      <c r="D478" t="s">
        <v>14</v>
      </c>
      <c r="E478">
        <v>17</v>
      </c>
      <c r="F478" s="21" t="s">
        <v>15</v>
      </c>
      <c r="G478" t="s">
        <v>280</v>
      </c>
      <c r="H478">
        <v>104</v>
      </c>
      <c r="I478" t="s">
        <v>137</v>
      </c>
      <c r="J478" t="s">
        <v>186</v>
      </c>
      <c r="K478" t="s">
        <v>19</v>
      </c>
      <c r="L478" t="s">
        <v>20</v>
      </c>
      <c r="M478" s="21" t="s">
        <v>326</v>
      </c>
      <c r="N478" t="s">
        <v>53</v>
      </c>
      <c r="O478">
        <v>16984142</v>
      </c>
    </row>
    <row r="479" spans="1:16">
      <c r="A479">
        <v>120</v>
      </c>
      <c r="B479">
        <v>72</v>
      </c>
      <c r="C479">
        <v>14.038461538461499</v>
      </c>
      <c r="D479" t="s">
        <v>14</v>
      </c>
      <c r="E479">
        <v>17</v>
      </c>
      <c r="F479" s="21" t="s">
        <v>15</v>
      </c>
      <c r="G479" t="s">
        <v>280</v>
      </c>
      <c r="H479">
        <v>105</v>
      </c>
      <c r="I479" t="s">
        <v>137</v>
      </c>
      <c r="J479" t="s">
        <v>186</v>
      </c>
      <c r="K479" t="s">
        <v>19</v>
      </c>
      <c r="L479" t="s">
        <v>20</v>
      </c>
      <c r="M479" s="21" t="s">
        <v>326</v>
      </c>
      <c r="N479" t="s">
        <v>53</v>
      </c>
      <c r="O479">
        <v>16984142</v>
      </c>
    </row>
    <row r="480" spans="1:16">
      <c r="A480">
        <v>121</v>
      </c>
      <c r="B480">
        <v>1</v>
      </c>
      <c r="C480">
        <v>1.58</v>
      </c>
      <c r="D480" t="s">
        <v>14</v>
      </c>
      <c r="E480">
        <v>27.5</v>
      </c>
      <c r="F480" s="21" t="s">
        <v>15</v>
      </c>
      <c r="G480" t="s">
        <v>280</v>
      </c>
      <c r="H480">
        <v>387</v>
      </c>
      <c r="I480" t="s">
        <v>167</v>
      </c>
      <c r="J480" t="s">
        <v>186</v>
      </c>
      <c r="K480" t="s">
        <v>19</v>
      </c>
      <c r="L480" t="s">
        <v>20</v>
      </c>
      <c r="M480" s="21" t="s">
        <v>378</v>
      </c>
      <c r="N480">
        <v>0</v>
      </c>
      <c r="O480">
        <v>15921775</v>
      </c>
      <c r="P480" s="36" t="s">
        <v>188</v>
      </c>
    </row>
    <row r="481" spans="1:16">
      <c r="A481">
        <v>121</v>
      </c>
      <c r="B481">
        <v>6</v>
      </c>
      <c r="C481">
        <v>1.41</v>
      </c>
      <c r="D481" t="s">
        <v>14</v>
      </c>
      <c r="E481">
        <v>27.5</v>
      </c>
      <c r="F481" s="21" t="s">
        <v>15</v>
      </c>
      <c r="G481" t="s">
        <v>280</v>
      </c>
      <c r="H481">
        <v>387</v>
      </c>
      <c r="I481" t="s">
        <v>167</v>
      </c>
      <c r="J481" t="s">
        <v>186</v>
      </c>
      <c r="K481" t="s">
        <v>19</v>
      </c>
      <c r="L481" t="s">
        <v>20</v>
      </c>
      <c r="M481" s="21" t="s">
        <v>378</v>
      </c>
      <c r="N481">
        <v>0</v>
      </c>
      <c r="O481">
        <v>15921775</v>
      </c>
    </row>
    <row r="482" spans="1:16">
      <c r="A482">
        <v>121</v>
      </c>
      <c r="B482">
        <v>24</v>
      </c>
      <c r="C482">
        <v>2.21</v>
      </c>
      <c r="D482" t="s">
        <v>14</v>
      </c>
      <c r="E482">
        <v>27.5</v>
      </c>
      <c r="F482" s="21" t="s">
        <v>15</v>
      </c>
      <c r="G482" t="s">
        <v>280</v>
      </c>
      <c r="H482">
        <v>387</v>
      </c>
      <c r="I482" t="s">
        <v>167</v>
      </c>
      <c r="J482" t="s">
        <v>186</v>
      </c>
      <c r="K482" t="s">
        <v>19</v>
      </c>
      <c r="L482" t="s">
        <v>20</v>
      </c>
      <c r="M482" s="21" t="s">
        <v>378</v>
      </c>
      <c r="N482">
        <v>0</v>
      </c>
      <c r="O482">
        <v>15921775</v>
      </c>
    </row>
    <row r="483" spans="1:16">
      <c r="A483">
        <v>122</v>
      </c>
      <c r="B483">
        <v>2</v>
      </c>
      <c r="C483">
        <v>18.8333333333333</v>
      </c>
      <c r="D483" t="s">
        <v>14</v>
      </c>
      <c r="E483">
        <v>27.5</v>
      </c>
      <c r="F483" s="21" t="s">
        <v>15</v>
      </c>
      <c r="G483" t="s">
        <v>280</v>
      </c>
      <c r="H483">
        <v>386</v>
      </c>
      <c r="I483" t="s">
        <v>167</v>
      </c>
      <c r="J483" t="s">
        <v>186</v>
      </c>
      <c r="K483" t="s">
        <v>19</v>
      </c>
      <c r="L483" t="s">
        <v>20</v>
      </c>
      <c r="M483" t="s">
        <v>326</v>
      </c>
      <c r="N483">
        <v>0</v>
      </c>
      <c r="O483">
        <v>25454755</v>
      </c>
      <c r="P483" t="s">
        <v>331</v>
      </c>
    </row>
    <row r="484" spans="1:16">
      <c r="A484">
        <v>122</v>
      </c>
      <c r="B484">
        <v>4</v>
      </c>
      <c r="C484">
        <v>16.6666666666666</v>
      </c>
      <c r="D484" t="s">
        <v>14</v>
      </c>
      <c r="E484">
        <v>27.5</v>
      </c>
      <c r="F484" s="21" t="s">
        <v>15</v>
      </c>
      <c r="G484" t="s">
        <v>280</v>
      </c>
      <c r="H484">
        <v>386</v>
      </c>
      <c r="I484" t="s">
        <v>167</v>
      </c>
      <c r="J484" t="s">
        <v>186</v>
      </c>
      <c r="K484" t="s">
        <v>19</v>
      </c>
      <c r="L484" t="s">
        <v>20</v>
      </c>
      <c r="M484" t="s">
        <v>326</v>
      </c>
      <c r="N484">
        <v>0</v>
      </c>
      <c r="O484">
        <v>25454755</v>
      </c>
    </row>
    <row r="485" spans="1:16">
      <c r="A485">
        <v>122</v>
      </c>
      <c r="B485">
        <v>24</v>
      </c>
      <c r="C485">
        <v>8.3333333333333304</v>
      </c>
      <c r="D485" t="s">
        <v>14</v>
      </c>
      <c r="E485">
        <v>27.5</v>
      </c>
      <c r="F485" s="21" t="s">
        <v>15</v>
      </c>
      <c r="G485" t="s">
        <v>280</v>
      </c>
      <c r="H485">
        <v>386</v>
      </c>
      <c r="I485" t="s">
        <v>167</v>
      </c>
      <c r="J485" t="s">
        <v>186</v>
      </c>
      <c r="K485" t="s">
        <v>19</v>
      </c>
      <c r="L485" t="s">
        <v>20</v>
      </c>
      <c r="M485" t="s">
        <v>326</v>
      </c>
      <c r="N485">
        <v>0</v>
      </c>
      <c r="O485">
        <v>25454755</v>
      </c>
    </row>
    <row r="486" spans="1:16">
      <c r="A486">
        <v>123</v>
      </c>
      <c r="B486">
        <v>6</v>
      </c>
      <c r="C486">
        <v>9.4</v>
      </c>
      <c r="D486" t="s">
        <v>14</v>
      </c>
      <c r="E486">
        <v>20</v>
      </c>
      <c r="F486" s="6" t="s">
        <v>189</v>
      </c>
      <c r="G486" t="s">
        <v>280</v>
      </c>
      <c r="H486">
        <v>120</v>
      </c>
      <c r="I486" t="s">
        <v>29</v>
      </c>
      <c r="J486" t="s">
        <v>186</v>
      </c>
      <c r="K486" t="s">
        <v>19</v>
      </c>
      <c r="L486" t="s">
        <v>20</v>
      </c>
      <c r="M486" t="s">
        <v>326</v>
      </c>
      <c r="N486">
        <v>1200</v>
      </c>
      <c r="O486">
        <v>23342299</v>
      </c>
      <c r="P486" t="s">
        <v>382</v>
      </c>
    </row>
    <row r="487" spans="1:16">
      <c r="A487">
        <v>123</v>
      </c>
      <c r="B487">
        <v>24</v>
      </c>
      <c r="C487">
        <v>13.8</v>
      </c>
      <c r="D487" t="s">
        <v>14</v>
      </c>
      <c r="E487">
        <v>20</v>
      </c>
      <c r="F487" s="6" t="s">
        <v>189</v>
      </c>
      <c r="G487" t="s">
        <v>280</v>
      </c>
      <c r="H487">
        <v>120</v>
      </c>
      <c r="I487" t="s">
        <v>29</v>
      </c>
      <c r="J487" t="s">
        <v>186</v>
      </c>
      <c r="K487" t="s">
        <v>19</v>
      </c>
      <c r="L487" t="s">
        <v>20</v>
      </c>
      <c r="M487" t="s">
        <v>326</v>
      </c>
      <c r="N487">
        <v>1200</v>
      </c>
      <c r="O487">
        <v>23342299</v>
      </c>
    </row>
    <row r="488" spans="1:16">
      <c r="A488">
        <v>123</v>
      </c>
      <c r="B488">
        <v>48</v>
      </c>
      <c r="C488">
        <v>7.2</v>
      </c>
      <c r="D488" t="s">
        <v>14</v>
      </c>
      <c r="E488">
        <v>20</v>
      </c>
      <c r="F488" s="6" t="s">
        <v>189</v>
      </c>
      <c r="G488" t="s">
        <v>280</v>
      </c>
      <c r="H488">
        <v>120</v>
      </c>
      <c r="I488" t="s">
        <v>29</v>
      </c>
      <c r="J488" t="s">
        <v>186</v>
      </c>
      <c r="K488" t="s">
        <v>19</v>
      </c>
      <c r="L488" t="s">
        <v>20</v>
      </c>
      <c r="M488" t="s">
        <v>326</v>
      </c>
      <c r="N488">
        <v>1200</v>
      </c>
      <c r="O488">
        <v>23342299</v>
      </c>
    </row>
    <row r="489" spans="1:16">
      <c r="A489">
        <v>124</v>
      </c>
      <c r="B489">
        <v>0.5</v>
      </c>
      <c r="C489">
        <v>15.594315245478001</v>
      </c>
      <c r="D489" t="s">
        <v>14</v>
      </c>
      <c r="E489">
        <v>20</v>
      </c>
      <c r="F489" s="21" t="s">
        <v>15</v>
      </c>
      <c r="G489" t="s">
        <v>280</v>
      </c>
      <c r="H489">
        <v>120</v>
      </c>
      <c r="I489" t="s">
        <v>190</v>
      </c>
      <c r="J489" t="s">
        <v>186</v>
      </c>
      <c r="K489" t="s">
        <v>19</v>
      </c>
      <c r="L489" t="s">
        <v>20</v>
      </c>
      <c r="M489" t="s">
        <v>326</v>
      </c>
      <c r="N489">
        <v>2000</v>
      </c>
      <c r="O489">
        <v>16550475</v>
      </c>
    </row>
    <row r="490" spans="1:16">
      <c r="A490">
        <v>124</v>
      </c>
      <c r="B490">
        <v>1</v>
      </c>
      <c r="C490">
        <v>16.774332472006801</v>
      </c>
      <c r="D490" t="s">
        <v>14</v>
      </c>
      <c r="E490">
        <v>20</v>
      </c>
      <c r="F490" s="21" t="s">
        <v>15</v>
      </c>
      <c r="G490" t="s">
        <v>280</v>
      </c>
      <c r="H490">
        <v>120</v>
      </c>
      <c r="I490" t="s">
        <v>190</v>
      </c>
      <c r="J490" t="s">
        <v>186</v>
      </c>
      <c r="K490" t="s">
        <v>19</v>
      </c>
      <c r="L490" t="s">
        <v>20</v>
      </c>
      <c r="M490" t="s">
        <v>326</v>
      </c>
      <c r="N490">
        <v>2000</v>
      </c>
      <c r="O490">
        <v>16550475</v>
      </c>
    </row>
    <row r="491" spans="1:16">
      <c r="A491">
        <v>124</v>
      </c>
      <c r="B491">
        <v>2</v>
      </c>
      <c r="C491">
        <v>17.691645133505499</v>
      </c>
      <c r="D491" t="s">
        <v>14</v>
      </c>
      <c r="E491">
        <v>20</v>
      </c>
      <c r="F491" s="21" t="s">
        <v>15</v>
      </c>
      <c r="G491" t="s">
        <v>280</v>
      </c>
      <c r="H491">
        <v>120</v>
      </c>
      <c r="I491" t="s">
        <v>190</v>
      </c>
      <c r="J491" t="s">
        <v>186</v>
      </c>
      <c r="K491" t="s">
        <v>19</v>
      </c>
      <c r="L491" t="s">
        <v>20</v>
      </c>
      <c r="M491" t="s">
        <v>326</v>
      </c>
      <c r="N491">
        <v>2000</v>
      </c>
      <c r="O491">
        <v>16550475</v>
      </c>
    </row>
    <row r="492" spans="1:16">
      <c r="A492">
        <v>124</v>
      </c>
      <c r="B492">
        <v>4</v>
      </c>
      <c r="C492">
        <v>32.788544358311803</v>
      </c>
      <c r="D492" t="s">
        <v>14</v>
      </c>
      <c r="E492">
        <v>20</v>
      </c>
      <c r="F492" s="21" t="s">
        <v>15</v>
      </c>
      <c r="G492" t="s">
        <v>280</v>
      </c>
      <c r="H492">
        <v>120</v>
      </c>
      <c r="I492" t="s">
        <v>190</v>
      </c>
      <c r="J492" t="s">
        <v>186</v>
      </c>
      <c r="K492" t="s">
        <v>19</v>
      </c>
      <c r="L492" t="s">
        <v>20</v>
      </c>
      <c r="M492" t="s">
        <v>326</v>
      </c>
      <c r="N492">
        <v>2000</v>
      </c>
      <c r="O492">
        <v>16550475</v>
      </c>
    </row>
    <row r="493" spans="1:16">
      <c r="A493">
        <v>124</v>
      </c>
      <c r="B493">
        <v>6</v>
      </c>
      <c r="C493">
        <v>30.579242032730399</v>
      </c>
      <c r="D493" t="s">
        <v>14</v>
      </c>
      <c r="E493">
        <v>20</v>
      </c>
      <c r="F493" s="21" t="s">
        <v>15</v>
      </c>
      <c r="G493" t="s">
        <v>280</v>
      </c>
      <c r="H493">
        <v>120</v>
      </c>
      <c r="I493" t="s">
        <v>190</v>
      </c>
      <c r="J493" t="s">
        <v>186</v>
      </c>
      <c r="K493" t="s">
        <v>19</v>
      </c>
      <c r="L493" t="s">
        <v>20</v>
      </c>
      <c r="M493" t="s">
        <v>326</v>
      </c>
      <c r="N493">
        <v>2000</v>
      </c>
      <c r="O493">
        <v>16550475</v>
      </c>
    </row>
    <row r="494" spans="1:16">
      <c r="A494">
        <v>124</v>
      </c>
      <c r="B494">
        <v>12</v>
      </c>
      <c r="C494">
        <v>27.118863049095602</v>
      </c>
      <c r="D494" t="s">
        <v>14</v>
      </c>
      <c r="E494">
        <v>20</v>
      </c>
      <c r="F494" s="21" t="s">
        <v>15</v>
      </c>
      <c r="G494" t="s">
        <v>280</v>
      </c>
      <c r="H494">
        <v>120</v>
      </c>
      <c r="I494" t="s">
        <v>190</v>
      </c>
      <c r="J494" t="s">
        <v>186</v>
      </c>
      <c r="K494" t="s">
        <v>19</v>
      </c>
      <c r="L494" t="s">
        <v>20</v>
      </c>
      <c r="M494" t="s">
        <v>326</v>
      </c>
      <c r="N494">
        <v>2000</v>
      </c>
      <c r="O494">
        <v>16550475</v>
      </c>
    </row>
    <row r="495" spans="1:16">
      <c r="A495">
        <v>124</v>
      </c>
      <c r="B495">
        <v>24</v>
      </c>
      <c r="C495">
        <v>6.0594315245478096</v>
      </c>
      <c r="D495" t="s">
        <v>14</v>
      </c>
      <c r="E495">
        <v>20</v>
      </c>
      <c r="F495" s="21" t="s">
        <v>15</v>
      </c>
      <c r="G495" t="s">
        <v>280</v>
      </c>
      <c r="H495">
        <v>120</v>
      </c>
      <c r="I495" t="s">
        <v>190</v>
      </c>
      <c r="J495" t="s">
        <v>186</v>
      </c>
      <c r="K495" t="s">
        <v>19</v>
      </c>
      <c r="L495" t="s">
        <v>20</v>
      </c>
      <c r="M495" t="s">
        <v>326</v>
      </c>
      <c r="N495">
        <v>2000</v>
      </c>
      <c r="O495">
        <v>16550475</v>
      </c>
    </row>
    <row r="496" spans="1:16">
      <c r="A496">
        <v>125</v>
      </c>
      <c r="B496">
        <v>2</v>
      </c>
      <c r="C496">
        <v>1.3803680981595099</v>
      </c>
      <c r="D496" t="s">
        <v>14</v>
      </c>
      <c r="E496">
        <v>27.5</v>
      </c>
      <c r="F496" t="s">
        <v>48</v>
      </c>
      <c r="G496" t="s">
        <v>280</v>
      </c>
      <c r="H496">
        <v>200</v>
      </c>
      <c r="I496" s="16" t="s">
        <v>191</v>
      </c>
      <c r="J496" t="s">
        <v>186</v>
      </c>
      <c r="K496" t="s">
        <v>19</v>
      </c>
      <c r="L496" t="s">
        <v>20</v>
      </c>
      <c r="M496" t="s">
        <v>326</v>
      </c>
      <c r="N496">
        <v>2000</v>
      </c>
      <c r="O496">
        <v>20184929</v>
      </c>
    </row>
    <row r="497" spans="1:16">
      <c r="A497">
        <v>125</v>
      </c>
      <c r="B497">
        <v>4</v>
      </c>
      <c r="C497">
        <v>5</v>
      </c>
      <c r="D497" t="s">
        <v>14</v>
      </c>
      <c r="E497">
        <v>27.5</v>
      </c>
      <c r="F497" t="s">
        <v>48</v>
      </c>
      <c r="G497" t="s">
        <v>280</v>
      </c>
      <c r="H497">
        <v>200</v>
      </c>
      <c r="I497" s="16" t="s">
        <v>191</v>
      </c>
      <c r="J497" t="s">
        <v>186</v>
      </c>
      <c r="K497" t="s">
        <v>19</v>
      </c>
      <c r="L497" t="s">
        <v>20</v>
      </c>
      <c r="M497" t="s">
        <v>326</v>
      </c>
      <c r="N497">
        <v>2000</v>
      </c>
      <c r="O497">
        <v>20184929</v>
      </c>
    </row>
    <row r="498" spans="1:16">
      <c r="A498">
        <v>125</v>
      </c>
      <c r="B498">
        <v>8</v>
      </c>
      <c r="C498">
        <v>6.1656441717791397</v>
      </c>
      <c r="D498" t="s">
        <v>14</v>
      </c>
      <c r="E498">
        <v>27.5</v>
      </c>
      <c r="F498" t="s">
        <v>48</v>
      </c>
      <c r="G498" t="s">
        <v>280</v>
      </c>
      <c r="H498">
        <v>200</v>
      </c>
      <c r="I498" s="16" t="s">
        <v>191</v>
      </c>
      <c r="J498" t="s">
        <v>186</v>
      </c>
      <c r="K498" t="s">
        <v>19</v>
      </c>
      <c r="L498" t="s">
        <v>20</v>
      </c>
      <c r="M498" t="s">
        <v>326</v>
      </c>
      <c r="N498">
        <v>2000</v>
      </c>
      <c r="O498">
        <v>20184929</v>
      </c>
    </row>
    <row r="499" spans="1:16">
      <c r="A499">
        <v>125</v>
      </c>
      <c r="B499">
        <v>12</v>
      </c>
      <c r="C499">
        <v>9.9693251533742302</v>
      </c>
      <c r="D499" t="s">
        <v>14</v>
      </c>
      <c r="E499">
        <v>27.5</v>
      </c>
      <c r="F499" t="s">
        <v>48</v>
      </c>
      <c r="G499" t="s">
        <v>280</v>
      </c>
      <c r="H499">
        <v>200</v>
      </c>
      <c r="I499" s="16" t="s">
        <v>191</v>
      </c>
      <c r="J499" t="s">
        <v>186</v>
      </c>
      <c r="K499" t="s">
        <v>19</v>
      </c>
      <c r="L499" t="s">
        <v>20</v>
      </c>
      <c r="M499" t="s">
        <v>326</v>
      </c>
      <c r="N499">
        <v>2000</v>
      </c>
      <c r="O499">
        <v>20184929</v>
      </c>
    </row>
    <row r="500" spans="1:16">
      <c r="A500">
        <v>125</v>
      </c>
      <c r="B500">
        <v>24</v>
      </c>
      <c r="C500">
        <v>7.4539877300613497</v>
      </c>
      <c r="D500" t="s">
        <v>14</v>
      </c>
      <c r="E500">
        <v>27.5</v>
      </c>
      <c r="F500" t="s">
        <v>48</v>
      </c>
      <c r="G500" t="s">
        <v>280</v>
      </c>
      <c r="H500">
        <v>200</v>
      </c>
      <c r="I500" s="16" t="s">
        <v>191</v>
      </c>
      <c r="J500" t="s">
        <v>186</v>
      </c>
      <c r="K500" t="s">
        <v>19</v>
      </c>
      <c r="L500" t="s">
        <v>20</v>
      </c>
      <c r="M500" t="s">
        <v>326</v>
      </c>
      <c r="N500">
        <v>2000</v>
      </c>
      <c r="O500">
        <v>20184929</v>
      </c>
    </row>
    <row r="501" spans="1:16">
      <c r="A501">
        <v>126</v>
      </c>
      <c r="B501">
        <v>24</v>
      </c>
      <c r="C501">
        <v>13.75</v>
      </c>
      <c r="D501" t="s">
        <v>14</v>
      </c>
      <c r="E501">
        <v>27</v>
      </c>
      <c r="F501" t="s">
        <v>192</v>
      </c>
      <c r="G501" t="s">
        <v>280</v>
      </c>
      <c r="H501">
        <v>51</v>
      </c>
      <c r="I501" t="s">
        <v>190</v>
      </c>
      <c r="J501" t="s">
        <v>186</v>
      </c>
      <c r="K501" t="s">
        <v>19</v>
      </c>
      <c r="L501" t="s">
        <v>20</v>
      </c>
      <c r="M501" t="s">
        <v>196</v>
      </c>
      <c r="N501">
        <v>2000</v>
      </c>
      <c r="O501">
        <v>34337865</v>
      </c>
      <c r="P501" t="s">
        <v>193</v>
      </c>
    </row>
    <row r="502" spans="1:16">
      <c r="A502">
        <v>127</v>
      </c>
      <c r="B502">
        <v>1</v>
      </c>
      <c r="C502">
        <v>34.262172284644201</v>
      </c>
      <c r="D502" t="s">
        <v>14</v>
      </c>
      <c r="E502" t="s">
        <v>326</v>
      </c>
      <c r="F502" t="s">
        <v>31</v>
      </c>
      <c r="G502" t="s">
        <v>280</v>
      </c>
      <c r="H502">
        <v>195</v>
      </c>
      <c r="I502" t="s">
        <v>29</v>
      </c>
      <c r="J502" t="s">
        <v>186</v>
      </c>
      <c r="K502" t="s">
        <v>19</v>
      </c>
      <c r="L502" t="s">
        <v>20</v>
      </c>
      <c r="M502" t="s">
        <v>57</v>
      </c>
      <c r="N502">
        <v>0</v>
      </c>
      <c r="O502">
        <v>28042337</v>
      </c>
      <c r="P502" t="s">
        <v>194</v>
      </c>
    </row>
    <row r="503" spans="1:16">
      <c r="A503">
        <v>127</v>
      </c>
      <c r="B503">
        <v>3</v>
      </c>
      <c r="C503">
        <v>51.3288389513108</v>
      </c>
      <c r="D503" t="s">
        <v>14</v>
      </c>
      <c r="E503" t="s">
        <v>326</v>
      </c>
      <c r="F503" t="s">
        <v>31</v>
      </c>
      <c r="G503" t="s">
        <v>280</v>
      </c>
      <c r="H503">
        <v>195</v>
      </c>
      <c r="I503" t="s">
        <v>29</v>
      </c>
      <c r="J503" t="s">
        <v>186</v>
      </c>
      <c r="K503" t="s">
        <v>19</v>
      </c>
      <c r="L503" t="s">
        <v>20</v>
      </c>
      <c r="M503" t="s">
        <v>57</v>
      </c>
      <c r="N503">
        <v>0</v>
      </c>
      <c r="O503">
        <v>28042337</v>
      </c>
    </row>
    <row r="504" spans="1:16">
      <c r="A504">
        <v>127</v>
      </c>
      <c r="B504">
        <v>5</v>
      </c>
      <c r="C504">
        <v>57.462172284644197</v>
      </c>
      <c r="D504" t="s">
        <v>14</v>
      </c>
      <c r="E504" t="s">
        <v>326</v>
      </c>
      <c r="F504" t="s">
        <v>31</v>
      </c>
      <c r="G504" t="s">
        <v>280</v>
      </c>
      <c r="H504">
        <v>195</v>
      </c>
      <c r="I504" t="s">
        <v>29</v>
      </c>
      <c r="J504" t="s">
        <v>186</v>
      </c>
      <c r="K504" t="s">
        <v>19</v>
      </c>
      <c r="L504" t="s">
        <v>20</v>
      </c>
      <c r="M504" t="s">
        <v>57</v>
      </c>
      <c r="N504">
        <v>0</v>
      </c>
      <c r="O504">
        <v>28042337</v>
      </c>
    </row>
    <row r="505" spans="1:16">
      <c r="A505">
        <v>127</v>
      </c>
      <c r="B505">
        <v>8</v>
      </c>
      <c r="C505">
        <v>60.794007490636702</v>
      </c>
      <c r="D505" t="s">
        <v>14</v>
      </c>
      <c r="E505" t="s">
        <v>326</v>
      </c>
      <c r="F505" t="s">
        <v>31</v>
      </c>
      <c r="G505" t="s">
        <v>280</v>
      </c>
      <c r="H505">
        <v>195</v>
      </c>
      <c r="I505" t="s">
        <v>29</v>
      </c>
      <c r="J505" t="s">
        <v>186</v>
      </c>
      <c r="K505" t="s">
        <v>19</v>
      </c>
      <c r="L505" t="s">
        <v>20</v>
      </c>
      <c r="M505" t="s">
        <v>57</v>
      </c>
      <c r="N505">
        <v>0</v>
      </c>
      <c r="O505">
        <v>28042337</v>
      </c>
    </row>
    <row r="506" spans="1:16">
      <c r="A506">
        <v>128</v>
      </c>
      <c r="B506">
        <v>1</v>
      </c>
      <c r="C506">
        <v>33.728838951310799</v>
      </c>
      <c r="D506" t="s">
        <v>14</v>
      </c>
      <c r="E506" t="s">
        <v>326</v>
      </c>
      <c r="F506" t="s">
        <v>31</v>
      </c>
      <c r="G506" t="s">
        <v>280</v>
      </c>
      <c r="H506">
        <v>195</v>
      </c>
      <c r="I506" t="s">
        <v>29</v>
      </c>
      <c r="J506" t="s">
        <v>186</v>
      </c>
      <c r="K506" t="s">
        <v>19</v>
      </c>
      <c r="L506" t="s">
        <v>20</v>
      </c>
      <c r="M506" t="s">
        <v>378</v>
      </c>
      <c r="N506">
        <v>0</v>
      </c>
      <c r="O506">
        <v>28042337</v>
      </c>
      <c r="P506" t="s">
        <v>195</v>
      </c>
    </row>
    <row r="507" spans="1:16">
      <c r="A507">
        <v>128</v>
      </c>
      <c r="B507">
        <v>3</v>
      </c>
      <c r="C507">
        <v>31.859176029962502</v>
      </c>
      <c r="D507" t="s">
        <v>14</v>
      </c>
      <c r="E507" t="s">
        <v>326</v>
      </c>
      <c r="F507" t="s">
        <v>31</v>
      </c>
      <c r="G507" t="s">
        <v>280</v>
      </c>
      <c r="H507">
        <v>195</v>
      </c>
      <c r="I507" t="s">
        <v>29</v>
      </c>
      <c r="J507" t="s">
        <v>186</v>
      </c>
      <c r="K507" t="s">
        <v>19</v>
      </c>
      <c r="L507" t="s">
        <v>20</v>
      </c>
      <c r="M507" t="s">
        <v>378</v>
      </c>
      <c r="N507">
        <v>0</v>
      </c>
      <c r="O507">
        <v>28042337</v>
      </c>
    </row>
    <row r="508" spans="1:16">
      <c r="A508">
        <v>128</v>
      </c>
      <c r="B508">
        <v>5</v>
      </c>
      <c r="C508">
        <v>31.595505617977501</v>
      </c>
      <c r="D508" t="s">
        <v>14</v>
      </c>
      <c r="E508" t="s">
        <v>326</v>
      </c>
      <c r="F508" t="s">
        <v>31</v>
      </c>
      <c r="G508" t="s">
        <v>280</v>
      </c>
      <c r="H508">
        <v>195</v>
      </c>
      <c r="I508" t="s">
        <v>29</v>
      </c>
      <c r="J508" t="s">
        <v>186</v>
      </c>
      <c r="K508" t="s">
        <v>19</v>
      </c>
      <c r="L508" t="s">
        <v>20</v>
      </c>
      <c r="M508" t="s">
        <v>378</v>
      </c>
      <c r="N508">
        <v>0</v>
      </c>
      <c r="O508">
        <v>28042337</v>
      </c>
    </row>
    <row r="509" spans="1:16">
      <c r="A509">
        <v>128</v>
      </c>
      <c r="B509">
        <v>8</v>
      </c>
      <c r="C509">
        <v>29.0606741573033</v>
      </c>
      <c r="D509" t="s">
        <v>14</v>
      </c>
      <c r="E509" t="s">
        <v>326</v>
      </c>
      <c r="F509" t="s">
        <v>31</v>
      </c>
      <c r="G509" t="s">
        <v>280</v>
      </c>
      <c r="H509">
        <v>195</v>
      </c>
      <c r="I509" t="s">
        <v>29</v>
      </c>
      <c r="J509" t="s">
        <v>186</v>
      </c>
      <c r="K509" t="s">
        <v>19</v>
      </c>
      <c r="L509" t="s">
        <v>20</v>
      </c>
      <c r="M509" t="s">
        <v>378</v>
      </c>
      <c r="N509">
        <v>0</v>
      </c>
      <c r="O509">
        <v>28042337</v>
      </c>
    </row>
    <row r="510" spans="1:16">
      <c r="A510">
        <v>129</v>
      </c>
      <c r="B510">
        <v>1</v>
      </c>
      <c r="C510">
        <v>25.728838951310799</v>
      </c>
      <c r="D510" t="s">
        <v>14</v>
      </c>
      <c r="E510" t="s">
        <v>326</v>
      </c>
      <c r="F510" t="s">
        <v>31</v>
      </c>
      <c r="G510" t="s">
        <v>280</v>
      </c>
      <c r="H510">
        <v>195</v>
      </c>
      <c r="I510" t="s">
        <v>29</v>
      </c>
      <c r="J510" t="s">
        <v>186</v>
      </c>
      <c r="K510" t="s">
        <v>19</v>
      </c>
      <c r="L510" t="s">
        <v>20</v>
      </c>
      <c r="M510" t="s">
        <v>196</v>
      </c>
      <c r="N510">
        <v>0</v>
      </c>
      <c r="O510">
        <v>28042337</v>
      </c>
      <c r="P510" t="s">
        <v>197</v>
      </c>
    </row>
    <row r="511" spans="1:16">
      <c r="A511">
        <v>129</v>
      </c>
      <c r="B511">
        <v>3</v>
      </c>
      <c r="C511">
        <v>25.992509363295799</v>
      </c>
      <c r="D511" t="s">
        <v>14</v>
      </c>
      <c r="E511" t="s">
        <v>326</v>
      </c>
      <c r="F511" t="s">
        <v>31</v>
      </c>
      <c r="G511" t="s">
        <v>280</v>
      </c>
      <c r="H511">
        <v>195</v>
      </c>
      <c r="I511" t="s">
        <v>29</v>
      </c>
      <c r="J511" t="s">
        <v>186</v>
      </c>
      <c r="K511" t="s">
        <v>19</v>
      </c>
      <c r="L511" t="s">
        <v>20</v>
      </c>
      <c r="M511" t="s">
        <v>196</v>
      </c>
      <c r="N511">
        <v>0</v>
      </c>
      <c r="O511">
        <v>28042337</v>
      </c>
    </row>
    <row r="512" spans="1:16">
      <c r="A512">
        <v>129</v>
      </c>
      <c r="B512">
        <v>5</v>
      </c>
      <c r="C512">
        <v>24.928838951310802</v>
      </c>
      <c r="D512" t="s">
        <v>14</v>
      </c>
      <c r="E512" t="s">
        <v>326</v>
      </c>
      <c r="F512" t="s">
        <v>31</v>
      </c>
      <c r="G512" t="s">
        <v>280</v>
      </c>
      <c r="H512">
        <v>195</v>
      </c>
      <c r="I512" t="s">
        <v>29</v>
      </c>
      <c r="J512" t="s">
        <v>186</v>
      </c>
      <c r="K512" t="s">
        <v>19</v>
      </c>
      <c r="L512" t="s">
        <v>20</v>
      </c>
      <c r="M512" t="s">
        <v>196</v>
      </c>
      <c r="N512">
        <v>0</v>
      </c>
      <c r="O512">
        <v>28042337</v>
      </c>
    </row>
    <row r="513" spans="1:16">
      <c r="A513">
        <v>129</v>
      </c>
      <c r="B513">
        <v>8</v>
      </c>
      <c r="C513">
        <v>24.533333333333299</v>
      </c>
      <c r="D513" t="s">
        <v>14</v>
      </c>
      <c r="E513" t="s">
        <v>326</v>
      </c>
      <c r="F513" t="s">
        <v>31</v>
      </c>
      <c r="G513" t="s">
        <v>280</v>
      </c>
      <c r="H513">
        <v>195</v>
      </c>
      <c r="I513" t="s">
        <v>29</v>
      </c>
      <c r="J513" t="s">
        <v>186</v>
      </c>
      <c r="K513" t="s">
        <v>19</v>
      </c>
      <c r="L513" t="s">
        <v>20</v>
      </c>
      <c r="M513" t="s">
        <v>196</v>
      </c>
      <c r="N513">
        <v>0</v>
      </c>
      <c r="O513">
        <v>28042337</v>
      </c>
    </row>
    <row r="514" spans="1:16">
      <c r="A514">
        <v>130</v>
      </c>
      <c r="B514">
        <v>24</v>
      </c>
      <c r="C514">
        <v>62.886597938144298</v>
      </c>
      <c r="D514" t="s">
        <v>14</v>
      </c>
      <c r="E514">
        <v>30</v>
      </c>
      <c r="F514" t="s">
        <v>70</v>
      </c>
      <c r="G514" t="s">
        <v>280</v>
      </c>
      <c r="H514">
        <v>100</v>
      </c>
      <c r="I514" s="16" t="s">
        <v>191</v>
      </c>
      <c r="J514" t="s">
        <v>186</v>
      </c>
      <c r="K514" t="s">
        <v>19</v>
      </c>
      <c r="L514" t="s">
        <v>20</v>
      </c>
      <c r="M514" t="s">
        <v>57</v>
      </c>
      <c r="N514">
        <v>0</v>
      </c>
      <c r="O514">
        <v>21429576</v>
      </c>
      <c r="P514" t="s">
        <v>198</v>
      </c>
    </row>
    <row r="515" spans="1:16">
      <c r="A515">
        <v>131</v>
      </c>
      <c r="B515">
        <v>24</v>
      </c>
      <c r="C515">
        <v>46.804123711340203</v>
      </c>
      <c r="D515" t="s">
        <v>14</v>
      </c>
      <c r="E515">
        <v>30</v>
      </c>
      <c r="F515" t="s">
        <v>70</v>
      </c>
      <c r="G515" t="s">
        <v>280</v>
      </c>
      <c r="H515">
        <v>100</v>
      </c>
      <c r="I515" s="16" t="s">
        <v>191</v>
      </c>
      <c r="J515" t="s">
        <v>186</v>
      </c>
      <c r="K515" t="s">
        <v>19</v>
      </c>
      <c r="L515" t="s">
        <v>20</v>
      </c>
      <c r="M515" t="s">
        <v>196</v>
      </c>
      <c r="N515">
        <v>2000</v>
      </c>
      <c r="O515">
        <v>21429576</v>
      </c>
      <c r="P515" t="s">
        <v>199</v>
      </c>
    </row>
    <row r="516" spans="1:16">
      <c r="A516">
        <v>132</v>
      </c>
      <c r="B516">
        <v>24</v>
      </c>
      <c r="C516">
        <v>43.505154639175203</v>
      </c>
      <c r="D516" t="s">
        <v>14</v>
      </c>
      <c r="E516">
        <v>30</v>
      </c>
      <c r="F516" t="s">
        <v>70</v>
      </c>
      <c r="G516" t="s">
        <v>280</v>
      </c>
      <c r="H516">
        <v>100</v>
      </c>
      <c r="I516" s="16" t="s">
        <v>191</v>
      </c>
      <c r="J516" t="s">
        <v>186</v>
      </c>
      <c r="K516" t="s">
        <v>19</v>
      </c>
      <c r="L516" t="s">
        <v>20</v>
      </c>
      <c r="M516" t="s">
        <v>196</v>
      </c>
      <c r="N516">
        <v>5000</v>
      </c>
      <c r="O516">
        <v>21429576</v>
      </c>
      <c r="P516" t="s">
        <v>200</v>
      </c>
    </row>
    <row r="517" spans="1:16">
      <c r="A517">
        <v>133</v>
      </c>
      <c r="B517">
        <v>22</v>
      </c>
      <c r="C517">
        <v>47.599999999999902</v>
      </c>
      <c r="D517" t="s">
        <v>14</v>
      </c>
      <c r="E517">
        <v>21.8</v>
      </c>
      <c r="F517" s="21" t="s">
        <v>15</v>
      </c>
      <c r="G517" t="s">
        <v>280</v>
      </c>
      <c r="H517">
        <v>118</v>
      </c>
      <c r="I517" t="s">
        <v>29</v>
      </c>
      <c r="J517" t="s">
        <v>186</v>
      </c>
      <c r="K517" t="s">
        <v>19</v>
      </c>
      <c r="L517" t="s">
        <v>20</v>
      </c>
      <c r="M517" t="s">
        <v>59</v>
      </c>
      <c r="N517">
        <v>2000</v>
      </c>
      <c r="O517">
        <v>24035550</v>
      </c>
      <c r="P517" t="s">
        <v>201</v>
      </c>
    </row>
    <row r="518" spans="1:16">
      <c r="A518">
        <v>134</v>
      </c>
      <c r="B518">
        <v>22</v>
      </c>
      <c r="C518">
        <v>41.4</v>
      </c>
      <c r="D518" t="s">
        <v>14</v>
      </c>
      <c r="E518">
        <v>21.8</v>
      </c>
      <c r="F518" s="21" t="s">
        <v>15</v>
      </c>
      <c r="G518" t="s">
        <v>280</v>
      </c>
      <c r="H518">
        <v>158.19999999999999</v>
      </c>
      <c r="I518" t="s">
        <v>29</v>
      </c>
      <c r="J518" t="s">
        <v>186</v>
      </c>
      <c r="K518" t="s">
        <v>19</v>
      </c>
      <c r="L518" t="s">
        <v>20</v>
      </c>
      <c r="M518" t="s">
        <v>59</v>
      </c>
      <c r="N518">
        <v>2000</v>
      </c>
      <c r="O518">
        <v>24035550</v>
      </c>
      <c r="P518" t="s">
        <v>202</v>
      </c>
    </row>
    <row r="519" spans="1:16">
      <c r="A519">
        <v>135</v>
      </c>
      <c r="B519">
        <v>1</v>
      </c>
      <c r="C519">
        <v>32.950000000000003</v>
      </c>
      <c r="D519" t="s">
        <v>14</v>
      </c>
      <c r="E519">
        <v>19.100000000000001</v>
      </c>
      <c r="F519" s="21" t="s">
        <v>15</v>
      </c>
      <c r="G519" t="s">
        <v>280</v>
      </c>
      <c r="H519">
        <v>92.1</v>
      </c>
      <c r="I519" t="s">
        <v>92</v>
      </c>
      <c r="J519" t="s">
        <v>186</v>
      </c>
      <c r="K519" t="s">
        <v>19</v>
      </c>
      <c r="L519" t="s">
        <v>20</v>
      </c>
      <c r="M519" t="s">
        <v>196</v>
      </c>
      <c r="N519">
        <v>2000</v>
      </c>
      <c r="O519">
        <v>23226020</v>
      </c>
      <c r="P519" s="6" t="s">
        <v>364</v>
      </c>
    </row>
    <row r="520" spans="1:16">
      <c r="A520">
        <v>135</v>
      </c>
      <c r="B520">
        <v>4</v>
      </c>
      <c r="C520">
        <v>50.62</v>
      </c>
      <c r="D520" t="s">
        <v>14</v>
      </c>
      <c r="E520">
        <v>19.100000000000001</v>
      </c>
      <c r="F520" s="21" t="s">
        <v>15</v>
      </c>
      <c r="G520" t="s">
        <v>280</v>
      </c>
      <c r="H520">
        <v>92.1</v>
      </c>
      <c r="I520" t="s">
        <v>92</v>
      </c>
      <c r="J520" t="s">
        <v>186</v>
      </c>
      <c r="K520" t="s">
        <v>19</v>
      </c>
      <c r="L520" t="s">
        <v>20</v>
      </c>
      <c r="M520" t="s">
        <v>196</v>
      </c>
      <c r="N520">
        <v>2000</v>
      </c>
      <c r="O520">
        <v>23226020</v>
      </c>
    </row>
    <row r="521" spans="1:16">
      <c r="A521">
        <v>136</v>
      </c>
      <c r="B521">
        <v>1</v>
      </c>
      <c r="C521">
        <v>45.86</v>
      </c>
      <c r="D521" t="s">
        <v>14</v>
      </c>
      <c r="E521">
        <v>19.100000000000001</v>
      </c>
      <c r="F521" s="21" t="s">
        <v>15</v>
      </c>
      <c r="G521" t="s">
        <v>280</v>
      </c>
      <c r="H521">
        <v>99.2</v>
      </c>
      <c r="I521" t="s">
        <v>92</v>
      </c>
      <c r="J521" t="s">
        <v>186</v>
      </c>
      <c r="K521" t="s">
        <v>19</v>
      </c>
      <c r="L521" t="s">
        <v>20</v>
      </c>
      <c r="M521" t="s">
        <v>196</v>
      </c>
      <c r="N521">
        <v>2000</v>
      </c>
      <c r="O521">
        <v>23226020</v>
      </c>
      <c r="P521" s="6" t="s">
        <v>365</v>
      </c>
    </row>
    <row r="522" spans="1:16">
      <c r="A522">
        <v>136</v>
      </c>
      <c r="B522">
        <v>4</v>
      </c>
      <c r="C522">
        <v>56.14</v>
      </c>
      <c r="D522" t="s">
        <v>14</v>
      </c>
      <c r="E522">
        <v>19.100000000000001</v>
      </c>
      <c r="F522" s="21" t="s">
        <v>15</v>
      </c>
      <c r="G522" t="s">
        <v>280</v>
      </c>
      <c r="H522">
        <v>99.2</v>
      </c>
      <c r="I522" t="s">
        <v>92</v>
      </c>
      <c r="J522" t="s">
        <v>186</v>
      </c>
      <c r="K522" t="s">
        <v>19</v>
      </c>
      <c r="L522" t="s">
        <v>20</v>
      </c>
      <c r="M522" t="s">
        <v>196</v>
      </c>
      <c r="N522">
        <v>2000</v>
      </c>
      <c r="O522">
        <v>23226020</v>
      </c>
    </row>
    <row r="523" spans="1:16">
      <c r="A523">
        <v>137</v>
      </c>
      <c r="B523">
        <v>1</v>
      </c>
      <c r="C523">
        <v>21.52</v>
      </c>
      <c r="D523" t="s">
        <v>14</v>
      </c>
      <c r="E523">
        <v>19.100000000000001</v>
      </c>
      <c r="F523" s="21" t="s">
        <v>15</v>
      </c>
      <c r="G523" t="s">
        <v>280</v>
      </c>
      <c r="H523">
        <v>110.4</v>
      </c>
      <c r="I523" t="s">
        <v>92</v>
      </c>
      <c r="J523" t="s">
        <v>186</v>
      </c>
      <c r="K523" t="s">
        <v>19</v>
      </c>
      <c r="L523" t="s">
        <v>20</v>
      </c>
      <c r="M523" t="s">
        <v>196</v>
      </c>
      <c r="N523">
        <v>2000</v>
      </c>
      <c r="O523">
        <v>23226020</v>
      </c>
      <c r="P523" s="6" t="s">
        <v>365</v>
      </c>
    </row>
    <row r="524" spans="1:16">
      <c r="A524">
        <v>137</v>
      </c>
      <c r="B524">
        <v>4</v>
      </c>
      <c r="C524">
        <v>30.54</v>
      </c>
      <c r="D524" t="s">
        <v>14</v>
      </c>
      <c r="E524">
        <v>19.100000000000001</v>
      </c>
      <c r="F524" s="21" t="s">
        <v>15</v>
      </c>
      <c r="G524" t="s">
        <v>280</v>
      </c>
      <c r="H524">
        <v>110.4</v>
      </c>
      <c r="I524" t="s">
        <v>92</v>
      </c>
      <c r="J524" t="s">
        <v>186</v>
      </c>
      <c r="K524" t="s">
        <v>19</v>
      </c>
      <c r="L524" t="s">
        <v>20</v>
      </c>
      <c r="M524" t="s">
        <v>196</v>
      </c>
      <c r="N524">
        <v>2000</v>
      </c>
      <c r="O524">
        <v>23226020</v>
      </c>
    </row>
    <row r="525" spans="1:16">
      <c r="A525">
        <v>138</v>
      </c>
      <c r="B525">
        <v>1</v>
      </c>
      <c r="C525">
        <v>63.64</v>
      </c>
      <c r="D525" t="s">
        <v>14</v>
      </c>
      <c r="E525">
        <v>19.100000000000001</v>
      </c>
      <c r="F525" s="21" t="s">
        <v>15</v>
      </c>
      <c r="G525" t="s">
        <v>280</v>
      </c>
      <c r="H525">
        <v>110.4</v>
      </c>
      <c r="I525" t="s">
        <v>92</v>
      </c>
      <c r="J525" t="s">
        <v>186</v>
      </c>
      <c r="K525" t="s">
        <v>19</v>
      </c>
      <c r="L525" t="s">
        <v>20</v>
      </c>
      <c r="M525" t="s">
        <v>196</v>
      </c>
      <c r="N525">
        <v>0</v>
      </c>
      <c r="O525">
        <v>23226020</v>
      </c>
      <c r="P525" s="6" t="s">
        <v>366</v>
      </c>
    </row>
    <row r="526" spans="1:16">
      <c r="A526">
        <v>139</v>
      </c>
      <c r="B526">
        <v>1</v>
      </c>
      <c r="C526">
        <v>7.54</v>
      </c>
      <c r="D526" t="s">
        <v>14</v>
      </c>
      <c r="E526" t="s">
        <v>326</v>
      </c>
      <c r="F526" t="s">
        <v>31</v>
      </c>
      <c r="G526" t="s">
        <v>280</v>
      </c>
      <c r="H526">
        <v>100</v>
      </c>
      <c r="I526" t="s">
        <v>29</v>
      </c>
      <c r="J526" t="s">
        <v>186</v>
      </c>
      <c r="K526" t="s">
        <v>19</v>
      </c>
      <c r="L526" t="s">
        <v>20</v>
      </c>
      <c r="M526" t="s">
        <v>59</v>
      </c>
      <c r="N526">
        <v>2000</v>
      </c>
      <c r="O526">
        <v>26646780</v>
      </c>
      <c r="P526" t="s">
        <v>203</v>
      </c>
    </row>
    <row r="527" spans="1:16">
      <c r="A527">
        <v>139</v>
      </c>
      <c r="B527">
        <v>8</v>
      </c>
      <c r="C527">
        <v>10.199999999999999</v>
      </c>
      <c r="D527" t="s">
        <v>14</v>
      </c>
      <c r="E527" t="s">
        <v>326</v>
      </c>
      <c r="F527" t="s">
        <v>31</v>
      </c>
      <c r="G527" t="s">
        <v>280</v>
      </c>
      <c r="H527">
        <v>100</v>
      </c>
      <c r="I527" t="s">
        <v>29</v>
      </c>
      <c r="J527" t="s">
        <v>186</v>
      </c>
      <c r="K527" t="s">
        <v>19</v>
      </c>
      <c r="L527" t="s">
        <v>20</v>
      </c>
      <c r="M527" t="s">
        <v>59</v>
      </c>
      <c r="N527">
        <v>2000</v>
      </c>
      <c r="O527">
        <v>26646780</v>
      </c>
    </row>
    <row r="528" spans="1:16">
      <c r="A528">
        <v>139</v>
      </c>
      <c r="B528">
        <v>24</v>
      </c>
      <c r="C528">
        <v>11.5</v>
      </c>
      <c r="D528" t="s">
        <v>14</v>
      </c>
      <c r="E528" t="s">
        <v>326</v>
      </c>
      <c r="F528" t="s">
        <v>31</v>
      </c>
      <c r="G528" t="s">
        <v>280</v>
      </c>
      <c r="H528">
        <v>100</v>
      </c>
      <c r="I528" t="s">
        <v>29</v>
      </c>
      <c r="J528" t="s">
        <v>186</v>
      </c>
      <c r="K528" t="s">
        <v>19</v>
      </c>
      <c r="L528" t="s">
        <v>20</v>
      </c>
      <c r="M528" t="s">
        <v>59</v>
      </c>
      <c r="N528">
        <v>2000</v>
      </c>
      <c r="O528">
        <v>26646780</v>
      </c>
    </row>
    <row r="529" spans="1:16">
      <c r="A529">
        <v>139</v>
      </c>
      <c r="B529">
        <v>48</v>
      </c>
      <c r="C529">
        <v>9.6</v>
      </c>
      <c r="D529" t="s">
        <v>14</v>
      </c>
      <c r="E529" t="s">
        <v>326</v>
      </c>
      <c r="F529" t="s">
        <v>31</v>
      </c>
      <c r="G529" t="s">
        <v>280</v>
      </c>
      <c r="H529">
        <v>100</v>
      </c>
      <c r="I529" t="s">
        <v>29</v>
      </c>
      <c r="J529" t="s">
        <v>186</v>
      </c>
      <c r="K529" t="s">
        <v>19</v>
      </c>
      <c r="L529" t="s">
        <v>20</v>
      </c>
      <c r="M529" t="s">
        <v>59</v>
      </c>
      <c r="N529">
        <v>2000</v>
      </c>
      <c r="O529">
        <v>26646780</v>
      </c>
    </row>
    <row r="530" spans="1:16">
      <c r="A530">
        <v>140</v>
      </c>
      <c r="B530">
        <v>1</v>
      </c>
      <c r="C530">
        <v>9.1999999999999993</v>
      </c>
      <c r="D530" t="s">
        <v>14</v>
      </c>
      <c r="E530" t="s">
        <v>326</v>
      </c>
      <c r="F530" t="s">
        <v>31</v>
      </c>
      <c r="G530" t="s">
        <v>280</v>
      </c>
      <c r="H530">
        <v>116</v>
      </c>
      <c r="I530" t="s">
        <v>29</v>
      </c>
      <c r="J530" t="s">
        <v>186</v>
      </c>
      <c r="K530" t="s">
        <v>19</v>
      </c>
      <c r="L530" t="s">
        <v>20</v>
      </c>
      <c r="M530" t="s">
        <v>59</v>
      </c>
      <c r="N530">
        <v>2000</v>
      </c>
      <c r="O530">
        <v>26646780</v>
      </c>
      <c r="P530" t="s">
        <v>204</v>
      </c>
    </row>
    <row r="531" spans="1:16">
      <c r="A531">
        <v>140</v>
      </c>
      <c r="B531">
        <v>8</v>
      </c>
      <c r="C531">
        <v>13.8</v>
      </c>
      <c r="D531" t="s">
        <v>14</v>
      </c>
      <c r="E531" t="s">
        <v>326</v>
      </c>
      <c r="F531" t="s">
        <v>31</v>
      </c>
      <c r="G531" t="s">
        <v>280</v>
      </c>
      <c r="H531">
        <v>116</v>
      </c>
      <c r="I531" t="s">
        <v>29</v>
      </c>
      <c r="J531" t="s">
        <v>186</v>
      </c>
      <c r="K531" t="s">
        <v>19</v>
      </c>
      <c r="L531" t="s">
        <v>20</v>
      </c>
      <c r="M531" t="s">
        <v>59</v>
      </c>
      <c r="N531">
        <v>2000</v>
      </c>
      <c r="O531">
        <v>26646780</v>
      </c>
    </row>
    <row r="532" spans="1:16">
      <c r="A532">
        <v>140</v>
      </c>
      <c r="B532">
        <v>24</v>
      </c>
      <c r="C532">
        <v>11.7</v>
      </c>
      <c r="D532" t="s">
        <v>14</v>
      </c>
      <c r="E532" t="s">
        <v>326</v>
      </c>
      <c r="F532" t="s">
        <v>31</v>
      </c>
      <c r="G532" t="s">
        <v>280</v>
      </c>
      <c r="H532">
        <v>116</v>
      </c>
      <c r="I532" t="s">
        <v>29</v>
      </c>
      <c r="J532" t="s">
        <v>186</v>
      </c>
      <c r="K532" t="s">
        <v>19</v>
      </c>
      <c r="L532" t="s">
        <v>20</v>
      </c>
      <c r="M532" t="s">
        <v>59</v>
      </c>
      <c r="N532">
        <v>2000</v>
      </c>
      <c r="O532">
        <v>26646780</v>
      </c>
    </row>
    <row r="533" spans="1:16">
      <c r="A533">
        <v>140</v>
      </c>
      <c r="B533">
        <v>48</v>
      </c>
      <c r="C533">
        <v>11.4</v>
      </c>
      <c r="D533" t="s">
        <v>14</v>
      </c>
      <c r="E533" t="s">
        <v>326</v>
      </c>
      <c r="F533" t="s">
        <v>31</v>
      </c>
      <c r="G533" t="s">
        <v>280</v>
      </c>
      <c r="H533">
        <v>116</v>
      </c>
      <c r="I533" t="s">
        <v>29</v>
      </c>
      <c r="J533" t="s">
        <v>186</v>
      </c>
      <c r="K533" t="s">
        <v>19</v>
      </c>
      <c r="L533" t="s">
        <v>20</v>
      </c>
      <c r="M533" t="s">
        <v>59</v>
      </c>
      <c r="N533">
        <v>2000</v>
      </c>
      <c r="O533">
        <v>26646780</v>
      </c>
    </row>
    <row r="534" spans="1:16">
      <c r="A534">
        <v>141</v>
      </c>
      <c r="B534">
        <v>1</v>
      </c>
      <c r="C534">
        <v>4.9400000000000004</v>
      </c>
      <c r="D534" t="s">
        <v>14</v>
      </c>
      <c r="E534" t="s">
        <v>326</v>
      </c>
      <c r="F534" t="s">
        <v>48</v>
      </c>
      <c r="G534" t="s">
        <v>280</v>
      </c>
      <c r="H534">
        <v>100</v>
      </c>
      <c r="I534" t="s">
        <v>92</v>
      </c>
      <c r="J534" t="s">
        <v>186</v>
      </c>
      <c r="K534" t="s">
        <v>19</v>
      </c>
      <c r="L534" t="s">
        <v>20</v>
      </c>
      <c r="M534" t="s">
        <v>196</v>
      </c>
      <c r="N534">
        <v>2000</v>
      </c>
      <c r="O534">
        <v>19528471</v>
      </c>
      <c r="P534" s="28" t="s">
        <v>367</v>
      </c>
    </row>
    <row r="535" spans="1:16">
      <c r="A535">
        <v>141</v>
      </c>
      <c r="B535">
        <v>4</v>
      </c>
      <c r="C535">
        <v>7.44</v>
      </c>
      <c r="D535" t="s">
        <v>14</v>
      </c>
      <c r="E535" t="s">
        <v>326</v>
      </c>
      <c r="F535" t="s">
        <v>48</v>
      </c>
      <c r="G535" t="s">
        <v>280</v>
      </c>
      <c r="H535">
        <v>100</v>
      </c>
      <c r="I535" t="s">
        <v>92</v>
      </c>
      <c r="J535" t="s">
        <v>186</v>
      </c>
      <c r="K535" t="s">
        <v>19</v>
      </c>
      <c r="L535" t="s">
        <v>20</v>
      </c>
      <c r="M535" t="s">
        <v>196</v>
      </c>
      <c r="N535">
        <v>2000</v>
      </c>
      <c r="O535">
        <v>19528471</v>
      </c>
    </row>
    <row r="536" spans="1:16">
      <c r="A536">
        <v>141</v>
      </c>
      <c r="B536">
        <v>24</v>
      </c>
      <c r="C536">
        <v>9.91</v>
      </c>
      <c r="D536" t="s">
        <v>14</v>
      </c>
      <c r="E536" t="s">
        <v>326</v>
      </c>
      <c r="F536" t="s">
        <v>48</v>
      </c>
      <c r="G536" t="s">
        <v>280</v>
      </c>
      <c r="H536">
        <v>100</v>
      </c>
      <c r="I536" t="s">
        <v>92</v>
      </c>
      <c r="J536" t="s">
        <v>186</v>
      </c>
      <c r="K536" t="s">
        <v>19</v>
      </c>
      <c r="L536" t="s">
        <v>20</v>
      </c>
      <c r="M536" t="s">
        <v>196</v>
      </c>
      <c r="N536">
        <v>2000</v>
      </c>
      <c r="O536">
        <v>19528471</v>
      </c>
    </row>
    <row r="537" spans="1:16">
      <c r="A537">
        <v>141</v>
      </c>
      <c r="B537">
        <v>48</v>
      </c>
      <c r="C537">
        <v>12.39</v>
      </c>
      <c r="D537" t="s">
        <v>14</v>
      </c>
      <c r="E537" t="s">
        <v>326</v>
      </c>
      <c r="F537" t="s">
        <v>48</v>
      </c>
      <c r="G537" t="s">
        <v>280</v>
      </c>
      <c r="H537">
        <v>100</v>
      </c>
      <c r="I537" t="s">
        <v>92</v>
      </c>
      <c r="J537" t="s">
        <v>186</v>
      </c>
      <c r="K537" t="s">
        <v>19</v>
      </c>
      <c r="L537" t="s">
        <v>20</v>
      </c>
      <c r="M537" t="s">
        <v>196</v>
      </c>
      <c r="N537">
        <v>2000</v>
      </c>
      <c r="O537">
        <v>19528471</v>
      </c>
    </row>
    <row r="538" spans="1:16">
      <c r="A538">
        <v>141</v>
      </c>
      <c r="B538">
        <v>72</v>
      </c>
      <c r="C538">
        <v>14.65</v>
      </c>
      <c r="D538" t="s">
        <v>14</v>
      </c>
      <c r="E538" t="s">
        <v>326</v>
      </c>
      <c r="F538" t="s">
        <v>48</v>
      </c>
      <c r="G538" t="s">
        <v>280</v>
      </c>
      <c r="H538">
        <v>100</v>
      </c>
      <c r="I538" t="s">
        <v>92</v>
      </c>
      <c r="J538" t="s">
        <v>186</v>
      </c>
      <c r="K538" t="s">
        <v>19</v>
      </c>
      <c r="L538" t="s">
        <v>20</v>
      </c>
      <c r="M538" t="s">
        <v>196</v>
      </c>
      <c r="N538">
        <v>2000</v>
      </c>
      <c r="O538">
        <v>19528471</v>
      </c>
    </row>
    <row r="539" spans="1:16">
      <c r="A539">
        <v>142</v>
      </c>
      <c r="B539">
        <v>1</v>
      </c>
      <c r="C539">
        <v>12.55</v>
      </c>
      <c r="D539" t="s">
        <v>14</v>
      </c>
      <c r="E539" t="s">
        <v>326</v>
      </c>
      <c r="F539" t="s">
        <v>48</v>
      </c>
      <c r="G539" t="s">
        <v>280</v>
      </c>
      <c r="H539">
        <v>101</v>
      </c>
      <c r="I539" t="s">
        <v>92</v>
      </c>
      <c r="J539" t="s">
        <v>186</v>
      </c>
      <c r="K539" t="s">
        <v>19</v>
      </c>
      <c r="L539" t="s">
        <v>20</v>
      </c>
      <c r="M539" t="s">
        <v>326</v>
      </c>
      <c r="N539">
        <v>2000</v>
      </c>
      <c r="O539">
        <v>19528471</v>
      </c>
      <c r="P539" s="28" t="s">
        <v>368</v>
      </c>
    </row>
    <row r="540" spans="1:16">
      <c r="A540">
        <v>142</v>
      </c>
      <c r="B540">
        <v>4</v>
      </c>
      <c r="C540">
        <v>19.86</v>
      </c>
      <c r="D540" t="s">
        <v>14</v>
      </c>
      <c r="E540" t="s">
        <v>326</v>
      </c>
      <c r="F540" t="s">
        <v>48</v>
      </c>
      <c r="G540" t="s">
        <v>280</v>
      </c>
      <c r="H540">
        <v>102</v>
      </c>
      <c r="I540" t="s">
        <v>92</v>
      </c>
      <c r="J540" t="s">
        <v>186</v>
      </c>
      <c r="K540" t="s">
        <v>19</v>
      </c>
      <c r="L540" t="s">
        <v>20</v>
      </c>
      <c r="M540" t="s">
        <v>326</v>
      </c>
      <c r="N540">
        <v>2000</v>
      </c>
      <c r="O540">
        <v>19528471</v>
      </c>
    </row>
    <row r="541" spans="1:16">
      <c r="A541">
        <v>142</v>
      </c>
      <c r="B541">
        <v>24</v>
      </c>
      <c r="C541">
        <v>27.83</v>
      </c>
      <c r="D541" t="s">
        <v>14</v>
      </c>
      <c r="E541" t="s">
        <v>326</v>
      </c>
      <c r="F541" t="s">
        <v>48</v>
      </c>
      <c r="G541" t="s">
        <v>280</v>
      </c>
      <c r="H541">
        <v>103</v>
      </c>
      <c r="I541" t="s">
        <v>92</v>
      </c>
      <c r="J541" t="s">
        <v>186</v>
      </c>
      <c r="K541" t="s">
        <v>19</v>
      </c>
      <c r="L541" t="s">
        <v>20</v>
      </c>
      <c r="M541" t="s">
        <v>326</v>
      </c>
      <c r="N541">
        <v>2000</v>
      </c>
      <c r="O541">
        <v>19528471</v>
      </c>
    </row>
    <row r="542" spans="1:16">
      <c r="A542">
        <v>142</v>
      </c>
      <c r="B542">
        <v>48</v>
      </c>
      <c r="C542">
        <v>33.1</v>
      </c>
      <c r="D542" t="s">
        <v>14</v>
      </c>
      <c r="E542" t="s">
        <v>326</v>
      </c>
      <c r="F542" t="s">
        <v>48</v>
      </c>
      <c r="G542" t="s">
        <v>280</v>
      </c>
      <c r="H542">
        <v>104</v>
      </c>
      <c r="I542" t="s">
        <v>92</v>
      </c>
      <c r="J542" t="s">
        <v>186</v>
      </c>
      <c r="K542" t="s">
        <v>19</v>
      </c>
      <c r="L542" t="s">
        <v>20</v>
      </c>
      <c r="M542" t="s">
        <v>326</v>
      </c>
      <c r="N542">
        <v>2000</v>
      </c>
      <c r="O542">
        <v>19528471</v>
      </c>
    </row>
    <row r="543" spans="1:16">
      <c r="A543">
        <v>142</v>
      </c>
      <c r="B543">
        <v>72</v>
      </c>
      <c r="C543">
        <v>37.61</v>
      </c>
      <c r="D543" t="s">
        <v>14</v>
      </c>
      <c r="E543" t="s">
        <v>326</v>
      </c>
      <c r="F543" t="s">
        <v>48</v>
      </c>
      <c r="G543" t="s">
        <v>280</v>
      </c>
      <c r="H543">
        <v>105</v>
      </c>
      <c r="I543" t="s">
        <v>92</v>
      </c>
      <c r="J543" t="s">
        <v>186</v>
      </c>
      <c r="K543" t="s">
        <v>19</v>
      </c>
      <c r="L543" t="s">
        <v>20</v>
      </c>
      <c r="M543" t="s">
        <v>326</v>
      </c>
      <c r="N543">
        <v>2000</v>
      </c>
      <c r="O543">
        <v>19528471</v>
      </c>
    </row>
    <row r="544" spans="1:16">
      <c r="A544">
        <v>143</v>
      </c>
      <c r="B544">
        <v>0.25</v>
      </c>
      <c r="C544">
        <v>25.5263157894736</v>
      </c>
      <c r="D544" t="s">
        <v>14</v>
      </c>
      <c r="E544">
        <v>39.700000000000003</v>
      </c>
      <c r="F544" t="s">
        <v>132</v>
      </c>
      <c r="G544" t="s">
        <v>280</v>
      </c>
      <c r="H544">
        <v>145</v>
      </c>
      <c r="I544" t="s">
        <v>29</v>
      </c>
      <c r="J544" t="s">
        <v>186</v>
      </c>
      <c r="K544" t="s">
        <v>19</v>
      </c>
      <c r="L544" t="s">
        <v>20</v>
      </c>
      <c r="M544" t="s">
        <v>378</v>
      </c>
      <c r="N544" t="s">
        <v>205</v>
      </c>
      <c r="O544">
        <v>21388194</v>
      </c>
      <c r="P544" s="42" t="s">
        <v>383</v>
      </c>
    </row>
    <row r="545" spans="1:16">
      <c r="A545">
        <v>143</v>
      </c>
      <c r="B545">
        <v>3</v>
      </c>
      <c r="C545">
        <v>22.105263157894701</v>
      </c>
      <c r="D545" t="s">
        <v>14</v>
      </c>
      <c r="E545">
        <v>39.700000000000003</v>
      </c>
      <c r="F545" t="s">
        <v>132</v>
      </c>
      <c r="G545" t="s">
        <v>280</v>
      </c>
      <c r="H545">
        <v>145</v>
      </c>
      <c r="I545" t="s">
        <v>29</v>
      </c>
      <c r="J545" t="s">
        <v>186</v>
      </c>
      <c r="K545" t="s">
        <v>19</v>
      </c>
      <c r="L545" t="s">
        <v>20</v>
      </c>
      <c r="M545" t="s">
        <v>378</v>
      </c>
      <c r="N545" t="s">
        <v>205</v>
      </c>
      <c r="O545">
        <v>21388194</v>
      </c>
    </row>
    <row r="546" spans="1:16">
      <c r="A546">
        <v>143</v>
      </c>
      <c r="B546">
        <v>20</v>
      </c>
      <c r="C546">
        <v>11.973684210526301</v>
      </c>
      <c r="D546" t="s">
        <v>14</v>
      </c>
      <c r="E546">
        <v>39.700000000000003</v>
      </c>
      <c r="F546" t="s">
        <v>132</v>
      </c>
      <c r="G546" t="s">
        <v>280</v>
      </c>
      <c r="H546">
        <v>145</v>
      </c>
      <c r="I546" t="s">
        <v>29</v>
      </c>
      <c r="J546" t="s">
        <v>186</v>
      </c>
      <c r="K546" t="s">
        <v>19</v>
      </c>
      <c r="L546" t="s">
        <v>20</v>
      </c>
      <c r="M546" t="s">
        <v>378</v>
      </c>
      <c r="N546" t="s">
        <v>205</v>
      </c>
      <c r="O546">
        <v>21388194</v>
      </c>
    </row>
    <row r="547" spans="1:16">
      <c r="A547">
        <v>143</v>
      </c>
      <c r="B547">
        <v>48</v>
      </c>
      <c r="C547">
        <v>5.7236842105263204</v>
      </c>
      <c r="D547" t="s">
        <v>14</v>
      </c>
      <c r="E547">
        <v>39.700000000000003</v>
      </c>
      <c r="F547" t="s">
        <v>132</v>
      </c>
      <c r="G547" t="s">
        <v>280</v>
      </c>
      <c r="H547">
        <v>145</v>
      </c>
      <c r="I547" t="s">
        <v>29</v>
      </c>
      <c r="J547" t="s">
        <v>186</v>
      </c>
      <c r="K547" t="s">
        <v>19</v>
      </c>
      <c r="L547" t="s">
        <v>20</v>
      </c>
      <c r="M547" t="s">
        <v>378</v>
      </c>
      <c r="N547" t="s">
        <v>205</v>
      </c>
      <c r="O547">
        <v>21388194</v>
      </c>
    </row>
    <row r="548" spans="1:16">
      <c r="A548">
        <v>144</v>
      </c>
      <c r="B548">
        <v>12</v>
      </c>
      <c r="C548">
        <v>8.1012658227848</v>
      </c>
      <c r="D548" t="s">
        <v>14</v>
      </c>
      <c r="E548">
        <v>22.5</v>
      </c>
      <c r="F548" s="21" t="s">
        <v>15</v>
      </c>
      <c r="G548" t="s">
        <v>280</v>
      </c>
      <c r="H548">
        <v>16</v>
      </c>
      <c r="I548" t="s">
        <v>92</v>
      </c>
      <c r="J548" t="s">
        <v>206</v>
      </c>
      <c r="K548" t="s">
        <v>19</v>
      </c>
      <c r="L548" t="s">
        <v>207</v>
      </c>
      <c r="M548" t="s">
        <v>326</v>
      </c>
      <c r="N548">
        <v>5000</v>
      </c>
      <c r="O548">
        <v>25311750</v>
      </c>
      <c r="P548" t="s">
        <v>208</v>
      </c>
    </row>
    <row r="549" spans="1:16">
      <c r="A549">
        <v>144</v>
      </c>
      <c r="B549">
        <v>24</v>
      </c>
      <c r="C549">
        <v>9.5696202531645493</v>
      </c>
      <c r="D549" t="s">
        <v>14</v>
      </c>
      <c r="E549">
        <v>22.5</v>
      </c>
      <c r="F549" s="21" t="s">
        <v>15</v>
      </c>
      <c r="G549" t="s">
        <v>280</v>
      </c>
      <c r="H549">
        <v>16</v>
      </c>
      <c r="I549" t="s">
        <v>92</v>
      </c>
      <c r="J549" t="s">
        <v>206</v>
      </c>
      <c r="K549" t="s">
        <v>19</v>
      </c>
      <c r="L549" t="s">
        <v>207</v>
      </c>
      <c r="M549" t="s">
        <v>326</v>
      </c>
      <c r="N549">
        <v>5000</v>
      </c>
      <c r="O549">
        <v>25311750</v>
      </c>
    </row>
    <row r="550" spans="1:16">
      <c r="A550">
        <v>144</v>
      </c>
      <c r="B550">
        <v>48</v>
      </c>
      <c r="C550">
        <v>11.5949367088607</v>
      </c>
      <c r="D550" t="s">
        <v>14</v>
      </c>
      <c r="E550">
        <v>22.5</v>
      </c>
      <c r="F550" s="21" t="s">
        <v>15</v>
      </c>
      <c r="G550" t="s">
        <v>280</v>
      </c>
      <c r="H550">
        <v>16</v>
      </c>
      <c r="I550" t="s">
        <v>92</v>
      </c>
      <c r="J550" t="s">
        <v>206</v>
      </c>
      <c r="K550" t="s">
        <v>19</v>
      </c>
      <c r="L550" t="s">
        <v>207</v>
      </c>
      <c r="M550" t="s">
        <v>326</v>
      </c>
      <c r="N550">
        <v>5000</v>
      </c>
      <c r="O550">
        <v>25311750</v>
      </c>
    </row>
    <row r="551" spans="1:16">
      <c r="A551">
        <v>145</v>
      </c>
      <c r="B551">
        <v>0.5</v>
      </c>
      <c r="C551">
        <v>18.829787234042499</v>
      </c>
      <c r="D551" t="s">
        <v>14</v>
      </c>
      <c r="E551">
        <v>18</v>
      </c>
      <c r="F551" t="s">
        <v>31</v>
      </c>
      <c r="G551" t="s">
        <v>280</v>
      </c>
      <c r="H551">
        <v>10</v>
      </c>
      <c r="I551" t="s">
        <v>29</v>
      </c>
      <c r="J551" t="s">
        <v>206</v>
      </c>
      <c r="K551" t="s">
        <v>19</v>
      </c>
      <c r="L551" t="s">
        <v>20</v>
      </c>
      <c r="M551" t="s">
        <v>326</v>
      </c>
      <c r="N551">
        <v>5000</v>
      </c>
      <c r="O551">
        <v>21367450</v>
      </c>
      <c r="P551" s="6" t="s">
        <v>210</v>
      </c>
    </row>
    <row r="552" spans="1:16">
      <c r="A552">
        <v>145</v>
      </c>
      <c r="B552">
        <v>3</v>
      </c>
      <c r="C552">
        <v>17.3404255319148</v>
      </c>
      <c r="D552" t="s">
        <v>14</v>
      </c>
      <c r="E552">
        <v>18</v>
      </c>
      <c r="F552" t="s">
        <v>31</v>
      </c>
      <c r="G552" t="s">
        <v>280</v>
      </c>
      <c r="H552">
        <v>10</v>
      </c>
      <c r="I552" t="s">
        <v>29</v>
      </c>
      <c r="J552" t="s">
        <v>206</v>
      </c>
      <c r="K552" t="s">
        <v>19</v>
      </c>
      <c r="L552" t="s">
        <v>20</v>
      </c>
      <c r="M552" t="s">
        <v>326</v>
      </c>
      <c r="N552">
        <v>5000</v>
      </c>
      <c r="O552">
        <v>21367450</v>
      </c>
    </row>
    <row r="553" spans="1:16">
      <c r="A553">
        <v>145</v>
      </c>
      <c r="B553">
        <v>6</v>
      </c>
      <c r="C553">
        <v>16.3829787234042</v>
      </c>
      <c r="D553" t="s">
        <v>14</v>
      </c>
      <c r="E553">
        <v>18</v>
      </c>
      <c r="F553" t="s">
        <v>31</v>
      </c>
      <c r="G553" t="s">
        <v>280</v>
      </c>
      <c r="H553">
        <v>10</v>
      </c>
      <c r="I553" t="s">
        <v>29</v>
      </c>
      <c r="J553" t="s">
        <v>206</v>
      </c>
      <c r="K553" t="s">
        <v>19</v>
      </c>
      <c r="L553" t="s">
        <v>20</v>
      </c>
      <c r="M553" t="s">
        <v>326</v>
      </c>
      <c r="N553">
        <v>5000</v>
      </c>
      <c r="O553">
        <v>21367450</v>
      </c>
    </row>
    <row r="554" spans="1:16">
      <c r="A554">
        <v>145</v>
      </c>
      <c r="B554">
        <v>24</v>
      </c>
      <c r="C554">
        <v>9.1489361702127603</v>
      </c>
      <c r="D554" t="s">
        <v>14</v>
      </c>
      <c r="E554">
        <v>18</v>
      </c>
      <c r="F554" t="s">
        <v>31</v>
      </c>
      <c r="G554" t="s">
        <v>280</v>
      </c>
      <c r="H554">
        <v>10</v>
      </c>
      <c r="I554" t="s">
        <v>29</v>
      </c>
      <c r="J554" t="s">
        <v>206</v>
      </c>
      <c r="K554" t="s">
        <v>19</v>
      </c>
      <c r="L554" t="s">
        <v>20</v>
      </c>
      <c r="M554" t="s">
        <v>326</v>
      </c>
      <c r="N554">
        <v>5000</v>
      </c>
      <c r="O554">
        <v>21367450</v>
      </c>
    </row>
    <row r="555" spans="1:16">
      <c r="A555">
        <v>145</v>
      </c>
      <c r="B555">
        <v>48</v>
      </c>
      <c r="C555">
        <v>8.0851063829787204</v>
      </c>
      <c r="D555" t="s">
        <v>14</v>
      </c>
      <c r="E555">
        <v>18</v>
      </c>
      <c r="F555" t="s">
        <v>31</v>
      </c>
      <c r="G555" t="s">
        <v>280</v>
      </c>
      <c r="H555">
        <v>10</v>
      </c>
      <c r="I555" t="s">
        <v>29</v>
      </c>
      <c r="J555" t="s">
        <v>206</v>
      </c>
      <c r="K555" t="s">
        <v>19</v>
      </c>
      <c r="L555" t="s">
        <v>20</v>
      </c>
      <c r="M555" t="s">
        <v>326</v>
      </c>
      <c r="N555">
        <v>5000</v>
      </c>
      <c r="O555">
        <v>21367450</v>
      </c>
      <c r="P555" s="6"/>
    </row>
    <row r="556" spans="1:16">
      <c r="A556">
        <v>146</v>
      </c>
      <c r="B556">
        <v>0.5</v>
      </c>
      <c r="C556">
        <v>14.8936170212765</v>
      </c>
      <c r="D556" t="s">
        <v>14</v>
      </c>
      <c r="E556">
        <v>18</v>
      </c>
      <c r="F556" t="s">
        <v>31</v>
      </c>
      <c r="G556" t="s">
        <v>280</v>
      </c>
      <c r="H556">
        <v>60</v>
      </c>
      <c r="I556" t="s">
        <v>29</v>
      </c>
      <c r="J556" t="s">
        <v>206</v>
      </c>
      <c r="K556" t="s">
        <v>19</v>
      </c>
      <c r="L556" t="s">
        <v>160</v>
      </c>
      <c r="M556" t="s">
        <v>326</v>
      </c>
      <c r="N556">
        <v>5000</v>
      </c>
      <c r="O556">
        <v>21367450</v>
      </c>
      <c r="P556" s="6" t="s">
        <v>211</v>
      </c>
    </row>
    <row r="557" spans="1:16">
      <c r="A557">
        <v>146</v>
      </c>
      <c r="B557">
        <v>3</v>
      </c>
      <c r="C557">
        <v>11.702127659574399</v>
      </c>
      <c r="D557" t="s">
        <v>14</v>
      </c>
      <c r="E557">
        <v>18</v>
      </c>
      <c r="F557" t="s">
        <v>31</v>
      </c>
      <c r="G557" t="s">
        <v>280</v>
      </c>
      <c r="H557">
        <v>60</v>
      </c>
      <c r="I557" t="s">
        <v>29</v>
      </c>
      <c r="J557" t="s">
        <v>206</v>
      </c>
      <c r="K557" t="s">
        <v>19</v>
      </c>
      <c r="L557" t="s">
        <v>160</v>
      </c>
      <c r="M557" t="s">
        <v>326</v>
      </c>
      <c r="N557">
        <v>5000</v>
      </c>
      <c r="O557">
        <v>21367450</v>
      </c>
      <c r="P557" s="6"/>
    </row>
    <row r="558" spans="1:16">
      <c r="A558">
        <v>146</v>
      </c>
      <c r="B558">
        <v>6</v>
      </c>
      <c r="C558">
        <v>9.7872340425531892</v>
      </c>
      <c r="D558" t="s">
        <v>14</v>
      </c>
      <c r="E558">
        <v>18</v>
      </c>
      <c r="F558" t="s">
        <v>31</v>
      </c>
      <c r="G558" t="s">
        <v>280</v>
      </c>
      <c r="H558">
        <v>60</v>
      </c>
      <c r="I558" t="s">
        <v>29</v>
      </c>
      <c r="J558" t="s">
        <v>206</v>
      </c>
      <c r="K558" t="s">
        <v>19</v>
      </c>
      <c r="L558" t="s">
        <v>160</v>
      </c>
      <c r="M558" t="s">
        <v>326</v>
      </c>
      <c r="N558">
        <v>5000</v>
      </c>
      <c r="O558">
        <v>21367450</v>
      </c>
      <c r="P558" s="6"/>
    </row>
    <row r="559" spans="1:16">
      <c r="A559">
        <v>146</v>
      </c>
      <c r="B559">
        <v>24</v>
      </c>
      <c r="C559">
        <v>7.2340425531914896</v>
      </c>
      <c r="D559" t="s">
        <v>14</v>
      </c>
      <c r="E559">
        <v>18</v>
      </c>
      <c r="F559" t="s">
        <v>31</v>
      </c>
      <c r="G559" t="s">
        <v>280</v>
      </c>
      <c r="H559">
        <v>60</v>
      </c>
      <c r="I559" t="s">
        <v>29</v>
      </c>
      <c r="J559" t="s">
        <v>206</v>
      </c>
      <c r="K559" t="s">
        <v>19</v>
      </c>
      <c r="L559" t="s">
        <v>160</v>
      </c>
      <c r="M559" t="s">
        <v>326</v>
      </c>
      <c r="N559">
        <v>5000</v>
      </c>
      <c r="O559">
        <v>21367450</v>
      </c>
      <c r="P559" s="6"/>
    </row>
    <row r="560" spans="1:16">
      <c r="A560">
        <v>146</v>
      </c>
      <c r="B560">
        <v>48</v>
      </c>
      <c r="C560">
        <v>6.2765957446808498</v>
      </c>
      <c r="D560" t="s">
        <v>14</v>
      </c>
      <c r="E560">
        <v>18</v>
      </c>
      <c r="F560" t="s">
        <v>31</v>
      </c>
      <c r="G560" t="s">
        <v>280</v>
      </c>
      <c r="H560">
        <v>60</v>
      </c>
      <c r="I560" t="s">
        <v>29</v>
      </c>
      <c r="J560" t="s">
        <v>206</v>
      </c>
      <c r="K560" t="s">
        <v>19</v>
      </c>
      <c r="L560" t="s">
        <v>160</v>
      </c>
      <c r="M560" t="s">
        <v>326</v>
      </c>
      <c r="N560">
        <v>5000</v>
      </c>
      <c r="O560">
        <v>21367450</v>
      </c>
      <c r="P560" s="6"/>
    </row>
    <row r="561" spans="1:16">
      <c r="A561">
        <v>147</v>
      </c>
      <c r="B561">
        <v>22</v>
      </c>
      <c r="C561">
        <v>25.8418367346938</v>
      </c>
      <c r="D561" t="s">
        <v>14</v>
      </c>
      <c r="E561">
        <v>20</v>
      </c>
      <c r="F561" s="21" t="s">
        <v>15</v>
      </c>
      <c r="G561" t="s">
        <v>280</v>
      </c>
      <c r="H561">
        <v>20</v>
      </c>
      <c r="I561" s="35" t="s">
        <v>92</v>
      </c>
      <c r="J561" t="s">
        <v>206</v>
      </c>
      <c r="K561" t="s">
        <v>19</v>
      </c>
      <c r="L561" t="s">
        <v>212</v>
      </c>
      <c r="M561" t="s">
        <v>326</v>
      </c>
      <c r="N561">
        <v>5000</v>
      </c>
      <c r="O561">
        <v>17332622</v>
      </c>
      <c r="P561" s="6" t="s">
        <v>213</v>
      </c>
    </row>
    <row r="562" spans="1:16">
      <c r="A562">
        <v>147</v>
      </c>
      <c r="B562">
        <v>48</v>
      </c>
      <c r="C562">
        <v>20.9438775510204</v>
      </c>
      <c r="D562" t="s">
        <v>14</v>
      </c>
      <c r="E562">
        <v>20</v>
      </c>
      <c r="F562" s="21" t="s">
        <v>15</v>
      </c>
      <c r="G562" t="s">
        <v>280</v>
      </c>
      <c r="H562">
        <v>20</v>
      </c>
      <c r="I562" s="35" t="s">
        <v>92</v>
      </c>
      <c r="J562" t="s">
        <v>206</v>
      </c>
      <c r="K562" t="s">
        <v>19</v>
      </c>
      <c r="L562" t="s">
        <v>212</v>
      </c>
      <c r="M562" t="s">
        <v>326</v>
      </c>
      <c r="N562">
        <v>5000</v>
      </c>
      <c r="O562">
        <v>17332622</v>
      </c>
    </row>
    <row r="563" spans="1:16">
      <c r="A563">
        <v>147</v>
      </c>
      <c r="B563">
        <v>72</v>
      </c>
      <c r="C563">
        <v>19.9489795918367</v>
      </c>
      <c r="D563" t="s">
        <v>14</v>
      </c>
      <c r="E563">
        <v>20</v>
      </c>
      <c r="F563" s="21" t="s">
        <v>15</v>
      </c>
      <c r="G563" t="s">
        <v>280</v>
      </c>
      <c r="H563">
        <v>20</v>
      </c>
      <c r="I563" s="35" t="s">
        <v>92</v>
      </c>
      <c r="J563" t="s">
        <v>206</v>
      </c>
      <c r="K563" t="s">
        <v>19</v>
      </c>
      <c r="L563" t="s">
        <v>212</v>
      </c>
      <c r="M563" t="s">
        <v>326</v>
      </c>
      <c r="N563">
        <v>5000</v>
      </c>
      <c r="O563">
        <v>17332622</v>
      </c>
    </row>
    <row r="564" spans="1:16">
      <c r="A564">
        <v>147</v>
      </c>
      <c r="B564">
        <v>96</v>
      </c>
      <c r="C564">
        <v>17.959183673469301</v>
      </c>
      <c r="D564" t="s">
        <v>14</v>
      </c>
      <c r="E564">
        <v>20</v>
      </c>
      <c r="F564" s="21" t="s">
        <v>15</v>
      </c>
      <c r="G564" t="s">
        <v>280</v>
      </c>
      <c r="H564">
        <v>20</v>
      </c>
      <c r="I564" s="35" t="s">
        <v>92</v>
      </c>
      <c r="J564" t="s">
        <v>206</v>
      </c>
      <c r="K564" t="s">
        <v>19</v>
      </c>
      <c r="L564" t="s">
        <v>212</v>
      </c>
      <c r="M564" t="s">
        <v>326</v>
      </c>
      <c r="N564">
        <v>5000</v>
      </c>
      <c r="O564">
        <v>17332622</v>
      </c>
    </row>
    <row r="565" spans="1:16" ht="15" thickBot="1">
      <c r="A565">
        <v>148</v>
      </c>
      <c r="B565">
        <v>24</v>
      </c>
      <c r="C565" s="37">
        <v>23.5</v>
      </c>
      <c r="D565" t="s">
        <v>14</v>
      </c>
      <c r="E565">
        <v>18.399999999999999</v>
      </c>
      <c r="F565" s="21" t="s">
        <v>15</v>
      </c>
      <c r="G565" t="s">
        <v>280</v>
      </c>
      <c r="H565">
        <v>39.4</v>
      </c>
      <c r="I565" s="35" t="s">
        <v>92</v>
      </c>
      <c r="J565" t="s">
        <v>206</v>
      </c>
      <c r="K565" t="s">
        <v>19</v>
      </c>
      <c r="L565" t="s">
        <v>207</v>
      </c>
      <c r="M565" t="s">
        <v>196</v>
      </c>
      <c r="N565">
        <v>5000</v>
      </c>
      <c r="O565">
        <v>26238078</v>
      </c>
      <c r="P565" t="s">
        <v>214</v>
      </c>
    </row>
    <row r="566" spans="1:16" ht="15" thickBot="1">
      <c r="A566">
        <v>149</v>
      </c>
      <c r="B566">
        <v>24</v>
      </c>
      <c r="C566" s="37">
        <v>24.5</v>
      </c>
      <c r="D566" t="s">
        <v>14</v>
      </c>
      <c r="E566">
        <v>18.399999999999999</v>
      </c>
      <c r="F566" s="21" t="s">
        <v>15</v>
      </c>
      <c r="G566" t="s">
        <v>280</v>
      </c>
      <c r="H566">
        <v>40.299999999999997</v>
      </c>
      <c r="I566" s="35" t="s">
        <v>92</v>
      </c>
      <c r="J566" t="s">
        <v>206</v>
      </c>
      <c r="K566" t="s">
        <v>19</v>
      </c>
      <c r="L566" t="s">
        <v>20</v>
      </c>
      <c r="M566" t="s">
        <v>196</v>
      </c>
      <c r="N566">
        <v>5000</v>
      </c>
      <c r="O566">
        <v>26238078</v>
      </c>
      <c r="P566" s="17" t="s">
        <v>215</v>
      </c>
    </row>
    <row r="567" spans="1:16" ht="15" thickBot="1">
      <c r="A567">
        <v>150</v>
      </c>
      <c r="B567">
        <v>24</v>
      </c>
      <c r="C567" s="37">
        <v>10.6</v>
      </c>
      <c r="D567" t="s">
        <v>14</v>
      </c>
      <c r="E567">
        <v>18.399999999999999</v>
      </c>
      <c r="F567" s="21" t="s">
        <v>15</v>
      </c>
      <c r="G567" t="s">
        <v>280</v>
      </c>
      <c r="H567">
        <v>22.3</v>
      </c>
      <c r="I567" s="35" t="s">
        <v>92</v>
      </c>
      <c r="J567" t="s">
        <v>206</v>
      </c>
      <c r="K567" t="s">
        <v>19</v>
      </c>
      <c r="L567" t="s">
        <v>216</v>
      </c>
      <c r="M567" t="s">
        <v>196</v>
      </c>
      <c r="N567">
        <v>5000</v>
      </c>
      <c r="O567">
        <v>26238078</v>
      </c>
      <c r="P567" s="17" t="s">
        <v>217</v>
      </c>
    </row>
    <row r="568" spans="1:16" ht="15" thickBot="1">
      <c r="A568">
        <v>151</v>
      </c>
      <c r="B568">
        <v>24</v>
      </c>
      <c r="C568" s="37">
        <v>11.2</v>
      </c>
      <c r="D568" t="s">
        <v>14</v>
      </c>
      <c r="E568">
        <v>18.399999999999999</v>
      </c>
      <c r="F568" s="21" t="s">
        <v>15</v>
      </c>
      <c r="G568" t="s">
        <v>280</v>
      </c>
      <c r="H568">
        <v>28.1</v>
      </c>
      <c r="I568" s="35" t="s">
        <v>92</v>
      </c>
      <c r="J568" t="s">
        <v>206</v>
      </c>
      <c r="K568" t="s">
        <v>19</v>
      </c>
      <c r="L568" t="s">
        <v>218</v>
      </c>
      <c r="M568" t="s">
        <v>196</v>
      </c>
      <c r="N568">
        <v>5000</v>
      </c>
      <c r="O568">
        <v>26238078</v>
      </c>
      <c r="P568" s="17" t="s">
        <v>219</v>
      </c>
    </row>
    <row r="569" spans="1:16">
      <c r="A569">
        <v>152</v>
      </c>
      <c r="B569" s="6">
        <v>1.6666667E-2</v>
      </c>
      <c r="C569">
        <v>8.3477259643062691</v>
      </c>
      <c r="D569" t="s">
        <v>14</v>
      </c>
      <c r="E569">
        <v>20</v>
      </c>
      <c r="F569" s="21" t="s">
        <v>15</v>
      </c>
      <c r="G569" t="s">
        <v>280</v>
      </c>
      <c r="H569">
        <v>29</v>
      </c>
      <c r="I569" t="s">
        <v>178</v>
      </c>
      <c r="J569" t="s">
        <v>206</v>
      </c>
      <c r="K569" t="s">
        <v>19</v>
      </c>
      <c r="L569" t="s">
        <v>20</v>
      </c>
      <c r="M569" t="s">
        <v>378</v>
      </c>
      <c r="N569">
        <v>0</v>
      </c>
      <c r="O569">
        <v>27125435</v>
      </c>
      <c r="P569" s="6" t="s">
        <v>220</v>
      </c>
    </row>
    <row r="570" spans="1:16">
      <c r="A570">
        <v>152</v>
      </c>
      <c r="B570" s="6">
        <v>3.3333333E-2</v>
      </c>
      <c r="C570">
        <v>21.013241220495079</v>
      </c>
      <c r="D570" t="s">
        <v>14</v>
      </c>
      <c r="E570">
        <v>20</v>
      </c>
      <c r="F570" s="21" t="s">
        <v>15</v>
      </c>
      <c r="G570" t="s">
        <v>280</v>
      </c>
      <c r="H570">
        <v>29</v>
      </c>
      <c r="I570" t="s">
        <v>178</v>
      </c>
      <c r="J570" t="s">
        <v>206</v>
      </c>
      <c r="K570" t="s">
        <v>19</v>
      </c>
      <c r="L570" t="s">
        <v>20</v>
      </c>
      <c r="M570" t="s">
        <v>378</v>
      </c>
      <c r="N570">
        <v>0</v>
      </c>
      <c r="O570">
        <v>27125435</v>
      </c>
    </row>
    <row r="571" spans="1:16">
      <c r="A571">
        <v>152</v>
      </c>
      <c r="B571" s="6">
        <v>0.25</v>
      </c>
      <c r="C571">
        <v>36.845135290731143</v>
      </c>
      <c r="D571" t="s">
        <v>14</v>
      </c>
      <c r="E571">
        <v>20</v>
      </c>
      <c r="F571" s="21" t="s">
        <v>15</v>
      </c>
      <c r="G571" t="s">
        <v>280</v>
      </c>
      <c r="H571">
        <v>29</v>
      </c>
      <c r="I571" t="s">
        <v>178</v>
      </c>
      <c r="J571" t="s">
        <v>206</v>
      </c>
      <c r="K571" t="s">
        <v>19</v>
      </c>
      <c r="L571" t="s">
        <v>20</v>
      </c>
      <c r="M571" t="s">
        <v>378</v>
      </c>
      <c r="N571">
        <v>0</v>
      </c>
      <c r="O571">
        <v>27125435</v>
      </c>
    </row>
    <row r="572" spans="1:16">
      <c r="A572">
        <v>152</v>
      </c>
      <c r="B572" s="6">
        <v>0.5</v>
      </c>
      <c r="C572">
        <v>41.450777202072537</v>
      </c>
      <c r="D572" t="s">
        <v>14</v>
      </c>
      <c r="E572">
        <v>20</v>
      </c>
      <c r="F572" s="21" t="s">
        <v>15</v>
      </c>
      <c r="G572" t="s">
        <v>280</v>
      </c>
      <c r="H572">
        <v>29</v>
      </c>
      <c r="I572" t="s">
        <v>178</v>
      </c>
      <c r="J572" t="s">
        <v>206</v>
      </c>
      <c r="K572" t="s">
        <v>19</v>
      </c>
      <c r="L572" t="s">
        <v>20</v>
      </c>
      <c r="M572" t="s">
        <v>378</v>
      </c>
      <c r="N572">
        <v>0</v>
      </c>
      <c r="O572">
        <v>27125435</v>
      </c>
    </row>
    <row r="573" spans="1:16">
      <c r="A573">
        <v>153</v>
      </c>
      <c r="B573" s="6">
        <v>1.6666667E-2</v>
      </c>
      <c r="C573">
        <v>19.27</v>
      </c>
      <c r="D573" t="s">
        <v>14</v>
      </c>
      <c r="E573" t="s">
        <v>326</v>
      </c>
      <c r="F573" s="21" t="s">
        <v>15</v>
      </c>
      <c r="G573" t="s">
        <v>280</v>
      </c>
      <c r="H573">
        <v>41</v>
      </c>
      <c r="I573" t="s">
        <v>167</v>
      </c>
      <c r="J573" t="s">
        <v>206</v>
      </c>
      <c r="K573" t="s">
        <v>19</v>
      </c>
      <c r="L573" t="s">
        <v>221</v>
      </c>
      <c r="M573" t="s">
        <v>326</v>
      </c>
      <c r="N573">
        <v>0</v>
      </c>
      <c r="O573" s="8" t="s">
        <v>222</v>
      </c>
      <c r="P573" s="6" t="s">
        <v>223</v>
      </c>
    </row>
    <row r="574" spans="1:16">
      <c r="A574">
        <v>153</v>
      </c>
      <c r="B574" s="6">
        <v>4.1666666999999998E-2</v>
      </c>
      <c r="C574">
        <v>39.85</v>
      </c>
      <c r="D574" t="s">
        <v>14</v>
      </c>
      <c r="E574" t="s">
        <v>326</v>
      </c>
      <c r="F574" s="21" t="s">
        <v>15</v>
      </c>
      <c r="G574" t="s">
        <v>280</v>
      </c>
      <c r="H574">
        <v>41</v>
      </c>
      <c r="I574" t="s">
        <v>167</v>
      </c>
      <c r="J574" t="s">
        <v>206</v>
      </c>
      <c r="K574" t="s">
        <v>19</v>
      </c>
      <c r="L574" t="s">
        <v>221</v>
      </c>
      <c r="M574" t="s">
        <v>326</v>
      </c>
      <c r="N574">
        <v>0</v>
      </c>
      <c r="O574" s="8" t="s">
        <v>222</v>
      </c>
    </row>
    <row r="575" spans="1:16">
      <c r="A575">
        <v>153</v>
      </c>
      <c r="B575" s="6">
        <v>8.3333332999999996E-2</v>
      </c>
      <c r="C575">
        <v>55.11</v>
      </c>
      <c r="D575" t="s">
        <v>14</v>
      </c>
      <c r="E575" t="s">
        <v>326</v>
      </c>
      <c r="F575" s="21" t="s">
        <v>15</v>
      </c>
      <c r="G575" t="s">
        <v>280</v>
      </c>
      <c r="H575">
        <v>41</v>
      </c>
      <c r="I575" t="s">
        <v>167</v>
      </c>
      <c r="J575" t="s">
        <v>206</v>
      </c>
      <c r="K575" t="s">
        <v>19</v>
      </c>
      <c r="L575" t="s">
        <v>221</v>
      </c>
      <c r="M575" t="s">
        <v>326</v>
      </c>
      <c r="N575">
        <v>0</v>
      </c>
      <c r="O575" s="8" t="s">
        <v>222</v>
      </c>
    </row>
    <row r="576" spans="1:16">
      <c r="A576">
        <v>153</v>
      </c>
      <c r="B576" s="6">
        <v>0.25</v>
      </c>
      <c r="C576">
        <v>38.340000000000003</v>
      </c>
      <c r="D576" t="s">
        <v>14</v>
      </c>
      <c r="E576" t="s">
        <v>326</v>
      </c>
      <c r="F576" s="21" t="s">
        <v>15</v>
      </c>
      <c r="G576" t="s">
        <v>280</v>
      </c>
      <c r="H576">
        <v>41</v>
      </c>
      <c r="I576" t="s">
        <v>167</v>
      </c>
      <c r="J576" t="s">
        <v>206</v>
      </c>
      <c r="K576" t="s">
        <v>19</v>
      </c>
      <c r="L576" t="s">
        <v>221</v>
      </c>
      <c r="M576" t="s">
        <v>326</v>
      </c>
      <c r="N576">
        <v>0</v>
      </c>
      <c r="O576" s="8" t="s">
        <v>222</v>
      </c>
    </row>
    <row r="577" spans="1:16">
      <c r="A577">
        <v>153</v>
      </c>
      <c r="B577" s="6">
        <v>0.5</v>
      </c>
      <c r="C577">
        <v>33.020000000000003</v>
      </c>
      <c r="D577" t="s">
        <v>14</v>
      </c>
      <c r="E577" t="s">
        <v>326</v>
      </c>
      <c r="F577" s="21" t="s">
        <v>15</v>
      </c>
      <c r="G577" t="s">
        <v>280</v>
      </c>
      <c r="H577">
        <v>41</v>
      </c>
      <c r="I577" t="s">
        <v>167</v>
      </c>
      <c r="J577" t="s">
        <v>206</v>
      </c>
      <c r="K577" t="s">
        <v>19</v>
      </c>
      <c r="L577" t="s">
        <v>221</v>
      </c>
      <c r="M577" t="s">
        <v>326</v>
      </c>
      <c r="N577">
        <v>0</v>
      </c>
      <c r="O577" s="8" t="s">
        <v>222</v>
      </c>
    </row>
    <row r="578" spans="1:16">
      <c r="A578">
        <v>153</v>
      </c>
      <c r="B578" s="6">
        <v>1</v>
      </c>
      <c r="C578">
        <v>30.91</v>
      </c>
      <c r="D578" t="s">
        <v>14</v>
      </c>
      <c r="E578" t="s">
        <v>326</v>
      </c>
      <c r="F578" s="21" t="s">
        <v>15</v>
      </c>
      <c r="G578" t="s">
        <v>280</v>
      </c>
      <c r="H578">
        <v>41</v>
      </c>
      <c r="I578" t="s">
        <v>167</v>
      </c>
      <c r="J578" t="s">
        <v>206</v>
      </c>
      <c r="K578" t="s">
        <v>19</v>
      </c>
      <c r="L578" t="s">
        <v>221</v>
      </c>
      <c r="M578" t="s">
        <v>326</v>
      </c>
      <c r="N578">
        <v>0</v>
      </c>
      <c r="O578" s="8" t="s">
        <v>222</v>
      </c>
    </row>
    <row r="579" spans="1:16">
      <c r="A579">
        <v>153</v>
      </c>
      <c r="B579">
        <v>2</v>
      </c>
      <c r="C579">
        <v>19.03</v>
      </c>
      <c r="D579" t="s">
        <v>14</v>
      </c>
      <c r="E579" t="s">
        <v>326</v>
      </c>
      <c r="F579" s="21" t="s">
        <v>15</v>
      </c>
      <c r="G579" t="s">
        <v>280</v>
      </c>
      <c r="H579">
        <v>41</v>
      </c>
      <c r="I579" t="s">
        <v>167</v>
      </c>
      <c r="J579" t="s">
        <v>206</v>
      </c>
      <c r="K579" t="s">
        <v>19</v>
      </c>
      <c r="L579" t="s">
        <v>221</v>
      </c>
      <c r="M579" t="s">
        <v>326</v>
      </c>
      <c r="N579">
        <v>0</v>
      </c>
      <c r="O579" s="8" t="s">
        <v>222</v>
      </c>
    </row>
    <row r="580" spans="1:16">
      <c r="A580">
        <v>153</v>
      </c>
      <c r="B580">
        <v>4</v>
      </c>
      <c r="C580">
        <v>17.239999999999998</v>
      </c>
      <c r="D580" t="s">
        <v>14</v>
      </c>
      <c r="E580" t="s">
        <v>326</v>
      </c>
      <c r="F580" s="21" t="s">
        <v>15</v>
      </c>
      <c r="G580" t="s">
        <v>280</v>
      </c>
      <c r="H580">
        <v>41</v>
      </c>
      <c r="I580" t="s">
        <v>167</v>
      </c>
      <c r="J580" t="s">
        <v>206</v>
      </c>
      <c r="K580" t="s">
        <v>19</v>
      </c>
      <c r="L580" t="s">
        <v>221</v>
      </c>
      <c r="M580" t="s">
        <v>326</v>
      </c>
      <c r="N580">
        <v>0</v>
      </c>
      <c r="O580" s="8" t="s">
        <v>222</v>
      </c>
    </row>
    <row r="581" spans="1:16">
      <c r="A581">
        <v>153</v>
      </c>
      <c r="B581">
        <v>6</v>
      </c>
      <c r="C581">
        <v>11.67</v>
      </c>
      <c r="D581" t="s">
        <v>14</v>
      </c>
      <c r="E581" t="s">
        <v>326</v>
      </c>
      <c r="F581" s="21" t="s">
        <v>15</v>
      </c>
      <c r="G581" t="s">
        <v>280</v>
      </c>
      <c r="H581">
        <v>41</v>
      </c>
      <c r="I581" t="s">
        <v>167</v>
      </c>
      <c r="J581" t="s">
        <v>206</v>
      </c>
      <c r="K581" t="s">
        <v>19</v>
      </c>
      <c r="L581" t="s">
        <v>221</v>
      </c>
      <c r="M581" t="s">
        <v>326</v>
      </c>
      <c r="N581">
        <v>0</v>
      </c>
      <c r="O581" s="8" t="s">
        <v>222</v>
      </c>
    </row>
    <row r="582" spans="1:16">
      <c r="A582">
        <v>153</v>
      </c>
      <c r="B582">
        <v>18</v>
      </c>
      <c r="C582">
        <v>4.3</v>
      </c>
      <c r="D582" t="s">
        <v>14</v>
      </c>
      <c r="E582" t="s">
        <v>326</v>
      </c>
      <c r="F582" s="21" t="s">
        <v>15</v>
      </c>
      <c r="G582" t="s">
        <v>280</v>
      </c>
      <c r="H582">
        <v>41</v>
      </c>
      <c r="I582" t="s">
        <v>167</v>
      </c>
      <c r="J582" t="s">
        <v>206</v>
      </c>
      <c r="K582" t="s">
        <v>19</v>
      </c>
      <c r="L582" t="s">
        <v>221</v>
      </c>
      <c r="M582" t="s">
        <v>326</v>
      </c>
      <c r="N582">
        <v>0</v>
      </c>
      <c r="O582" s="8" t="s">
        <v>222</v>
      </c>
    </row>
    <row r="583" spans="1:16">
      <c r="A583">
        <v>153</v>
      </c>
      <c r="B583">
        <v>24</v>
      </c>
      <c r="C583">
        <v>1.46</v>
      </c>
      <c r="D583" t="s">
        <v>14</v>
      </c>
      <c r="E583" t="s">
        <v>326</v>
      </c>
      <c r="F583" s="21" t="s">
        <v>15</v>
      </c>
      <c r="G583" t="s">
        <v>280</v>
      </c>
      <c r="H583">
        <v>41</v>
      </c>
      <c r="I583" t="s">
        <v>167</v>
      </c>
      <c r="J583" t="s">
        <v>206</v>
      </c>
      <c r="K583" t="s">
        <v>19</v>
      </c>
      <c r="L583" t="s">
        <v>221</v>
      </c>
      <c r="M583" t="s">
        <v>326</v>
      </c>
      <c r="N583">
        <v>0</v>
      </c>
      <c r="O583" s="8" t="s">
        <v>222</v>
      </c>
    </row>
    <row r="584" spans="1:16">
      <c r="A584">
        <v>153</v>
      </c>
      <c r="B584">
        <v>48</v>
      </c>
      <c r="C584">
        <v>0.16</v>
      </c>
      <c r="D584" t="s">
        <v>14</v>
      </c>
      <c r="E584" t="s">
        <v>326</v>
      </c>
      <c r="F584" s="21" t="s">
        <v>15</v>
      </c>
      <c r="G584" t="s">
        <v>280</v>
      </c>
      <c r="H584">
        <v>41</v>
      </c>
      <c r="I584" t="s">
        <v>167</v>
      </c>
      <c r="J584" t="s">
        <v>206</v>
      </c>
      <c r="K584" t="s">
        <v>19</v>
      </c>
      <c r="L584" t="s">
        <v>221</v>
      </c>
      <c r="M584" t="s">
        <v>326</v>
      </c>
      <c r="N584">
        <v>0</v>
      </c>
      <c r="O584" s="8" t="s">
        <v>222</v>
      </c>
    </row>
    <row r="585" spans="1:16">
      <c r="A585">
        <v>154</v>
      </c>
      <c r="B585">
        <v>24</v>
      </c>
      <c r="C585">
        <f>13/(1.93*23/28)</f>
        <v>8.2000450551926107</v>
      </c>
      <c r="D585" t="s">
        <v>14</v>
      </c>
      <c r="E585" t="s">
        <v>326</v>
      </c>
      <c r="F585" t="s">
        <v>132</v>
      </c>
      <c r="G585" t="s">
        <v>280</v>
      </c>
      <c r="H585">
        <v>2.5</v>
      </c>
      <c r="I585" s="6" t="s">
        <v>372</v>
      </c>
      <c r="J585" t="s">
        <v>206</v>
      </c>
      <c r="K585" t="s">
        <v>19</v>
      </c>
      <c r="L585" t="s">
        <v>224</v>
      </c>
      <c r="M585" t="s">
        <v>196</v>
      </c>
      <c r="N585" t="s">
        <v>55</v>
      </c>
      <c r="O585">
        <v>28193901</v>
      </c>
      <c r="P585" t="s">
        <v>301</v>
      </c>
    </row>
    <row r="586" spans="1:16">
      <c r="A586">
        <v>155</v>
      </c>
      <c r="B586">
        <f>80/60</f>
        <v>1.3333333333333333</v>
      </c>
      <c r="C586">
        <v>82.73</v>
      </c>
      <c r="D586" t="s">
        <v>14</v>
      </c>
      <c r="E586">
        <v>19.100000000000001</v>
      </c>
      <c r="F586" s="21" t="s">
        <v>15</v>
      </c>
      <c r="G586" t="s">
        <v>280</v>
      </c>
      <c r="H586">
        <v>53.6</v>
      </c>
      <c r="I586" t="s">
        <v>167</v>
      </c>
      <c r="J586" t="s">
        <v>206</v>
      </c>
      <c r="K586" t="s">
        <v>19</v>
      </c>
      <c r="L586" t="s">
        <v>221</v>
      </c>
      <c r="M586" t="s">
        <v>196</v>
      </c>
      <c r="N586">
        <v>0</v>
      </c>
      <c r="O586">
        <v>29341587</v>
      </c>
      <c r="P586" s="6" t="s">
        <v>225</v>
      </c>
    </row>
    <row r="587" spans="1:16">
      <c r="A587">
        <v>156</v>
      </c>
      <c r="B587">
        <v>2</v>
      </c>
      <c r="C587">
        <v>2.2000000000000002</v>
      </c>
      <c r="D587" t="s">
        <v>14</v>
      </c>
      <c r="E587">
        <v>22.5</v>
      </c>
      <c r="F587" s="21" t="s">
        <v>15</v>
      </c>
      <c r="G587" t="s">
        <v>280</v>
      </c>
      <c r="H587">
        <v>18</v>
      </c>
      <c r="I587" t="s">
        <v>140</v>
      </c>
      <c r="J587" t="s">
        <v>206</v>
      </c>
      <c r="K587" t="s">
        <v>19</v>
      </c>
      <c r="L587" t="s">
        <v>20</v>
      </c>
      <c r="M587" t="s">
        <v>326</v>
      </c>
      <c r="N587" t="s">
        <v>55</v>
      </c>
      <c r="O587">
        <v>29173814</v>
      </c>
      <c r="P587" t="s">
        <v>227</v>
      </c>
    </row>
    <row r="588" spans="1:16">
      <c r="A588">
        <v>156</v>
      </c>
      <c r="B588">
        <v>4</v>
      </c>
      <c r="C588">
        <v>3.6</v>
      </c>
      <c r="D588" t="s">
        <v>14</v>
      </c>
      <c r="E588">
        <v>22.5</v>
      </c>
      <c r="F588" s="21" t="s">
        <v>15</v>
      </c>
      <c r="G588" t="s">
        <v>280</v>
      </c>
      <c r="H588">
        <v>18</v>
      </c>
      <c r="I588" t="s">
        <v>140</v>
      </c>
      <c r="J588" t="s">
        <v>206</v>
      </c>
      <c r="K588" t="s">
        <v>19</v>
      </c>
      <c r="L588" t="s">
        <v>20</v>
      </c>
      <c r="M588" t="s">
        <v>326</v>
      </c>
      <c r="N588" t="s">
        <v>55</v>
      </c>
      <c r="O588">
        <v>29173814</v>
      </c>
    </row>
    <row r="589" spans="1:16">
      <c r="A589">
        <v>156</v>
      </c>
      <c r="B589">
        <v>12</v>
      </c>
      <c r="C589">
        <v>10.1</v>
      </c>
      <c r="D589" t="s">
        <v>14</v>
      </c>
      <c r="E589">
        <v>22.5</v>
      </c>
      <c r="F589" s="21" t="s">
        <v>15</v>
      </c>
      <c r="G589" t="s">
        <v>280</v>
      </c>
      <c r="H589">
        <v>18</v>
      </c>
      <c r="I589" t="s">
        <v>140</v>
      </c>
      <c r="J589" t="s">
        <v>206</v>
      </c>
      <c r="K589" t="s">
        <v>19</v>
      </c>
      <c r="L589" t="s">
        <v>20</v>
      </c>
      <c r="M589" t="s">
        <v>326</v>
      </c>
      <c r="N589" t="s">
        <v>55</v>
      </c>
      <c r="O589">
        <v>29173814</v>
      </c>
    </row>
    <row r="590" spans="1:16">
      <c r="A590">
        <v>156</v>
      </c>
      <c r="B590">
        <v>24</v>
      </c>
      <c r="C590">
        <v>8.4</v>
      </c>
      <c r="D590" t="s">
        <v>14</v>
      </c>
      <c r="E590">
        <v>22.5</v>
      </c>
      <c r="F590" s="21" t="s">
        <v>15</v>
      </c>
      <c r="G590" t="s">
        <v>280</v>
      </c>
      <c r="H590">
        <v>18</v>
      </c>
      <c r="I590" t="s">
        <v>140</v>
      </c>
      <c r="J590" t="s">
        <v>206</v>
      </c>
      <c r="K590" t="s">
        <v>19</v>
      </c>
      <c r="L590" t="s">
        <v>20</v>
      </c>
      <c r="M590" t="s">
        <v>326</v>
      </c>
      <c r="N590" t="s">
        <v>55</v>
      </c>
      <c r="O590">
        <v>29173814</v>
      </c>
    </row>
    <row r="591" spans="1:16">
      <c r="A591">
        <v>156</v>
      </c>
      <c r="B591">
        <v>48</v>
      </c>
      <c r="C591">
        <v>6.3</v>
      </c>
      <c r="D591" t="s">
        <v>14</v>
      </c>
      <c r="E591">
        <v>22.5</v>
      </c>
      <c r="F591" s="21" t="s">
        <v>15</v>
      </c>
      <c r="G591" t="s">
        <v>280</v>
      </c>
      <c r="H591">
        <v>18</v>
      </c>
      <c r="I591" t="s">
        <v>140</v>
      </c>
      <c r="J591" t="s">
        <v>206</v>
      </c>
      <c r="K591" t="s">
        <v>19</v>
      </c>
      <c r="L591" t="s">
        <v>20</v>
      </c>
      <c r="M591" t="s">
        <v>326</v>
      </c>
      <c r="N591" t="s">
        <v>55</v>
      </c>
      <c r="O591">
        <v>29173814</v>
      </c>
    </row>
    <row r="592" spans="1:16">
      <c r="A592">
        <v>157</v>
      </c>
      <c r="B592">
        <v>24</v>
      </c>
      <c r="C592">
        <v>34.7959183673469</v>
      </c>
      <c r="D592" t="s">
        <v>14</v>
      </c>
      <c r="E592">
        <v>20</v>
      </c>
      <c r="F592" t="s">
        <v>31</v>
      </c>
      <c r="G592" t="s">
        <v>280</v>
      </c>
      <c r="H592">
        <v>15.52</v>
      </c>
      <c r="I592" t="s">
        <v>17</v>
      </c>
      <c r="J592" t="s">
        <v>206</v>
      </c>
      <c r="K592" t="s">
        <v>19</v>
      </c>
      <c r="L592" t="s">
        <v>221</v>
      </c>
      <c r="M592" t="s">
        <v>59</v>
      </c>
      <c r="N592">
        <v>0</v>
      </c>
      <c r="O592">
        <v>22100983</v>
      </c>
      <c r="P592" t="s">
        <v>228</v>
      </c>
    </row>
    <row r="593" spans="1:16">
      <c r="A593">
        <v>158</v>
      </c>
      <c r="B593">
        <v>24</v>
      </c>
      <c r="C593">
        <v>41.122448979591802</v>
      </c>
      <c r="D593" t="s">
        <v>14</v>
      </c>
      <c r="E593">
        <v>20</v>
      </c>
      <c r="F593" t="s">
        <v>31</v>
      </c>
      <c r="G593" t="s">
        <v>280</v>
      </c>
      <c r="H593">
        <v>29.05</v>
      </c>
      <c r="I593" t="s">
        <v>17</v>
      </c>
      <c r="J593" t="s">
        <v>206</v>
      </c>
      <c r="K593" t="s">
        <v>19</v>
      </c>
      <c r="L593" t="s">
        <v>221</v>
      </c>
      <c r="M593" t="s">
        <v>59</v>
      </c>
      <c r="N593">
        <v>0</v>
      </c>
      <c r="O593">
        <v>22100983</v>
      </c>
      <c r="P593" t="s">
        <v>229</v>
      </c>
    </row>
    <row r="594" spans="1:16">
      <c r="A594">
        <v>159</v>
      </c>
      <c r="B594">
        <v>24</v>
      </c>
      <c r="C594">
        <v>28.061224489795901</v>
      </c>
      <c r="D594" t="s">
        <v>14</v>
      </c>
      <c r="E594">
        <v>20</v>
      </c>
      <c r="F594" t="s">
        <v>31</v>
      </c>
      <c r="G594" t="s">
        <v>280</v>
      </c>
      <c r="H594">
        <v>70.7</v>
      </c>
      <c r="I594" t="s">
        <v>17</v>
      </c>
      <c r="J594" t="s">
        <v>206</v>
      </c>
      <c r="K594" t="s">
        <v>19</v>
      </c>
      <c r="L594" t="s">
        <v>221</v>
      </c>
      <c r="M594" t="s">
        <v>59</v>
      </c>
      <c r="N594">
        <v>0</v>
      </c>
      <c r="O594">
        <v>22100983</v>
      </c>
      <c r="P594" t="s">
        <v>230</v>
      </c>
    </row>
    <row r="595" spans="1:16">
      <c r="A595">
        <v>160</v>
      </c>
      <c r="B595">
        <f>1/60</f>
        <v>1.6666666666666666E-2</v>
      </c>
      <c r="C595">
        <v>24.5</v>
      </c>
      <c r="D595" t="s">
        <v>14</v>
      </c>
      <c r="E595" t="s">
        <v>326</v>
      </c>
      <c r="F595" s="21" t="s">
        <v>15</v>
      </c>
      <c r="G595" t="s">
        <v>280</v>
      </c>
      <c r="H595">
        <v>80.2</v>
      </c>
      <c r="I595" s="21" t="s">
        <v>92</v>
      </c>
      <c r="J595" t="s">
        <v>206</v>
      </c>
      <c r="K595" t="s">
        <v>19</v>
      </c>
      <c r="L595" t="s">
        <v>221</v>
      </c>
      <c r="M595" t="s">
        <v>196</v>
      </c>
      <c r="N595">
        <v>0</v>
      </c>
      <c r="O595" s="4" t="s">
        <v>333</v>
      </c>
      <c r="P595" t="s">
        <v>231</v>
      </c>
    </row>
    <row r="596" spans="1:16">
      <c r="A596">
        <v>160</v>
      </c>
      <c r="B596">
        <f>5/60</f>
        <v>8.3333333333333329E-2</v>
      </c>
      <c r="C596">
        <v>49.5</v>
      </c>
      <c r="D596" t="s">
        <v>14</v>
      </c>
      <c r="E596" t="s">
        <v>326</v>
      </c>
      <c r="F596" s="21" t="s">
        <v>15</v>
      </c>
      <c r="G596" t="s">
        <v>280</v>
      </c>
      <c r="H596">
        <v>80.2</v>
      </c>
      <c r="I596" s="21" t="s">
        <v>92</v>
      </c>
      <c r="J596" t="s">
        <v>206</v>
      </c>
      <c r="K596" t="s">
        <v>19</v>
      </c>
      <c r="L596" t="s">
        <v>221</v>
      </c>
      <c r="M596" t="s">
        <v>196</v>
      </c>
      <c r="N596">
        <v>0</v>
      </c>
      <c r="O596" s="22" t="s">
        <v>333</v>
      </c>
    </row>
    <row r="597" spans="1:16">
      <c r="A597">
        <v>160</v>
      </c>
      <c r="B597">
        <f>15/60</f>
        <v>0.25</v>
      </c>
      <c r="C597">
        <v>63.3</v>
      </c>
      <c r="D597" t="s">
        <v>14</v>
      </c>
      <c r="E597" t="s">
        <v>326</v>
      </c>
      <c r="F597" s="21" t="s">
        <v>15</v>
      </c>
      <c r="G597" t="s">
        <v>280</v>
      </c>
      <c r="H597">
        <v>80.2</v>
      </c>
      <c r="I597" s="21" t="s">
        <v>92</v>
      </c>
      <c r="J597" t="s">
        <v>206</v>
      </c>
      <c r="K597" t="s">
        <v>19</v>
      </c>
      <c r="L597" t="s">
        <v>221</v>
      </c>
      <c r="M597" t="s">
        <v>196</v>
      </c>
      <c r="N597">
        <v>0</v>
      </c>
      <c r="O597" s="22" t="s">
        <v>333</v>
      </c>
    </row>
    <row r="598" spans="1:16">
      <c r="A598">
        <v>160</v>
      </c>
      <c r="B598">
        <f>30/60</f>
        <v>0.5</v>
      </c>
      <c r="C598">
        <v>69.8</v>
      </c>
      <c r="D598" t="s">
        <v>14</v>
      </c>
      <c r="E598" t="s">
        <v>326</v>
      </c>
      <c r="F598" s="21" t="s">
        <v>15</v>
      </c>
      <c r="G598" t="s">
        <v>280</v>
      </c>
      <c r="H598">
        <v>80.2</v>
      </c>
      <c r="I598" s="21" t="s">
        <v>92</v>
      </c>
      <c r="J598" t="s">
        <v>206</v>
      </c>
      <c r="K598" t="s">
        <v>19</v>
      </c>
      <c r="L598" t="s">
        <v>221</v>
      </c>
      <c r="M598" t="s">
        <v>196</v>
      </c>
      <c r="N598">
        <v>0</v>
      </c>
      <c r="O598" s="22" t="s">
        <v>333</v>
      </c>
    </row>
    <row r="599" spans="1:16">
      <c r="A599">
        <v>160</v>
      </c>
      <c r="B599">
        <f>1</f>
        <v>1</v>
      </c>
      <c r="C599">
        <v>66.900000000000006</v>
      </c>
      <c r="D599" t="s">
        <v>14</v>
      </c>
      <c r="E599" t="s">
        <v>326</v>
      </c>
      <c r="F599" s="21" t="s">
        <v>15</v>
      </c>
      <c r="G599" t="s">
        <v>280</v>
      </c>
      <c r="H599">
        <v>80.2</v>
      </c>
      <c r="I599" s="21" t="s">
        <v>92</v>
      </c>
      <c r="J599" t="s">
        <v>206</v>
      </c>
      <c r="K599" t="s">
        <v>19</v>
      </c>
      <c r="L599" t="s">
        <v>221</v>
      </c>
      <c r="M599" t="s">
        <v>196</v>
      </c>
      <c r="N599">
        <v>0</v>
      </c>
      <c r="O599" s="22" t="s">
        <v>333</v>
      </c>
    </row>
    <row r="600" spans="1:16">
      <c r="A600">
        <v>160</v>
      </c>
      <c r="B600">
        <v>2</v>
      </c>
      <c r="C600">
        <v>63.2</v>
      </c>
      <c r="D600" t="s">
        <v>14</v>
      </c>
      <c r="E600" t="s">
        <v>326</v>
      </c>
      <c r="F600" s="21" t="s">
        <v>15</v>
      </c>
      <c r="G600" t="s">
        <v>280</v>
      </c>
      <c r="H600">
        <v>80.2</v>
      </c>
      <c r="I600" s="21" t="s">
        <v>92</v>
      </c>
      <c r="J600" t="s">
        <v>206</v>
      </c>
      <c r="K600" t="s">
        <v>19</v>
      </c>
      <c r="L600" t="s">
        <v>221</v>
      </c>
      <c r="M600" t="s">
        <v>196</v>
      </c>
      <c r="N600">
        <v>0</v>
      </c>
      <c r="O600" s="22" t="s">
        <v>333</v>
      </c>
    </row>
    <row r="601" spans="1:16">
      <c r="A601">
        <v>160</v>
      </c>
      <c r="B601">
        <v>6</v>
      </c>
      <c r="C601">
        <v>55.2</v>
      </c>
      <c r="D601" t="s">
        <v>14</v>
      </c>
      <c r="E601" t="s">
        <v>326</v>
      </c>
      <c r="F601" s="21" t="s">
        <v>15</v>
      </c>
      <c r="G601" t="s">
        <v>280</v>
      </c>
      <c r="H601">
        <v>80.2</v>
      </c>
      <c r="I601" s="21" t="s">
        <v>92</v>
      </c>
      <c r="J601" t="s">
        <v>206</v>
      </c>
      <c r="K601" t="s">
        <v>19</v>
      </c>
      <c r="L601" t="s">
        <v>221</v>
      </c>
      <c r="M601" t="s">
        <v>196</v>
      </c>
      <c r="N601">
        <v>0</v>
      </c>
      <c r="O601" s="22" t="s">
        <v>333</v>
      </c>
    </row>
    <row r="602" spans="1:16">
      <c r="A602">
        <v>160</v>
      </c>
      <c r="B602">
        <v>24</v>
      </c>
      <c r="C602">
        <v>40.700000000000003</v>
      </c>
      <c r="D602" t="s">
        <v>14</v>
      </c>
      <c r="E602" t="s">
        <v>326</v>
      </c>
      <c r="F602" s="21" t="s">
        <v>15</v>
      </c>
      <c r="G602" t="s">
        <v>280</v>
      </c>
      <c r="H602">
        <v>80.2</v>
      </c>
      <c r="I602" s="21" t="s">
        <v>92</v>
      </c>
      <c r="J602" t="s">
        <v>206</v>
      </c>
      <c r="K602" t="s">
        <v>19</v>
      </c>
      <c r="L602" t="s">
        <v>221</v>
      </c>
      <c r="M602" t="s">
        <v>196</v>
      </c>
      <c r="N602">
        <v>0</v>
      </c>
      <c r="O602" s="22" t="s">
        <v>333</v>
      </c>
    </row>
    <row r="603" spans="1:16" ht="15" thickBot="1">
      <c r="A603">
        <v>160</v>
      </c>
      <c r="B603">
        <v>48</v>
      </c>
      <c r="C603">
        <v>31.8</v>
      </c>
      <c r="D603" t="s">
        <v>14</v>
      </c>
      <c r="E603" t="s">
        <v>326</v>
      </c>
      <c r="F603" s="21" t="s">
        <v>15</v>
      </c>
      <c r="G603" t="s">
        <v>280</v>
      </c>
      <c r="H603">
        <v>80.2</v>
      </c>
      <c r="I603" s="21" t="s">
        <v>92</v>
      </c>
      <c r="J603" t="s">
        <v>206</v>
      </c>
      <c r="K603" t="s">
        <v>19</v>
      </c>
      <c r="L603" t="s">
        <v>221</v>
      </c>
      <c r="M603" t="s">
        <v>196</v>
      </c>
      <c r="N603">
        <v>0</v>
      </c>
      <c r="O603" s="22" t="s">
        <v>333</v>
      </c>
    </row>
    <row r="604" spans="1:16" ht="15" thickBot="1">
      <c r="A604">
        <v>161</v>
      </c>
      <c r="B604">
        <v>24</v>
      </c>
      <c r="C604">
        <v>11.5</v>
      </c>
      <c r="D604" t="s">
        <v>14</v>
      </c>
      <c r="E604">
        <v>18.399999999999999</v>
      </c>
      <c r="F604" s="21" t="s">
        <v>15</v>
      </c>
      <c r="G604" t="s">
        <v>280</v>
      </c>
      <c r="H604">
        <v>50</v>
      </c>
      <c r="I604" s="35" t="s">
        <v>92</v>
      </c>
      <c r="J604" t="s">
        <v>206</v>
      </c>
      <c r="K604" t="s">
        <v>19</v>
      </c>
      <c r="L604" t="s">
        <v>216</v>
      </c>
      <c r="M604" t="s">
        <v>196</v>
      </c>
      <c r="N604">
        <v>5000</v>
      </c>
      <c r="O604">
        <v>26238078</v>
      </c>
      <c r="P604" s="17" t="s">
        <v>232</v>
      </c>
    </row>
    <row r="605" spans="1:16" ht="15" thickBot="1">
      <c r="A605">
        <v>162</v>
      </c>
      <c r="B605">
        <v>24</v>
      </c>
      <c r="C605">
        <v>24.9</v>
      </c>
      <c r="D605" t="s">
        <v>14</v>
      </c>
      <c r="E605">
        <v>18.399999999999999</v>
      </c>
      <c r="F605" s="21" t="s">
        <v>15</v>
      </c>
      <c r="G605" t="s">
        <v>280</v>
      </c>
      <c r="H605">
        <v>100</v>
      </c>
      <c r="I605" s="35" t="s">
        <v>92</v>
      </c>
      <c r="J605" t="s">
        <v>206</v>
      </c>
      <c r="K605" t="s">
        <v>19</v>
      </c>
      <c r="L605" t="s">
        <v>216</v>
      </c>
      <c r="M605" t="s">
        <v>196</v>
      </c>
      <c r="N605">
        <v>5000</v>
      </c>
      <c r="O605">
        <v>26238078</v>
      </c>
      <c r="P605" s="17" t="s">
        <v>384</v>
      </c>
    </row>
    <row r="606" spans="1:16">
      <c r="A606">
        <v>163</v>
      </c>
      <c r="B606">
        <f>2/60</f>
        <v>3.3333333333333333E-2</v>
      </c>
      <c r="C606">
        <v>37.409999999999997</v>
      </c>
      <c r="D606" t="s">
        <v>14</v>
      </c>
      <c r="E606" t="s">
        <v>326</v>
      </c>
      <c r="F606" t="s">
        <v>132</v>
      </c>
      <c r="G606" t="s">
        <v>280</v>
      </c>
      <c r="H606">
        <v>85</v>
      </c>
      <c r="I606" s="21" t="s">
        <v>238</v>
      </c>
      <c r="J606" t="s">
        <v>206</v>
      </c>
      <c r="K606" t="s">
        <v>19</v>
      </c>
      <c r="L606" t="s">
        <v>315</v>
      </c>
      <c r="M606" t="s">
        <v>196</v>
      </c>
      <c r="N606" t="s">
        <v>55</v>
      </c>
      <c r="O606" s="8" t="s">
        <v>233</v>
      </c>
      <c r="P606" s="8" t="s">
        <v>304</v>
      </c>
    </row>
    <row r="607" spans="1:16">
      <c r="A607">
        <v>163</v>
      </c>
      <c r="B607">
        <f>15/60</f>
        <v>0.25</v>
      </c>
      <c r="C607">
        <v>50.23</v>
      </c>
      <c r="D607" t="s">
        <v>14</v>
      </c>
      <c r="E607" t="s">
        <v>326</v>
      </c>
      <c r="F607" t="s">
        <v>132</v>
      </c>
      <c r="G607" t="s">
        <v>280</v>
      </c>
      <c r="H607">
        <v>85</v>
      </c>
      <c r="I607" s="21" t="s">
        <v>238</v>
      </c>
      <c r="J607" t="s">
        <v>206</v>
      </c>
      <c r="K607" t="s">
        <v>19</v>
      </c>
      <c r="L607" t="s">
        <v>315</v>
      </c>
      <c r="M607" t="s">
        <v>196</v>
      </c>
      <c r="N607" t="s">
        <v>55</v>
      </c>
      <c r="O607" s="8" t="s">
        <v>233</v>
      </c>
    </row>
    <row r="608" spans="1:16">
      <c r="A608">
        <v>163</v>
      </c>
      <c r="B608">
        <v>0.5</v>
      </c>
      <c r="C608">
        <v>51.69</v>
      </c>
      <c r="D608" t="s">
        <v>14</v>
      </c>
      <c r="E608" t="s">
        <v>326</v>
      </c>
      <c r="F608" t="s">
        <v>132</v>
      </c>
      <c r="G608" t="s">
        <v>280</v>
      </c>
      <c r="H608">
        <v>85</v>
      </c>
      <c r="I608" s="21" t="s">
        <v>238</v>
      </c>
      <c r="J608" t="s">
        <v>206</v>
      </c>
      <c r="K608" t="s">
        <v>19</v>
      </c>
      <c r="L608" t="s">
        <v>315</v>
      </c>
      <c r="M608" t="s">
        <v>196</v>
      </c>
      <c r="N608" t="s">
        <v>55</v>
      </c>
      <c r="O608" s="8" t="s">
        <v>233</v>
      </c>
    </row>
    <row r="609" spans="1:16">
      <c r="A609">
        <v>163</v>
      </c>
      <c r="B609">
        <v>1</v>
      </c>
      <c r="C609">
        <v>56.38</v>
      </c>
      <c r="D609" t="s">
        <v>14</v>
      </c>
      <c r="E609" t="s">
        <v>326</v>
      </c>
      <c r="F609" t="s">
        <v>132</v>
      </c>
      <c r="G609" t="s">
        <v>280</v>
      </c>
      <c r="H609">
        <v>85</v>
      </c>
      <c r="I609" s="21" t="s">
        <v>238</v>
      </c>
      <c r="J609" t="s">
        <v>206</v>
      </c>
      <c r="K609" t="s">
        <v>19</v>
      </c>
      <c r="L609" t="s">
        <v>315</v>
      </c>
      <c r="M609" t="s">
        <v>196</v>
      </c>
      <c r="N609" t="s">
        <v>55</v>
      </c>
      <c r="O609" s="8" t="s">
        <v>233</v>
      </c>
    </row>
    <row r="610" spans="1:16">
      <c r="A610">
        <v>163</v>
      </c>
      <c r="B610">
        <v>2</v>
      </c>
      <c r="C610">
        <v>60.62</v>
      </c>
      <c r="D610" t="s">
        <v>14</v>
      </c>
      <c r="E610" t="s">
        <v>326</v>
      </c>
      <c r="F610" t="s">
        <v>132</v>
      </c>
      <c r="G610" t="s">
        <v>280</v>
      </c>
      <c r="H610">
        <v>85</v>
      </c>
      <c r="I610" s="21" t="s">
        <v>238</v>
      </c>
      <c r="J610" t="s">
        <v>206</v>
      </c>
      <c r="K610" t="s">
        <v>19</v>
      </c>
      <c r="L610" t="s">
        <v>315</v>
      </c>
      <c r="M610" t="s">
        <v>196</v>
      </c>
      <c r="N610" t="s">
        <v>55</v>
      </c>
      <c r="O610" s="8" t="s">
        <v>233</v>
      </c>
    </row>
    <row r="611" spans="1:16">
      <c r="A611">
        <v>164</v>
      </c>
      <c r="B611">
        <v>3</v>
      </c>
      <c r="C611">
        <v>23.877551020408099</v>
      </c>
      <c r="D611" t="s">
        <v>14</v>
      </c>
      <c r="E611">
        <v>22.5</v>
      </c>
      <c r="F611" t="s">
        <v>31</v>
      </c>
      <c r="G611" t="s">
        <v>280</v>
      </c>
      <c r="H611">
        <v>6</v>
      </c>
      <c r="I611" t="s">
        <v>234</v>
      </c>
      <c r="J611" t="s">
        <v>206</v>
      </c>
      <c r="K611" t="s">
        <v>19</v>
      </c>
      <c r="L611" t="s">
        <v>20</v>
      </c>
      <c r="M611" t="s">
        <v>326</v>
      </c>
      <c r="N611">
        <v>3400</v>
      </c>
      <c r="O611">
        <v>26353592</v>
      </c>
      <c r="P611" t="s">
        <v>235</v>
      </c>
    </row>
    <row r="612" spans="1:16">
      <c r="A612">
        <v>165</v>
      </c>
      <c r="B612">
        <v>3</v>
      </c>
      <c r="C612">
        <v>28.571428571428498</v>
      </c>
      <c r="D612" t="s">
        <v>14</v>
      </c>
      <c r="E612">
        <v>22.5</v>
      </c>
      <c r="F612" t="s">
        <v>31</v>
      </c>
      <c r="G612" t="s">
        <v>280</v>
      </c>
      <c r="H612">
        <v>6</v>
      </c>
      <c r="I612" t="s">
        <v>234</v>
      </c>
      <c r="J612" t="s">
        <v>206</v>
      </c>
      <c r="K612" t="s">
        <v>19</v>
      </c>
      <c r="L612" t="s">
        <v>20</v>
      </c>
      <c r="M612" t="s">
        <v>326</v>
      </c>
      <c r="N612">
        <v>3400</v>
      </c>
      <c r="O612">
        <v>26353592</v>
      </c>
      <c r="P612" t="s">
        <v>236</v>
      </c>
    </row>
    <row r="613" spans="1:16">
      <c r="A613">
        <v>166</v>
      </c>
      <c r="B613">
        <v>0.5</v>
      </c>
      <c r="C613">
        <v>16.0930232558139</v>
      </c>
      <c r="D613" t="s">
        <v>14</v>
      </c>
      <c r="E613">
        <v>35</v>
      </c>
      <c r="F613" s="6" t="s">
        <v>166</v>
      </c>
      <c r="G613" t="s">
        <v>280</v>
      </c>
      <c r="H613">
        <v>52</v>
      </c>
      <c r="I613" t="s">
        <v>167</v>
      </c>
      <c r="J613" t="s">
        <v>206</v>
      </c>
      <c r="K613" t="s">
        <v>19</v>
      </c>
      <c r="L613" t="s">
        <v>20</v>
      </c>
      <c r="M613" t="s">
        <v>378</v>
      </c>
      <c r="N613">
        <v>6000</v>
      </c>
      <c r="O613">
        <v>30706223</v>
      </c>
      <c r="P613" t="s">
        <v>237</v>
      </c>
    </row>
    <row r="614" spans="1:16">
      <c r="A614">
        <v>166</v>
      </c>
      <c r="B614">
        <v>1</v>
      </c>
      <c r="C614">
        <v>27.604651162790599</v>
      </c>
      <c r="D614" t="s">
        <v>14</v>
      </c>
      <c r="E614">
        <v>35</v>
      </c>
      <c r="F614" s="6" t="s">
        <v>166</v>
      </c>
      <c r="G614" t="s">
        <v>280</v>
      </c>
      <c r="H614">
        <v>52</v>
      </c>
      <c r="I614" t="s">
        <v>167</v>
      </c>
      <c r="J614" t="s">
        <v>206</v>
      </c>
      <c r="K614" t="s">
        <v>19</v>
      </c>
      <c r="L614" t="s">
        <v>20</v>
      </c>
      <c r="M614" t="s">
        <v>378</v>
      </c>
      <c r="N614">
        <v>6000</v>
      </c>
      <c r="O614">
        <v>30706223</v>
      </c>
    </row>
    <row r="615" spans="1:16">
      <c r="A615">
        <v>166</v>
      </c>
      <c r="B615">
        <v>2</v>
      </c>
      <c r="C615">
        <v>22.895348837209301</v>
      </c>
      <c r="D615" t="s">
        <v>14</v>
      </c>
      <c r="E615">
        <v>35</v>
      </c>
      <c r="F615" s="6" t="s">
        <v>166</v>
      </c>
      <c r="G615" t="s">
        <v>280</v>
      </c>
      <c r="H615">
        <v>52</v>
      </c>
      <c r="I615" t="s">
        <v>167</v>
      </c>
      <c r="J615" t="s">
        <v>206</v>
      </c>
      <c r="K615" t="s">
        <v>19</v>
      </c>
      <c r="L615" t="s">
        <v>20</v>
      </c>
      <c r="M615" t="s">
        <v>378</v>
      </c>
      <c r="N615">
        <v>6000</v>
      </c>
      <c r="O615">
        <v>30706223</v>
      </c>
    </row>
    <row r="616" spans="1:16">
      <c r="A616">
        <v>167</v>
      </c>
      <c r="B616">
        <v>0.5</v>
      </c>
      <c r="C616">
        <v>9.1325301204819205</v>
      </c>
      <c r="D616" t="s">
        <v>14</v>
      </c>
      <c r="E616">
        <v>35</v>
      </c>
      <c r="F616" s="6" t="s">
        <v>166</v>
      </c>
      <c r="G616" t="s">
        <v>280</v>
      </c>
      <c r="H616">
        <v>52</v>
      </c>
      <c r="I616" t="s">
        <v>167</v>
      </c>
      <c r="J616" t="s">
        <v>206</v>
      </c>
      <c r="K616" t="s">
        <v>19</v>
      </c>
      <c r="L616" t="s">
        <v>20</v>
      </c>
      <c r="M616" t="s">
        <v>378</v>
      </c>
      <c r="N616">
        <v>6000</v>
      </c>
      <c r="O616">
        <v>30706223</v>
      </c>
      <c r="P616" t="s">
        <v>237</v>
      </c>
    </row>
    <row r="617" spans="1:16">
      <c r="A617">
        <v>167</v>
      </c>
      <c r="B617">
        <v>1</v>
      </c>
      <c r="C617">
        <v>23.012048192771001</v>
      </c>
      <c r="D617" t="s">
        <v>14</v>
      </c>
      <c r="E617">
        <v>35</v>
      </c>
      <c r="F617" s="6" t="s">
        <v>166</v>
      </c>
      <c r="G617" t="s">
        <v>280</v>
      </c>
      <c r="H617">
        <v>52</v>
      </c>
      <c r="I617" t="s">
        <v>167</v>
      </c>
      <c r="J617" t="s">
        <v>206</v>
      </c>
      <c r="K617" t="s">
        <v>19</v>
      </c>
      <c r="L617" t="s">
        <v>20</v>
      </c>
      <c r="M617" t="s">
        <v>378</v>
      </c>
      <c r="N617">
        <v>6000</v>
      </c>
      <c r="O617">
        <v>30706223</v>
      </c>
    </row>
    <row r="618" spans="1:16">
      <c r="A618">
        <v>167</v>
      </c>
      <c r="B618">
        <v>2</v>
      </c>
      <c r="C618">
        <v>12.746987951807199</v>
      </c>
      <c r="D618" t="s">
        <v>14</v>
      </c>
      <c r="E618">
        <v>35</v>
      </c>
      <c r="F618" s="6" t="s">
        <v>166</v>
      </c>
      <c r="G618" t="s">
        <v>280</v>
      </c>
      <c r="H618">
        <v>52</v>
      </c>
      <c r="I618" t="s">
        <v>167</v>
      </c>
      <c r="J618" t="s">
        <v>206</v>
      </c>
      <c r="K618" t="s">
        <v>19</v>
      </c>
      <c r="L618" t="s">
        <v>20</v>
      </c>
      <c r="M618" t="s">
        <v>378</v>
      </c>
      <c r="N618">
        <v>6000</v>
      </c>
      <c r="O618">
        <v>30706223</v>
      </c>
    </row>
    <row r="619" spans="1:16">
      <c r="A619">
        <v>168</v>
      </c>
      <c r="B619">
        <v>0.5</v>
      </c>
      <c r="C619">
        <v>33.599999999999902</v>
      </c>
      <c r="D619" t="s">
        <v>14</v>
      </c>
      <c r="E619">
        <v>23</v>
      </c>
      <c r="F619" t="s">
        <v>31</v>
      </c>
      <c r="G619" t="s">
        <v>280</v>
      </c>
      <c r="H619">
        <v>69.2</v>
      </c>
      <c r="I619" t="s">
        <v>238</v>
      </c>
      <c r="J619" t="s">
        <v>206</v>
      </c>
      <c r="K619" t="s">
        <v>19</v>
      </c>
      <c r="L619" t="s">
        <v>239</v>
      </c>
      <c r="M619" t="s">
        <v>57</v>
      </c>
      <c r="N619" t="s">
        <v>240</v>
      </c>
      <c r="O619">
        <v>31040674</v>
      </c>
      <c r="P619" t="s">
        <v>241</v>
      </c>
    </row>
    <row r="620" spans="1:16">
      <c r="A620">
        <v>168</v>
      </c>
      <c r="B620">
        <v>1</v>
      </c>
      <c r="C620">
        <v>25.6</v>
      </c>
      <c r="D620" t="s">
        <v>14</v>
      </c>
      <c r="E620">
        <v>23</v>
      </c>
      <c r="F620" t="s">
        <v>31</v>
      </c>
      <c r="G620" t="s">
        <v>280</v>
      </c>
      <c r="H620">
        <v>69.2</v>
      </c>
      <c r="I620" t="s">
        <v>238</v>
      </c>
      <c r="J620" t="s">
        <v>206</v>
      </c>
      <c r="K620" t="s">
        <v>19</v>
      </c>
      <c r="L620" t="s">
        <v>239</v>
      </c>
      <c r="M620" t="s">
        <v>57</v>
      </c>
      <c r="N620" t="s">
        <v>240</v>
      </c>
      <c r="O620">
        <v>31040674</v>
      </c>
    </row>
    <row r="621" spans="1:16">
      <c r="A621">
        <v>168</v>
      </c>
      <c r="B621">
        <v>1.5</v>
      </c>
      <c r="C621">
        <v>15.2</v>
      </c>
      <c r="D621" t="s">
        <v>14</v>
      </c>
      <c r="E621">
        <v>23</v>
      </c>
      <c r="F621" t="s">
        <v>31</v>
      </c>
      <c r="G621" t="s">
        <v>280</v>
      </c>
      <c r="H621">
        <v>69.2</v>
      </c>
      <c r="I621" t="s">
        <v>238</v>
      </c>
      <c r="J621" t="s">
        <v>206</v>
      </c>
      <c r="K621" t="s">
        <v>19</v>
      </c>
      <c r="L621" t="s">
        <v>239</v>
      </c>
      <c r="M621" t="s">
        <v>57</v>
      </c>
      <c r="N621" t="s">
        <v>240</v>
      </c>
      <c r="O621">
        <v>31040674</v>
      </c>
    </row>
    <row r="622" spans="1:16">
      <c r="A622">
        <v>168</v>
      </c>
      <c r="B622">
        <v>2</v>
      </c>
      <c r="C622">
        <v>11.1999999999999</v>
      </c>
      <c r="D622" t="s">
        <v>14</v>
      </c>
      <c r="E622">
        <v>23</v>
      </c>
      <c r="F622" t="s">
        <v>31</v>
      </c>
      <c r="G622" t="s">
        <v>280</v>
      </c>
      <c r="H622">
        <v>69.2</v>
      </c>
      <c r="I622" t="s">
        <v>238</v>
      </c>
      <c r="J622" t="s">
        <v>206</v>
      </c>
      <c r="K622" t="s">
        <v>19</v>
      </c>
      <c r="L622" t="s">
        <v>239</v>
      </c>
      <c r="M622" t="s">
        <v>57</v>
      </c>
      <c r="N622" t="s">
        <v>240</v>
      </c>
      <c r="O622">
        <v>31040674</v>
      </c>
    </row>
    <row r="623" spans="1:16">
      <c r="A623">
        <v>169</v>
      </c>
      <c r="B623">
        <f>1/60</f>
        <v>1.6666666666666666E-2</v>
      </c>
      <c r="C623">
        <v>56</v>
      </c>
      <c r="D623" t="s">
        <v>14</v>
      </c>
      <c r="E623">
        <v>22.5</v>
      </c>
      <c r="F623" t="s">
        <v>31</v>
      </c>
      <c r="G623" t="s">
        <v>280</v>
      </c>
      <c r="H623">
        <v>20.3</v>
      </c>
      <c r="I623" t="s">
        <v>29</v>
      </c>
      <c r="J623" t="s">
        <v>242</v>
      </c>
      <c r="K623" t="s">
        <v>19</v>
      </c>
      <c r="L623" t="s">
        <v>68</v>
      </c>
      <c r="M623" t="s">
        <v>326</v>
      </c>
      <c r="N623">
        <v>1600</v>
      </c>
      <c r="O623">
        <v>16000291</v>
      </c>
      <c r="P623" t="s">
        <v>244</v>
      </c>
    </row>
    <row r="624" spans="1:16">
      <c r="A624">
        <v>169</v>
      </c>
      <c r="B624">
        <v>1</v>
      </c>
      <c r="C624">
        <v>38.4</v>
      </c>
      <c r="D624" t="s">
        <v>14</v>
      </c>
      <c r="E624">
        <v>22.5</v>
      </c>
      <c r="F624" t="s">
        <v>31</v>
      </c>
      <c r="G624" t="s">
        <v>280</v>
      </c>
      <c r="H624">
        <v>20.3</v>
      </c>
      <c r="I624" t="s">
        <v>29</v>
      </c>
      <c r="J624" t="s">
        <v>242</v>
      </c>
      <c r="K624" t="s">
        <v>19</v>
      </c>
      <c r="L624" t="s">
        <v>68</v>
      </c>
      <c r="M624" t="s">
        <v>326</v>
      </c>
      <c r="N624">
        <v>1600</v>
      </c>
      <c r="O624">
        <v>16000291</v>
      </c>
    </row>
    <row r="625" spans="1:16">
      <c r="A625">
        <v>169</v>
      </c>
      <c r="B625">
        <v>4</v>
      </c>
      <c r="C625">
        <v>33.799999999999997</v>
      </c>
      <c r="D625" t="s">
        <v>14</v>
      </c>
      <c r="E625">
        <v>22.5</v>
      </c>
      <c r="F625" t="s">
        <v>31</v>
      </c>
      <c r="G625" t="s">
        <v>280</v>
      </c>
      <c r="H625">
        <v>20.3</v>
      </c>
      <c r="I625" t="s">
        <v>29</v>
      </c>
      <c r="J625" t="s">
        <v>242</v>
      </c>
      <c r="K625" t="s">
        <v>19</v>
      </c>
      <c r="L625" t="s">
        <v>68</v>
      </c>
      <c r="M625" t="s">
        <v>326</v>
      </c>
      <c r="N625">
        <v>1600</v>
      </c>
      <c r="O625">
        <v>16000291</v>
      </c>
    </row>
    <row r="626" spans="1:16">
      <c r="A626">
        <v>169</v>
      </c>
      <c r="B626">
        <v>24</v>
      </c>
      <c r="C626">
        <v>21.5</v>
      </c>
      <c r="D626" t="s">
        <v>14</v>
      </c>
      <c r="E626">
        <v>22.5</v>
      </c>
      <c r="F626" t="s">
        <v>31</v>
      </c>
      <c r="G626" t="s">
        <v>280</v>
      </c>
      <c r="H626">
        <v>20.3</v>
      </c>
      <c r="I626" t="s">
        <v>29</v>
      </c>
      <c r="J626" t="s">
        <v>242</v>
      </c>
      <c r="K626" t="s">
        <v>19</v>
      </c>
      <c r="L626" t="s">
        <v>68</v>
      </c>
      <c r="M626" t="s">
        <v>326</v>
      </c>
      <c r="N626">
        <v>1600</v>
      </c>
      <c r="O626">
        <v>16000291</v>
      </c>
    </row>
    <row r="627" spans="1:16">
      <c r="A627">
        <v>170</v>
      </c>
      <c r="B627">
        <f>1/60</f>
        <v>1.6666666666666666E-2</v>
      </c>
      <c r="C627">
        <v>45.7</v>
      </c>
      <c r="D627" t="s">
        <v>14</v>
      </c>
      <c r="E627">
        <v>22.5</v>
      </c>
      <c r="F627" t="s">
        <v>31</v>
      </c>
      <c r="G627" t="s">
        <v>280</v>
      </c>
      <c r="H627">
        <v>20.3</v>
      </c>
      <c r="I627" t="s">
        <v>29</v>
      </c>
      <c r="J627" t="s">
        <v>242</v>
      </c>
      <c r="K627" t="s">
        <v>19</v>
      </c>
      <c r="L627" t="s">
        <v>20</v>
      </c>
      <c r="M627" t="s">
        <v>326</v>
      </c>
      <c r="N627">
        <v>1600</v>
      </c>
      <c r="O627">
        <v>16000291</v>
      </c>
      <c r="P627" t="s">
        <v>245</v>
      </c>
    </row>
    <row r="628" spans="1:16">
      <c r="A628">
        <v>170</v>
      </c>
      <c r="B628">
        <v>1</v>
      </c>
      <c r="C628">
        <v>35.299999999999997</v>
      </c>
      <c r="D628" t="s">
        <v>14</v>
      </c>
      <c r="E628">
        <v>22.5</v>
      </c>
      <c r="F628" t="s">
        <v>31</v>
      </c>
      <c r="G628" t="s">
        <v>280</v>
      </c>
      <c r="H628">
        <v>20.3</v>
      </c>
      <c r="I628" t="s">
        <v>29</v>
      </c>
      <c r="J628" t="s">
        <v>242</v>
      </c>
      <c r="K628" t="s">
        <v>19</v>
      </c>
      <c r="L628" t="s">
        <v>20</v>
      </c>
      <c r="M628" t="s">
        <v>326</v>
      </c>
      <c r="N628">
        <v>1600</v>
      </c>
      <c r="O628">
        <v>16000291</v>
      </c>
    </row>
    <row r="629" spans="1:16">
      <c r="A629">
        <v>170</v>
      </c>
      <c r="B629">
        <v>4</v>
      </c>
      <c r="C629">
        <v>31.8</v>
      </c>
      <c r="D629" t="s">
        <v>14</v>
      </c>
      <c r="E629">
        <v>22.5</v>
      </c>
      <c r="F629" t="s">
        <v>31</v>
      </c>
      <c r="G629" t="s">
        <v>280</v>
      </c>
      <c r="H629">
        <v>20.3</v>
      </c>
      <c r="I629" t="s">
        <v>29</v>
      </c>
      <c r="J629" t="s">
        <v>242</v>
      </c>
      <c r="K629" t="s">
        <v>19</v>
      </c>
      <c r="L629" t="s">
        <v>20</v>
      </c>
      <c r="M629" t="s">
        <v>326</v>
      </c>
      <c r="N629">
        <v>1600</v>
      </c>
      <c r="O629">
        <v>16000291</v>
      </c>
    </row>
    <row r="630" spans="1:16">
      <c r="A630">
        <v>170</v>
      </c>
      <c r="B630">
        <v>24</v>
      </c>
      <c r="C630">
        <v>26.9</v>
      </c>
      <c r="D630" t="s">
        <v>14</v>
      </c>
      <c r="E630">
        <v>22.5</v>
      </c>
      <c r="F630" t="s">
        <v>31</v>
      </c>
      <c r="G630" t="s">
        <v>280</v>
      </c>
      <c r="H630">
        <v>20.3</v>
      </c>
      <c r="I630" t="s">
        <v>29</v>
      </c>
      <c r="J630" t="s">
        <v>242</v>
      </c>
      <c r="K630" t="s">
        <v>19</v>
      </c>
      <c r="L630" t="s">
        <v>20</v>
      </c>
      <c r="M630" t="s">
        <v>326</v>
      </c>
      <c r="N630">
        <v>1600</v>
      </c>
      <c r="O630">
        <v>16000291</v>
      </c>
    </row>
    <row r="631" spans="1:16">
      <c r="A631">
        <v>171</v>
      </c>
      <c r="B631">
        <v>48</v>
      </c>
      <c r="C631">
        <v>22.125748502994</v>
      </c>
      <c r="D631" t="s">
        <v>14</v>
      </c>
      <c r="E631">
        <v>22</v>
      </c>
      <c r="F631" s="21" t="s">
        <v>15</v>
      </c>
      <c r="G631" t="s">
        <v>280</v>
      </c>
      <c r="H631">
        <v>23.3</v>
      </c>
      <c r="I631" s="6" t="s">
        <v>92</v>
      </c>
      <c r="J631" t="s">
        <v>242</v>
      </c>
      <c r="K631" t="s">
        <v>246</v>
      </c>
      <c r="L631" t="s">
        <v>20</v>
      </c>
      <c r="M631" t="s">
        <v>196</v>
      </c>
      <c r="N631" t="s">
        <v>55</v>
      </c>
      <c r="O631">
        <v>19420561</v>
      </c>
      <c r="P631" t="s">
        <v>247</v>
      </c>
    </row>
    <row r="632" spans="1:16">
      <c r="A632">
        <v>172</v>
      </c>
      <c r="B632">
        <v>48</v>
      </c>
      <c r="C632">
        <v>13.1437125748502</v>
      </c>
      <c r="D632" t="s">
        <v>14</v>
      </c>
      <c r="E632">
        <v>23.5</v>
      </c>
      <c r="F632" s="21" t="s">
        <v>15</v>
      </c>
      <c r="G632" t="s">
        <v>280</v>
      </c>
      <c r="H632">
        <v>33.299999999999997</v>
      </c>
      <c r="I632" s="6" t="s">
        <v>92</v>
      </c>
      <c r="J632" t="s">
        <v>242</v>
      </c>
      <c r="K632" t="s">
        <v>246</v>
      </c>
      <c r="L632" t="s">
        <v>20</v>
      </c>
      <c r="M632" t="s">
        <v>196</v>
      </c>
      <c r="N632" t="s">
        <v>55</v>
      </c>
      <c r="O632">
        <v>19420561</v>
      </c>
      <c r="P632" t="s">
        <v>248</v>
      </c>
    </row>
    <row r="633" spans="1:16">
      <c r="A633">
        <v>173</v>
      </c>
      <c r="B633">
        <v>48</v>
      </c>
      <c r="C633">
        <v>12.155688622754401</v>
      </c>
      <c r="D633" t="s">
        <v>14</v>
      </c>
      <c r="E633">
        <v>23.5</v>
      </c>
      <c r="F633" s="21" t="s">
        <v>15</v>
      </c>
      <c r="G633" t="s">
        <v>280</v>
      </c>
      <c r="H633">
        <v>62</v>
      </c>
      <c r="I633" s="6" t="s">
        <v>92</v>
      </c>
      <c r="J633" t="s">
        <v>242</v>
      </c>
      <c r="K633" t="s">
        <v>246</v>
      </c>
      <c r="L633" t="s">
        <v>20</v>
      </c>
      <c r="M633" t="s">
        <v>196</v>
      </c>
      <c r="N633" t="s">
        <v>55</v>
      </c>
      <c r="O633">
        <v>19420561</v>
      </c>
      <c r="P633" t="s">
        <v>249</v>
      </c>
    </row>
    <row r="634" spans="1:16">
      <c r="A634">
        <v>174</v>
      </c>
      <c r="B634">
        <v>24</v>
      </c>
      <c r="C634">
        <v>30.588235294117599</v>
      </c>
      <c r="D634" t="s">
        <v>14</v>
      </c>
      <c r="E634" t="s">
        <v>326</v>
      </c>
      <c r="F634" s="21" t="s">
        <v>15</v>
      </c>
      <c r="G634" t="s">
        <v>280</v>
      </c>
      <c r="H634">
        <v>97</v>
      </c>
      <c r="I634" s="6" t="s">
        <v>92</v>
      </c>
      <c r="J634" t="s">
        <v>242</v>
      </c>
      <c r="K634" t="s">
        <v>250</v>
      </c>
      <c r="L634" t="s">
        <v>20</v>
      </c>
      <c r="M634" t="s">
        <v>326</v>
      </c>
      <c r="N634">
        <v>0</v>
      </c>
      <c r="O634">
        <v>26860294</v>
      </c>
      <c r="P634" t="s">
        <v>251</v>
      </c>
    </row>
    <row r="635" spans="1:16">
      <c r="A635">
        <v>175</v>
      </c>
      <c r="B635">
        <v>24</v>
      </c>
      <c r="C635">
        <v>17.899999999999999</v>
      </c>
      <c r="D635" t="s">
        <v>14</v>
      </c>
      <c r="E635">
        <v>22</v>
      </c>
      <c r="F635" s="21" t="s">
        <v>15</v>
      </c>
      <c r="G635" t="s">
        <v>280</v>
      </c>
      <c r="H635">
        <v>144</v>
      </c>
      <c r="I635" t="s">
        <v>167</v>
      </c>
      <c r="J635" t="s">
        <v>242</v>
      </c>
      <c r="K635" t="s">
        <v>19</v>
      </c>
      <c r="L635" t="s">
        <v>20</v>
      </c>
      <c r="M635" t="s">
        <v>59</v>
      </c>
      <c r="N635">
        <v>0</v>
      </c>
      <c r="O635">
        <v>32431497</v>
      </c>
      <c r="P635" t="s">
        <v>253</v>
      </c>
    </row>
    <row r="636" spans="1:16">
      <c r="A636" s="13">
        <v>176</v>
      </c>
      <c r="B636">
        <v>24</v>
      </c>
      <c r="C636">
        <v>22.573529411764699</v>
      </c>
      <c r="D636" t="s">
        <v>14</v>
      </c>
      <c r="E636">
        <v>23.5</v>
      </c>
      <c r="F636" s="6" t="s">
        <v>166</v>
      </c>
      <c r="G636" t="s">
        <v>280</v>
      </c>
      <c r="H636">
        <v>23</v>
      </c>
      <c r="I636" s="6" t="s">
        <v>92</v>
      </c>
      <c r="J636" t="s">
        <v>242</v>
      </c>
      <c r="K636" t="s">
        <v>19</v>
      </c>
      <c r="L636" t="s">
        <v>20</v>
      </c>
      <c r="M636" t="s">
        <v>326</v>
      </c>
      <c r="N636">
        <v>0</v>
      </c>
      <c r="O636">
        <v>21612822</v>
      </c>
      <c r="P636" t="s">
        <v>254</v>
      </c>
    </row>
    <row r="637" spans="1:16">
      <c r="A637">
        <v>177</v>
      </c>
      <c r="B637">
        <v>6</v>
      </c>
      <c r="C637">
        <v>8.9945355191256802</v>
      </c>
      <c r="D637" t="s">
        <v>14</v>
      </c>
      <c r="E637">
        <v>20</v>
      </c>
      <c r="F637" s="21" t="s">
        <v>15</v>
      </c>
      <c r="G637" t="s">
        <v>280</v>
      </c>
      <c r="H637">
        <v>77.2</v>
      </c>
      <c r="I637" t="s">
        <v>234</v>
      </c>
      <c r="J637" t="s">
        <v>242</v>
      </c>
      <c r="K637" t="s">
        <v>250</v>
      </c>
      <c r="L637" t="s">
        <v>20</v>
      </c>
      <c r="M637" t="s">
        <v>196</v>
      </c>
      <c r="N637">
        <v>5000</v>
      </c>
      <c r="O637">
        <v>21176954</v>
      </c>
      <c r="P637" t="s">
        <v>255</v>
      </c>
    </row>
    <row r="638" spans="1:16">
      <c r="A638">
        <v>178</v>
      </c>
      <c r="B638">
        <v>6</v>
      </c>
      <c r="C638">
        <v>6.7213114754098298</v>
      </c>
      <c r="D638" t="s">
        <v>14</v>
      </c>
      <c r="E638">
        <v>20</v>
      </c>
      <c r="F638" s="21" t="s">
        <v>15</v>
      </c>
      <c r="G638" t="s">
        <v>280</v>
      </c>
      <c r="H638">
        <v>77.2</v>
      </c>
      <c r="I638" t="s">
        <v>234</v>
      </c>
      <c r="J638" t="s">
        <v>242</v>
      </c>
      <c r="K638" t="s">
        <v>250</v>
      </c>
      <c r="L638" t="s">
        <v>68</v>
      </c>
      <c r="M638" t="s">
        <v>196</v>
      </c>
      <c r="N638">
        <v>5000</v>
      </c>
      <c r="O638">
        <v>21176954</v>
      </c>
      <c r="P638" t="s">
        <v>256</v>
      </c>
    </row>
    <row r="639" spans="1:16">
      <c r="A639" s="13">
        <v>179</v>
      </c>
      <c r="B639">
        <v>48</v>
      </c>
      <c r="C639">
        <v>11.0992907801418</v>
      </c>
      <c r="D639" t="s">
        <v>14</v>
      </c>
      <c r="E639">
        <v>23</v>
      </c>
      <c r="F639" s="21" t="s">
        <v>42</v>
      </c>
      <c r="G639" t="s">
        <v>280</v>
      </c>
      <c r="H639">
        <v>13</v>
      </c>
      <c r="I639" s="6" t="s">
        <v>169</v>
      </c>
      <c r="J639" t="s">
        <v>242</v>
      </c>
      <c r="K639" t="s">
        <v>19</v>
      </c>
      <c r="L639" t="s">
        <v>221</v>
      </c>
      <c r="M639" t="s">
        <v>326</v>
      </c>
      <c r="N639">
        <v>0</v>
      </c>
      <c r="O639">
        <v>23300273</v>
      </c>
      <c r="P639" t="s">
        <v>257</v>
      </c>
    </row>
    <row r="640" spans="1:16">
      <c r="A640">
        <v>180</v>
      </c>
      <c r="B640">
        <v>3</v>
      </c>
      <c r="C640">
        <v>23.1</v>
      </c>
      <c r="D640" t="s">
        <v>14</v>
      </c>
      <c r="E640">
        <v>20</v>
      </c>
      <c r="F640" s="21" t="s">
        <v>15</v>
      </c>
      <c r="G640" t="s">
        <v>280</v>
      </c>
      <c r="H640">
        <v>104.2</v>
      </c>
      <c r="I640" t="s">
        <v>167</v>
      </c>
      <c r="J640" t="s">
        <v>242</v>
      </c>
      <c r="K640" t="s">
        <v>19</v>
      </c>
      <c r="L640" t="s">
        <v>258</v>
      </c>
      <c r="M640" t="s">
        <v>59</v>
      </c>
      <c r="N640">
        <v>2000</v>
      </c>
      <c r="O640">
        <v>27791199</v>
      </c>
      <c r="P640" t="s">
        <v>259</v>
      </c>
    </row>
    <row r="641" spans="1:16">
      <c r="A641">
        <v>180</v>
      </c>
      <c r="B641">
        <v>9</v>
      </c>
      <c r="C641">
        <v>6.5</v>
      </c>
      <c r="D641" t="s">
        <v>14</v>
      </c>
      <c r="E641">
        <v>20</v>
      </c>
      <c r="F641" s="21" t="s">
        <v>15</v>
      </c>
      <c r="G641" t="s">
        <v>280</v>
      </c>
      <c r="H641">
        <v>104.2</v>
      </c>
      <c r="I641" t="s">
        <v>167</v>
      </c>
      <c r="J641" t="s">
        <v>242</v>
      </c>
      <c r="K641" t="s">
        <v>19</v>
      </c>
      <c r="L641" t="s">
        <v>258</v>
      </c>
      <c r="M641" t="s">
        <v>59</v>
      </c>
      <c r="N641">
        <v>2000</v>
      </c>
      <c r="O641">
        <v>27791199</v>
      </c>
    </row>
    <row r="642" spans="1:16">
      <c r="A642">
        <v>181</v>
      </c>
      <c r="B642">
        <v>1</v>
      </c>
      <c r="C642">
        <v>42.173913043478201</v>
      </c>
      <c r="D642" t="s">
        <v>14</v>
      </c>
      <c r="E642">
        <v>27</v>
      </c>
      <c r="F642" s="21" t="s">
        <v>42</v>
      </c>
      <c r="G642" t="s">
        <v>280</v>
      </c>
      <c r="H642">
        <v>22</v>
      </c>
      <c r="I642" t="s">
        <v>29</v>
      </c>
      <c r="J642" t="s">
        <v>242</v>
      </c>
      <c r="K642" t="s">
        <v>19</v>
      </c>
      <c r="L642" t="s">
        <v>20</v>
      </c>
      <c r="M642" t="s">
        <v>378</v>
      </c>
      <c r="N642">
        <v>5000</v>
      </c>
      <c r="O642">
        <v>27286872</v>
      </c>
      <c r="P642" t="s">
        <v>260</v>
      </c>
    </row>
    <row r="643" spans="1:16">
      <c r="A643">
        <v>181</v>
      </c>
      <c r="B643">
        <v>4</v>
      </c>
      <c r="C643">
        <v>52.173913043478201</v>
      </c>
      <c r="D643" t="s">
        <v>14</v>
      </c>
      <c r="E643">
        <v>27</v>
      </c>
      <c r="F643" s="21" t="s">
        <v>42</v>
      </c>
      <c r="G643" t="s">
        <v>280</v>
      </c>
      <c r="H643">
        <v>22</v>
      </c>
      <c r="I643" t="s">
        <v>29</v>
      </c>
      <c r="J643" t="s">
        <v>242</v>
      </c>
      <c r="K643" t="s">
        <v>19</v>
      </c>
      <c r="L643" t="s">
        <v>20</v>
      </c>
      <c r="M643" t="s">
        <v>378</v>
      </c>
      <c r="N643">
        <v>5000</v>
      </c>
      <c r="O643">
        <v>27286872</v>
      </c>
    </row>
    <row r="644" spans="1:16">
      <c r="A644">
        <v>181</v>
      </c>
      <c r="B644">
        <v>24</v>
      </c>
      <c r="C644">
        <v>39.565217391304301</v>
      </c>
      <c r="D644" t="s">
        <v>14</v>
      </c>
      <c r="E644">
        <v>27</v>
      </c>
      <c r="F644" s="21" t="s">
        <v>42</v>
      </c>
      <c r="G644" t="s">
        <v>280</v>
      </c>
      <c r="H644">
        <v>22</v>
      </c>
      <c r="I644" t="s">
        <v>29</v>
      </c>
      <c r="J644" t="s">
        <v>242</v>
      </c>
      <c r="K644" t="s">
        <v>19</v>
      </c>
      <c r="L644" t="s">
        <v>20</v>
      </c>
      <c r="M644" t="s">
        <v>378</v>
      </c>
      <c r="N644">
        <v>5000</v>
      </c>
      <c r="O644">
        <v>27286872</v>
      </c>
    </row>
    <row r="645" spans="1:16">
      <c r="A645">
        <v>182</v>
      </c>
      <c r="B645">
        <v>4</v>
      </c>
      <c r="C645">
        <v>8</v>
      </c>
      <c r="D645" t="s">
        <v>14</v>
      </c>
      <c r="E645">
        <v>18</v>
      </c>
      <c r="F645" s="21" t="s">
        <v>15</v>
      </c>
      <c r="G645" t="s">
        <v>280</v>
      </c>
      <c r="H645">
        <v>57.8</v>
      </c>
      <c r="I645" s="6" t="s">
        <v>92</v>
      </c>
      <c r="J645" t="s">
        <v>242</v>
      </c>
      <c r="K645" t="s">
        <v>19</v>
      </c>
      <c r="L645" t="s">
        <v>20</v>
      </c>
      <c r="M645" t="s">
        <v>196</v>
      </c>
      <c r="N645">
        <v>5000</v>
      </c>
      <c r="O645">
        <v>20195708</v>
      </c>
      <c r="P645" t="s">
        <v>261</v>
      </c>
    </row>
    <row r="646" spans="1:16">
      <c r="A646">
        <v>182</v>
      </c>
      <c r="B646">
        <v>24</v>
      </c>
      <c r="C646">
        <v>12.1</v>
      </c>
      <c r="D646" t="s">
        <v>14</v>
      </c>
      <c r="E646">
        <v>18</v>
      </c>
      <c r="F646" s="21" t="s">
        <v>15</v>
      </c>
      <c r="G646" t="s">
        <v>280</v>
      </c>
      <c r="H646">
        <v>57.8</v>
      </c>
      <c r="I646" s="6" t="s">
        <v>92</v>
      </c>
      <c r="J646" t="s">
        <v>242</v>
      </c>
      <c r="K646" t="s">
        <v>19</v>
      </c>
      <c r="L646" t="s">
        <v>20</v>
      </c>
      <c r="M646" t="s">
        <v>196</v>
      </c>
      <c r="N646">
        <v>5000</v>
      </c>
      <c r="O646">
        <v>20195708</v>
      </c>
    </row>
    <row r="647" spans="1:16">
      <c r="A647">
        <v>182</v>
      </c>
      <c r="B647">
        <v>48</v>
      </c>
      <c r="C647">
        <v>11.2</v>
      </c>
      <c r="D647" t="s">
        <v>14</v>
      </c>
      <c r="E647">
        <v>18</v>
      </c>
      <c r="F647" s="21" t="s">
        <v>15</v>
      </c>
      <c r="G647" t="s">
        <v>280</v>
      </c>
      <c r="H647">
        <v>57.8</v>
      </c>
      <c r="I647" s="6" t="s">
        <v>92</v>
      </c>
      <c r="J647" t="s">
        <v>242</v>
      </c>
      <c r="K647" t="s">
        <v>19</v>
      </c>
      <c r="L647" t="s">
        <v>20</v>
      </c>
      <c r="M647" t="s">
        <v>196</v>
      </c>
      <c r="N647">
        <v>5000</v>
      </c>
      <c r="O647">
        <v>20195708</v>
      </c>
    </row>
    <row r="648" spans="1:16">
      <c r="A648">
        <v>182</v>
      </c>
      <c r="B648">
        <v>72</v>
      </c>
      <c r="C648">
        <v>10.6</v>
      </c>
      <c r="D648" t="s">
        <v>14</v>
      </c>
      <c r="E648">
        <v>18</v>
      </c>
      <c r="F648" s="21" t="s">
        <v>15</v>
      </c>
      <c r="G648" t="s">
        <v>280</v>
      </c>
      <c r="H648">
        <v>57.8</v>
      </c>
      <c r="I648" s="6" t="s">
        <v>92</v>
      </c>
      <c r="J648" t="s">
        <v>242</v>
      </c>
      <c r="K648" t="s">
        <v>19</v>
      </c>
      <c r="L648" t="s">
        <v>20</v>
      </c>
      <c r="M648" t="s">
        <v>196</v>
      </c>
      <c r="N648">
        <v>5000</v>
      </c>
      <c r="O648">
        <v>20195708</v>
      </c>
    </row>
    <row r="649" spans="1:16">
      <c r="A649">
        <v>183</v>
      </c>
      <c r="B649">
        <v>4</v>
      </c>
      <c r="C649">
        <v>9.5</v>
      </c>
      <c r="D649" t="s">
        <v>14</v>
      </c>
      <c r="E649">
        <v>18</v>
      </c>
      <c r="F649" s="21" t="s">
        <v>15</v>
      </c>
      <c r="G649" t="s">
        <v>280</v>
      </c>
      <c r="H649">
        <v>61</v>
      </c>
      <c r="I649" s="6" t="s">
        <v>92</v>
      </c>
      <c r="J649" t="s">
        <v>242</v>
      </c>
      <c r="K649" t="s">
        <v>19</v>
      </c>
      <c r="L649" t="s">
        <v>341</v>
      </c>
      <c r="M649" t="s">
        <v>196</v>
      </c>
      <c r="N649">
        <v>5000</v>
      </c>
      <c r="O649">
        <v>20195708</v>
      </c>
      <c r="P649" t="s">
        <v>262</v>
      </c>
    </row>
    <row r="650" spans="1:16">
      <c r="A650">
        <v>183</v>
      </c>
      <c r="B650">
        <v>24</v>
      </c>
      <c r="C650">
        <v>9.1999999999999993</v>
      </c>
      <c r="D650" t="s">
        <v>14</v>
      </c>
      <c r="E650">
        <v>18</v>
      </c>
      <c r="F650" s="21" t="s">
        <v>15</v>
      </c>
      <c r="G650" t="s">
        <v>280</v>
      </c>
      <c r="H650">
        <v>61</v>
      </c>
      <c r="I650" s="6" t="s">
        <v>92</v>
      </c>
      <c r="J650" t="s">
        <v>242</v>
      </c>
      <c r="K650" t="s">
        <v>19</v>
      </c>
      <c r="L650" t="s">
        <v>341</v>
      </c>
      <c r="M650" t="s">
        <v>196</v>
      </c>
      <c r="N650">
        <v>5000</v>
      </c>
      <c r="O650">
        <v>20195708</v>
      </c>
    </row>
    <row r="651" spans="1:16">
      <c r="A651">
        <v>183</v>
      </c>
      <c r="B651">
        <v>48</v>
      </c>
      <c r="C651">
        <v>9.6</v>
      </c>
      <c r="D651" t="s">
        <v>14</v>
      </c>
      <c r="E651">
        <v>18</v>
      </c>
      <c r="F651" s="21" t="s">
        <v>15</v>
      </c>
      <c r="G651" t="s">
        <v>280</v>
      </c>
      <c r="H651">
        <v>61</v>
      </c>
      <c r="I651" s="6" t="s">
        <v>92</v>
      </c>
      <c r="J651" t="s">
        <v>242</v>
      </c>
      <c r="K651" t="s">
        <v>19</v>
      </c>
      <c r="L651" t="s">
        <v>341</v>
      </c>
      <c r="M651" t="s">
        <v>196</v>
      </c>
      <c r="N651">
        <v>5000</v>
      </c>
      <c r="O651">
        <v>20195708</v>
      </c>
    </row>
    <row r="652" spans="1:16">
      <c r="A652">
        <v>183</v>
      </c>
      <c r="B652">
        <v>72</v>
      </c>
      <c r="C652">
        <v>8.9</v>
      </c>
      <c r="D652" t="s">
        <v>14</v>
      </c>
      <c r="E652">
        <v>18</v>
      </c>
      <c r="F652" s="21" t="s">
        <v>15</v>
      </c>
      <c r="G652" t="s">
        <v>280</v>
      </c>
      <c r="H652">
        <v>61</v>
      </c>
      <c r="I652" s="6" t="s">
        <v>92</v>
      </c>
      <c r="J652" t="s">
        <v>242</v>
      </c>
      <c r="K652" t="s">
        <v>19</v>
      </c>
      <c r="L652" t="s">
        <v>341</v>
      </c>
      <c r="M652" t="s">
        <v>196</v>
      </c>
      <c r="N652">
        <v>5000</v>
      </c>
      <c r="O652">
        <v>20195708</v>
      </c>
    </row>
    <row r="653" spans="1:16">
      <c r="A653">
        <v>184</v>
      </c>
      <c r="B653">
        <v>1</v>
      </c>
      <c r="C653">
        <v>21.088435374149601</v>
      </c>
      <c r="D653" t="s">
        <v>14</v>
      </c>
      <c r="E653" t="s">
        <v>326</v>
      </c>
      <c r="F653" s="6" t="s">
        <v>166</v>
      </c>
      <c r="G653" t="s">
        <v>280</v>
      </c>
      <c r="H653">
        <v>70</v>
      </c>
      <c r="I653" t="s">
        <v>167</v>
      </c>
      <c r="J653" t="s">
        <v>242</v>
      </c>
      <c r="K653" t="s">
        <v>250</v>
      </c>
      <c r="L653" t="s">
        <v>20</v>
      </c>
      <c r="M653" t="s">
        <v>196</v>
      </c>
      <c r="N653" t="s">
        <v>55</v>
      </c>
      <c r="O653">
        <v>23369008</v>
      </c>
      <c r="P653" t="s">
        <v>263</v>
      </c>
    </row>
    <row r="654" spans="1:16">
      <c r="A654">
        <v>185</v>
      </c>
      <c r="B654">
        <v>1</v>
      </c>
      <c r="C654">
        <v>19.5918367346938</v>
      </c>
      <c r="D654" t="s">
        <v>14</v>
      </c>
      <c r="E654" t="s">
        <v>326</v>
      </c>
      <c r="F654" s="6" t="s">
        <v>166</v>
      </c>
      <c r="G654" t="s">
        <v>280</v>
      </c>
      <c r="H654">
        <v>107</v>
      </c>
      <c r="I654" t="s">
        <v>167</v>
      </c>
      <c r="J654" t="s">
        <v>242</v>
      </c>
      <c r="K654" t="s">
        <v>264</v>
      </c>
      <c r="L654" t="s">
        <v>20</v>
      </c>
      <c r="M654" t="s">
        <v>59</v>
      </c>
      <c r="N654" t="s">
        <v>55</v>
      </c>
      <c r="O654">
        <v>23369008</v>
      </c>
      <c r="P654" t="s">
        <v>265</v>
      </c>
    </row>
    <row r="655" spans="1:16">
      <c r="A655">
        <v>186</v>
      </c>
      <c r="B655">
        <v>1</v>
      </c>
      <c r="C655">
        <v>41.904761904761898</v>
      </c>
      <c r="D655" t="s">
        <v>14</v>
      </c>
      <c r="E655" t="s">
        <v>326</v>
      </c>
      <c r="F655" s="6" t="s">
        <v>166</v>
      </c>
      <c r="G655" t="s">
        <v>280</v>
      </c>
      <c r="H655">
        <v>121</v>
      </c>
      <c r="I655" t="s">
        <v>167</v>
      </c>
      <c r="J655" t="s">
        <v>242</v>
      </c>
      <c r="K655" t="s">
        <v>250</v>
      </c>
      <c r="L655" t="s">
        <v>20</v>
      </c>
      <c r="M655" t="s">
        <v>196</v>
      </c>
      <c r="N655" t="s">
        <v>55</v>
      </c>
      <c r="O655">
        <v>23369008</v>
      </c>
      <c r="P655" t="s">
        <v>266</v>
      </c>
    </row>
    <row r="656" spans="1:16">
      <c r="A656">
        <v>187</v>
      </c>
      <c r="B656">
        <v>1</v>
      </c>
      <c r="C656">
        <v>45.578231292517003</v>
      </c>
      <c r="D656" t="s">
        <v>14</v>
      </c>
      <c r="E656" t="s">
        <v>326</v>
      </c>
      <c r="F656" s="6" t="s">
        <v>166</v>
      </c>
      <c r="G656" t="s">
        <v>280</v>
      </c>
      <c r="H656">
        <v>140</v>
      </c>
      <c r="I656" t="s">
        <v>167</v>
      </c>
      <c r="J656" t="s">
        <v>242</v>
      </c>
      <c r="K656" t="s">
        <v>264</v>
      </c>
      <c r="L656" t="s">
        <v>20</v>
      </c>
      <c r="M656" t="s">
        <v>59</v>
      </c>
      <c r="N656" t="s">
        <v>55</v>
      </c>
      <c r="O656">
        <v>23369008</v>
      </c>
      <c r="P656" t="s">
        <v>267</v>
      </c>
    </row>
    <row r="657" spans="1:16">
      <c r="A657">
        <v>188</v>
      </c>
      <c r="B657">
        <v>1</v>
      </c>
      <c r="C657">
        <v>11.7762237762237</v>
      </c>
      <c r="D657" t="s">
        <v>14</v>
      </c>
      <c r="E657">
        <v>25</v>
      </c>
      <c r="F657" s="21" t="s">
        <v>15</v>
      </c>
      <c r="G657" t="s">
        <v>280</v>
      </c>
      <c r="H657">
        <v>138.52000000000001</v>
      </c>
      <c r="I657" t="s">
        <v>167</v>
      </c>
      <c r="J657" t="s">
        <v>242</v>
      </c>
      <c r="K657" t="s">
        <v>19</v>
      </c>
      <c r="L657" t="s">
        <v>20</v>
      </c>
      <c r="M657" t="s">
        <v>59</v>
      </c>
      <c r="N657">
        <v>0</v>
      </c>
      <c r="O657">
        <v>30171428</v>
      </c>
      <c r="P657" t="s">
        <v>268</v>
      </c>
    </row>
    <row r="658" spans="1:16">
      <c r="A658">
        <v>188</v>
      </c>
      <c r="B658">
        <v>4</v>
      </c>
      <c r="C658">
        <v>17.9020979020979</v>
      </c>
      <c r="D658" t="s">
        <v>14</v>
      </c>
      <c r="E658">
        <v>25</v>
      </c>
      <c r="F658" s="21" t="s">
        <v>15</v>
      </c>
      <c r="G658" t="s">
        <v>280</v>
      </c>
      <c r="H658">
        <v>138.52000000000001</v>
      </c>
      <c r="I658" t="s">
        <v>167</v>
      </c>
      <c r="J658" t="s">
        <v>242</v>
      </c>
      <c r="K658" t="s">
        <v>19</v>
      </c>
      <c r="L658" t="s">
        <v>20</v>
      </c>
      <c r="M658" t="s">
        <v>59</v>
      </c>
      <c r="N658">
        <v>0</v>
      </c>
      <c r="O658">
        <v>30171428</v>
      </c>
    </row>
    <row r="659" spans="1:16">
      <c r="A659">
        <v>188</v>
      </c>
      <c r="B659">
        <v>24</v>
      </c>
      <c r="C659">
        <v>4.4755244755244696</v>
      </c>
      <c r="D659" t="s">
        <v>14</v>
      </c>
      <c r="E659">
        <v>25</v>
      </c>
      <c r="F659" s="21" t="s">
        <v>15</v>
      </c>
      <c r="G659" t="s">
        <v>280</v>
      </c>
      <c r="H659">
        <v>138.52000000000001</v>
      </c>
      <c r="I659" t="s">
        <v>167</v>
      </c>
      <c r="J659" t="s">
        <v>242</v>
      </c>
      <c r="K659" t="s">
        <v>19</v>
      </c>
      <c r="L659" t="s">
        <v>20</v>
      </c>
      <c r="M659" t="s">
        <v>59</v>
      </c>
      <c r="N659">
        <v>0</v>
      </c>
      <c r="O659">
        <v>30171428</v>
      </c>
    </row>
    <row r="660" spans="1:16">
      <c r="A660">
        <v>189</v>
      </c>
      <c r="B660">
        <v>1</v>
      </c>
      <c r="C660">
        <v>26.958549222797927</v>
      </c>
      <c r="D660" t="s">
        <v>14</v>
      </c>
      <c r="E660">
        <v>27.5</v>
      </c>
      <c r="F660" s="6" t="s">
        <v>166</v>
      </c>
      <c r="G660" t="s">
        <v>280</v>
      </c>
      <c r="H660">
        <v>140</v>
      </c>
      <c r="I660" t="s">
        <v>167</v>
      </c>
      <c r="J660" t="s">
        <v>242</v>
      </c>
      <c r="K660" t="s">
        <v>19</v>
      </c>
      <c r="L660" t="s">
        <v>20</v>
      </c>
      <c r="M660" t="s">
        <v>59</v>
      </c>
      <c r="N660">
        <v>0</v>
      </c>
      <c r="O660">
        <v>20609382</v>
      </c>
      <c r="P660" t="s">
        <v>269</v>
      </c>
    </row>
    <row r="661" spans="1:16">
      <c r="A661">
        <v>189</v>
      </c>
      <c r="B661">
        <v>4</v>
      </c>
      <c r="C661">
        <v>24.829015544041454</v>
      </c>
      <c r="D661" t="s">
        <v>14</v>
      </c>
      <c r="E661">
        <v>27.5</v>
      </c>
      <c r="F661" s="6" t="s">
        <v>166</v>
      </c>
      <c r="G661" t="s">
        <v>280</v>
      </c>
      <c r="H661">
        <v>141</v>
      </c>
      <c r="I661" t="s">
        <v>167</v>
      </c>
      <c r="J661" t="s">
        <v>242</v>
      </c>
      <c r="K661" t="s">
        <v>19</v>
      </c>
      <c r="L661" t="s">
        <v>20</v>
      </c>
      <c r="M661" t="s">
        <v>59</v>
      </c>
      <c r="N661">
        <v>0</v>
      </c>
      <c r="O661">
        <v>20609382</v>
      </c>
    </row>
    <row r="662" spans="1:16">
      <c r="A662">
        <v>189</v>
      </c>
      <c r="B662">
        <v>8</v>
      </c>
      <c r="C662">
        <v>23.176165803108809</v>
      </c>
      <c r="D662" t="s">
        <v>14</v>
      </c>
      <c r="E662">
        <v>27.5</v>
      </c>
      <c r="F662" s="6" t="s">
        <v>166</v>
      </c>
      <c r="G662" t="s">
        <v>280</v>
      </c>
      <c r="H662">
        <v>142</v>
      </c>
      <c r="I662" t="s">
        <v>167</v>
      </c>
      <c r="J662" t="s">
        <v>242</v>
      </c>
      <c r="K662" t="s">
        <v>19</v>
      </c>
      <c r="L662" t="s">
        <v>20</v>
      </c>
      <c r="M662" t="s">
        <v>59</v>
      </c>
      <c r="N662">
        <v>0</v>
      </c>
      <c r="O662">
        <v>20609382</v>
      </c>
    </row>
    <row r="663" spans="1:16">
      <c r="A663">
        <v>189</v>
      </c>
      <c r="B663">
        <v>24</v>
      </c>
      <c r="C663">
        <v>22.145077720207254</v>
      </c>
      <c r="D663" t="s">
        <v>14</v>
      </c>
      <c r="E663">
        <v>27.5</v>
      </c>
      <c r="F663" s="6" t="s">
        <v>166</v>
      </c>
      <c r="G663" t="s">
        <v>280</v>
      </c>
      <c r="H663">
        <v>143</v>
      </c>
      <c r="I663" t="s">
        <v>167</v>
      </c>
      <c r="J663" t="s">
        <v>242</v>
      </c>
      <c r="K663" t="s">
        <v>19</v>
      </c>
      <c r="L663" t="s">
        <v>20</v>
      </c>
      <c r="M663" t="s">
        <v>59</v>
      </c>
      <c r="N663">
        <v>0</v>
      </c>
      <c r="O663">
        <v>20609382</v>
      </c>
    </row>
    <row r="664" spans="1:16">
      <c r="A664">
        <v>190</v>
      </c>
      <c r="B664">
        <v>48</v>
      </c>
      <c r="C664">
        <v>19.489999999999998</v>
      </c>
      <c r="D664" t="s">
        <v>14</v>
      </c>
      <c r="E664">
        <v>27.5</v>
      </c>
      <c r="F664" t="s">
        <v>31</v>
      </c>
      <c r="G664" t="s">
        <v>280</v>
      </c>
      <c r="H664">
        <v>100</v>
      </c>
      <c r="I664" s="6" t="s">
        <v>92</v>
      </c>
      <c r="J664" t="s">
        <v>242</v>
      </c>
      <c r="K664" t="s">
        <v>19</v>
      </c>
      <c r="L664" t="s">
        <v>270</v>
      </c>
      <c r="M664" t="s">
        <v>326</v>
      </c>
      <c r="N664" t="s">
        <v>55</v>
      </c>
      <c r="O664">
        <v>28001364</v>
      </c>
      <c r="P664" t="s">
        <v>271</v>
      </c>
    </row>
    <row r="665" spans="1:16">
      <c r="A665">
        <v>190</v>
      </c>
      <c r="B665">
        <v>72</v>
      </c>
      <c r="C665">
        <v>19.55</v>
      </c>
      <c r="D665" t="s">
        <v>14</v>
      </c>
      <c r="E665">
        <v>27.5</v>
      </c>
      <c r="F665" t="s">
        <v>31</v>
      </c>
      <c r="G665" t="s">
        <v>280</v>
      </c>
      <c r="H665">
        <v>100</v>
      </c>
      <c r="I665" s="6" t="s">
        <v>92</v>
      </c>
      <c r="J665" t="s">
        <v>242</v>
      </c>
      <c r="K665" t="s">
        <v>19</v>
      </c>
      <c r="L665" t="s">
        <v>270</v>
      </c>
      <c r="M665" t="s">
        <v>326</v>
      </c>
      <c r="N665" t="s">
        <v>55</v>
      </c>
      <c r="O665">
        <v>28001364</v>
      </c>
    </row>
    <row r="666" spans="1:16">
      <c r="A666">
        <v>190</v>
      </c>
      <c r="B666">
        <v>96</v>
      </c>
      <c r="C666">
        <v>18.149999999999999</v>
      </c>
      <c r="D666" t="s">
        <v>14</v>
      </c>
      <c r="E666">
        <v>27.5</v>
      </c>
      <c r="F666" t="s">
        <v>31</v>
      </c>
      <c r="G666" t="s">
        <v>280</v>
      </c>
      <c r="H666">
        <v>100</v>
      </c>
      <c r="I666" s="6" t="s">
        <v>92</v>
      </c>
      <c r="J666" t="s">
        <v>242</v>
      </c>
      <c r="K666" t="s">
        <v>19</v>
      </c>
      <c r="L666" t="s">
        <v>270</v>
      </c>
      <c r="M666" t="s">
        <v>326</v>
      </c>
      <c r="N666" t="s">
        <v>55</v>
      </c>
      <c r="O666">
        <v>28001364</v>
      </c>
    </row>
    <row r="667" spans="1:16">
      <c r="A667">
        <v>191</v>
      </c>
      <c r="B667">
        <v>48</v>
      </c>
      <c r="C667">
        <v>33.9</v>
      </c>
      <c r="D667" t="s">
        <v>14</v>
      </c>
      <c r="E667">
        <v>27.5</v>
      </c>
      <c r="F667" t="s">
        <v>31</v>
      </c>
      <c r="G667" t="s">
        <v>280</v>
      </c>
      <c r="H667">
        <v>100</v>
      </c>
      <c r="I667" s="6" t="s">
        <v>92</v>
      </c>
      <c r="J667" t="s">
        <v>242</v>
      </c>
      <c r="K667" t="s">
        <v>19</v>
      </c>
      <c r="L667" t="s">
        <v>20</v>
      </c>
      <c r="M667" t="s">
        <v>326</v>
      </c>
      <c r="N667" t="s">
        <v>55</v>
      </c>
      <c r="O667">
        <v>28001364</v>
      </c>
      <c r="P667" t="s">
        <v>272</v>
      </c>
    </row>
    <row r="668" spans="1:16">
      <c r="A668">
        <v>191</v>
      </c>
      <c r="B668">
        <v>72</v>
      </c>
      <c r="C668">
        <v>12.29</v>
      </c>
      <c r="D668" t="s">
        <v>14</v>
      </c>
      <c r="E668">
        <v>27.5</v>
      </c>
      <c r="F668" t="s">
        <v>31</v>
      </c>
      <c r="G668" t="s">
        <v>280</v>
      </c>
      <c r="H668">
        <v>100</v>
      </c>
      <c r="I668" s="6" t="s">
        <v>92</v>
      </c>
      <c r="J668" t="s">
        <v>242</v>
      </c>
      <c r="K668" t="s">
        <v>19</v>
      </c>
      <c r="L668" t="s">
        <v>20</v>
      </c>
      <c r="M668" t="s">
        <v>326</v>
      </c>
      <c r="N668" t="s">
        <v>55</v>
      </c>
      <c r="O668">
        <v>28001364</v>
      </c>
    </row>
    <row r="669" spans="1:16">
      <c r="A669">
        <v>191</v>
      </c>
      <c r="B669">
        <v>96</v>
      </c>
      <c r="C669">
        <v>10.01</v>
      </c>
      <c r="D669" t="s">
        <v>14</v>
      </c>
      <c r="E669">
        <v>27.5</v>
      </c>
      <c r="F669" t="s">
        <v>31</v>
      </c>
      <c r="G669" t="s">
        <v>280</v>
      </c>
      <c r="H669">
        <v>100</v>
      </c>
      <c r="I669" s="6" t="s">
        <v>92</v>
      </c>
      <c r="J669" t="s">
        <v>242</v>
      </c>
      <c r="K669" t="s">
        <v>19</v>
      </c>
      <c r="L669" t="s">
        <v>20</v>
      </c>
      <c r="M669" t="s">
        <v>326</v>
      </c>
      <c r="N669" t="s">
        <v>55</v>
      </c>
      <c r="O669">
        <v>28001364</v>
      </c>
    </row>
    <row r="670" spans="1:16">
      <c r="A670">
        <v>192</v>
      </c>
      <c r="B670">
        <f>15/60</f>
        <v>0.25</v>
      </c>
      <c r="C670">
        <v>33.369999999999997</v>
      </c>
      <c r="D670" t="s">
        <v>14</v>
      </c>
      <c r="E670" t="s">
        <v>326</v>
      </c>
      <c r="F670" s="16" t="s">
        <v>74</v>
      </c>
      <c r="G670" t="s">
        <v>280</v>
      </c>
      <c r="H670">
        <v>10</v>
      </c>
      <c r="I670" s="6" t="s">
        <v>92</v>
      </c>
      <c r="J670" t="s">
        <v>242</v>
      </c>
      <c r="K670" t="s">
        <v>19</v>
      </c>
      <c r="L670" t="s">
        <v>20</v>
      </c>
      <c r="M670" t="s">
        <v>326</v>
      </c>
      <c r="N670">
        <v>0</v>
      </c>
      <c r="O670">
        <v>29972867</v>
      </c>
      <c r="P670" t="s">
        <v>316</v>
      </c>
    </row>
    <row r="671" spans="1:16">
      <c r="A671">
        <v>192</v>
      </c>
      <c r="B671">
        <v>0.5</v>
      </c>
      <c r="C671">
        <v>34.700000000000003</v>
      </c>
      <c r="D671" t="s">
        <v>14</v>
      </c>
      <c r="E671" t="s">
        <v>326</v>
      </c>
      <c r="F671" s="16" t="s">
        <v>74</v>
      </c>
      <c r="G671" t="s">
        <v>280</v>
      </c>
      <c r="H671">
        <v>10</v>
      </c>
      <c r="I671" s="6" t="s">
        <v>92</v>
      </c>
      <c r="J671" t="s">
        <v>242</v>
      </c>
      <c r="K671" t="s">
        <v>19</v>
      </c>
      <c r="L671" t="s">
        <v>20</v>
      </c>
      <c r="M671" t="s">
        <v>326</v>
      </c>
      <c r="N671">
        <v>0</v>
      </c>
      <c r="O671">
        <v>29972867</v>
      </c>
    </row>
    <row r="672" spans="1:16">
      <c r="A672">
        <v>192</v>
      </c>
      <c r="B672">
        <v>3</v>
      </c>
      <c r="C672">
        <v>48.01</v>
      </c>
      <c r="D672" t="s">
        <v>14</v>
      </c>
      <c r="E672" t="s">
        <v>326</v>
      </c>
      <c r="F672" s="16" t="s">
        <v>74</v>
      </c>
      <c r="G672" t="s">
        <v>280</v>
      </c>
      <c r="H672">
        <v>10</v>
      </c>
      <c r="I672" s="6" t="s">
        <v>92</v>
      </c>
      <c r="J672" t="s">
        <v>242</v>
      </c>
      <c r="K672" t="s">
        <v>19</v>
      </c>
      <c r="L672" t="s">
        <v>20</v>
      </c>
      <c r="M672" t="s">
        <v>326</v>
      </c>
      <c r="N672">
        <v>0</v>
      </c>
      <c r="O672">
        <v>29972867</v>
      </c>
    </row>
    <row r="673" spans="1:16">
      <c r="A673">
        <v>192</v>
      </c>
      <c r="B673">
        <v>6</v>
      </c>
      <c r="C673">
        <v>33.04</v>
      </c>
      <c r="D673" t="s">
        <v>14</v>
      </c>
      <c r="E673" t="s">
        <v>326</v>
      </c>
      <c r="F673" s="16" t="s">
        <v>74</v>
      </c>
      <c r="G673" t="s">
        <v>280</v>
      </c>
      <c r="H673">
        <v>10</v>
      </c>
      <c r="I673" s="6" t="s">
        <v>92</v>
      </c>
      <c r="J673" t="s">
        <v>242</v>
      </c>
      <c r="K673" t="s">
        <v>19</v>
      </c>
      <c r="L673" t="s">
        <v>20</v>
      </c>
      <c r="M673" t="s">
        <v>326</v>
      </c>
      <c r="N673">
        <v>0</v>
      </c>
      <c r="O673">
        <v>29972867</v>
      </c>
    </row>
    <row r="674" spans="1:16">
      <c r="A674">
        <v>192</v>
      </c>
      <c r="B674">
        <v>24</v>
      </c>
      <c r="C674">
        <v>25.77</v>
      </c>
      <c r="D674" t="s">
        <v>14</v>
      </c>
      <c r="E674" t="s">
        <v>326</v>
      </c>
      <c r="F674" s="16" t="s">
        <v>74</v>
      </c>
      <c r="G674" t="s">
        <v>280</v>
      </c>
      <c r="H674">
        <v>10</v>
      </c>
      <c r="I674" s="6" t="s">
        <v>92</v>
      </c>
      <c r="J674" t="s">
        <v>242</v>
      </c>
      <c r="K674" t="s">
        <v>19</v>
      </c>
      <c r="L674" t="s">
        <v>20</v>
      </c>
      <c r="M674" t="s">
        <v>326</v>
      </c>
      <c r="N674">
        <v>0</v>
      </c>
      <c r="O674">
        <v>29972867</v>
      </c>
    </row>
    <row r="675" spans="1:16">
      <c r="A675">
        <v>193</v>
      </c>
      <c r="B675">
        <v>0.5</v>
      </c>
      <c r="C675">
        <v>39.821428571428498</v>
      </c>
      <c r="D675" t="s">
        <v>14</v>
      </c>
      <c r="E675" t="s">
        <v>326</v>
      </c>
      <c r="F675" s="16" t="s">
        <v>74</v>
      </c>
      <c r="G675" t="s">
        <v>280</v>
      </c>
      <c r="H675">
        <v>10</v>
      </c>
      <c r="I675" s="6" t="s">
        <v>92</v>
      </c>
      <c r="J675" t="s">
        <v>242</v>
      </c>
      <c r="K675" t="s">
        <v>19</v>
      </c>
      <c r="L675" t="s">
        <v>20</v>
      </c>
      <c r="M675" t="s">
        <v>326</v>
      </c>
      <c r="N675">
        <v>0</v>
      </c>
      <c r="O675">
        <v>29972867</v>
      </c>
      <c r="P675" t="s">
        <v>317</v>
      </c>
    </row>
    <row r="676" spans="1:16">
      <c r="A676">
        <v>193</v>
      </c>
      <c r="B676">
        <v>3</v>
      </c>
      <c r="C676">
        <v>43.035714285714199</v>
      </c>
      <c r="D676" t="s">
        <v>14</v>
      </c>
      <c r="E676" t="s">
        <v>326</v>
      </c>
      <c r="F676" s="16" t="s">
        <v>74</v>
      </c>
      <c r="G676" t="s">
        <v>280</v>
      </c>
      <c r="H676">
        <v>10</v>
      </c>
      <c r="I676" s="6" t="s">
        <v>92</v>
      </c>
      <c r="J676" t="s">
        <v>242</v>
      </c>
      <c r="K676" t="s">
        <v>19</v>
      </c>
      <c r="L676" t="s">
        <v>20</v>
      </c>
      <c r="M676" t="s">
        <v>326</v>
      </c>
      <c r="N676">
        <v>0</v>
      </c>
      <c r="O676">
        <v>29972867</v>
      </c>
    </row>
    <row r="677" spans="1:16">
      <c r="A677">
        <v>194</v>
      </c>
      <c r="B677">
        <f>80/60</f>
        <v>1.3333333333333333</v>
      </c>
      <c r="C677" s="11">
        <v>79.713999999999999</v>
      </c>
      <c r="D677" t="s">
        <v>14</v>
      </c>
      <c r="E677">
        <v>19.7</v>
      </c>
      <c r="F677" t="s">
        <v>387</v>
      </c>
      <c r="G677" t="s">
        <v>280</v>
      </c>
      <c r="H677">
        <v>109</v>
      </c>
      <c r="I677" s="10" t="s">
        <v>169</v>
      </c>
      <c r="J677" t="s">
        <v>206</v>
      </c>
      <c r="K677" t="s">
        <v>19</v>
      </c>
      <c r="L677" t="s">
        <v>221</v>
      </c>
      <c r="M677" t="s">
        <v>196</v>
      </c>
      <c r="N677">
        <v>0</v>
      </c>
      <c r="O677">
        <v>29341587</v>
      </c>
      <c r="P677" t="s">
        <v>386</v>
      </c>
    </row>
    <row r="678" spans="1:16">
      <c r="A678">
        <v>194</v>
      </c>
      <c r="B678">
        <v>24</v>
      </c>
      <c r="C678" s="11">
        <v>53.988999999999997</v>
      </c>
      <c r="D678" t="s">
        <v>14</v>
      </c>
      <c r="E678">
        <v>19.7</v>
      </c>
      <c r="F678" t="s">
        <v>387</v>
      </c>
      <c r="G678" t="s">
        <v>280</v>
      </c>
      <c r="H678">
        <v>109</v>
      </c>
      <c r="I678" s="10" t="s">
        <v>169</v>
      </c>
      <c r="J678" t="s">
        <v>206</v>
      </c>
      <c r="K678" t="s">
        <v>19</v>
      </c>
      <c r="L678" t="s">
        <v>221</v>
      </c>
      <c r="M678" t="s">
        <v>196</v>
      </c>
      <c r="N678">
        <v>0</v>
      </c>
      <c r="O678">
        <v>29341587</v>
      </c>
      <c r="P678" t="s">
        <v>386</v>
      </c>
    </row>
    <row r="679" spans="1:16">
      <c r="A679">
        <v>195</v>
      </c>
      <c r="B679">
        <v>24</v>
      </c>
      <c r="C679" s="11">
        <v>65.367999999999995</v>
      </c>
      <c r="D679" t="s">
        <v>14</v>
      </c>
      <c r="E679">
        <v>19.7</v>
      </c>
      <c r="F679" t="s">
        <v>387</v>
      </c>
      <c r="G679" t="s">
        <v>280</v>
      </c>
      <c r="H679">
        <v>127</v>
      </c>
      <c r="I679" s="10" t="s">
        <v>169</v>
      </c>
      <c r="J679" t="s">
        <v>206</v>
      </c>
      <c r="K679" t="s">
        <v>19</v>
      </c>
      <c r="L679" t="s">
        <v>221</v>
      </c>
      <c r="M679" t="s">
        <v>196</v>
      </c>
      <c r="N679">
        <v>0</v>
      </c>
      <c r="O679">
        <v>29341587</v>
      </c>
      <c r="P679" s="11" t="s">
        <v>226</v>
      </c>
    </row>
    <row r="680" spans="1:16">
      <c r="A680">
        <v>196</v>
      </c>
      <c r="B680">
        <v>24</v>
      </c>
      <c r="C680">
        <v>37.027027027027003</v>
      </c>
      <c r="D680" t="s">
        <v>14</v>
      </c>
      <c r="E680">
        <v>20</v>
      </c>
      <c r="F680" t="s">
        <v>31</v>
      </c>
      <c r="G680" t="s">
        <v>280</v>
      </c>
      <c r="H680">
        <v>28</v>
      </c>
      <c r="I680" t="s">
        <v>17</v>
      </c>
      <c r="J680" t="s">
        <v>206</v>
      </c>
      <c r="K680" t="s">
        <v>19</v>
      </c>
      <c r="L680" t="s">
        <v>221</v>
      </c>
      <c r="M680" t="s">
        <v>59</v>
      </c>
      <c r="N680">
        <v>0</v>
      </c>
      <c r="O680">
        <v>22100983</v>
      </c>
      <c r="P680" t="s">
        <v>388</v>
      </c>
    </row>
    <row r="681" spans="1:16">
      <c r="A681">
        <v>197</v>
      </c>
      <c r="B681">
        <v>24</v>
      </c>
      <c r="C681">
        <v>25.135135135135101</v>
      </c>
      <c r="D681" t="s">
        <v>14</v>
      </c>
      <c r="E681">
        <v>20</v>
      </c>
      <c r="F681" t="s">
        <v>31</v>
      </c>
      <c r="G681" t="s">
        <v>280</v>
      </c>
      <c r="H681">
        <v>28</v>
      </c>
      <c r="I681" t="s">
        <v>17</v>
      </c>
      <c r="J681" t="s">
        <v>206</v>
      </c>
      <c r="K681" t="s">
        <v>19</v>
      </c>
      <c r="L681" t="s">
        <v>221</v>
      </c>
      <c r="M681" t="s">
        <v>59</v>
      </c>
      <c r="N681">
        <v>0</v>
      </c>
      <c r="O681">
        <v>22100983</v>
      </c>
      <c r="P681" t="s">
        <v>388</v>
      </c>
    </row>
    <row r="682" spans="1:16">
      <c r="A682">
        <v>198</v>
      </c>
      <c r="B682">
        <v>24</v>
      </c>
      <c r="C682">
        <v>31.081081081080999</v>
      </c>
      <c r="D682" t="s">
        <v>14</v>
      </c>
      <c r="E682">
        <v>20</v>
      </c>
      <c r="F682" t="s">
        <v>31</v>
      </c>
      <c r="G682" t="s">
        <v>280</v>
      </c>
      <c r="H682">
        <v>28</v>
      </c>
      <c r="I682" t="s">
        <v>17</v>
      </c>
      <c r="J682" t="s">
        <v>206</v>
      </c>
      <c r="K682" t="s">
        <v>19</v>
      </c>
      <c r="L682" t="s">
        <v>221</v>
      </c>
      <c r="M682" t="s">
        <v>196</v>
      </c>
      <c r="N682">
        <v>0</v>
      </c>
      <c r="O682">
        <v>22100983</v>
      </c>
      <c r="P682" t="s">
        <v>388</v>
      </c>
    </row>
    <row r="683" spans="1:16">
      <c r="A683">
        <v>199</v>
      </c>
      <c r="B683">
        <v>24</v>
      </c>
      <c r="C683">
        <v>39.459459459459403</v>
      </c>
      <c r="D683" t="s">
        <v>14</v>
      </c>
      <c r="E683">
        <v>20</v>
      </c>
      <c r="F683" t="s">
        <v>31</v>
      </c>
      <c r="G683" t="s">
        <v>280</v>
      </c>
      <c r="H683">
        <v>28</v>
      </c>
      <c r="I683" t="s">
        <v>17</v>
      </c>
      <c r="J683" t="s">
        <v>206</v>
      </c>
      <c r="K683" t="s">
        <v>19</v>
      </c>
      <c r="L683" t="s">
        <v>221</v>
      </c>
      <c r="M683" t="s">
        <v>196</v>
      </c>
      <c r="N683">
        <v>0</v>
      </c>
      <c r="O683">
        <v>22100983</v>
      </c>
      <c r="P683" t="s">
        <v>388</v>
      </c>
    </row>
    <row r="684" spans="1:16">
      <c r="A684">
        <v>200</v>
      </c>
      <c r="B684">
        <v>24</v>
      </c>
      <c r="C684">
        <v>41.891891891891902</v>
      </c>
      <c r="D684" t="s">
        <v>14</v>
      </c>
      <c r="E684">
        <v>20</v>
      </c>
      <c r="F684" t="s">
        <v>31</v>
      </c>
      <c r="G684" t="s">
        <v>280</v>
      </c>
      <c r="H684">
        <v>28</v>
      </c>
      <c r="I684" t="s">
        <v>17</v>
      </c>
      <c r="J684" t="s">
        <v>206</v>
      </c>
      <c r="K684" t="s">
        <v>19</v>
      </c>
      <c r="L684" t="s">
        <v>221</v>
      </c>
      <c r="M684" t="s">
        <v>57</v>
      </c>
      <c r="N684">
        <v>0</v>
      </c>
      <c r="O684">
        <v>22100983</v>
      </c>
      <c r="P684" t="s">
        <v>388</v>
      </c>
    </row>
    <row r="685" spans="1:16">
      <c r="A685">
        <v>201</v>
      </c>
      <c r="B685">
        <v>24</v>
      </c>
      <c r="C685">
        <v>44.594594594594597</v>
      </c>
      <c r="D685" t="s">
        <v>14</v>
      </c>
      <c r="E685">
        <v>20</v>
      </c>
      <c r="F685" t="s">
        <v>31</v>
      </c>
      <c r="G685" t="s">
        <v>280</v>
      </c>
      <c r="H685">
        <v>28</v>
      </c>
      <c r="I685" t="s">
        <v>17</v>
      </c>
      <c r="J685" t="s">
        <v>206</v>
      </c>
      <c r="K685" t="s">
        <v>19</v>
      </c>
      <c r="L685" t="s">
        <v>221</v>
      </c>
      <c r="M685" t="s">
        <v>57</v>
      </c>
      <c r="N685">
        <v>0</v>
      </c>
      <c r="O685">
        <v>22100983</v>
      </c>
      <c r="P685" t="s">
        <v>388</v>
      </c>
    </row>
    <row r="686" spans="1:16">
      <c r="A686">
        <v>202</v>
      </c>
      <c r="B686">
        <v>4</v>
      </c>
      <c r="C686">
        <v>32</v>
      </c>
      <c r="D686" t="s">
        <v>14</v>
      </c>
      <c r="E686">
        <v>18</v>
      </c>
      <c r="F686" s="21" t="s">
        <v>15</v>
      </c>
      <c r="G686" t="s">
        <v>280</v>
      </c>
      <c r="H686">
        <v>57.8</v>
      </c>
      <c r="I686" s="6" t="s">
        <v>92</v>
      </c>
      <c r="J686" t="s">
        <v>242</v>
      </c>
      <c r="K686" t="s">
        <v>19</v>
      </c>
      <c r="L686" t="s">
        <v>20</v>
      </c>
      <c r="M686" t="s">
        <v>196</v>
      </c>
      <c r="N686">
        <v>5000</v>
      </c>
      <c r="O686">
        <v>20195708</v>
      </c>
      <c r="P686" t="s">
        <v>339</v>
      </c>
    </row>
    <row r="687" spans="1:16">
      <c r="A687">
        <v>202</v>
      </c>
      <c r="B687">
        <v>24</v>
      </c>
      <c r="C687">
        <v>30.3</v>
      </c>
      <c r="D687" t="s">
        <v>14</v>
      </c>
      <c r="E687">
        <v>18</v>
      </c>
      <c r="F687" s="21" t="s">
        <v>15</v>
      </c>
      <c r="G687" t="s">
        <v>280</v>
      </c>
      <c r="H687">
        <v>57.8</v>
      </c>
      <c r="I687" s="6" t="s">
        <v>92</v>
      </c>
      <c r="J687" t="s">
        <v>242</v>
      </c>
      <c r="K687" t="s">
        <v>19</v>
      </c>
      <c r="L687" t="s">
        <v>20</v>
      </c>
      <c r="M687" t="s">
        <v>196</v>
      </c>
      <c r="N687">
        <v>5000</v>
      </c>
      <c r="O687">
        <v>20195708</v>
      </c>
    </row>
    <row r="688" spans="1:16">
      <c r="A688">
        <v>202</v>
      </c>
      <c r="B688">
        <v>48</v>
      </c>
      <c r="C688">
        <v>14.9</v>
      </c>
      <c r="D688" t="s">
        <v>14</v>
      </c>
      <c r="E688">
        <v>18</v>
      </c>
      <c r="F688" s="21" t="s">
        <v>15</v>
      </c>
      <c r="G688" t="s">
        <v>280</v>
      </c>
      <c r="H688">
        <v>57.8</v>
      </c>
      <c r="I688" s="6" t="s">
        <v>92</v>
      </c>
      <c r="J688" t="s">
        <v>242</v>
      </c>
      <c r="K688" t="s">
        <v>19</v>
      </c>
      <c r="L688" t="s">
        <v>20</v>
      </c>
      <c r="M688" t="s">
        <v>196</v>
      </c>
      <c r="N688">
        <v>5000</v>
      </c>
      <c r="O688">
        <v>20195708</v>
      </c>
    </row>
    <row r="689" spans="1:16">
      <c r="A689">
        <v>202</v>
      </c>
      <c r="B689">
        <v>72</v>
      </c>
      <c r="C689">
        <v>11.8</v>
      </c>
      <c r="D689" t="s">
        <v>14</v>
      </c>
      <c r="E689">
        <v>18</v>
      </c>
      <c r="F689" s="21" t="s">
        <v>15</v>
      </c>
      <c r="G689" t="s">
        <v>280</v>
      </c>
      <c r="H689">
        <v>57.8</v>
      </c>
      <c r="I689" s="6" t="s">
        <v>92</v>
      </c>
      <c r="J689" t="s">
        <v>242</v>
      </c>
      <c r="K689" t="s">
        <v>19</v>
      </c>
      <c r="L689" t="s">
        <v>20</v>
      </c>
      <c r="M689" t="s">
        <v>196</v>
      </c>
      <c r="N689">
        <v>5000</v>
      </c>
      <c r="O689">
        <v>20195708</v>
      </c>
    </row>
    <row r="690" spans="1:16">
      <c r="A690">
        <v>203</v>
      </c>
      <c r="B690">
        <v>4</v>
      </c>
      <c r="C690">
        <v>32.1</v>
      </c>
      <c r="D690" t="s">
        <v>14</v>
      </c>
      <c r="E690">
        <v>18</v>
      </c>
      <c r="F690" s="21" t="s">
        <v>15</v>
      </c>
      <c r="G690" t="s">
        <v>280</v>
      </c>
      <c r="H690">
        <v>61</v>
      </c>
      <c r="I690" s="6" t="s">
        <v>92</v>
      </c>
      <c r="J690" t="s">
        <v>242</v>
      </c>
      <c r="K690" t="s">
        <v>19</v>
      </c>
      <c r="L690" t="s">
        <v>341</v>
      </c>
      <c r="M690" t="s">
        <v>196</v>
      </c>
      <c r="N690">
        <v>5000</v>
      </c>
      <c r="O690">
        <v>20195708</v>
      </c>
      <c r="P690" t="s">
        <v>389</v>
      </c>
    </row>
    <row r="691" spans="1:16">
      <c r="A691">
        <v>203</v>
      </c>
      <c r="B691">
        <v>24</v>
      </c>
      <c r="C691">
        <v>19.899999999999999</v>
      </c>
      <c r="D691" t="s">
        <v>14</v>
      </c>
      <c r="E691">
        <v>18</v>
      </c>
      <c r="F691" s="21" t="s">
        <v>15</v>
      </c>
      <c r="G691" t="s">
        <v>280</v>
      </c>
      <c r="H691">
        <v>61</v>
      </c>
      <c r="I691" s="6" t="s">
        <v>92</v>
      </c>
      <c r="J691" t="s">
        <v>242</v>
      </c>
      <c r="K691" t="s">
        <v>19</v>
      </c>
      <c r="L691" t="s">
        <v>341</v>
      </c>
      <c r="M691" t="s">
        <v>196</v>
      </c>
      <c r="N691">
        <v>5000</v>
      </c>
      <c r="O691">
        <v>20195708</v>
      </c>
    </row>
    <row r="692" spans="1:16">
      <c r="A692">
        <v>203</v>
      </c>
      <c r="B692">
        <v>48</v>
      </c>
      <c r="C692">
        <v>14.2</v>
      </c>
      <c r="D692" t="s">
        <v>14</v>
      </c>
      <c r="E692">
        <v>18</v>
      </c>
      <c r="F692" s="21" t="s">
        <v>15</v>
      </c>
      <c r="G692" t="s">
        <v>280</v>
      </c>
      <c r="H692">
        <v>61</v>
      </c>
      <c r="I692" s="6" t="s">
        <v>92</v>
      </c>
      <c r="J692" t="s">
        <v>242</v>
      </c>
      <c r="K692" t="s">
        <v>19</v>
      </c>
      <c r="L692" t="s">
        <v>341</v>
      </c>
      <c r="M692" t="s">
        <v>196</v>
      </c>
      <c r="N692">
        <v>5000</v>
      </c>
      <c r="O692">
        <v>20195708</v>
      </c>
    </row>
    <row r="693" spans="1:16">
      <c r="A693">
        <v>203</v>
      </c>
      <c r="B693">
        <v>72</v>
      </c>
      <c r="C693">
        <v>9.6</v>
      </c>
      <c r="D693" t="s">
        <v>14</v>
      </c>
      <c r="E693">
        <v>18</v>
      </c>
      <c r="F693" s="21" t="s">
        <v>15</v>
      </c>
      <c r="G693" t="s">
        <v>280</v>
      </c>
      <c r="H693">
        <v>61</v>
      </c>
      <c r="I693" s="6" t="s">
        <v>92</v>
      </c>
      <c r="J693" t="s">
        <v>242</v>
      </c>
      <c r="K693" t="s">
        <v>19</v>
      </c>
      <c r="L693" t="s">
        <v>341</v>
      </c>
      <c r="M693" t="s">
        <v>196</v>
      </c>
      <c r="N693">
        <v>5000</v>
      </c>
      <c r="O693">
        <v>20195708</v>
      </c>
    </row>
    <row r="694" spans="1:16">
      <c r="A694" s="18">
        <v>204</v>
      </c>
      <c r="B694" s="6">
        <v>8.3333332999999996E-2</v>
      </c>
      <c r="C694">
        <v>30.219780219780201</v>
      </c>
      <c r="D694" t="s">
        <v>14</v>
      </c>
      <c r="E694">
        <v>26.1</v>
      </c>
      <c r="F694" s="21" t="s">
        <v>42</v>
      </c>
      <c r="G694" t="s">
        <v>280</v>
      </c>
      <c r="H694">
        <v>11</v>
      </c>
      <c r="I694" s="5" t="s">
        <v>328</v>
      </c>
      <c r="J694" t="s">
        <v>18</v>
      </c>
      <c r="K694" t="s">
        <v>56</v>
      </c>
      <c r="L694" t="s">
        <v>20</v>
      </c>
      <c r="M694" t="s">
        <v>59</v>
      </c>
      <c r="N694">
        <v>0</v>
      </c>
      <c r="O694" s="21">
        <v>17962085</v>
      </c>
      <c r="P694" s="6" t="s">
        <v>391</v>
      </c>
    </row>
    <row r="695" spans="1:16">
      <c r="A695" s="18">
        <v>204</v>
      </c>
      <c r="B695" s="6">
        <v>1</v>
      </c>
      <c r="C695">
        <v>36.813186813186697</v>
      </c>
      <c r="D695" t="s">
        <v>14</v>
      </c>
      <c r="E695">
        <v>26.1</v>
      </c>
      <c r="F695" s="21" t="s">
        <v>42</v>
      </c>
      <c r="G695" t="s">
        <v>280</v>
      </c>
      <c r="H695">
        <v>11</v>
      </c>
      <c r="I695" s="5" t="s">
        <v>328</v>
      </c>
      <c r="J695" t="s">
        <v>18</v>
      </c>
      <c r="K695" t="s">
        <v>56</v>
      </c>
      <c r="L695" t="s">
        <v>20</v>
      </c>
      <c r="M695" t="s">
        <v>59</v>
      </c>
      <c r="N695">
        <v>0</v>
      </c>
      <c r="O695" s="21">
        <v>17962085</v>
      </c>
    </row>
    <row r="696" spans="1:16">
      <c r="A696" s="18">
        <v>204</v>
      </c>
      <c r="B696" s="6">
        <v>24</v>
      </c>
      <c r="C696">
        <v>57.142857142857103</v>
      </c>
      <c r="D696" t="s">
        <v>14</v>
      </c>
      <c r="E696">
        <v>26.1</v>
      </c>
      <c r="F696" s="21" t="s">
        <v>42</v>
      </c>
      <c r="G696" t="s">
        <v>280</v>
      </c>
      <c r="H696">
        <v>11</v>
      </c>
      <c r="I696" s="5" t="s">
        <v>328</v>
      </c>
      <c r="J696" t="s">
        <v>18</v>
      </c>
      <c r="K696" t="s">
        <v>56</v>
      </c>
      <c r="L696" t="s">
        <v>20</v>
      </c>
      <c r="M696" t="s">
        <v>59</v>
      </c>
      <c r="N696">
        <v>0</v>
      </c>
      <c r="O696" s="21">
        <v>17962085</v>
      </c>
    </row>
    <row r="697" spans="1:16">
      <c r="A697" s="18">
        <v>204</v>
      </c>
      <c r="B697" s="6">
        <v>96</v>
      </c>
      <c r="C697">
        <v>42.307692307692299</v>
      </c>
      <c r="D697" t="s">
        <v>14</v>
      </c>
      <c r="E697">
        <v>26.1</v>
      </c>
      <c r="F697" s="21" t="s">
        <v>42</v>
      </c>
      <c r="G697" t="s">
        <v>280</v>
      </c>
      <c r="H697">
        <v>11</v>
      </c>
      <c r="I697" s="5" t="s">
        <v>328</v>
      </c>
      <c r="J697" t="s">
        <v>18</v>
      </c>
      <c r="K697" t="s">
        <v>56</v>
      </c>
      <c r="L697" t="s">
        <v>20</v>
      </c>
      <c r="M697" t="s">
        <v>59</v>
      </c>
      <c r="N697">
        <v>0</v>
      </c>
      <c r="O697" s="21">
        <v>17962085</v>
      </c>
    </row>
    <row r="698" spans="1:16">
      <c r="A698" s="18">
        <v>205</v>
      </c>
      <c r="B698" s="6">
        <v>1</v>
      </c>
      <c r="C698">
        <v>28.571428571428498</v>
      </c>
      <c r="D698" t="s">
        <v>14</v>
      </c>
      <c r="E698">
        <v>26.1</v>
      </c>
      <c r="F698" s="21" t="s">
        <v>42</v>
      </c>
      <c r="G698" t="s">
        <v>280</v>
      </c>
      <c r="H698">
        <v>11</v>
      </c>
      <c r="I698" s="5" t="s">
        <v>328</v>
      </c>
      <c r="J698" t="s">
        <v>18</v>
      </c>
      <c r="K698" t="s">
        <v>56</v>
      </c>
      <c r="L698" t="s">
        <v>20</v>
      </c>
      <c r="M698" t="s">
        <v>59</v>
      </c>
      <c r="N698">
        <v>0</v>
      </c>
      <c r="O698" s="21">
        <v>17962085</v>
      </c>
      <c r="P698" s="6" t="s">
        <v>392</v>
      </c>
    </row>
    <row r="699" spans="1:16">
      <c r="A699" s="18">
        <v>205</v>
      </c>
      <c r="B699" s="6">
        <v>24</v>
      </c>
      <c r="C699">
        <v>36.309523809523803</v>
      </c>
      <c r="D699" t="s">
        <v>14</v>
      </c>
      <c r="E699">
        <v>26.1</v>
      </c>
      <c r="F699" s="21" t="s">
        <v>42</v>
      </c>
      <c r="G699" t="s">
        <v>280</v>
      </c>
      <c r="H699">
        <v>11</v>
      </c>
      <c r="I699" s="5" t="s">
        <v>328</v>
      </c>
      <c r="J699" t="s">
        <v>18</v>
      </c>
      <c r="K699" t="s">
        <v>56</v>
      </c>
      <c r="L699" t="s">
        <v>20</v>
      </c>
      <c r="M699" t="s">
        <v>59</v>
      </c>
      <c r="N699">
        <v>0</v>
      </c>
      <c r="O699" s="21">
        <v>17962085</v>
      </c>
    </row>
    <row r="700" spans="1:16">
      <c r="A700" s="18">
        <v>205</v>
      </c>
      <c r="B700" s="6">
        <v>96</v>
      </c>
      <c r="C700">
        <v>33.3333333333333</v>
      </c>
      <c r="D700" t="s">
        <v>14</v>
      </c>
      <c r="E700">
        <v>26.1</v>
      </c>
      <c r="F700" s="21" t="s">
        <v>42</v>
      </c>
      <c r="G700" t="s">
        <v>280</v>
      </c>
      <c r="H700">
        <v>11</v>
      </c>
      <c r="I700" s="5" t="s">
        <v>328</v>
      </c>
      <c r="J700" t="s">
        <v>18</v>
      </c>
      <c r="K700" t="s">
        <v>56</v>
      </c>
      <c r="L700" t="s">
        <v>20</v>
      </c>
      <c r="M700" t="s">
        <v>59</v>
      </c>
      <c r="N700">
        <v>0</v>
      </c>
      <c r="O700" s="21">
        <v>17962085</v>
      </c>
    </row>
    <row r="701" spans="1:16">
      <c r="A701" s="18">
        <v>206</v>
      </c>
      <c r="B701" s="6">
        <v>1</v>
      </c>
      <c r="C701">
        <v>60.439560439560402</v>
      </c>
      <c r="D701" t="s">
        <v>14</v>
      </c>
      <c r="E701">
        <v>26.1</v>
      </c>
      <c r="F701" s="21" t="s">
        <v>42</v>
      </c>
      <c r="G701" t="s">
        <v>280</v>
      </c>
      <c r="H701">
        <v>11</v>
      </c>
      <c r="I701" s="5" t="s">
        <v>328</v>
      </c>
      <c r="J701" t="s">
        <v>18</v>
      </c>
      <c r="K701" t="s">
        <v>56</v>
      </c>
      <c r="L701" t="s">
        <v>20</v>
      </c>
      <c r="M701" t="s">
        <v>59</v>
      </c>
      <c r="N701">
        <v>0</v>
      </c>
      <c r="O701" s="21">
        <v>17962085</v>
      </c>
      <c r="P701" s="6" t="s">
        <v>393</v>
      </c>
    </row>
    <row r="702" spans="1:16">
      <c r="A702" s="18">
        <v>206</v>
      </c>
      <c r="B702" s="6">
        <v>24</v>
      </c>
      <c r="C702">
        <v>36.263736263736199</v>
      </c>
      <c r="D702" t="s">
        <v>14</v>
      </c>
      <c r="E702">
        <v>26.1</v>
      </c>
      <c r="F702" s="21" t="s">
        <v>42</v>
      </c>
      <c r="G702" t="s">
        <v>280</v>
      </c>
      <c r="H702">
        <v>11</v>
      </c>
      <c r="I702" s="5" t="s">
        <v>328</v>
      </c>
      <c r="J702" t="s">
        <v>18</v>
      </c>
      <c r="K702" t="s">
        <v>56</v>
      </c>
      <c r="L702" t="s">
        <v>20</v>
      </c>
      <c r="M702" t="s">
        <v>59</v>
      </c>
      <c r="N702">
        <v>0</v>
      </c>
      <c r="O702" s="21">
        <v>17962085</v>
      </c>
    </row>
    <row r="703" spans="1:16">
      <c r="A703" s="18">
        <v>206</v>
      </c>
      <c r="B703" s="6">
        <v>96</v>
      </c>
      <c r="C703">
        <v>53.846153846153797</v>
      </c>
      <c r="D703" t="s">
        <v>14</v>
      </c>
      <c r="E703">
        <v>26.1</v>
      </c>
      <c r="F703" s="21" t="s">
        <v>42</v>
      </c>
      <c r="G703" t="s">
        <v>280</v>
      </c>
      <c r="H703">
        <v>11</v>
      </c>
      <c r="I703" s="5" t="s">
        <v>328</v>
      </c>
      <c r="J703" t="s">
        <v>18</v>
      </c>
      <c r="K703" t="s">
        <v>56</v>
      </c>
      <c r="L703" t="s">
        <v>20</v>
      </c>
      <c r="M703" t="s">
        <v>59</v>
      </c>
      <c r="N703">
        <v>0</v>
      </c>
      <c r="O703" s="21">
        <v>17962085</v>
      </c>
    </row>
    <row r="704" spans="1:16">
      <c r="A704" s="18">
        <v>207</v>
      </c>
      <c r="B704" s="6">
        <v>1</v>
      </c>
      <c r="C704">
        <v>24.587628865979301</v>
      </c>
      <c r="D704" t="s">
        <v>14</v>
      </c>
      <c r="E704">
        <v>22.5</v>
      </c>
      <c r="F704" t="s">
        <v>31</v>
      </c>
      <c r="G704" t="s">
        <v>280</v>
      </c>
      <c r="H704">
        <v>21.5</v>
      </c>
      <c r="I704" t="s">
        <v>167</v>
      </c>
      <c r="J704" t="s">
        <v>18</v>
      </c>
      <c r="K704" t="s">
        <v>19</v>
      </c>
      <c r="L704" t="s">
        <v>20</v>
      </c>
      <c r="M704" t="s">
        <v>326</v>
      </c>
      <c r="N704">
        <v>0</v>
      </c>
      <c r="O704" s="21">
        <v>21513349</v>
      </c>
      <c r="P704" s="6" t="s">
        <v>394</v>
      </c>
    </row>
    <row r="705" spans="1:16">
      <c r="A705">
        <v>208</v>
      </c>
      <c r="B705">
        <v>1</v>
      </c>
      <c r="C705">
        <f>50/240*100</f>
        <v>20.833333333333336</v>
      </c>
      <c r="D705" t="s">
        <v>14</v>
      </c>
      <c r="E705">
        <v>20</v>
      </c>
      <c r="F705" s="21" t="s">
        <v>42</v>
      </c>
      <c r="G705" t="s">
        <v>280</v>
      </c>
      <c r="H705">
        <v>162</v>
      </c>
      <c r="I705" s="6" t="s">
        <v>310</v>
      </c>
      <c r="J705" t="s">
        <v>206</v>
      </c>
      <c r="K705" t="s">
        <v>19</v>
      </c>
      <c r="L705" t="s">
        <v>20</v>
      </c>
      <c r="M705" t="s">
        <v>196</v>
      </c>
      <c r="N705">
        <v>20000</v>
      </c>
      <c r="O705">
        <v>24065589</v>
      </c>
      <c r="P705" t="s">
        <v>312</v>
      </c>
    </row>
    <row r="706" spans="1:16">
      <c r="A706">
        <v>208</v>
      </c>
      <c r="B706">
        <v>48</v>
      </c>
      <c r="C706">
        <f>65.44/240*100</f>
        <v>27.266666666666666</v>
      </c>
      <c r="D706" t="s">
        <v>14</v>
      </c>
      <c r="E706">
        <v>20</v>
      </c>
      <c r="F706" s="21" t="s">
        <v>42</v>
      </c>
      <c r="G706" t="s">
        <v>280</v>
      </c>
      <c r="H706">
        <v>162</v>
      </c>
      <c r="I706" s="6" t="s">
        <v>310</v>
      </c>
      <c r="J706" t="s">
        <v>206</v>
      </c>
      <c r="K706" t="s">
        <v>19</v>
      </c>
      <c r="L706" t="s">
        <v>20</v>
      </c>
      <c r="M706" t="s">
        <v>196</v>
      </c>
      <c r="N706">
        <v>20000</v>
      </c>
      <c r="O706">
        <v>24065589</v>
      </c>
    </row>
    <row r="707" spans="1:16">
      <c r="A707">
        <v>209</v>
      </c>
      <c r="B707">
        <v>1</v>
      </c>
      <c r="C707">
        <f>44.48/240*100</f>
        <v>18.533333333333331</v>
      </c>
      <c r="D707" t="s">
        <v>14</v>
      </c>
      <c r="E707">
        <v>20</v>
      </c>
      <c r="F707" s="21" t="s">
        <v>42</v>
      </c>
      <c r="G707" t="s">
        <v>280</v>
      </c>
      <c r="H707">
        <v>171</v>
      </c>
      <c r="I707" s="6" t="s">
        <v>310</v>
      </c>
      <c r="J707" t="s">
        <v>206</v>
      </c>
      <c r="K707" t="s">
        <v>19</v>
      </c>
      <c r="L707" t="s">
        <v>20</v>
      </c>
      <c r="M707" t="s">
        <v>196</v>
      </c>
      <c r="N707">
        <v>20000</v>
      </c>
      <c r="O707">
        <v>24065589</v>
      </c>
      <c r="P707" t="s">
        <v>313</v>
      </c>
    </row>
    <row r="708" spans="1:16">
      <c r="A708">
        <v>209</v>
      </c>
      <c r="B708">
        <v>48</v>
      </c>
      <c r="C708">
        <f>58.47/240*100</f>
        <v>24.362500000000001</v>
      </c>
      <c r="D708" t="s">
        <v>14</v>
      </c>
      <c r="E708">
        <v>20</v>
      </c>
      <c r="F708" s="21" t="s">
        <v>42</v>
      </c>
      <c r="G708" t="s">
        <v>280</v>
      </c>
      <c r="H708">
        <v>171</v>
      </c>
      <c r="I708" s="6" t="s">
        <v>310</v>
      </c>
      <c r="J708" t="s">
        <v>206</v>
      </c>
      <c r="K708" t="s">
        <v>19</v>
      </c>
      <c r="L708" t="s">
        <v>20</v>
      </c>
      <c r="M708" t="s">
        <v>196</v>
      </c>
      <c r="N708">
        <v>20000</v>
      </c>
      <c r="O708">
        <v>24065589</v>
      </c>
    </row>
    <row r="709" spans="1:16">
      <c r="A709">
        <v>210</v>
      </c>
      <c r="B709">
        <v>1</v>
      </c>
      <c r="C709">
        <v>6.7</v>
      </c>
      <c r="D709" t="s">
        <v>14</v>
      </c>
      <c r="E709">
        <v>23</v>
      </c>
      <c r="F709" s="16" t="s">
        <v>302</v>
      </c>
      <c r="G709" t="s">
        <v>280</v>
      </c>
      <c r="H709">
        <v>190</v>
      </c>
      <c r="I709" s="6" t="s">
        <v>318</v>
      </c>
      <c r="J709" t="s">
        <v>242</v>
      </c>
      <c r="K709" t="s">
        <v>252</v>
      </c>
      <c r="L709" t="s">
        <v>20</v>
      </c>
      <c r="M709" t="s">
        <v>326</v>
      </c>
      <c r="N709">
        <v>0</v>
      </c>
      <c r="O709">
        <v>23850887</v>
      </c>
      <c r="P709" t="s">
        <v>319</v>
      </c>
    </row>
    <row r="710" spans="1:16">
      <c r="A710">
        <v>210</v>
      </c>
      <c r="B710">
        <v>4</v>
      </c>
      <c r="C710">
        <v>4.88</v>
      </c>
      <c r="D710" t="s">
        <v>14</v>
      </c>
      <c r="E710">
        <v>23</v>
      </c>
      <c r="F710" s="16" t="s">
        <v>302</v>
      </c>
      <c r="G710" t="s">
        <v>280</v>
      </c>
      <c r="H710">
        <v>190</v>
      </c>
      <c r="I710" s="6" t="s">
        <v>318</v>
      </c>
      <c r="J710" t="s">
        <v>242</v>
      </c>
      <c r="K710" t="s">
        <v>252</v>
      </c>
      <c r="L710" t="s">
        <v>20</v>
      </c>
      <c r="M710" t="s">
        <v>326</v>
      </c>
      <c r="N710">
        <v>0</v>
      </c>
      <c r="O710">
        <v>23850887</v>
      </c>
    </row>
    <row r="711" spans="1:16">
      <c r="A711">
        <v>210</v>
      </c>
      <c r="B711">
        <v>24</v>
      </c>
      <c r="C711">
        <v>3.55</v>
      </c>
      <c r="D711" t="s">
        <v>14</v>
      </c>
      <c r="E711">
        <v>23</v>
      </c>
      <c r="F711" s="16" t="s">
        <v>302</v>
      </c>
      <c r="G711" t="s">
        <v>280</v>
      </c>
      <c r="H711">
        <v>190</v>
      </c>
      <c r="I711" s="6" t="s">
        <v>318</v>
      </c>
      <c r="J711" t="s">
        <v>242</v>
      </c>
      <c r="K711" t="s">
        <v>252</v>
      </c>
      <c r="L711" t="s">
        <v>20</v>
      </c>
      <c r="M711" t="s">
        <v>326</v>
      </c>
      <c r="N711">
        <v>0</v>
      </c>
      <c r="O711">
        <v>23850887</v>
      </c>
    </row>
    <row r="712" spans="1:16">
      <c r="A712">
        <v>210</v>
      </c>
      <c r="B712">
        <v>48</v>
      </c>
      <c r="C712">
        <v>2.74</v>
      </c>
      <c r="D712" t="s">
        <v>14</v>
      </c>
      <c r="E712">
        <v>23</v>
      </c>
      <c r="F712" s="16" t="s">
        <v>302</v>
      </c>
      <c r="G712" t="s">
        <v>280</v>
      </c>
      <c r="H712">
        <v>190</v>
      </c>
      <c r="I712" s="6" t="s">
        <v>318</v>
      </c>
      <c r="J712" t="s">
        <v>242</v>
      </c>
      <c r="K712" t="s">
        <v>252</v>
      </c>
      <c r="L712" t="s">
        <v>20</v>
      </c>
      <c r="M712" t="s">
        <v>326</v>
      </c>
      <c r="N712">
        <v>0</v>
      </c>
      <c r="O712">
        <v>23850887</v>
      </c>
    </row>
    <row r="713" spans="1:16">
      <c r="A713">
        <v>211</v>
      </c>
      <c r="B713">
        <v>1</v>
      </c>
      <c r="C713">
        <v>32.380952380952301</v>
      </c>
      <c r="D713" t="s">
        <v>14</v>
      </c>
      <c r="E713" t="s">
        <v>326</v>
      </c>
      <c r="F713" t="s">
        <v>31</v>
      </c>
      <c r="G713" t="s">
        <v>280</v>
      </c>
      <c r="H713">
        <v>10</v>
      </c>
      <c r="I713" t="s">
        <v>29</v>
      </c>
      <c r="J713" t="s">
        <v>18</v>
      </c>
      <c r="K713" t="s">
        <v>99</v>
      </c>
      <c r="M713" t="s">
        <v>326</v>
      </c>
      <c r="N713">
        <v>0</v>
      </c>
      <c r="O713">
        <v>28042337</v>
      </c>
      <c r="P713" t="s">
        <v>401</v>
      </c>
    </row>
    <row r="714" spans="1:16">
      <c r="A714">
        <v>211</v>
      </c>
      <c r="B714">
        <v>3</v>
      </c>
      <c r="C714">
        <v>36.190476190476097</v>
      </c>
      <c r="D714" t="s">
        <v>14</v>
      </c>
      <c r="E714" t="s">
        <v>326</v>
      </c>
      <c r="F714" t="s">
        <v>31</v>
      </c>
      <c r="G714" t="s">
        <v>280</v>
      </c>
      <c r="H714">
        <v>10</v>
      </c>
      <c r="I714" t="s">
        <v>29</v>
      </c>
      <c r="J714" t="s">
        <v>18</v>
      </c>
      <c r="K714" t="s">
        <v>99</v>
      </c>
      <c r="M714" t="s">
        <v>326</v>
      </c>
      <c r="N714">
        <v>0</v>
      </c>
      <c r="O714">
        <v>28042337</v>
      </c>
    </row>
    <row r="715" spans="1:16">
      <c r="A715">
        <v>211</v>
      </c>
      <c r="B715">
        <v>5</v>
      </c>
      <c r="C715">
        <v>39.047619047619001</v>
      </c>
      <c r="D715" t="s">
        <v>14</v>
      </c>
      <c r="E715" t="s">
        <v>326</v>
      </c>
      <c r="F715" t="s">
        <v>31</v>
      </c>
      <c r="G715" t="s">
        <v>280</v>
      </c>
      <c r="H715">
        <v>10</v>
      </c>
      <c r="I715" t="s">
        <v>29</v>
      </c>
      <c r="J715" t="s">
        <v>18</v>
      </c>
      <c r="K715" t="s">
        <v>99</v>
      </c>
      <c r="M715" t="s">
        <v>326</v>
      </c>
      <c r="N715">
        <v>0</v>
      </c>
      <c r="O715">
        <v>28042337</v>
      </c>
    </row>
    <row r="716" spans="1:16">
      <c r="A716">
        <v>211</v>
      </c>
      <c r="B716">
        <v>8</v>
      </c>
      <c r="C716">
        <v>41.904761904761898</v>
      </c>
      <c r="D716" t="s">
        <v>14</v>
      </c>
      <c r="E716" t="s">
        <v>326</v>
      </c>
      <c r="F716" t="s">
        <v>31</v>
      </c>
      <c r="G716" t="s">
        <v>280</v>
      </c>
      <c r="H716">
        <v>10</v>
      </c>
      <c r="I716" t="s">
        <v>29</v>
      </c>
      <c r="J716" t="s">
        <v>18</v>
      </c>
      <c r="K716" t="s">
        <v>99</v>
      </c>
      <c r="M716" t="s">
        <v>326</v>
      </c>
      <c r="N716">
        <v>0</v>
      </c>
      <c r="O716">
        <v>28042337</v>
      </c>
    </row>
    <row r="717" spans="1:16">
      <c r="A717">
        <v>211</v>
      </c>
      <c r="B717">
        <v>22</v>
      </c>
      <c r="C717">
        <v>30.952380952380899</v>
      </c>
      <c r="D717" t="s">
        <v>14</v>
      </c>
      <c r="E717" t="s">
        <v>326</v>
      </c>
      <c r="F717" t="s">
        <v>31</v>
      </c>
      <c r="G717" t="s">
        <v>280</v>
      </c>
      <c r="H717">
        <v>10</v>
      </c>
      <c r="I717" t="s">
        <v>29</v>
      </c>
      <c r="J717" t="s">
        <v>18</v>
      </c>
      <c r="K717" t="s">
        <v>99</v>
      </c>
      <c r="M717" t="s">
        <v>326</v>
      </c>
      <c r="N717">
        <v>0</v>
      </c>
      <c r="O717">
        <v>28042337</v>
      </c>
    </row>
    <row r="718" spans="1:16">
      <c r="A718">
        <v>211</v>
      </c>
      <c r="B718">
        <v>27</v>
      </c>
      <c r="C718">
        <v>27.1428571428571</v>
      </c>
      <c r="D718" t="s">
        <v>14</v>
      </c>
      <c r="E718" t="s">
        <v>326</v>
      </c>
      <c r="F718" t="s">
        <v>31</v>
      </c>
      <c r="G718" t="s">
        <v>280</v>
      </c>
      <c r="H718">
        <v>10</v>
      </c>
      <c r="I718" t="s">
        <v>29</v>
      </c>
      <c r="J718" t="s">
        <v>18</v>
      </c>
      <c r="K718" t="s">
        <v>99</v>
      </c>
      <c r="M718" t="s">
        <v>326</v>
      </c>
      <c r="N718">
        <v>0</v>
      </c>
      <c r="O718">
        <v>28042337</v>
      </c>
    </row>
  </sheetData>
  <phoneticPr fontId="16" type="noConversion"/>
  <hyperlinks>
    <hyperlink ref="O327" r:id="rId1" tooltip="Persistent link using digital object identifier" xr:uid="{00000000-0004-0000-0900-000000000000}"/>
    <hyperlink ref="O293" r:id="rId2" tooltip="Persistent link using digital object identifier" xr:uid="{2C944C96-DF26-4FA9-BC46-BC7FF117F201}"/>
    <hyperlink ref="O294:O297" r:id="rId3" tooltip="Persistent link using digital object identifier" display="https://doi.org/10.1016/j.carbon.2014.03.007" xr:uid="{BA369061-AEB3-4F20-A5D0-0A16F4783545}"/>
    <hyperlink ref="O595" r:id="rId4" xr:uid="{D9D3FB2B-9833-4C23-B194-B138018B41FF}"/>
    <hyperlink ref="O328:O332" r:id="rId5" tooltip="Persistent link using digital object identifier" display="https://doi.org/10.1016/j.carbon.2010.11.005" xr:uid="{CCE8DC01-20BF-4C47-AEF8-9B9790BF6AA5}"/>
  </hyperlinks>
  <pageMargins left="0.7" right="0.7" top="0.75" bottom="0.75" header="0.3" footer="0.3"/>
  <pageSetup orientation="portrait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66"/>
  <sheetViews>
    <sheetView zoomScale="75" workbookViewId="0">
      <pane ySplit="1" topLeftCell="A2" activePane="bottomLeft" state="frozen"/>
      <selection pane="bottomLeft" activeCell="I1" sqref="I1"/>
    </sheetView>
  </sheetViews>
  <sheetFormatPr defaultRowHeight="14.4"/>
  <cols>
    <col min="13" max="13" width="11.44140625" customWidth="1"/>
    <col min="15" max="15" width="39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403</v>
      </c>
      <c r="J1" t="s">
        <v>8</v>
      </c>
      <c r="K1" t="s">
        <v>9</v>
      </c>
      <c r="L1" t="s">
        <v>10</v>
      </c>
      <c r="M1" t="s">
        <v>375</v>
      </c>
      <c r="N1" t="s">
        <v>11</v>
      </c>
      <c r="O1" t="s">
        <v>12</v>
      </c>
      <c r="P1" t="s">
        <v>13</v>
      </c>
    </row>
    <row r="2" spans="1:16">
      <c r="A2" s="6">
        <v>1</v>
      </c>
      <c r="B2" s="6">
        <v>4</v>
      </c>
      <c r="C2">
        <v>4.79452054794519</v>
      </c>
      <c r="D2" t="s">
        <v>14</v>
      </c>
      <c r="E2">
        <v>20</v>
      </c>
      <c r="F2" s="6" t="s">
        <v>65</v>
      </c>
      <c r="G2" t="s">
        <v>282</v>
      </c>
      <c r="H2">
        <v>5</v>
      </c>
      <c r="I2" t="s">
        <v>24</v>
      </c>
      <c r="J2" t="s">
        <v>18</v>
      </c>
      <c r="K2" t="s">
        <v>19</v>
      </c>
      <c r="L2" t="s">
        <v>25</v>
      </c>
      <c r="M2" t="s">
        <v>196</v>
      </c>
      <c r="N2">
        <v>5000</v>
      </c>
      <c r="O2" s="21">
        <v>25999665</v>
      </c>
      <c r="P2" s="6" t="s">
        <v>26</v>
      </c>
    </row>
    <row r="3" spans="1:16">
      <c r="A3" s="6">
        <v>1</v>
      </c>
      <c r="B3" s="6">
        <v>24</v>
      </c>
      <c r="C3">
        <v>3.6986301369862802</v>
      </c>
      <c r="D3" t="s">
        <v>14</v>
      </c>
      <c r="E3">
        <v>20</v>
      </c>
      <c r="F3" s="6" t="s">
        <v>65</v>
      </c>
      <c r="G3" t="s">
        <v>282</v>
      </c>
      <c r="H3">
        <v>5</v>
      </c>
      <c r="I3" t="s">
        <v>24</v>
      </c>
      <c r="J3" t="s">
        <v>18</v>
      </c>
      <c r="K3" t="s">
        <v>19</v>
      </c>
      <c r="L3" t="s">
        <v>25</v>
      </c>
      <c r="M3" t="s">
        <v>196</v>
      </c>
      <c r="N3">
        <v>5000</v>
      </c>
      <c r="O3" s="21">
        <v>25999665</v>
      </c>
    </row>
    <row r="4" spans="1:16">
      <c r="A4" s="6">
        <v>1</v>
      </c>
      <c r="B4" s="6">
        <v>168</v>
      </c>
      <c r="C4">
        <v>3.1506849315068299</v>
      </c>
      <c r="D4" t="s">
        <v>14</v>
      </c>
      <c r="E4">
        <v>20</v>
      </c>
      <c r="F4" s="6" t="s">
        <v>65</v>
      </c>
      <c r="G4" t="s">
        <v>282</v>
      </c>
      <c r="H4">
        <v>5</v>
      </c>
      <c r="I4" t="s">
        <v>24</v>
      </c>
      <c r="J4" t="s">
        <v>18</v>
      </c>
      <c r="K4" t="s">
        <v>19</v>
      </c>
      <c r="L4" t="s">
        <v>25</v>
      </c>
      <c r="M4" t="s">
        <v>196</v>
      </c>
      <c r="N4">
        <v>5000</v>
      </c>
      <c r="O4" s="21">
        <v>25999665</v>
      </c>
    </row>
    <row r="5" spans="1:16">
      <c r="A5">
        <v>2</v>
      </c>
      <c r="B5">
        <v>24</v>
      </c>
      <c r="C5">
        <v>3.84</v>
      </c>
      <c r="D5" t="s">
        <v>14</v>
      </c>
      <c r="E5">
        <v>20</v>
      </c>
      <c r="F5" s="6" t="s">
        <v>65</v>
      </c>
      <c r="G5" t="s">
        <v>282</v>
      </c>
      <c r="H5">
        <v>2.5</v>
      </c>
      <c r="I5" t="s">
        <v>29</v>
      </c>
      <c r="J5" t="s">
        <v>18</v>
      </c>
      <c r="K5" t="s">
        <v>30</v>
      </c>
      <c r="L5" t="s">
        <v>20</v>
      </c>
      <c r="M5" t="s">
        <v>326</v>
      </c>
      <c r="N5">
        <v>0</v>
      </c>
      <c r="O5" s="21">
        <v>25224367</v>
      </c>
      <c r="P5" s="16" t="s">
        <v>346</v>
      </c>
    </row>
    <row r="6" spans="1:16">
      <c r="A6">
        <v>3</v>
      </c>
      <c r="B6">
        <v>1</v>
      </c>
      <c r="C6">
        <v>3.6326530612244898</v>
      </c>
      <c r="D6" t="s">
        <v>14</v>
      </c>
      <c r="E6">
        <v>20</v>
      </c>
      <c r="F6" s="21" t="s">
        <v>15</v>
      </c>
      <c r="G6" t="s">
        <v>282</v>
      </c>
      <c r="H6">
        <v>56.8</v>
      </c>
      <c r="I6" t="s">
        <v>35</v>
      </c>
      <c r="J6" t="s">
        <v>18</v>
      </c>
      <c r="K6" t="s">
        <v>19</v>
      </c>
      <c r="L6" t="s">
        <v>20</v>
      </c>
      <c r="M6" t="s">
        <v>326</v>
      </c>
      <c r="N6">
        <v>5000</v>
      </c>
      <c r="O6" s="21">
        <v>24766522</v>
      </c>
      <c r="P6" s="6" t="s">
        <v>36</v>
      </c>
    </row>
    <row r="7" spans="1:16">
      <c r="A7">
        <v>3</v>
      </c>
      <c r="B7">
        <v>6</v>
      </c>
      <c r="C7">
        <v>10.11</v>
      </c>
      <c r="D7" t="s">
        <v>14</v>
      </c>
      <c r="E7">
        <v>20</v>
      </c>
      <c r="F7" s="21" t="s">
        <v>15</v>
      </c>
      <c r="G7" t="s">
        <v>282</v>
      </c>
      <c r="H7">
        <v>56.8</v>
      </c>
      <c r="I7" t="s">
        <v>35</v>
      </c>
      <c r="J7" t="s">
        <v>18</v>
      </c>
      <c r="K7" t="s">
        <v>19</v>
      </c>
      <c r="L7" t="s">
        <v>20</v>
      </c>
      <c r="M7" t="s">
        <v>326</v>
      </c>
      <c r="N7">
        <v>5000</v>
      </c>
      <c r="O7" s="21">
        <v>24766522</v>
      </c>
    </row>
    <row r="8" spans="1:16">
      <c r="A8">
        <v>3</v>
      </c>
      <c r="B8">
        <v>24</v>
      </c>
      <c r="C8">
        <v>2.4615384615384599</v>
      </c>
      <c r="D8" t="s">
        <v>14</v>
      </c>
      <c r="E8">
        <v>20</v>
      </c>
      <c r="F8" s="21" t="s">
        <v>15</v>
      </c>
      <c r="G8" t="s">
        <v>282</v>
      </c>
      <c r="H8">
        <v>56.8</v>
      </c>
      <c r="I8" t="s">
        <v>35</v>
      </c>
      <c r="J8" t="s">
        <v>18</v>
      </c>
      <c r="K8" t="s">
        <v>19</v>
      </c>
      <c r="L8" t="s">
        <v>20</v>
      </c>
      <c r="M8" t="s">
        <v>326</v>
      </c>
      <c r="N8">
        <v>5000</v>
      </c>
      <c r="O8" s="21">
        <v>24766522</v>
      </c>
    </row>
    <row r="9" spans="1:16">
      <c r="A9" s="18">
        <v>4</v>
      </c>
      <c r="B9" s="6">
        <v>1</v>
      </c>
      <c r="C9">
        <v>3.1428571428571401</v>
      </c>
      <c r="D9" t="s">
        <v>14</v>
      </c>
      <c r="E9">
        <v>20</v>
      </c>
      <c r="F9" s="21" t="s">
        <v>15</v>
      </c>
      <c r="G9" t="s">
        <v>282</v>
      </c>
      <c r="H9">
        <v>92</v>
      </c>
      <c r="I9" t="s">
        <v>35</v>
      </c>
      <c r="J9" t="s">
        <v>18</v>
      </c>
      <c r="K9" t="s">
        <v>37</v>
      </c>
      <c r="L9" t="s">
        <v>20</v>
      </c>
      <c r="M9" t="s">
        <v>326</v>
      </c>
      <c r="N9">
        <v>5000</v>
      </c>
      <c r="O9" s="21">
        <v>24766522</v>
      </c>
      <c r="P9" s="6" t="s">
        <v>38</v>
      </c>
    </row>
    <row r="10" spans="1:16">
      <c r="A10" s="18">
        <v>4</v>
      </c>
      <c r="B10" s="6">
        <v>6</v>
      </c>
      <c r="C10">
        <v>2.3076923076922999</v>
      </c>
      <c r="D10" t="s">
        <v>14</v>
      </c>
      <c r="E10">
        <v>20</v>
      </c>
      <c r="F10" s="21" t="s">
        <v>15</v>
      </c>
      <c r="G10" t="s">
        <v>282</v>
      </c>
      <c r="H10">
        <v>92</v>
      </c>
      <c r="I10" t="s">
        <v>35</v>
      </c>
      <c r="J10" t="s">
        <v>18</v>
      </c>
      <c r="K10" t="s">
        <v>37</v>
      </c>
      <c r="L10" t="s">
        <v>20</v>
      </c>
      <c r="M10" t="s">
        <v>326</v>
      </c>
      <c r="N10">
        <v>5000</v>
      </c>
      <c r="O10" s="21">
        <v>24766522</v>
      </c>
    </row>
    <row r="11" spans="1:16">
      <c r="A11" s="18">
        <v>4</v>
      </c>
      <c r="B11" s="6">
        <v>24</v>
      </c>
      <c r="C11">
        <v>0.56410256410256698</v>
      </c>
      <c r="D11" t="s">
        <v>14</v>
      </c>
      <c r="E11">
        <v>20</v>
      </c>
      <c r="F11" s="21" t="s">
        <v>15</v>
      </c>
      <c r="G11" t="s">
        <v>282</v>
      </c>
      <c r="H11">
        <v>92</v>
      </c>
      <c r="I11" t="s">
        <v>35</v>
      </c>
      <c r="J11" t="s">
        <v>18</v>
      </c>
      <c r="K11" t="s">
        <v>37</v>
      </c>
      <c r="L11" t="s">
        <v>20</v>
      </c>
      <c r="M11" t="s">
        <v>326</v>
      </c>
      <c r="N11">
        <v>5000</v>
      </c>
      <c r="O11" s="21">
        <v>24766522</v>
      </c>
    </row>
    <row r="12" spans="1:16">
      <c r="A12" s="18">
        <v>5</v>
      </c>
      <c r="B12" s="6">
        <v>1</v>
      </c>
      <c r="C12">
        <v>2.1224489795918302</v>
      </c>
      <c r="D12" t="s">
        <v>14</v>
      </c>
      <c r="E12">
        <v>20</v>
      </c>
      <c r="F12" s="21" t="s">
        <v>15</v>
      </c>
      <c r="G12" t="s">
        <v>282</v>
      </c>
      <c r="H12">
        <v>49.6</v>
      </c>
      <c r="I12" t="s">
        <v>35</v>
      </c>
      <c r="J12" t="s">
        <v>18</v>
      </c>
      <c r="K12" t="s">
        <v>39</v>
      </c>
      <c r="L12" t="s">
        <v>20</v>
      </c>
      <c r="M12" t="s">
        <v>326</v>
      </c>
      <c r="N12">
        <v>5000</v>
      </c>
      <c r="O12" s="21">
        <v>24766522</v>
      </c>
      <c r="P12" s="6" t="s">
        <v>40</v>
      </c>
    </row>
    <row r="13" spans="1:16">
      <c r="A13" s="18">
        <v>5</v>
      </c>
      <c r="B13" s="6">
        <v>6</v>
      </c>
      <c r="C13">
        <v>3.07692307692307</v>
      </c>
      <c r="D13" t="s">
        <v>14</v>
      </c>
      <c r="E13">
        <v>20</v>
      </c>
      <c r="F13" s="21" t="s">
        <v>15</v>
      </c>
      <c r="G13" t="s">
        <v>282</v>
      </c>
      <c r="H13">
        <v>49.6</v>
      </c>
      <c r="I13" t="s">
        <v>35</v>
      </c>
      <c r="J13" t="s">
        <v>18</v>
      </c>
      <c r="K13" t="s">
        <v>39</v>
      </c>
      <c r="L13" t="s">
        <v>20</v>
      </c>
      <c r="M13" t="s">
        <v>326</v>
      </c>
      <c r="N13">
        <v>5000</v>
      </c>
      <c r="O13" s="21">
        <v>24766522</v>
      </c>
    </row>
    <row r="14" spans="1:16">
      <c r="A14" s="18">
        <v>5</v>
      </c>
      <c r="B14" s="6">
        <v>24</v>
      </c>
      <c r="C14">
        <v>1.5897435897435901</v>
      </c>
      <c r="D14" t="s">
        <v>14</v>
      </c>
      <c r="E14">
        <v>20</v>
      </c>
      <c r="F14" s="21" t="s">
        <v>15</v>
      </c>
      <c r="G14" t="s">
        <v>282</v>
      </c>
      <c r="H14">
        <v>49.6</v>
      </c>
      <c r="I14" t="s">
        <v>35</v>
      </c>
      <c r="J14" t="s">
        <v>18</v>
      </c>
      <c r="K14" t="s">
        <v>39</v>
      </c>
      <c r="L14" t="s">
        <v>20</v>
      </c>
      <c r="M14" t="s">
        <v>326</v>
      </c>
      <c r="N14">
        <v>5000</v>
      </c>
      <c r="O14" s="21">
        <v>24766522</v>
      </c>
    </row>
    <row r="15" spans="1:16">
      <c r="A15" s="18">
        <v>6</v>
      </c>
      <c r="B15" s="6">
        <v>1</v>
      </c>
      <c r="C15">
        <v>4.27536231884058</v>
      </c>
      <c r="D15" t="s">
        <v>14</v>
      </c>
      <c r="E15">
        <v>20</v>
      </c>
      <c r="F15" s="6" t="s">
        <v>65</v>
      </c>
      <c r="G15" t="s">
        <v>282</v>
      </c>
      <c r="H15">
        <v>5.5</v>
      </c>
      <c r="I15" t="s">
        <v>17</v>
      </c>
      <c r="J15" t="s">
        <v>18</v>
      </c>
      <c r="K15" t="s">
        <v>19</v>
      </c>
      <c r="L15" t="s">
        <v>20</v>
      </c>
      <c r="M15" t="s">
        <v>326</v>
      </c>
      <c r="N15">
        <v>1000</v>
      </c>
      <c r="O15">
        <v>24123783</v>
      </c>
      <c r="P15" s="6" t="s">
        <v>41</v>
      </c>
    </row>
    <row r="16" spans="1:16">
      <c r="A16" s="18">
        <v>6</v>
      </c>
      <c r="B16" s="6">
        <v>12</v>
      </c>
      <c r="C16">
        <v>3.0434782608695601</v>
      </c>
      <c r="D16" t="s">
        <v>14</v>
      </c>
      <c r="E16">
        <v>20</v>
      </c>
      <c r="F16" s="6" t="s">
        <v>65</v>
      </c>
      <c r="G16" t="s">
        <v>282</v>
      </c>
      <c r="H16">
        <v>5.5</v>
      </c>
      <c r="I16" t="s">
        <v>17</v>
      </c>
      <c r="J16" t="s">
        <v>18</v>
      </c>
      <c r="K16" t="s">
        <v>19</v>
      </c>
      <c r="L16" t="s">
        <v>20</v>
      </c>
      <c r="M16" t="s">
        <v>326</v>
      </c>
      <c r="N16">
        <v>1000</v>
      </c>
      <c r="O16">
        <v>24123783</v>
      </c>
    </row>
    <row r="17" spans="1:16">
      <c r="A17" s="18">
        <v>6</v>
      </c>
      <c r="B17" s="6">
        <v>24</v>
      </c>
      <c r="C17">
        <v>0.94202898550724701</v>
      </c>
      <c r="D17" t="s">
        <v>14</v>
      </c>
      <c r="E17">
        <v>20</v>
      </c>
      <c r="F17" s="6" t="s">
        <v>65</v>
      </c>
      <c r="G17" t="s">
        <v>282</v>
      </c>
      <c r="H17">
        <v>5.5</v>
      </c>
      <c r="I17" t="s">
        <v>17</v>
      </c>
      <c r="J17" t="s">
        <v>18</v>
      </c>
      <c r="K17" t="s">
        <v>19</v>
      </c>
      <c r="L17" t="s">
        <v>20</v>
      </c>
      <c r="M17" t="s">
        <v>326</v>
      </c>
      <c r="N17">
        <v>1000</v>
      </c>
      <c r="O17">
        <v>24123783</v>
      </c>
    </row>
    <row r="18" spans="1:16">
      <c r="A18" s="18">
        <v>6</v>
      </c>
      <c r="B18" s="6">
        <v>48</v>
      </c>
      <c r="C18">
        <v>0.72463768115942295</v>
      </c>
      <c r="D18" t="s">
        <v>14</v>
      </c>
      <c r="E18">
        <v>20</v>
      </c>
      <c r="F18" s="6" t="s">
        <v>65</v>
      </c>
      <c r="G18" t="s">
        <v>282</v>
      </c>
      <c r="H18">
        <v>5.5</v>
      </c>
      <c r="I18" t="s">
        <v>17</v>
      </c>
      <c r="J18" t="s">
        <v>18</v>
      </c>
      <c r="K18" t="s">
        <v>19</v>
      </c>
      <c r="L18" t="s">
        <v>20</v>
      </c>
      <c r="M18" t="s">
        <v>326</v>
      </c>
      <c r="N18">
        <v>1000</v>
      </c>
      <c r="O18">
        <v>24123783</v>
      </c>
    </row>
    <row r="19" spans="1:16">
      <c r="A19" s="18">
        <v>7</v>
      </c>
      <c r="B19" s="6">
        <v>1</v>
      </c>
      <c r="C19">
        <v>0.75862068965516904</v>
      </c>
      <c r="D19" t="s">
        <v>14</v>
      </c>
      <c r="E19">
        <v>22.5</v>
      </c>
      <c r="F19" s="21" t="s">
        <v>42</v>
      </c>
      <c r="G19" t="s">
        <v>282</v>
      </c>
      <c r="H19">
        <v>55</v>
      </c>
      <c r="I19" t="s">
        <v>29</v>
      </c>
      <c r="J19" t="s">
        <v>18</v>
      </c>
      <c r="K19" t="s">
        <v>39</v>
      </c>
      <c r="L19" t="s">
        <v>43</v>
      </c>
      <c r="M19" t="s">
        <v>57</v>
      </c>
      <c r="N19">
        <v>5000</v>
      </c>
      <c r="O19">
        <v>22690722</v>
      </c>
      <c r="P19" s="6" t="s">
        <v>44</v>
      </c>
    </row>
    <row r="20" spans="1:16">
      <c r="A20" s="18">
        <v>7</v>
      </c>
      <c r="B20" s="6">
        <v>4</v>
      </c>
      <c r="C20">
        <v>1.03448275862068</v>
      </c>
      <c r="D20" t="s">
        <v>14</v>
      </c>
      <c r="E20">
        <v>22.5</v>
      </c>
      <c r="F20" s="21" t="s">
        <v>42</v>
      </c>
      <c r="G20" t="s">
        <v>282</v>
      </c>
      <c r="H20">
        <v>55</v>
      </c>
      <c r="I20" t="s">
        <v>29</v>
      </c>
      <c r="J20" t="s">
        <v>18</v>
      </c>
      <c r="K20" t="s">
        <v>39</v>
      </c>
      <c r="L20" t="s">
        <v>43</v>
      </c>
      <c r="M20" t="s">
        <v>57</v>
      </c>
      <c r="N20">
        <v>5000</v>
      </c>
      <c r="O20">
        <v>22690722</v>
      </c>
    </row>
    <row r="21" spans="1:16">
      <c r="A21" s="18">
        <v>7</v>
      </c>
      <c r="B21" s="6">
        <v>24</v>
      </c>
      <c r="C21">
        <v>2.0689655172413701</v>
      </c>
      <c r="D21" t="s">
        <v>14</v>
      </c>
      <c r="E21">
        <v>22.5</v>
      </c>
      <c r="F21" s="21" t="s">
        <v>42</v>
      </c>
      <c r="G21" t="s">
        <v>282</v>
      </c>
      <c r="H21">
        <v>55</v>
      </c>
      <c r="I21" t="s">
        <v>29</v>
      </c>
      <c r="J21" t="s">
        <v>18</v>
      </c>
      <c r="K21" t="s">
        <v>39</v>
      </c>
      <c r="L21" t="s">
        <v>43</v>
      </c>
      <c r="M21" t="s">
        <v>57</v>
      </c>
      <c r="N21">
        <v>5000</v>
      </c>
      <c r="O21">
        <v>22690722</v>
      </c>
    </row>
    <row r="22" spans="1:16">
      <c r="A22" s="18">
        <v>8</v>
      </c>
      <c r="B22" s="6">
        <v>1</v>
      </c>
      <c r="C22">
        <v>5.7857142857142803</v>
      </c>
      <c r="D22" t="s">
        <v>14</v>
      </c>
      <c r="E22">
        <v>22.5</v>
      </c>
      <c r="F22" s="21" t="s">
        <v>42</v>
      </c>
      <c r="G22" t="s">
        <v>282</v>
      </c>
      <c r="H22">
        <v>30</v>
      </c>
      <c r="I22" t="s">
        <v>29</v>
      </c>
      <c r="J22" t="s">
        <v>18</v>
      </c>
      <c r="K22" t="s">
        <v>39</v>
      </c>
      <c r="L22" t="s">
        <v>43</v>
      </c>
      <c r="M22" t="s">
        <v>57</v>
      </c>
      <c r="N22">
        <v>5000</v>
      </c>
      <c r="O22">
        <v>22690722</v>
      </c>
      <c r="P22" s="6" t="s">
        <v>45</v>
      </c>
    </row>
    <row r="23" spans="1:16">
      <c r="A23" s="18">
        <v>8</v>
      </c>
      <c r="B23" s="6">
        <v>4</v>
      </c>
      <c r="C23">
        <v>4.4285714285714199</v>
      </c>
      <c r="D23" t="s">
        <v>14</v>
      </c>
      <c r="E23">
        <v>22.5</v>
      </c>
      <c r="F23" s="21" t="s">
        <v>42</v>
      </c>
      <c r="G23" t="s">
        <v>282</v>
      </c>
      <c r="H23">
        <v>30</v>
      </c>
      <c r="I23" t="s">
        <v>29</v>
      </c>
      <c r="J23" t="s">
        <v>18</v>
      </c>
      <c r="K23" t="s">
        <v>39</v>
      </c>
      <c r="L23" t="s">
        <v>43</v>
      </c>
      <c r="M23" t="s">
        <v>57</v>
      </c>
      <c r="N23">
        <v>5000</v>
      </c>
      <c r="O23">
        <v>22690722</v>
      </c>
    </row>
    <row r="24" spans="1:16">
      <c r="A24" s="18">
        <v>8</v>
      </c>
      <c r="B24" s="6">
        <v>24</v>
      </c>
      <c r="C24">
        <v>2.5714285714285698</v>
      </c>
      <c r="D24" t="s">
        <v>14</v>
      </c>
      <c r="E24">
        <v>22.5</v>
      </c>
      <c r="F24" s="21" t="s">
        <v>42</v>
      </c>
      <c r="G24" t="s">
        <v>282</v>
      </c>
      <c r="H24">
        <v>30</v>
      </c>
      <c r="I24" t="s">
        <v>29</v>
      </c>
      <c r="J24" t="s">
        <v>18</v>
      </c>
      <c r="K24" t="s">
        <v>39</v>
      </c>
      <c r="L24" t="s">
        <v>43</v>
      </c>
      <c r="M24" t="s">
        <v>57</v>
      </c>
      <c r="N24">
        <v>5000</v>
      </c>
      <c r="O24">
        <v>22690722</v>
      </c>
    </row>
    <row r="25" spans="1:16">
      <c r="A25" s="18">
        <v>9</v>
      </c>
      <c r="B25" s="6">
        <v>1</v>
      </c>
      <c r="C25">
        <v>0.62068965517241603</v>
      </c>
      <c r="D25" t="s">
        <v>14</v>
      </c>
      <c r="E25">
        <v>22.5</v>
      </c>
      <c r="F25" s="21" t="s">
        <v>42</v>
      </c>
      <c r="G25" t="s">
        <v>282</v>
      </c>
      <c r="H25">
        <v>55</v>
      </c>
      <c r="I25" t="s">
        <v>29</v>
      </c>
      <c r="J25" t="s">
        <v>18</v>
      </c>
      <c r="K25" t="s">
        <v>39</v>
      </c>
      <c r="L25" t="s">
        <v>43</v>
      </c>
      <c r="M25" t="s">
        <v>57</v>
      </c>
      <c r="N25">
        <v>5000</v>
      </c>
      <c r="O25">
        <v>22690722</v>
      </c>
      <c r="P25" s="6" t="s">
        <v>46</v>
      </c>
    </row>
    <row r="26" spans="1:16">
      <c r="A26" s="18">
        <v>9</v>
      </c>
      <c r="B26" s="6">
        <v>4</v>
      </c>
      <c r="C26">
        <v>0.34482758620689602</v>
      </c>
      <c r="D26" t="s">
        <v>14</v>
      </c>
      <c r="E26">
        <v>22.5</v>
      </c>
      <c r="F26" s="21" t="s">
        <v>42</v>
      </c>
      <c r="G26" t="s">
        <v>282</v>
      </c>
      <c r="H26">
        <v>55</v>
      </c>
      <c r="I26" t="s">
        <v>29</v>
      </c>
      <c r="J26" t="s">
        <v>18</v>
      </c>
      <c r="K26" t="s">
        <v>39</v>
      </c>
      <c r="L26" t="s">
        <v>43</v>
      </c>
      <c r="M26" t="s">
        <v>57</v>
      </c>
      <c r="N26">
        <v>5000</v>
      </c>
      <c r="O26">
        <v>22690722</v>
      </c>
    </row>
    <row r="27" spans="1:16">
      <c r="A27" s="18">
        <v>9</v>
      </c>
      <c r="B27" s="6">
        <v>24</v>
      </c>
      <c r="C27">
        <v>0.20689655172413801</v>
      </c>
      <c r="D27" t="s">
        <v>14</v>
      </c>
      <c r="E27">
        <v>22.5</v>
      </c>
      <c r="F27" s="21" t="s">
        <v>42</v>
      </c>
      <c r="G27" t="s">
        <v>282</v>
      </c>
      <c r="H27">
        <v>55</v>
      </c>
      <c r="I27" t="s">
        <v>29</v>
      </c>
      <c r="J27" t="s">
        <v>18</v>
      </c>
      <c r="K27" t="s">
        <v>39</v>
      </c>
      <c r="L27" t="s">
        <v>43</v>
      </c>
      <c r="M27" t="s">
        <v>57</v>
      </c>
      <c r="N27">
        <v>5000</v>
      </c>
      <c r="O27">
        <v>22690722</v>
      </c>
    </row>
    <row r="28" spans="1:16">
      <c r="A28" s="18">
        <v>10</v>
      </c>
      <c r="B28" s="6">
        <v>1</v>
      </c>
      <c r="C28">
        <v>5.71428571428571</v>
      </c>
      <c r="D28" t="s">
        <v>14</v>
      </c>
      <c r="E28">
        <v>22.5</v>
      </c>
      <c r="F28" s="21" t="s">
        <v>42</v>
      </c>
      <c r="G28" t="s">
        <v>282</v>
      </c>
      <c r="H28">
        <v>30</v>
      </c>
      <c r="I28" t="s">
        <v>29</v>
      </c>
      <c r="J28" t="s">
        <v>18</v>
      </c>
      <c r="K28" t="s">
        <v>39</v>
      </c>
      <c r="L28" t="s">
        <v>43</v>
      </c>
      <c r="M28" t="s">
        <v>57</v>
      </c>
      <c r="N28">
        <v>5000</v>
      </c>
      <c r="O28">
        <v>22690722</v>
      </c>
      <c r="P28" s="6" t="s">
        <v>47</v>
      </c>
    </row>
    <row r="29" spans="1:16">
      <c r="A29" s="18">
        <v>10</v>
      </c>
      <c r="B29" s="6">
        <v>4</v>
      </c>
      <c r="C29">
        <v>5.1428571428571397</v>
      </c>
      <c r="D29" t="s">
        <v>14</v>
      </c>
      <c r="E29">
        <v>22.5</v>
      </c>
      <c r="F29" s="21" t="s">
        <v>42</v>
      </c>
      <c r="G29" t="s">
        <v>282</v>
      </c>
      <c r="H29">
        <v>30</v>
      </c>
      <c r="I29" t="s">
        <v>29</v>
      </c>
      <c r="J29" t="s">
        <v>18</v>
      </c>
      <c r="K29" t="s">
        <v>39</v>
      </c>
      <c r="L29" t="s">
        <v>43</v>
      </c>
      <c r="M29" t="s">
        <v>57</v>
      </c>
      <c r="N29">
        <v>5000</v>
      </c>
      <c r="O29">
        <v>22690722</v>
      </c>
    </row>
    <row r="30" spans="1:16">
      <c r="A30" s="18">
        <v>10</v>
      </c>
      <c r="B30" s="6">
        <v>24</v>
      </c>
      <c r="C30">
        <v>1.28571428571428</v>
      </c>
      <c r="D30" t="s">
        <v>14</v>
      </c>
      <c r="E30">
        <v>22.5</v>
      </c>
      <c r="F30" s="21" t="s">
        <v>42</v>
      </c>
      <c r="G30" t="s">
        <v>282</v>
      </c>
      <c r="H30">
        <v>30</v>
      </c>
      <c r="I30" t="s">
        <v>29</v>
      </c>
      <c r="J30" t="s">
        <v>18</v>
      </c>
      <c r="K30" t="s">
        <v>39</v>
      </c>
      <c r="L30" t="s">
        <v>43</v>
      </c>
      <c r="M30" t="s">
        <v>57</v>
      </c>
      <c r="N30">
        <v>5000</v>
      </c>
      <c r="O30">
        <v>22690722</v>
      </c>
    </row>
    <row r="31" spans="1:16">
      <c r="A31">
        <v>11</v>
      </c>
      <c r="B31">
        <v>4</v>
      </c>
      <c r="C31">
        <v>1.78179824561403</v>
      </c>
      <c r="D31" t="s">
        <v>14</v>
      </c>
      <c r="E31">
        <v>25</v>
      </c>
      <c r="F31" t="s">
        <v>48</v>
      </c>
      <c r="G31" t="s">
        <v>282</v>
      </c>
      <c r="H31">
        <v>42.5</v>
      </c>
      <c r="I31" t="s">
        <v>17</v>
      </c>
      <c r="J31" t="s">
        <v>18</v>
      </c>
      <c r="K31" t="s">
        <v>19</v>
      </c>
      <c r="L31" t="s">
        <v>20</v>
      </c>
      <c r="M31" t="s">
        <v>326</v>
      </c>
      <c r="N31">
        <v>5000</v>
      </c>
      <c r="O31">
        <v>21711861</v>
      </c>
      <c r="P31" t="s">
        <v>49</v>
      </c>
    </row>
    <row r="32" spans="1:16">
      <c r="A32">
        <v>11</v>
      </c>
      <c r="B32">
        <v>8</v>
      </c>
      <c r="C32">
        <v>1.7817982456140329</v>
      </c>
      <c r="D32" t="s">
        <v>14</v>
      </c>
      <c r="E32">
        <v>23</v>
      </c>
      <c r="F32" t="s">
        <v>48</v>
      </c>
      <c r="G32" t="s">
        <v>282</v>
      </c>
      <c r="H32">
        <v>42.5</v>
      </c>
      <c r="I32" t="s">
        <v>17</v>
      </c>
      <c r="J32" t="s">
        <v>18</v>
      </c>
      <c r="K32" t="s">
        <v>19</v>
      </c>
      <c r="L32" t="s">
        <v>20</v>
      </c>
      <c r="M32" t="s">
        <v>326</v>
      </c>
      <c r="N32">
        <v>5000</v>
      </c>
      <c r="O32">
        <v>21711861</v>
      </c>
    </row>
    <row r="33" spans="1:16">
      <c r="A33">
        <v>11</v>
      </c>
      <c r="B33">
        <v>24</v>
      </c>
      <c r="C33">
        <v>0.73099415204678286</v>
      </c>
      <c r="D33" t="s">
        <v>14</v>
      </c>
      <c r="E33">
        <v>23</v>
      </c>
      <c r="F33" t="s">
        <v>48</v>
      </c>
      <c r="G33" t="s">
        <v>282</v>
      </c>
      <c r="H33">
        <v>42.5</v>
      </c>
      <c r="I33" t="s">
        <v>17</v>
      </c>
      <c r="J33" t="s">
        <v>18</v>
      </c>
      <c r="K33" t="s">
        <v>19</v>
      </c>
      <c r="L33" t="s">
        <v>20</v>
      </c>
      <c r="M33" t="s">
        <v>326</v>
      </c>
      <c r="N33">
        <v>5000</v>
      </c>
      <c r="O33">
        <v>21711861</v>
      </c>
    </row>
    <row r="34" spans="1:16">
      <c r="A34">
        <v>11</v>
      </c>
      <c r="B34">
        <v>48</v>
      </c>
      <c r="C34">
        <v>0.86805555555555269</v>
      </c>
      <c r="D34" t="s">
        <v>14</v>
      </c>
      <c r="E34">
        <v>23</v>
      </c>
      <c r="F34" t="s">
        <v>48</v>
      </c>
      <c r="G34" t="s">
        <v>282</v>
      </c>
      <c r="H34">
        <v>42.5</v>
      </c>
      <c r="I34" t="s">
        <v>17</v>
      </c>
      <c r="J34" t="s">
        <v>18</v>
      </c>
      <c r="K34" t="s">
        <v>19</v>
      </c>
      <c r="L34" t="s">
        <v>20</v>
      </c>
      <c r="M34" t="s">
        <v>326</v>
      </c>
      <c r="N34">
        <v>5000</v>
      </c>
      <c r="O34">
        <v>21711861</v>
      </c>
    </row>
    <row r="35" spans="1:16">
      <c r="A35">
        <v>12</v>
      </c>
      <c r="B35">
        <v>0.5</v>
      </c>
      <c r="C35">
        <v>1.99999999999999</v>
      </c>
      <c r="D35" t="s">
        <v>14</v>
      </c>
      <c r="E35">
        <v>21</v>
      </c>
      <c r="F35" s="6" t="s">
        <v>65</v>
      </c>
      <c r="G35" t="s">
        <v>282</v>
      </c>
      <c r="H35">
        <v>50</v>
      </c>
      <c r="I35" t="s">
        <v>17</v>
      </c>
      <c r="J35" t="s">
        <v>18</v>
      </c>
      <c r="K35" t="s">
        <v>19</v>
      </c>
      <c r="L35" t="s">
        <v>20</v>
      </c>
      <c r="M35" t="s">
        <v>59</v>
      </c>
      <c r="N35">
        <v>5000</v>
      </c>
      <c r="O35">
        <v>21093587</v>
      </c>
      <c r="P35" t="s">
        <v>50</v>
      </c>
    </row>
    <row r="36" spans="1:16">
      <c r="A36">
        <v>12</v>
      </c>
      <c r="B36">
        <v>2</v>
      </c>
      <c r="C36">
        <v>0.79999999999999005</v>
      </c>
      <c r="D36" t="s">
        <v>14</v>
      </c>
      <c r="E36">
        <v>21</v>
      </c>
      <c r="F36" s="6" t="s">
        <v>65</v>
      </c>
      <c r="G36" t="s">
        <v>282</v>
      </c>
      <c r="H36">
        <v>50</v>
      </c>
      <c r="I36" t="s">
        <v>17</v>
      </c>
      <c r="J36" t="s">
        <v>18</v>
      </c>
      <c r="K36" t="s">
        <v>19</v>
      </c>
      <c r="L36" t="s">
        <v>20</v>
      </c>
      <c r="M36" t="s">
        <v>59</v>
      </c>
      <c r="N36">
        <v>5000</v>
      </c>
      <c r="O36">
        <v>21093587</v>
      </c>
    </row>
    <row r="37" spans="1:16">
      <c r="A37">
        <v>13</v>
      </c>
      <c r="B37">
        <v>1</v>
      </c>
      <c r="C37">
        <v>1.3033763654419013</v>
      </c>
      <c r="D37" t="s">
        <v>14</v>
      </c>
      <c r="E37">
        <v>20</v>
      </c>
      <c r="F37" s="21" t="s">
        <v>15</v>
      </c>
      <c r="G37" t="s">
        <v>282</v>
      </c>
      <c r="H37">
        <v>7.2</v>
      </c>
      <c r="I37" t="s">
        <v>17</v>
      </c>
      <c r="J37" t="s">
        <v>18</v>
      </c>
      <c r="K37" t="s">
        <v>30</v>
      </c>
      <c r="L37" t="s">
        <v>52</v>
      </c>
      <c r="M37" t="s">
        <v>59</v>
      </c>
      <c r="N37" t="s">
        <v>53</v>
      </c>
      <c r="O37">
        <v>25671498</v>
      </c>
      <c r="P37" t="s">
        <v>54</v>
      </c>
    </row>
    <row r="38" spans="1:16">
      <c r="A38">
        <v>13</v>
      </c>
      <c r="B38">
        <v>24</v>
      </c>
      <c r="C38">
        <v>0.88133068520357238</v>
      </c>
      <c r="D38" t="s">
        <v>14</v>
      </c>
      <c r="E38">
        <v>20</v>
      </c>
      <c r="F38" s="21" t="s">
        <v>15</v>
      </c>
      <c r="G38" t="s">
        <v>282</v>
      </c>
      <c r="H38">
        <v>7.2</v>
      </c>
      <c r="I38" t="s">
        <v>17</v>
      </c>
      <c r="J38" t="s">
        <v>18</v>
      </c>
      <c r="K38" t="s">
        <v>30</v>
      </c>
      <c r="L38" t="s">
        <v>52</v>
      </c>
      <c r="M38" t="s">
        <v>59</v>
      </c>
      <c r="N38" t="s">
        <v>55</v>
      </c>
      <c r="O38">
        <v>25671498</v>
      </c>
    </row>
    <row r="39" spans="1:16">
      <c r="A39">
        <v>13</v>
      </c>
      <c r="B39">
        <v>72</v>
      </c>
      <c r="C39">
        <v>0.17378351539225395</v>
      </c>
      <c r="D39" t="s">
        <v>14</v>
      </c>
      <c r="E39">
        <v>20</v>
      </c>
      <c r="F39" s="21" t="s">
        <v>15</v>
      </c>
      <c r="G39" t="s">
        <v>282</v>
      </c>
      <c r="H39">
        <v>7.2</v>
      </c>
      <c r="I39" t="s">
        <v>17</v>
      </c>
      <c r="J39" t="s">
        <v>18</v>
      </c>
      <c r="K39" t="s">
        <v>30</v>
      </c>
      <c r="L39" t="s">
        <v>52</v>
      </c>
      <c r="M39" t="s">
        <v>59</v>
      </c>
      <c r="N39" t="s">
        <v>55</v>
      </c>
      <c r="O39">
        <v>25671498</v>
      </c>
    </row>
    <row r="40" spans="1:16">
      <c r="A40">
        <v>14</v>
      </c>
      <c r="B40">
        <v>8.3333332999999996E-2</v>
      </c>
      <c r="C40">
        <v>6.1206896551724101</v>
      </c>
      <c r="D40" t="s">
        <v>14</v>
      </c>
      <c r="E40">
        <v>26.1</v>
      </c>
      <c r="F40" s="21" t="s">
        <v>42</v>
      </c>
      <c r="G40" t="s">
        <v>282</v>
      </c>
      <c r="H40">
        <v>5</v>
      </c>
      <c r="I40" s="5" t="s">
        <v>328</v>
      </c>
      <c r="J40" t="s">
        <v>18</v>
      </c>
      <c r="K40" t="s">
        <v>56</v>
      </c>
      <c r="M40" t="s">
        <v>57</v>
      </c>
      <c r="N40">
        <v>0</v>
      </c>
      <c r="O40">
        <v>17962085</v>
      </c>
      <c r="P40" t="s">
        <v>58</v>
      </c>
    </row>
    <row r="41" spans="1:16">
      <c r="A41">
        <v>14</v>
      </c>
      <c r="B41">
        <v>1</v>
      </c>
      <c r="C41">
        <v>2.7586206896551699</v>
      </c>
      <c r="D41" t="s">
        <v>14</v>
      </c>
      <c r="E41">
        <v>26.1</v>
      </c>
      <c r="F41" s="21" t="s">
        <v>42</v>
      </c>
      <c r="G41" t="s">
        <v>282</v>
      </c>
      <c r="H41">
        <v>5</v>
      </c>
      <c r="I41" s="5" t="s">
        <v>328</v>
      </c>
      <c r="J41" t="s">
        <v>18</v>
      </c>
      <c r="K41" t="s">
        <v>56</v>
      </c>
      <c r="M41" t="s">
        <v>57</v>
      </c>
      <c r="N41">
        <v>0</v>
      </c>
      <c r="O41">
        <v>17962085</v>
      </c>
    </row>
    <row r="42" spans="1:16">
      <c r="A42">
        <v>14</v>
      </c>
      <c r="B42">
        <v>24</v>
      </c>
      <c r="C42">
        <v>2.2413793103448301</v>
      </c>
      <c r="D42" t="s">
        <v>14</v>
      </c>
      <c r="E42">
        <v>26.1</v>
      </c>
      <c r="F42" s="21" t="s">
        <v>42</v>
      </c>
      <c r="G42" t="s">
        <v>282</v>
      </c>
      <c r="H42">
        <v>5</v>
      </c>
      <c r="I42" s="5" t="s">
        <v>328</v>
      </c>
      <c r="J42" t="s">
        <v>18</v>
      </c>
      <c r="K42" t="s">
        <v>56</v>
      </c>
      <c r="M42" t="s">
        <v>57</v>
      </c>
      <c r="N42">
        <v>0</v>
      </c>
      <c r="O42">
        <v>17962085</v>
      </c>
    </row>
    <row r="43" spans="1:16">
      <c r="A43">
        <v>14</v>
      </c>
      <c r="B43">
        <v>96</v>
      </c>
      <c r="C43">
        <v>1.07758620689656</v>
      </c>
      <c r="D43" t="s">
        <v>14</v>
      </c>
      <c r="E43">
        <v>26.1</v>
      </c>
      <c r="F43" s="21" t="s">
        <v>42</v>
      </c>
      <c r="G43" t="s">
        <v>282</v>
      </c>
      <c r="H43">
        <v>5</v>
      </c>
      <c r="I43" s="5" t="s">
        <v>328</v>
      </c>
      <c r="J43" t="s">
        <v>18</v>
      </c>
      <c r="K43" t="s">
        <v>56</v>
      </c>
      <c r="M43" t="s">
        <v>57</v>
      </c>
      <c r="N43">
        <v>0</v>
      </c>
      <c r="O43">
        <v>17962085</v>
      </c>
    </row>
    <row r="44" spans="1:16">
      <c r="A44">
        <v>15</v>
      </c>
      <c r="B44">
        <v>8.3333332999999996E-2</v>
      </c>
      <c r="C44">
        <v>3.3870967741935498</v>
      </c>
      <c r="D44" t="s">
        <v>14</v>
      </c>
      <c r="E44">
        <v>26.1</v>
      </c>
      <c r="F44" s="21" t="s">
        <v>42</v>
      </c>
      <c r="G44" t="s">
        <v>282</v>
      </c>
      <c r="H44">
        <v>5</v>
      </c>
      <c r="I44" s="5" t="s">
        <v>328</v>
      </c>
      <c r="J44" t="s">
        <v>18</v>
      </c>
      <c r="K44" t="s">
        <v>56</v>
      </c>
      <c r="M44" t="s">
        <v>59</v>
      </c>
      <c r="N44">
        <v>0</v>
      </c>
      <c r="O44">
        <v>17962085</v>
      </c>
      <c r="P44" t="s">
        <v>60</v>
      </c>
    </row>
    <row r="45" spans="1:16">
      <c r="A45">
        <v>15</v>
      </c>
      <c r="B45">
        <v>1</v>
      </c>
      <c r="C45">
        <v>2.4193548387096802</v>
      </c>
      <c r="D45" t="s">
        <v>14</v>
      </c>
      <c r="E45">
        <v>26.1</v>
      </c>
      <c r="F45" s="21" t="s">
        <v>42</v>
      </c>
      <c r="G45" t="s">
        <v>282</v>
      </c>
      <c r="H45">
        <v>5</v>
      </c>
      <c r="I45" s="5" t="s">
        <v>328</v>
      </c>
      <c r="J45" t="s">
        <v>18</v>
      </c>
      <c r="K45" t="s">
        <v>56</v>
      </c>
      <c r="M45" t="s">
        <v>59</v>
      </c>
      <c r="N45">
        <v>0</v>
      </c>
      <c r="O45">
        <v>17962085</v>
      </c>
    </row>
    <row r="46" spans="1:16">
      <c r="A46">
        <v>15</v>
      </c>
      <c r="B46">
        <v>24</v>
      </c>
      <c r="C46">
        <v>0.483870967741939</v>
      </c>
      <c r="D46" t="s">
        <v>14</v>
      </c>
      <c r="E46">
        <v>26.1</v>
      </c>
      <c r="F46" s="21" t="s">
        <v>42</v>
      </c>
      <c r="G46" t="s">
        <v>282</v>
      </c>
      <c r="H46">
        <v>5</v>
      </c>
      <c r="I46" s="5" t="s">
        <v>328</v>
      </c>
      <c r="J46" t="s">
        <v>18</v>
      </c>
      <c r="K46" t="s">
        <v>56</v>
      </c>
      <c r="M46" t="s">
        <v>59</v>
      </c>
      <c r="N46">
        <v>0</v>
      </c>
      <c r="O46">
        <v>17962085</v>
      </c>
    </row>
    <row r="47" spans="1:16">
      <c r="A47">
        <v>15</v>
      </c>
      <c r="B47">
        <v>96</v>
      </c>
      <c r="C47">
        <v>0.60483870967742703</v>
      </c>
      <c r="D47" t="s">
        <v>14</v>
      </c>
      <c r="E47">
        <v>26.1</v>
      </c>
      <c r="F47" s="21" t="s">
        <v>42</v>
      </c>
      <c r="G47" t="s">
        <v>282</v>
      </c>
      <c r="H47">
        <v>5</v>
      </c>
      <c r="I47" s="5" t="s">
        <v>328</v>
      </c>
      <c r="J47" t="s">
        <v>18</v>
      </c>
      <c r="K47" t="s">
        <v>56</v>
      </c>
      <c r="M47" t="s">
        <v>59</v>
      </c>
      <c r="N47">
        <v>0</v>
      </c>
      <c r="O47">
        <v>17962085</v>
      </c>
    </row>
    <row r="48" spans="1:16">
      <c r="A48">
        <v>16</v>
      </c>
      <c r="B48">
        <v>8.3333332999999996E-2</v>
      </c>
      <c r="C48">
        <v>2.8378378378378302</v>
      </c>
      <c r="D48" t="s">
        <v>14</v>
      </c>
      <c r="E48">
        <v>26.1</v>
      </c>
      <c r="F48" s="21" t="s">
        <v>42</v>
      </c>
      <c r="G48" t="s">
        <v>282</v>
      </c>
      <c r="H48">
        <v>5</v>
      </c>
      <c r="I48" s="5" t="s">
        <v>328</v>
      </c>
      <c r="J48" t="s">
        <v>18</v>
      </c>
      <c r="K48" t="s">
        <v>56</v>
      </c>
      <c r="M48" t="s">
        <v>196</v>
      </c>
      <c r="N48">
        <v>0</v>
      </c>
      <c r="O48">
        <v>17962085</v>
      </c>
      <c r="P48" t="s">
        <v>61</v>
      </c>
    </row>
    <row r="49" spans="1:16">
      <c r="A49">
        <v>16</v>
      </c>
      <c r="B49">
        <v>1</v>
      </c>
      <c r="C49">
        <v>2.2972972972972898</v>
      </c>
      <c r="D49" t="s">
        <v>14</v>
      </c>
      <c r="E49">
        <v>26.1</v>
      </c>
      <c r="F49" s="21" t="s">
        <v>42</v>
      </c>
      <c r="G49" t="s">
        <v>282</v>
      </c>
      <c r="H49">
        <v>5</v>
      </c>
      <c r="I49" s="5" t="s">
        <v>328</v>
      </c>
      <c r="J49" t="s">
        <v>18</v>
      </c>
      <c r="K49" t="s">
        <v>56</v>
      </c>
      <c r="M49" t="s">
        <v>196</v>
      </c>
      <c r="N49">
        <v>0</v>
      </c>
      <c r="O49">
        <v>17962085</v>
      </c>
    </row>
    <row r="50" spans="1:16">
      <c r="A50">
        <v>16</v>
      </c>
      <c r="B50">
        <v>24</v>
      </c>
      <c r="C50">
        <v>0</v>
      </c>
      <c r="D50" t="s">
        <v>14</v>
      </c>
      <c r="E50">
        <v>26.1</v>
      </c>
      <c r="F50" s="21" t="s">
        <v>42</v>
      </c>
      <c r="G50" t="s">
        <v>282</v>
      </c>
      <c r="H50">
        <v>5</v>
      </c>
      <c r="I50" s="5" t="s">
        <v>328</v>
      </c>
      <c r="J50" t="s">
        <v>18</v>
      </c>
      <c r="K50" t="s">
        <v>56</v>
      </c>
      <c r="M50" t="s">
        <v>196</v>
      </c>
      <c r="N50">
        <v>0</v>
      </c>
      <c r="O50">
        <v>17962085</v>
      </c>
    </row>
    <row r="51" spans="1:16">
      <c r="A51">
        <v>16</v>
      </c>
      <c r="B51">
        <v>96</v>
      </c>
      <c r="C51">
        <v>0.13513513513512901</v>
      </c>
      <c r="D51" t="s">
        <v>14</v>
      </c>
      <c r="E51">
        <v>26.1</v>
      </c>
      <c r="F51" s="21" t="s">
        <v>42</v>
      </c>
      <c r="G51" t="s">
        <v>282</v>
      </c>
      <c r="H51">
        <v>5</v>
      </c>
      <c r="I51" s="5" t="s">
        <v>328</v>
      </c>
      <c r="J51" t="s">
        <v>18</v>
      </c>
      <c r="K51" t="s">
        <v>56</v>
      </c>
      <c r="M51" t="s">
        <v>196</v>
      </c>
      <c r="N51">
        <v>0</v>
      </c>
      <c r="O51">
        <v>17962085</v>
      </c>
    </row>
    <row r="52" spans="1:16">
      <c r="A52" s="18">
        <v>17</v>
      </c>
      <c r="B52" s="6">
        <v>1</v>
      </c>
      <c r="C52">
        <v>6.2025316455696196</v>
      </c>
      <c r="D52" t="s">
        <v>14</v>
      </c>
      <c r="E52">
        <v>20</v>
      </c>
      <c r="F52" s="6" t="s">
        <v>65</v>
      </c>
      <c r="G52" t="s">
        <v>282</v>
      </c>
      <c r="H52">
        <v>24.4</v>
      </c>
      <c r="I52" s="6" t="s">
        <v>184</v>
      </c>
      <c r="J52" t="s">
        <v>62</v>
      </c>
      <c r="K52" t="s">
        <v>19</v>
      </c>
      <c r="L52" t="s">
        <v>63</v>
      </c>
      <c r="M52" t="s">
        <v>59</v>
      </c>
      <c r="N52">
        <v>3000</v>
      </c>
      <c r="O52" s="21">
        <v>23343632</v>
      </c>
      <c r="P52" s="6" t="s">
        <v>64</v>
      </c>
    </row>
    <row r="53" spans="1:16">
      <c r="A53" s="18">
        <v>17</v>
      </c>
      <c r="B53" s="6">
        <v>2</v>
      </c>
      <c r="C53">
        <v>5.0632911392405102</v>
      </c>
      <c r="D53" t="s">
        <v>14</v>
      </c>
      <c r="E53">
        <v>20</v>
      </c>
      <c r="F53" s="6" t="s">
        <v>65</v>
      </c>
      <c r="G53" t="s">
        <v>282</v>
      </c>
      <c r="H53">
        <v>24.4</v>
      </c>
      <c r="I53" s="6" t="s">
        <v>184</v>
      </c>
      <c r="J53" t="s">
        <v>62</v>
      </c>
      <c r="K53" t="s">
        <v>19</v>
      </c>
      <c r="L53" t="s">
        <v>63</v>
      </c>
      <c r="M53" t="s">
        <v>59</v>
      </c>
      <c r="N53">
        <v>3000</v>
      </c>
      <c r="O53" s="21">
        <v>23343632</v>
      </c>
    </row>
    <row r="54" spans="1:16">
      <c r="A54" s="18">
        <v>17</v>
      </c>
      <c r="B54" s="6">
        <v>4</v>
      </c>
      <c r="C54">
        <v>4.1772151898734204</v>
      </c>
      <c r="D54" t="s">
        <v>14</v>
      </c>
      <c r="E54">
        <v>20</v>
      </c>
      <c r="F54" s="6" t="s">
        <v>65</v>
      </c>
      <c r="G54" t="s">
        <v>282</v>
      </c>
      <c r="H54">
        <v>24.4</v>
      </c>
      <c r="I54" s="6" t="s">
        <v>184</v>
      </c>
      <c r="J54" t="s">
        <v>62</v>
      </c>
      <c r="K54" t="s">
        <v>19</v>
      </c>
      <c r="L54" t="s">
        <v>63</v>
      </c>
      <c r="M54" t="s">
        <v>59</v>
      </c>
      <c r="N54">
        <v>3000</v>
      </c>
      <c r="O54" s="21">
        <v>23343632</v>
      </c>
    </row>
    <row r="55" spans="1:16">
      <c r="A55" s="18">
        <v>17</v>
      </c>
      <c r="B55" s="6">
        <v>24</v>
      </c>
      <c r="C55">
        <v>4.5569620253164604</v>
      </c>
      <c r="D55" t="s">
        <v>14</v>
      </c>
      <c r="E55">
        <v>20</v>
      </c>
      <c r="F55" s="6" t="s">
        <v>65</v>
      </c>
      <c r="G55" t="s">
        <v>282</v>
      </c>
      <c r="H55">
        <v>24.4</v>
      </c>
      <c r="I55" s="6" t="s">
        <v>184</v>
      </c>
      <c r="J55" t="s">
        <v>62</v>
      </c>
      <c r="K55" t="s">
        <v>19</v>
      </c>
      <c r="L55" t="s">
        <v>63</v>
      </c>
      <c r="M55" t="s">
        <v>59</v>
      </c>
      <c r="N55">
        <v>3000</v>
      </c>
      <c r="O55" s="21">
        <v>23343632</v>
      </c>
    </row>
    <row r="56" spans="1:16">
      <c r="A56" s="18">
        <v>17</v>
      </c>
      <c r="B56" s="6">
        <v>48</v>
      </c>
      <c r="C56">
        <v>3.41772151898734</v>
      </c>
      <c r="D56" t="s">
        <v>14</v>
      </c>
      <c r="E56">
        <v>20</v>
      </c>
      <c r="F56" s="6" t="s">
        <v>65</v>
      </c>
      <c r="G56" t="s">
        <v>282</v>
      </c>
      <c r="H56">
        <v>24.4</v>
      </c>
      <c r="I56" s="6" t="s">
        <v>184</v>
      </c>
      <c r="J56" t="s">
        <v>62</v>
      </c>
      <c r="K56" t="s">
        <v>19</v>
      </c>
      <c r="L56" t="s">
        <v>63</v>
      </c>
      <c r="M56" t="s">
        <v>59</v>
      </c>
      <c r="N56">
        <v>3000</v>
      </c>
      <c r="O56" s="21">
        <v>23343632</v>
      </c>
    </row>
    <row r="57" spans="1:16">
      <c r="A57" s="18">
        <v>18</v>
      </c>
      <c r="B57" s="6">
        <v>2</v>
      </c>
      <c r="C57">
        <v>1.99</v>
      </c>
      <c r="D57" t="s">
        <v>14</v>
      </c>
      <c r="E57">
        <v>21</v>
      </c>
      <c r="F57" s="6" t="s">
        <v>65</v>
      </c>
      <c r="G57" t="s">
        <v>282</v>
      </c>
      <c r="H57">
        <v>120</v>
      </c>
      <c r="I57" s="6" t="s">
        <v>184</v>
      </c>
      <c r="J57" t="s">
        <v>18</v>
      </c>
      <c r="K57" t="s">
        <v>19</v>
      </c>
      <c r="L57" t="s">
        <v>43</v>
      </c>
      <c r="M57" t="s">
        <v>326</v>
      </c>
      <c r="N57">
        <v>2500</v>
      </c>
      <c r="O57" s="21">
        <v>21608124</v>
      </c>
      <c r="P57" s="18" t="s">
        <v>66</v>
      </c>
    </row>
    <row r="58" spans="1:16">
      <c r="A58" s="18">
        <v>18</v>
      </c>
      <c r="B58" s="6">
        <v>5</v>
      </c>
      <c r="C58">
        <v>3.89</v>
      </c>
      <c r="D58" t="s">
        <v>14</v>
      </c>
      <c r="E58">
        <v>21</v>
      </c>
      <c r="F58" s="6" t="s">
        <v>65</v>
      </c>
      <c r="G58" t="s">
        <v>282</v>
      </c>
      <c r="H58">
        <v>120</v>
      </c>
      <c r="I58" s="6" t="s">
        <v>184</v>
      </c>
      <c r="J58" t="s">
        <v>18</v>
      </c>
      <c r="K58" t="s">
        <v>19</v>
      </c>
      <c r="L58" t="s">
        <v>43</v>
      </c>
      <c r="M58" t="s">
        <v>326</v>
      </c>
      <c r="N58">
        <v>2500</v>
      </c>
      <c r="O58" s="21">
        <v>21608124</v>
      </c>
    </row>
    <row r="59" spans="1:16">
      <c r="A59" s="18">
        <v>18</v>
      </c>
      <c r="B59" s="6">
        <v>24</v>
      </c>
      <c r="C59">
        <v>2.48</v>
      </c>
      <c r="D59" t="s">
        <v>14</v>
      </c>
      <c r="E59">
        <v>21</v>
      </c>
      <c r="F59" s="6" t="s">
        <v>65</v>
      </c>
      <c r="G59" t="s">
        <v>282</v>
      </c>
      <c r="H59">
        <v>120</v>
      </c>
      <c r="I59" s="6" t="s">
        <v>184</v>
      </c>
      <c r="J59" t="s">
        <v>18</v>
      </c>
      <c r="K59" t="s">
        <v>19</v>
      </c>
      <c r="L59" t="s">
        <v>43</v>
      </c>
      <c r="M59" t="s">
        <v>326</v>
      </c>
      <c r="N59">
        <v>2500</v>
      </c>
      <c r="O59" s="21">
        <v>21608124</v>
      </c>
    </row>
    <row r="60" spans="1:16">
      <c r="A60" s="18">
        <v>19</v>
      </c>
      <c r="B60" s="6">
        <v>0.5</v>
      </c>
      <c r="C60">
        <v>4.49</v>
      </c>
      <c r="D60" t="s">
        <v>14</v>
      </c>
      <c r="E60">
        <v>23</v>
      </c>
      <c r="F60" s="6" t="s">
        <v>67</v>
      </c>
      <c r="G60" t="s">
        <v>282</v>
      </c>
      <c r="H60">
        <v>10</v>
      </c>
      <c r="I60" t="s">
        <v>167</v>
      </c>
      <c r="J60" t="s">
        <v>18</v>
      </c>
      <c r="K60" t="s">
        <v>19</v>
      </c>
      <c r="L60" t="s">
        <v>68</v>
      </c>
      <c r="M60" t="s">
        <v>326</v>
      </c>
      <c r="N60">
        <v>0</v>
      </c>
      <c r="O60" s="21">
        <v>33212346</v>
      </c>
      <c r="P60" s="6" t="s">
        <v>69</v>
      </c>
    </row>
    <row r="61" spans="1:16">
      <c r="A61" s="18">
        <v>19</v>
      </c>
      <c r="B61" s="6">
        <v>1</v>
      </c>
      <c r="C61">
        <v>2.74</v>
      </c>
      <c r="D61" t="s">
        <v>14</v>
      </c>
      <c r="E61">
        <v>23</v>
      </c>
      <c r="F61" s="6" t="s">
        <v>67</v>
      </c>
      <c r="G61" t="s">
        <v>282</v>
      </c>
      <c r="H61">
        <v>10</v>
      </c>
      <c r="I61" t="s">
        <v>167</v>
      </c>
      <c r="J61" t="s">
        <v>18</v>
      </c>
      <c r="K61" t="s">
        <v>19</v>
      </c>
      <c r="L61" t="s">
        <v>68</v>
      </c>
      <c r="M61" t="s">
        <v>326</v>
      </c>
      <c r="N61">
        <v>0</v>
      </c>
      <c r="O61" s="21">
        <v>33212346</v>
      </c>
    </row>
    <row r="62" spans="1:16">
      <c r="A62" s="18">
        <v>19</v>
      </c>
      <c r="B62" s="6">
        <v>3</v>
      </c>
      <c r="C62">
        <v>2.5</v>
      </c>
      <c r="D62" t="s">
        <v>14</v>
      </c>
      <c r="E62">
        <v>23</v>
      </c>
      <c r="F62" s="6" t="s">
        <v>67</v>
      </c>
      <c r="G62" t="s">
        <v>282</v>
      </c>
      <c r="H62">
        <v>10</v>
      </c>
      <c r="I62" t="s">
        <v>167</v>
      </c>
      <c r="J62" t="s">
        <v>18</v>
      </c>
      <c r="K62" t="s">
        <v>19</v>
      </c>
      <c r="L62" t="s">
        <v>68</v>
      </c>
      <c r="M62" t="s">
        <v>326</v>
      </c>
      <c r="N62">
        <v>0</v>
      </c>
      <c r="O62" s="21">
        <v>33212346</v>
      </c>
    </row>
    <row r="63" spans="1:16">
      <c r="A63" s="18">
        <v>20</v>
      </c>
      <c r="B63" s="6">
        <v>24</v>
      </c>
      <c r="C63">
        <v>8.5588235294117592</v>
      </c>
      <c r="D63" t="s">
        <v>14</v>
      </c>
      <c r="E63">
        <v>20</v>
      </c>
      <c r="F63" t="s">
        <v>70</v>
      </c>
      <c r="G63" t="s">
        <v>282</v>
      </c>
      <c r="H63">
        <v>16</v>
      </c>
      <c r="I63" t="s">
        <v>17</v>
      </c>
      <c r="J63" t="s">
        <v>18</v>
      </c>
      <c r="K63" t="s">
        <v>19</v>
      </c>
      <c r="L63" t="s">
        <v>71</v>
      </c>
      <c r="M63" t="s">
        <v>196</v>
      </c>
      <c r="N63">
        <v>0</v>
      </c>
      <c r="O63" s="21">
        <v>24550205</v>
      </c>
      <c r="P63" s="6" t="s">
        <v>72</v>
      </c>
    </row>
    <row r="64" spans="1:16">
      <c r="A64" s="18">
        <v>20</v>
      </c>
      <c r="B64" s="6">
        <v>168</v>
      </c>
      <c r="C64">
        <v>2.1176470588235201</v>
      </c>
      <c r="D64" t="s">
        <v>14</v>
      </c>
      <c r="E64">
        <v>20</v>
      </c>
      <c r="F64" t="s">
        <v>70</v>
      </c>
      <c r="G64" t="s">
        <v>282</v>
      </c>
      <c r="H64">
        <v>16</v>
      </c>
      <c r="I64" t="s">
        <v>17</v>
      </c>
      <c r="J64" t="s">
        <v>18</v>
      </c>
      <c r="K64" t="s">
        <v>19</v>
      </c>
      <c r="L64" t="s">
        <v>71</v>
      </c>
      <c r="M64" t="s">
        <v>196</v>
      </c>
      <c r="N64">
        <v>0</v>
      </c>
      <c r="O64" s="21">
        <v>24550205</v>
      </c>
    </row>
    <row r="65" spans="1:16">
      <c r="A65" s="18">
        <v>20</v>
      </c>
      <c r="B65" s="6">
        <v>672</v>
      </c>
      <c r="C65">
        <v>1.3529411764705801</v>
      </c>
      <c r="D65" t="s">
        <v>14</v>
      </c>
      <c r="E65">
        <v>20</v>
      </c>
      <c r="F65" t="s">
        <v>70</v>
      </c>
      <c r="G65" t="s">
        <v>282</v>
      </c>
      <c r="H65">
        <v>16</v>
      </c>
      <c r="I65" t="s">
        <v>17</v>
      </c>
      <c r="J65" t="s">
        <v>18</v>
      </c>
      <c r="K65" t="s">
        <v>19</v>
      </c>
      <c r="L65" t="s">
        <v>71</v>
      </c>
      <c r="M65" t="s">
        <v>196</v>
      </c>
      <c r="N65">
        <v>0</v>
      </c>
      <c r="O65" s="21">
        <v>24550205</v>
      </c>
    </row>
    <row r="66" spans="1:16">
      <c r="A66" s="18">
        <v>21</v>
      </c>
      <c r="B66" s="6">
        <v>24</v>
      </c>
      <c r="C66">
        <v>3.3823529411764701</v>
      </c>
      <c r="D66" t="s">
        <v>14</v>
      </c>
      <c r="E66">
        <v>20</v>
      </c>
      <c r="F66" t="s">
        <v>70</v>
      </c>
      <c r="G66" t="s">
        <v>282</v>
      </c>
      <c r="H66">
        <v>16</v>
      </c>
      <c r="I66" t="s">
        <v>17</v>
      </c>
      <c r="J66" t="s">
        <v>18</v>
      </c>
      <c r="K66" t="s">
        <v>19</v>
      </c>
      <c r="L66" t="s">
        <v>71</v>
      </c>
      <c r="M66" t="s">
        <v>196</v>
      </c>
      <c r="N66">
        <v>2000</v>
      </c>
      <c r="O66" s="21">
        <v>24550205</v>
      </c>
      <c r="P66" s="6" t="s">
        <v>73</v>
      </c>
    </row>
    <row r="67" spans="1:16">
      <c r="A67" s="18">
        <v>21</v>
      </c>
      <c r="B67" s="6">
        <v>168</v>
      </c>
      <c r="C67">
        <v>1.5882352941176401</v>
      </c>
      <c r="D67" t="s">
        <v>14</v>
      </c>
      <c r="E67">
        <v>20</v>
      </c>
      <c r="F67" t="s">
        <v>70</v>
      </c>
      <c r="G67" t="s">
        <v>282</v>
      </c>
      <c r="H67">
        <v>16</v>
      </c>
      <c r="I67" t="s">
        <v>17</v>
      </c>
      <c r="J67" t="s">
        <v>18</v>
      </c>
      <c r="K67" t="s">
        <v>19</v>
      </c>
      <c r="L67" t="s">
        <v>71</v>
      </c>
      <c r="M67" t="s">
        <v>196</v>
      </c>
      <c r="N67">
        <v>2000</v>
      </c>
      <c r="O67" s="21">
        <v>24550205</v>
      </c>
    </row>
    <row r="68" spans="1:16">
      <c r="A68" s="18">
        <v>21</v>
      </c>
      <c r="B68" s="6">
        <v>672</v>
      </c>
      <c r="C68">
        <v>0.67647058823529105</v>
      </c>
      <c r="D68" t="s">
        <v>14</v>
      </c>
      <c r="E68">
        <v>20</v>
      </c>
      <c r="F68" t="s">
        <v>70</v>
      </c>
      <c r="G68" t="s">
        <v>282</v>
      </c>
      <c r="H68">
        <v>16</v>
      </c>
      <c r="I68" t="s">
        <v>17</v>
      </c>
      <c r="J68" t="s">
        <v>18</v>
      </c>
      <c r="K68" t="s">
        <v>19</v>
      </c>
      <c r="L68" t="s">
        <v>71</v>
      </c>
      <c r="M68" t="s">
        <v>196</v>
      </c>
      <c r="N68">
        <v>2000</v>
      </c>
      <c r="O68" s="21">
        <v>24550205</v>
      </c>
    </row>
    <row r="69" spans="1:16">
      <c r="A69" s="18">
        <v>22</v>
      </c>
      <c r="B69" s="6">
        <v>24</v>
      </c>
      <c r="C69">
        <f>0.007/0.152</f>
        <v>4.6052631578947373E-2</v>
      </c>
      <c r="D69" t="s">
        <v>14</v>
      </c>
      <c r="E69">
        <v>27.5</v>
      </c>
      <c r="F69" s="16" t="s">
        <v>74</v>
      </c>
      <c r="G69" t="s">
        <v>282</v>
      </c>
      <c r="H69">
        <v>15</v>
      </c>
      <c r="I69" t="s">
        <v>17</v>
      </c>
      <c r="J69" t="s">
        <v>18</v>
      </c>
      <c r="K69" t="s">
        <v>19</v>
      </c>
      <c r="L69" t="s">
        <v>71</v>
      </c>
      <c r="M69" t="s">
        <v>378</v>
      </c>
      <c r="N69">
        <v>0</v>
      </c>
      <c r="O69" s="21">
        <v>18722754</v>
      </c>
      <c r="P69" s="6" t="s">
        <v>75</v>
      </c>
    </row>
    <row r="70" spans="1:16">
      <c r="A70" s="18">
        <v>23</v>
      </c>
      <c r="B70" s="6">
        <v>24</v>
      </c>
      <c r="C70">
        <f>0.003/0.152</f>
        <v>1.973684210526316E-2</v>
      </c>
      <c r="D70" t="s">
        <v>14</v>
      </c>
      <c r="E70">
        <v>27.5</v>
      </c>
      <c r="F70" s="16" t="s">
        <v>74</v>
      </c>
      <c r="G70" t="s">
        <v>282</v>
      </c>
      <c r="H70">
        <v>50</v>
      </c>
      <c r="I70" t="s">
        <v>17</v>
      </c>
      <c r="J70" t="s">
        <v>18</v>
      </c>
      <c r="K70" t="s">
        <v>19</v>
      </c>
      <c r="L70" t="s">
        <v>71</v>
      </c>
      <c r="M70" t="s">
        <v>378</v>
      </c>
      <c r="N70">
        <v>0</v>
      </c>
      <c r="O70" s="21">
        <v>18722754</v>
      </c>
      <c r="P70" s="6" t="s">
        <v>76</v>
      </c>
    </row>
    <row r="71" spans="1:16">
      <c r="A71" s="18">
        <v>24</v>
      </c>
      <c r="B71" s="6">
        <v>24</v>
      </c>
      <c r="C71">
        <f>0.012/0.152</f>
        <v>7.8947368421052641E-2</v>
      </c>
      <c r="D71" t="s">
        <v>14</v>
      </c>
      <c r="E71">
        <v>27.5</v>
      </c>
      <c r="F71" s="16" t="s">
        <v>74</v>
      </c>
      <c r="G71" t="s">
        <v>282</v>
      </c>
      <c r="H71">
        <v>100</v>
      </c>
      <c r="I71" t="s">
        <v>17</v>
      </c>
      <c r="J71" t="s">
        <v>18</v>
      </c>
      <c r="K71" t="s">
        <v>19</v>
      </c>
      <c r="L71" t="s">
        <v>71</v>
      </c>
      <c r="M71" t="s">
        <v>378</v>
      </c>
      <c r="N71">
        <v>0</v>
      </c>
      <c r="O71" s="21">
        <v>18722754</v>
      </c>
      <c r="P71" s="6" t="s">
        <v>23</v>
      </c>
    </row>
    <row r="72" spans="1:16">
      <c r="A72" s="18">
        <v>25</v>
      </c>
      <c r="B72" s="6">
        <v>24</v>
      </c>
      <c r="C72">
        <f>0.006/0.152</f>
        <v>3.9473684210526321E-2</v>
      </c>
      <c r="D72" t="s">
        <v>14</v>
      </c>
      <c r="E72">
        <v>27.5</v>
      </c>
      <c r="F72" s="16" t="s">
        <v>74</v>
      </c>
      <c r="G72" t="s">
        <v>282</v>
      </c>
      <c r="H72">
        <v>200</v>
      </c>
      <c r="I72" t="s">
        <v>17</v>
      </c>
      <c r="J72" t="s">
        <v>18</v>
      </c>
      <c r="K72" t="s">
        <v>19</v>
      </c>
      <c r="L72" t="s">
        <v>71</v>
      </c>
      <c r="M72" t="s">
        <v>378</v>
      </c>
      <c r="N72">
        <v>0</v>
      </c>
      <c r="O72" s="21">
        <v>18722754</v>
      </c>
      <c r="P72" s="6" t="s">
        <v>77</v>
      </c>
    </row>
    <row r="73" spans="1:16">
      <c r="A73" s="18">
        <v>26</v>
      </c>
      <c r="B73" s="6">
        <v>48</v>
      </c>
      <c r="C73" s="6">
        <v>15.83</v>
      </c>
      <c r="D73" t="s">
        <v>14</v>
      </c>
      <c r="E73">
        <v>22.5</v>
      </c>
      <c r="F73" s="6" t="s">
        <v>65</v>
      </c>
      <c r="G73" t="s">
        <v>282</v>
      </c>
      <c r="H73">
        <v>20</v>
      </c>
      <c r="I73" s="6" t="s">
        <v>92</v>
      </c>
      <c r="J73" t="s">
        <v>18</v>
      </c>
      <c r="K73" t="s">
        <v>19</v>
      </c>
      <c r="L73" t="s">
        <v>71</v>
      </c>
      <c r="M73" t="s">
        <v>196</v>
      </c>
      <c r="N73">
        <v>5000</v>
      </c>
      <c r="O73" s="21">
        <v>19131103</v>
      </c>
      <c r="P73" s="6" t="s">
        <v>79</v>
      </c>
    </row>
    <row r="74" spans="1:16">
      <c r="A74" s="18">
        <v>27</v>
      </c>
      <c r="B74" s="6">
        <v>48</v>
      </c>
      <c r="C74" s="6">
        <v>62.91</v>
      </c>
      <c r="D74" t="s">
        <v>14</v>
      </c>
      <c r="E74">
        <v>22.5</v>
      </c>
      <c r="F74" s="6" t="s">
        <v>65</v>
      </c>
      <c r="G74" t="s">
        <v>282</v>
      </c>
      <c r="H74">
        <v>80</v>
      </c>
      <c r="I74" s="6" t="s">
        <v>92</v>
      </c>
      <c r="J74" t="s">
        <v>18</v>
      </c>
      <c r="K74" t="s">
        <v>19</v>
      </c>
      <c r="L74" t="s">
        <v>71</v>
      </c>
      <c r="M74" t="s">
        <v>196</v>
      </c>
      <c r="N74">
        <v>5000</v>
      </c>
      <c r="O74" s="21">
        <v>19131103</v>
      </c>
      <c r="P74" s="6" t="s">
        <v>80</v>
      </c>
    </row>
    <row r="75" spans="1:16">
      <c r="A75" s="18">
        <v>28</v>
      </c>
      <c r="B75" s="6">
        <v>1</v>
      </c>
      <c r="C75" s="6">
        <v>31.803278689999999</v>
      </c>
      <c r="D75" t="s">
        <v>14</v>
      </c>
      <c r="E75">
        <v>20</v>
      </c>
      <c r="F75" s="21" t="s">
        <v>15</v>
      </c>
      <c r="G75" t="s">
        <v>282</v>
      </c>
      <c r="H75">
        <v>9.4</v>
      </c>
      <c r="I75" t="s">
        <v>81</v>
      </c>
      <c r="J75" t="s">
        <v>82</v>
      </c>
      <c r="K75" t="s">
        <v>19</v>
      </c>
      <c r="L75" t="s">
        <v>20</v>
      </c>
      <c r="M75" t="s">
        <v>196</v>
      </c>
      <c r="N75">
        <v>5000</v>
      </c>
      <c r="O75" s="21">
        <v>24272951</v>
      </c>
      <c r="P75" s="6" t="s">
        <v>83</v>
      </c>
    </row>
    <row r="76" spans="1:16">
      <c r="A76" s="18">
        <v>28</v>
      </c>
      <c r="B76" s="6">
        <v>24</v>
      </c>
      <c r="C76" s="6">
        <v>209.30232559999999</v>
      </c>
      <c r="D76" t="s">
        <v>14</v>
      </c>
      <c r="E76">
        <v>20</v>
      </c>
      <c r="F76" s="21" t="s">
        <v>15</v>
      </c>
      <c r="G76" t="s">
        <v>282</v>
      </c>
      <c r="H76">
        <v>9.4</v>
      </c>
      <c r="I76" t="s">
        <v>81</v>
      </c>
      <c r="J76" t="s">
        <v>82</v>
      </c>
      <c r="K76" t="s">
        <v>19</v>
      </c>
      <c r="L76" t="s">
        <v>20</v>
      </c>
      <c r="M76" t="s">
        <v>196</v>
      </c>
      <c r="N76">
        <v>5000</v>
      </c>
      <c r="O76" s="21">
        <v>24272951</v>
      </c>
      <c r="P76" s="6"/>
    </row>
    <row r="77" spans="1:16">
      <c r="A77" s="18">
        <v>28</v>
      </c>
      <c r="B77" s="6">
        <v>48</v>
      </c>
      <c r="C77" s="6">
        <v>227.9069767</v>
      </c>
      <c r="D77" t="s">
        <v>14</v>
      </c>
      <c r="E77">
        <v>20</v>
      </c>
      <c r="F77" s="21" t="s">
        <v>15</v>
      </c>
      <c r="G77" t="s">
        <v>282</v>
      </c>
      <c r="H77">
        <v>9.4</v>
      </c>
      <c r="I77" t="s">
        <v>81</v>
      </c>
      <c r="J77" t="s">
        <v>82</v>
      </c>
      <c r="K77" t="s">
        <v>19</v>
      </c>
      <c r="L77" t="s">
        <v>20</v>
      </c>
      <c r="M77" t="s">
        <v>196</v>
      </c>
      <c r="N77">
        <v>5000</v>
      </c>
      <c r="O77" s="21">
        <v>24272951</v>
      </c>
      <c r="P77" s="6"/>
    </row>
    <row r="78" spans="1:16">
      <c r="A78" s="18">
        <v>29</v>
      </c>
      <c r="B78" s="6">
        <v>0.5</v>
      </c>
      <c r="C78" s="6">
        <v>5.53</v>
      </c>
      <c r="D78" t="s">
        <v>14</v>
      </c>
      <c r="E78">
        <v>22.5</v>
      </c>
      <c r="F78" s="6" t="s">
        <v>65</v>
      </c>
      <c r="G78" t="s">
        <v>282</v>
      </c>
      <c r="H78">
        <v>21.5</v>
      </c>
      <c r="I78" t="s">
        <v>167</v>
      </c>
      <c r="J78" t="s">
        <v>18</v>
      </c>
      <c r="K78" t="s">
        <v>19</v>
      </c>
      <c r="L78" s="6" t="s">
        <v>84</v>
      </c>
      <c r="M78" s="6" t="s">
        <v>326</v>
      </c>
      <c r="N78">
        <v>0</v>
      </c>
      <c r="O78" s="21">
        <v>21513349</v>
      </c>
      <c r="P78" s="6" t="s">
        <v>85</v>
      </c>
    </row>
    <row r="79" spans="1:16">
      <c r="A79" s="18">
        <v>29</v>
      </c>
      <c r="B79" s="6">
        <v>1</v>
      </c>
      <c r="C79" s="6">
        <v>5.54</v>
      </c>
      <c r="D79" t="s">
        <v>14</v>
      </c>
      <c r="E79">
        <v>22.5</v>
      </c>
      <c r="F79" s="6" t="s">
        <v>65</v>
      </c>
      <c r="G79" t="s">
        <v>282</v>
      </c>
      <c r="H79">
        <v>21.5</v>
      </c>
      <c r="I79" t="s">
        <v>167</v>
      </c>
      <c r="J79" t="s">
        <v>18</v>
      </c>
      <c r="K79" t="s">
        <v>19</v>
      </c>
      <c r="L79" s="6" t="s">
        <v>84</v>
      </c>
      <c r="M79" s="6" t="s">
        <v>326</v>
      </c>
      <c r="N79">
        <v>0</v>
      </c>
      <c r="O79" s="21">
        <v>21513349</v>
      </c>
    </row>
    <row r="80" spans="1:16">
      <c r="A80" s="18">
        <v>29</v>
      </c>
      <c r="B80" s="6">
        <v>3</v>
      </c>
      <c r="C80" s="6">
        <v>5.3</v>
      </c>
      <c r="D80" t="s">
        <v>14</v>
      </c>
      <c r="E80">
        <v>22.5</v>
      </c>
      <c r="F80" s="6" t="s">
        <v>65</v>
      </c>
      <c r="G80" t="s">
        <v>282</v>
      </c>
      <c r="H80">
        <v>21.5</v>
      </c>
      <c r="I80" t="s">
        <v>167</v>
      </c>
      <c r="J80" t="s">
        <v>18</v>
      </c>
      <c r="K80" t="s">
        <v>19</v>
      </c>
      <c r="L80" s="6" t="s">
        <v>84</v>
      </c>
      <c r="M80" s="6" t="s">
        <v>326</v>
      </c>
      <c r="N80">
        <v>0</v>
      </c>
      <c r="O80" s="21">
        <v>21513349</v>
      </c>
    </row>
    <row r="81" spans="1:16">
      <c r="A81" s="18">
        <v>29</v>
      </c>
      <c r="B81" s="6">
        <v>24</v>
      </c>
      <c r="C81" s="6">
        <v>1.47</v>
      </c>
      <c r="D81" t="s">
        <v>14</v>
      </c>
      <c r="E81">
        <v>22.5</v>
      </c>
      <c r="F81" s="6" t="s">
        <v>65</v>
      </c>
      <c r="G81" t="s">
        <v>282</v>
      </c>
      <c r="H81">
        <v>21.5</v>
      </c>
      <c r="I81" t="s">
        <v>167</v>
      </c>
      <c r="J81" t="s">
        <v>18</v>
      </c>
      <c r="K81" t="s">
        <v>19</v>
      </c>
      <c r="L81" s="6" t="s">
        <v>84</v>
      </c>
      <c r="M81" s="6" t="s">
        <v>326</v>
      </c>
      <c r="N81">
        <v>0</v>
      </c>
      <c r="O81" s="21">
        <v>21513349</v>
      </c>
    </row>
    <row r="82" spans="1:16">
      <c r="A82" s="18">
        <v>30</v>
      </c>
      <c r="B82" s="6">
        <v>4</v>
      </c>
      <c r="C82" s="6">
        <v>11.68141593</v>
      </c>
      <c r="D82" t="s">
        <v>14</v>
      </c>
      <c r="E82">
        <v>19</v>
      </c>
      <c r="F82" s="16" t="s">
        <v>86</v>
      </c>
      <c r="G82" t="s">
        <v>282</v>
      </c>
      <c r="H82">
        <v>6.2</v>
      </c>
      <c r="I82" s="16" t="s">
        <v>87</v>
      </c>
      <c r="J82" t="s">
        <v>18</v>
      </c>
      <c r="K82" t="s">
        <v>19</v>
      </c>
      <c r="L82" t="s">
        <v>20</v>
      </c>
      <c r="M82" s="6" t="s">
        <v>196</v>
      </c>
      <c r="N82">
        <v>3400</v>
      </c>
      <c r="O82" s="21">
        <v>29677597</v>
      </c>
      <c r="P82" s="24" t="s">
        <v>88</v>
      </c>
    </row>
    <row r="83" spans="1:16">
      <c r="A83" s="18">
        <v>30</v>
      </c>
      <c r="B83" s="6">
        <v>24</v>
      </c>
      <c r="C83" s="6">
        <v>13.097345130000001</v>
      </c>
      <c r="D83" t="s">
        <v>14</v>
      </c>
      <c r="E83">
        <v>19</v>
      </c>
      <c r="F83" s="16" t="s">
        <v>86</v>
      </c>
      <c r="G83" t="s">
        <v>282</v>
      </c>
      <c r="H83">
        <v>6.2</v>
      </c>
      <c r="I83" s="16" t="s">
        <v>87</v>
      </c>
      <c r="J83" t="s">
        <v>18</v>
      </c>
      <c r="K83" t="s">
        <v>19</v>
      </c>
      <c r="L83" t="s">
        <v>20</v>
      </c>
      <c r="M83" s="6" t="s">
        <v>196</v>
      </c>
      <c r="N83">
        <v>3400</v>
      </c>
      <c r="O83" s="21">
        <v>29677597</v>
      </c>
    </row>
    <row r="84" spans="1:16">
      <c r="A84" s="18">
        <v>30</v>
      </c>
      <c r="B84" s="6">
        <v>48</v>
      </c>
      <c r="C84" s="6">
        <v>7.4336283190000003</v>
      </c>
      <c r="D84" t="s">
        <v>14</v>
      </c>
      <c r="E84">
        <v>19</v>
      </c>
      <c r="F84" s="16" t="s">
        <v>86</v>
      </c>
      <c r="G84" t="s">
        <v>282</v>
      </c>
      <c r="H84">
        <v>6.2</v>
      </c>
      <c r="I84" s="16" t="s">
        <v>87</v>
      </c>
      <c r="J84" t="s">
        <v>18</v>
      </c>
      <c r="K84" t="s">
        <v>19</v>
      </c>
      <c r="L84" t="s">
        <v>20</v>
      </c>
      <c r="M84" s="6" t="s">
        <v>196</v>
      </c>
      <c r="N84">
        <v>3400</v>
      </c>
      <c r="O84" s="21">
        <v>29677597</v>
      </c>
    </row>
    <row r="85" spans="1:16">
      <c r="A85" s="18">
        <v>30</v>
      </c>
      <c r="B85" s="6">
        <v>144</v>
      </c>
      <c r="C85" s="6">
        <v>5.4867256639999997</v>
      </c>
      <c r="D85" t="s">
        <v>14</v>
      </c>
      <c r="E85">
        <v>19</v>
      </c>
      <c r="F85" s="16" t="s">
        <v>86</v>
      </c>
      <c r="G85" t="s">
        <v>282</v>
      </c>
      <c r="H85">
        <v>6.2</v>
      </c>
      <c r="I85" s="16" t="s">
        <v>87</v>
      </c>
      <c r="J85" t="s">
        <v>18</v>
      </c>
      <c r="K85" t="s">
        <v>19</v>
      </c>
      <c r="L85" t="s">
        <v>20</v>
      </c>
      <c r="M85" s="6" t="s">
        <v>196</v>
      </c>
      <c r="N85">
        <v>3400</v>
      </c>
      <c r="O85" s="21">
        <v>29677597</v>
      </c>
    </row>
    <row r="86" spans="1:16">
      <c r="A86" s="18">
        <v>30</v>
      </c>
      <c r="B86" s="6">
        <v>240</v>
      </c>
      <c r="C86" s="6">
        <v>2.4778761060000001</v>
      </c>
      <c r="D86" t="s">
        <v>14</v>
      </c>
      <c r="E86">
        <v>19</v>
      </c>
      <c r="F86" s="16" t="s">
        <v>86</v>
      </c>
      <c r="G86" t="s">
        <v>282</v>
      </c>
      <c r="H86">
        <v>6.2</v>
      </c>
      <c r="I86" s="16" t="s">
        <v>87</v>
      </c>
      <c r="J86" t="s">
        <v>18</v>
      </c>
      <c r="K86" t="s">
        <v>19</v>
      </c>
      <c r="L86" t="s">
        <v>20</v>
      </c>
      <c r="M86" s="6" t="s">
        <v>196</v>
      </c>
      <c r="N86">
        <v>3400</v>
      </c>
      <c r="O86" s="21">
        <v>29677597</v>
      </c>
    </row>
    <row r="87" spans="1:16">
      <c r="A87" s="18">
        <v>31</v>
      </c>
      <c r="B87" s="6">
        <v>4</v>
      </c>
      <c r="C87" s="6">
        <v>13.42222222</v>
      </c>
      <c r="D87" t="s">
        <v>14</v>
      </c>
      <c r="E87">
        <v>19</v>
      </c>
      <c r="F87" s="16" t="s">
        <v>86</v>
      </c>
      <c r="G87" t="s">
        <v>282</v>
      </c>
      <c r="H87">
        <v>24.3</v>
      </c>
      <c r="I87" s="16" t="s">
        <v>87</v>
      </c>
      <c r="J87" t="s">
        <v>18</v>
      </c>
      <c r="K87" t="s">
        <v>19</v>
      </c>
      <c r="L87" t="s">
        <v>20</v>
      </c>
      <c r="M87" s="6" t="s">
        <v>196</v>
      </c>
      <c r="N87">
        <v>3400</v>
      </c>
      <c r="O87" s="21">
        <v>29677597</v>
      </c>
      <c r="P87" s="24" t="s">
        <v>89</v>
      </c>
    </row>
    <row r="88" spans="1:16">
      <c r="A88" s="18">
        <v>31</v>
      </c>
      <c r="B88" s="6">
        <v>24</v>
      </c>
      <c r="C88" s="6">
        <v>8.325925926</v>
      </c>
      <c r="D88" t="s">
        <v>14</v>
      </c>
      <c r="E88">
        <v>19</v>
      </c>
      <c r="F88" s="16" t="s">
        <v>86</v>
      </c>
      <c r="G88" t="s">
        <v>282</v>
      </c>
      <c r="H88">
        <v>24.3</v>
      </c>
      <c r="I88" s="16" t="s">
        <v>87</v>
      </c>
      <c r="J88" t="s">
        <v>18</v>
      </c>
      <c r="K88" t="s">
        <v>19</v>
      </c>
      <c r="L88" t="s">
        <v>20</v>
      </c>
      <c r="M88" s="6" t="s">
        <v>196</v>
      </c>
      <c r="N88">
        <v>3400</v>
      </c>
      <c r="O88" s="21">
        <v>29677597</v>
      </c>
    </row>
    <row r="89" spans="1:16">
      <c r="A89" s="18">
        <v>31</v>
      </c>
      <c r="B89" s="6">
        <v>48</v>
      </c>
      <c r="C89" s="6">
        <v>7.1407407410000001</v>
      </c>
      <c r="D89" t="s">
        <v>14</v>
      </c>
      <c r="E89">
        <v>19</v>
      </c>
      <c r="F89" s="16" t="s">
        <v>86</v>
      </c>
      <c r="G89" t="s">
        <v>282</v>
      </c>
      <c r="H89">
        <v>24.3</v>
      </c>
      <c r="I89" s="16" t="s">
        <v>87</v>
      </c>
      <c r="J89" t="s">
        <v>18</v>
      </c>
      <c r="K89" t="s">
        <v>19</v>
      </c>
      <c r="L89" t="s">
        <v>20</v>
      </c>
      <c r="M89" s="6" t="s">
        <v>196</v>
      </c>
      <c r="N89">
        <v>3400</v>
      </c>
      <c r="O89" s="21">
        <v>29677597</v>
      </c>
    </row>
    <row r="90" spans="1:16">
      <c r="A90" s="18">
        <v>31</v>
      </c>
      <c r="B90" s="6">
        <v>144</v>
      </c>
      <c r="C90" s="6">
        <v>5.1259259259999999</v>
      </c>
      <c r="D90" t="s">
        <v>14</v>
      </c>
      <c r="E90">
        <v>19</v>
      </c>
      <c r="F90" s="16" t="s">
        <v>86</v>
      </c>
      <c r="G90" t="s">
        <v>282</v>
      </c>
      <c r="H90">
        <v>24.3</v>
      </c>
      <c r="I90" s="16" t="s">
        <v>87</v>
      </c>
      <c r="J90" t="s">
        <v>18</v>
      </c>
      <c r="K90" t="s">
        <v>19</v>
      </c>
      <c r="L90" t="s">
        <v>20</v>
      </c>
      <c r="M90" s="6" t="s">
        <v>196</v>
      </c>
      <c r="N90">
        <v>3400</v>
      </c>
      <c r="O90" s="21">
        <v>29677597</v>
      </c>
    </row>
    <row r="91" spans="1:16">
      <c r="A91" s="18">
        <v>31</v>
      </c>
      <c r="B91" s="6">
        <v>240</v>
      </c>
      <c r="C91" s="6">
        <v>1.214814815</v>
      </c>
      <c r="D91" t="s">
        <v>14</v>
      </c>
      <c r="E91">
        <v>19</v>
      </c>
      <c r="F91" s="16" t="s">
        <v>86</v>
      </c>
      <c r="G91" t="s">
        <v>282</v>
      </c>
      <c r="H91">
        <v>24.3</v>
      </c>
      <c r="I91" s="16" t="s">
        <v>87</v>
      </c>
      <c r="J91" t="s">
        <v>18</v>
      </c>
      <c r="K91" t="s">
        <v>19</v>
      </c>
      <c r="L91" t="s">
        <v>20</v>
      </c>
      <c r="M91" s="6" t="s">
        <v>196</v>
      </c>
      <c r="N91">
        <v>3400</v>
      </c>
      <c r="O91" s="21">
        <v>29677597</v>
      </c>
    </row>
    <row r="92" spans="1:16">
      <c r="A92" s="18">
        <v>31</v>
      </c>
      <c r="B92" s="6">
        <v>480</v>
      </c>
      <c r="C92" s="6">
        <v>0.32592592599999998</v>
      </c>
      <c r="D92" t="s">
        <v>14</v>
      </c>
      <c r="E92">
        <v>19</v>
      </c>
      <c r="F92" s="16" t="s">
        <v>86</v>
      </c>
      <c r="G92" t="s">
        <v>282</v>
      </c>
      <c r="H92">
        <v>24.3</v>
      </c>
      <c r="I92" s="16" t="s">
        <v>87</v>
      </c>
      <c r="J92" t="s">
        <v>18</v>
      </c>
      <c r="K92" t="s">
        <v>19</v>
      </c>
      <c r="L92" t="s">
        <v>20</v>
      </c>
      <c r="M92" s="6" t="s">
        <v>196</v>
      </c>
      <c r="N92">
        <v>3400</v>
      </c>
      <c r="O92" s="21">
        <v>29677597</v>
      </c>
    </row>
    <row r="93" spans="1:16">
      <c r="A93" s="18">
        <v>32</v>
      </c>
      <c r="B93" s="6">
        <v>4</v>
      </c>
      <c r="C93" s="6">
        <v>2.5777777780000002</v>
      </c>
      <c r="D93" t="s">
        <v>14</v>
      </c>
      <c r="E93">
        <v>19</v>
      </c>
      <c r="F93" s="16" t="s">
        <v>86</v>
      </c>
      <c r="G93" t="s">
        <v>282</v>
      </c>
      <c r="H93">
        <v>42.5</v>
      </c>
      <c r="I93" s="16" t="s">
        <v>87</v>
      </c>
      <c r="J93" t="s">
        <v>18</v>
      </c>
      <c r="K93" t="s">
        <v>19</v>
      </c>
      <c r="L93" t="s">
        <v>20</v>
      </c>
      <c r="M93" s="6" t="s">
        <v>196</v>
      </c>
      <c r="N93">
        <v>3400</v>
      </c>
      <c r="O93" s="21">
        <v>29677597</v>
      </c>
      <c r="P93" s="24" t="s">
        <v>90</v>
      </c>
    </row>
    <row r="94" spans="1:16">
      <c r="A94" s="18">
        <v>32</v>
      </c>
      <c r="B94" s="6">
        <v>24</v>
      </c>
      <c r="C94" s="6">
        <v>0.97777777799999999</v>
      </c>
      <c r="D94" t="s">
        <v>14</v>
      </c>
      <c r="E94">
        <v>19</v>
      </c>
      <c r="F94" s="16" t="s">
        <v>86</v>
      </c>
      <c r="G94" t="s">
        <v>282</v>
      </c>
      <c r="H94">
        <v>42.5</v>
      </c>
      <c r="I94" s="16" t="s">
        <v>87</v>
      </c>
      <c r="J94" t="s">
        <v>18</v>
      </c>
      <c r="K94" t="s">
        <v>19</v>
      </c>
      <c r="L94" t="s">
        <v>20</v>
      </c>
      <c r="M94" s="6" t="s">
        <v>196</v>
      </c>
      <c r="N94">
        <v>3400</v>
      </c>
      <c r="O94" s="21">
        <v>29677597</v>
      </c>
    </row>
    <row r="95" spans="1:16">
      <c r="A95" s="18">
        <v>32</v>
      </c>
      <c r="B95" s="6">
        <v>48</v>
      </c>
      <c r="C95" s="6">
        <v>0.44444444399999999</v>
      </c>
      <c r="D95" t="s">
        <v>14</v>
      </c>
      <c r="E95">
        <v>19</v>
      </c>
      <c r="F95" s="16" t="s">
        <v>86</v>
      </c>
      <c r="G95" t="s">
        <v>282</v>
      </c>
      <c r="H95">
        <v>42.5</v>
      </c>
      <c r="I95" s="16" t="s">
        <v>87</v>
      </c>
      <c r="J95" t="s">
        <v>18</v>
      </c>
      <c r="K95" t="s">
        <v>19</v>
      </c>
      <c r="L95" t="s">
        <v>20</v>
      </c>
      <c r="M95" s="6" t="s">
        <v>196</v>
      </c>
      <c r="N95">
        <v>3400</v>
      </c>
      <c r="O95" s="21">
        <v>29677597</v>
      </c>
    </row>
    <row r="96" spans="1:16">
      <c r="A96" s="18">
        <v>33</v>
      </c>
      <c r="B96" s="6">
        <v>4</v>
      </c>
      <c r="C96" s="6">
        <v>1.0370370369999999</v>
      </c>
      <c r="D96" t="s">
        <v>14</v>
      </c>
      <c r="E96">
        <v>19</v>
      </c>
      <c r="F96" s="16" t="s">
        <v>86</v>
      </c>
      <c r="G96" t="s">
        <v>282</v>
      </c>
      <c r="H96">
        <v>61.2</v>
      </c>
      <c r="I96" s="16" t="s">
        <v>87</v>
      </c>
      <c r="J96" t="s">
        <v>18</v>
      </c>
      <c r="K96" t="s">
        <v>19</v>
      </c>
      <c r="L96" t="s">
        <v>20</v>
      </c>
      <c r="M96" s="6" t="s">
        <v>196</v>
      </c>
      <c r="N96">
        <v>3400</v>
      </c>
      <c r="O96" s="21">
        <v>29677597</v>
      </c>
      <c r="P96" s="24" t="s">
        <v>91</v>
      </c>
    </row>
    <row r="97" spans="1:16">
      <c r="A97" s="18">
        <v>33</v>
      </c>
      <c r="B97" s="6">
        <v>24</v>
      </c>
      <c r="C97" s="6">
        <v>0.38518518499999999</v>
      </c>
      <c r="D97" t="s">
        <v>14</v>
      </c>
      <c r="E97">
        <v>19</v>
      </c>
      <c r="F97" s="16" t="s">
        <v>86</v>
      </c>
      <c r="G97" t="s">
        <v>282</v>
      </c>
      <c r="H97">
        <v>61.2</v>
      </c>
      <c r="I97" s="16" t="s">
        <v>87</v>
      </c>
      <c r="J97" t="s">
        <v>18</v>
      </c>
      <c r="K97" t="s">
        <v>19</v>
      </c>
      <c r="L97" t="s">
        <v>20</v>
      </c>
      <c r="M97" s="6" t="s">
        <v>196</v>
      </c>
      <c r="N97">
        <v>3400</v>
      </c>
      <c r="O97" s="21">
        <v>29677597</v>
      </c>
    </row>
    <row r="98" spans="1:16">
      <c r="A98" s="18">
        <v>34</v>
      </c>
      <c r="B98" s="6">
        <v>1</v>
      </c>
      <c r="C98" s="6">
        <v>1.68</v>
      </c>
      <c r="D98" t="s">
        <v>14</v>
      </c>
      <c r="E98">
        <v>19.100000000000001</v>
      </c>
      <c r="F98" s="21" t="s">
        <v>15</v>
      </c>
      <c r="G98" t="s">
        <v>282</v>
      </c>
      <c r="H98">
        <v>44.1</v>
      </c>
      <c r="I98" t="s">
        <v>92</v>
      </c>
      <c r="J98" t="s">
        <v>18</v>
      </c>
      <c r="K98" t="s">
        <v>19</v>
      </c>
      <c r="L98" t="s">
        <v>93</v>
      </c>
      <c r="M98" s="6" t="s">
        <v>326</v>
      </c>
      <c r="N98">
        <v>5000</v>
      </c>
      <c r="O98" s="21">
        <v>24990295</v>
      </c>
      <c r="P98" s="6" t="s">
        <v>94</v>
      </c>
    </row>
    <row r="99" spans="1:16">
      <c r="A99" s="18">
        <v>34</v>
      </c>
      <c r="B99" s="6">
        <v>4</v>
      </c>
      <c r="C99" s="6">
        <v>1.24</v>
      </c>
      <c r="D99" t="s">
        <v>14</v>
      </c>
      <c r="E99">
        <v>19.100000000000001</v>
      </c>
      <c r="F99" s="21" t="s">
        <v>15</v>
      </c>
      <c r="G99" t="s">
        <v>282</v>
      </c>
      <c r="H99">
        <v>44.1</v>
      </c>
      <c r="I99" t="s">
        <v>92</v>
      </c>
      <c r="J99" t="s">
        <v>18</v>
      </c>
      <c r="K99" t="s">
        <v>19</v>
      </c>
      <c r="L99" t="s">
        <v>93</v>
      </c>
      <c r="M99" s="6" t="s">
        <v>326</v>
      </c>
      <c r="N99">
        <v>5000</v>
      </c>
      <c r="O99" s="21">
        <v>24990295</v>
      </c>
    </row>
    <row r="100" spans="1:16">
      <c r="A100" s="18">
        <v>34</v>
      </c>
      <c r="B100" s="6">
        <v>24</v>
      </c>
      <c r="C100" s="6">
        <v>0.91</v>
      </c>
      <c r="D100" t="s">
        <v>14</v>
      </c>
      <c r="E100">
        <v>19.100000000000001</v>
      </c>
      <c r="F100" s="21" t="s">
        <v>15</v>
      </c>
      <c r="G100" t="s">
        <v>282</v>
      </c>
      <c r="H100">
        <v>44.1</v>
      </c>
      <c r="I100" t="s">
        <v>92</v>
      </c>
      <c r="J100" t="s">
        <v>18</v>
      </c>
      <c r="K100" t="s">
        <v>19</v>
      </c>
      <c r="L100" t="s">
        <v>93</v>
      </c>
      <c r="M100" s="6" t="s">
        <v>326</v>
      </c>
      <c r="N100">
        <v>5000</v>
      </c>
      <c r="O100" s="21">
        <v>24990295</v>
      </c>
    </row>
    <row r="101" spans="1:16">
      <c r="A101" s="18">
        <v>34</v>
      </c>
      <c r="B101" s="6">
        <v>48</v>
      </c>
      <c r="C101" s="6">
        <v>0.79</v>
      </c>
      <c r="D101" t="s">
        <v>14</v>
      </c>
      <c r="E101">
        <v>19.100000000000001</v>
      </c>
      <c r="F101" s="21" t="s">
        <v>15</v>
      </c>
      <c r="G101" t="s">
        <v>282</v>
      </c>
      <c r="H101">
        <v>44.1</v>
      </c>
      <c r="I101" t="s">
        <v>92</v>
      </c>
      <c r="J101" t="s">
        <v>18</v>
      </c>
      <c r="K101" t="s">
        <v>19</v>
      </c>
      <c r="L101" t="s">
        <v>93</v>
      </c>
      <c r="M101" s="6" t="s">
        <v>326</v>
      </c>
      <c r="N101">
        <v>5000</v>
      </c>
      <c r="O101" s="21">
        <v>24990295</v>
      </c>
    </row>
    <row r="102" spans="1:16">
      <c r="A102" s="18">
        <v>35</v>
      </c>
      <c r="B102" s="6">
        <v>24</v>
      </c>
      <c r="C102" s="6">
        <v>0.38</v>
      </c>
      <c r="D102" t="s">
        <v>14</v>
      </c>
      <c r="E102">
        <v>19.100000000000001</v>
      </c>
      <c r="F102" s="21" t="s">
        <v>15</v>
      </c>
      <c r="G102" t="s">
        <v>282</v>
      </c>
      <c r="H102">
        <v>45.1</v>
      </c>
      <c r="I102" t="s">
        <v>92</v>
      </c>
      <c r="J102" t="s">
        <v>18</v>
      </c>
      <c r="K102" t="s">
        <v>19</v>
      </c>
      <c r="L102" t="s">
        <v>20</v>
      </c>
      <c r="M102" s="6" t="s">
        <v>326</v>
      </c>
      <c r="N102">
        <v>5000</v>
      </c>
      <c r="O102" s="21">
        <v>24990295</v>
      </c>
      <c r="P102" s="6" t="s">
        <v>307</v>
      </c>
    </row>
    <row r="103" spans="1:16">
      <c r="A103" s="18">
        <v>36</v>
      </c>
      <c r="B103" s="6">
        <v>1</v>
      </c>
      <c r="C103" s="6">
        <v>5.7352941179999997</v>
      </c>
      <c r="D103" t="s">
        <v>14</v>
      </c>
      <c r="E103">
        <v>18</v>
      </c>
      <c r="F103" s="21" t="s">
        <v>15</v>
      </c>
      <c r="G103" t="s">
        <v>282</v>
      </c>
      <c r="H103">
        <v>5</v>
      </c>
      <c r="I103" t="s">
        <v>95</v>
      </c>
      <c r="J103" t="s">
        <v>18</v>
      </c>
      <c r="K103" t="s">
        <v>19</v>
      </c>
      <c r="L103" t="s">
        <v>96</v>
      </c>
      <c r="M103" s="6" t="s">
        <v>326</v>
      </c>
      <c r="N103">
        <v>5000</v>
      </c>
      <c r="O103" s="21">
        <v>26865221</v>
      </c>
      <c r="P103" t="s">
        <v>97</v>
      </c>
    </row>
    <row r="104" spans="1:16">
      <c r="A104" s="18">
        <v>36</v>
      </c>
      <c r="B104" s="6">
        <v>4</v>
      </c>
      <c r="C104" s="6">
        <v>3.088235294</v>
      </c>
      <c r="D104" t="s">
        <v>14</v>
      </c>
      <c r="E104">
        <v>18</v>
      </c>
      <c r="F104" s="21" t="s">
        <v>15</v>
      </c>
      <c r="G104" t="s">
        <v>282</v>
      </c>
      <c r="H104">
        <v>5</v>
      </c>
      <c r="I104" t="s">
        <v>95</v>
      </c>
      <c r="J104" t="s">
        <v>18</v>
      </c>
      <c r="K104" t="s">
        <v>19</v>
      </c>
      <c r="L104" t="s">
        <v>96</v>
      </c>
      <c r="M104" s="6" t="s">
        <v>326</v>
      </c>
      <c r="N104">
        <v>5000</v>
      </c>
      <c r="O104" s="21">
        <v>26865221</v>
      </c>
    </row>
    <row r="105" spans="1:16">
      <c r="A105" s="18">
        <v>36</v>
      </c>
      <c r="B105" s="6">
        <v>24</v>
      </c>
      <c r="C105" s="46">
        <v>0.3</v>
      </c>
      <c r="D105" t="s">
        <v>14</v>
      </c>
      <c r="E105">
        <v>18</v>
      </c>
      <c r="F105" s="21" t="s">
        <v>15</v>
      </c>
      <c r="G105" t="s">
        <v>282</v>
      </c>
      <c r="H105">
        <v>5</v>
      </c>
      <c r="I105" t="s">
        <v>95</v>
      </c>
      <c r="J105" t="s">
        <v>18</v>
      </c>
      <c r="K105" t="s">
        <v>19</v>
      </c>
      <c r="L105" t="s">
        <v>96</v>
      </c>
      <c r="M105" s="6" t="s">
        <v>326</v>
      </c>
      <c r="N105">
        <v>5000</v>
      </c>
      <c r="O105" s="21">
        <v>26865221</v>
      </c>
    </row>
    <row r="106" spans="1:16">
      <c r="A106" s="18">
        <v>37</v>
      </c>
      <c r="B106" s="6">
        <v>1</v>
      </c>
      <c r="C106" s="6">
        <v>6.8571428570000004</v>
      </c>
      <c r="D106" t="s">
        <v>14</v>
      </c>
      <c r="E106">
        <v>18</v>
      </c>
      <c r="F106" s="21" t="s">
        <v>15</v>
      </c>
      <c r="G106" t="s">
        <v>282</v>
      </c>
      <c r="H106">
        <v>18</v>
      </c>
      <c r="I106" t="s">
        <v>95</v>
      </c>
      <c r="J106" t="s">
        <v>18</v>
      </c>
      <c r="K106" t="s">
        <v>19</v>
      </c>
      <c r="L106" t="s">
        <v>96</v>
      </c>
      <c r="M106" s="6" t="s">
        <v>326</v>
      </c>
      <c r="N106">
        <v>5000</v>
      </c>
      <c r="O106" s="21">
        <v>26865221</v>
      </c>
      <c r="P106" s="25" t="s">
        <v>98</v>
      </c>
    </row>
    <row r="107" spans="1:16">
      <c r="A107" s="18">
        <v>37</v>
      </c>
      <c r="B107" s="6">
        <v>4</v>
      </c>
      <c r="C107" s="6">
        <v>2</v>
      </c>
      <c r="D107" t="s">
        <v>14</v>
      </c>
      <c r="E107">
        <v>18</v>
      </c>
      <c r="F107" s="21" t="s">
        <v>15</v>
      </c>
      <c r="G107" t="s">
        <v>282</v>
      </c>
      <c r="H107">
        <v>18</v>
      </c>
      <c r="I107" t="s">
        <v>95</v>
      </c>
      <c r="J107" t="s">
        <v>18</v>
      </c>
      <c r="K107" t="s">
        <v>19</v>
      </c>
      <c r="L107" t="s">
        <v>96</v>
      </c>
      <c r="M107" s="6" t="s">
        <v>326</v>
      </c>
      <c r="N107">
        <v>5000</v>
      </c>
      <c r="O107" s="21">
        <v>26865221</v>
      </c>
    </row>
    <row r="108" spans="1:16">
      <c r="A108" s="18">
        <v>37</v>
      </c>
      <c r="B108" s="6">
        <v>24</v>
      </c>
      <c r="C108" s="6">
        <v>0.571428571</v>
      </c>
      <c r="D108" t="s">
        <v>14</v>
      </c>
      <c r="E108">
        <v>18</v>
      </c>
      <c r="F108" s="21" t="s">
        <v>15</v>
      </c>
      <c r="G108" t="s">
        <v>282</v>
      </c>
      <c r="H108">
        <v>18</v>
      </c>
      <c r="I108" t="s">
        <v>95</v>
      </c>
      <c r="J108" t="s">
        <v>18</v>
      </c>
      <c r="K108" t="s">
        <v>19</v>
      </c>
      <c r="L108" t="s">
        <v>96</v>
      </c>
      <c r="M108" s="6" t="s">
        <v>326</v>
      </c>
      <c r="N108">
        <v>5000</v>
      </c>
      <c r="O108" s="21">
        <v>26865221</v>
      </c>
    </row>
    <row r="109" spans="1:16">
      <c r="A109" s="18">
        <v>38</v>
      </c>
      <c r="B109" s="6">
        <v>6</v>
      </c>
      <c r="C109" s="6">
        <v>2.8666666670000001</v>
      </c>
      <c r="D109" t="s">
        <v>14</v>
      </c>
      <c r="E109">
        <v>18</v>
      </c>
      <c r="F109" s="21" t="s">
        <v>15</v>
      </c>
      <c r="G109" t="s">
        <v>282</v>
      </c>
      <c r="H109">
        <v>10</v>
      </c>
      <c r="I109" t="s">
        <v>17</v>
      </c>
      <c r="J109" t="s">
        <v>18</v>
      </c>
      <c r="K109" t="s">
        <v>99</v>
      </c>
      <c r="L109" t="s">
        <v>68</v>
      </c>
      <c r="M109" t="s">
        <v>326</v>
      </c>
      <c r="N109" t="s">
        <v>53</v>
      </c>
      <c r="O109">
        <v>25933697</v>
      </c>
      <c r="P109" s="6" t="s">
        <v>100</v>
      </c>
    </row>
    <row r="110" spans="1:16">
      <c r="A110" s="18">
        <v>38</v>
      </c>
      <c r="B110" s="6">
        <v>24</v>
      </c>
      <c r="C110" s="6">
        <v>2.6666666669999999</v>
      </c>
      <c r="D110" t="s">
        <v>14</v>
      </c>
      <c r="E110">
        <v>18</v>
      </c>
      <c r="F110" s="21" t="s">
        <v>15</v>
      </c>
      <c r="G110" t="s">
        <v>282</v>
      </c>
      <c r="H110">
        <v>10</v>
      </c>
      <c r="I110" t="s">
        <v>17</v>
      </c>
      <c r="J110" t="s">
        <v>18</v>
      </c>
      <c r="K110" t="s">
        <v>99</v>
      </c>
      <c r="L110" t="s">
        <v>68</v>
      </c>
      <c r="M110" t="s">
        <v>326</v>
      </c>
      <c r="N110" t="s">
        <v>53</v>
      </c>
      <c r="O110">
        <v>25933697</v>
      </c>
      <c r="P110" s="6"/>
    </row>
    <row r="111" spans="1:16">
      <c r="A111" s="18">
        <v>38</v>
      </c>
      <c r="B111" s="6">
        <f>7*24</f>
        <v>168</v>
      </c>
      <c r="C111" s="6">
        <v>1.2</v>
      </c>
      <c r="D111" t="s">
        <v>14</v>
      </c>
      <c r="E111">
        <v>18</v>
      </c>
      <c r="F111" s="21" t="s">
        <v>15</v>
      </c>
      <c r="G111" t="s">
        <v>282</v>
      </c>
      <c r="H111">
        <v>10</v>
      </c>
      <c r="I111" t="s">
        <v>17</v>
      </c>
      <c r="J111" t="s">
        <v>18</v>
      </c>
      <c r="K111" t="s">
        <v>99</v>
      </c>
      <c r="L111" t="s">
        <v>68</v>
      </c>
      <c r="M111" t="s">
        <v>326</v>
      </c>
      <c r="N111" t="s">
        <v>53</v>
      </c>
      <c r="O111">
        <v>25933697</v>
      </c>
      <c r="P111" s="6"/>
    </row>
    <row r="112" spans="1:16">
      <c r="A112" s="18">
        <v>39</v>
      </c>
      <c r="B112" s="6">
        <v>24</v>
      </c>
      <c r="C112" s="6">
        <v>0.89858793299999995</v>
      </c>
      <c r="D112" t="s">
        <v>14</v>
      </c>
      <c r="E112">
        <v>18</v>
      </c>
      <c r="F112" s="21" t="s">
        <v>15</v>
      </c>
      <c r="G112" t="s">
        <v>282</v>
      </c>
      <c r="H112">
        <v>14</v>
      </c>
      <c r="I112" s="5" t="s">
        <v>328</v>
      </c>
      <c r="J112" t="s">
        <v>18</v>
      </c>
      <c r="K112" t="s">
        <v>99</v>
      </c>
      <c r="L112" t="s">
        <v>20</v>
      </c>
      <c r="M112" t="s">
        <v>326</v>
      </c>
      <c r="N112" t="s">
        <v>53</v>
      </c>
      <c r="O112" s="21">
        <v>20210487</v>
      </c>
      <c r="P112" s="6" t="s">
        <v>101</v>
      </c>
    </row>
    <row r="113" spans="1:16">
      <c r="A113" s="18">
        <v>39</v>
      </c>
      <c r="B113" s="6">
        <v>168</v>
      </c>
      <c r="C113" s="6">
        <v>0.89858793299999995</v>
      </c>
      <c r="D113" t="s">
        <v>14</v>
      </c>
      <c r="E113">
        <v>18</v>
      </c>
      <c r="F113" s="21" t="s">
        <v>15</v>
      </c>
      <c r="G113" t="s">
        <v>282</v>
      </c>
      <c r="H113">
        <v>14</v>
      </c>
      <c r="I113" s="5" t="s">
        <v>328</v>
      </c>
      <c r="J113" t="s">
        <v>18</v>
      </c>
      <c r="K113" t="s">
        <v>99</v>
      </c>
      <c r="L113" t="s">
        <v>20</v>
      </c>
      <c r="M113" t="s">
        <v>326</v>
      </c>
      <c r="N113" t="s">
        <v>53</v>
      </c>
      <c r="O113" s="21">
        <v>20210487</v>
      </c>
    </row>
    <row r="114" spans="1:16">
      <c r="A114" s="18">
        <v>40</v>
      </c>
      <c r="B114" s="6">
        <v>1</v>
      </c>
      <c r="C114" s="6">
        <v>1.5510204080000001</v>
      </c>
      <c r="D114" t="s">
        <v>14</v>
      </c>
      <c r="E114">
        <v>20</v>
      </c>
      <c r="F114" s="21" t="s">
        <v>15</v>
      </c>
      <c r="G114" t="s">
        <v>282</v>
      </c>
      <c r="H114">
        <v>9.1</v>
      </c>
      <c r="I114" t="s">
        <v>35</v>
      </c>
      <c r="J114" t="s">
        <v>18</v>
      </c>
      <c r="K114" t="s">
        <v>99</v>
      </c>
      <c r="L114" t="s">
        <v>20</v>
      </c>
      <c r="M114" t="s">
        <v>326</v>
      </c>
      <c r="N114">
        <v>5000</v>
      </c>
      <c r="O114">
        <v>24766522</v>
      </c>
      <c r="P114" s="6" t="s">
        <v>102</v>
      </c>
    </row>
    <row r="115" spans="1:16">
      <c r="A115" s="18">
        <v>40</v>
      </c>
      <c r="B115" s="6">
        <v>6</v>
      </c>
      <c r="C115" s="6">
        <v>0.820512821</v>
      </c>
      <c r="D115" t="s">
        <v>14</v>
      </c>
      <c r="E115">
        <v>20</v>
      </c>
      <c r="F115" s="21" t="s">
        <v>15</v>
      </c>
      <c r="G115" t="s">
        <v>282</v>
      </c>
      <c r="H115">
        <v>9.1</v>
      </c>
      <c r="I115" t="s">
        <v>35</v>
      </c>
      <c r="J115" t="s">
        <v>18</v>
      </c>
      <c r="K115" t="s">
        <v>99</v>
      </c>
      <c r="L115" t="s">
        <v>20</v>
      </c>
      <c r="M115" t="s">
        <v>326</v>
      </c>
      <c r="N115">
        <v>5000</v>
      </c>
      <c r="O115">
        <v>24766522</v>
      </c>
    </row>
    <row r="116" spans="1:16">
      <c r="A116" s="18">
        <v>40</v>
      </c>
      <c r="B116" s="6">
        <v>24</v>
      </c>
      <c r="C116" s="6">
        <v>0.30769230800000003</v>
      </c>
      <c r="D116" t="s">
        <v>14</v>
      </c>
      <c r="E116">
        <v>20</v>
      </c>
      <c r="F116" s="21" t="s">
        <v>15</v>
      </c>
      <c r="G116" t="s">
        <v>282</v>
      </c>
      <c r="H116">
        <v>9.1</v>
      </c>
      <c r="I116" t="s">
        <v>35</v>
      </c>
      <c r="J116" t="s">
        <v>18</v>
      </c>
      <c r="K116" t="s">
        <v>99</v>
      </c>
      <c r="L116" t="s">
        <v>20</v>
      </c>
      <c r="M116" t="s">
        <v>326</v>
      </c>
      <c r="N116">
        <v>5000</v>
      </c>
      <c r="O116">
        <v>24766522</v>
      </c>
    </row>
    <row r="117" spans="1:16">
      <c r="A117" s="18">
        <v>41</v>
      </c>
      <c r="B117" s="6">
        <v>0.5</v>
      </c>
      <c r="C117" s="6">
        <v>2.7956989249999999</v>
      </c>
      <c r="D117" t="s">
        <v>14</v>
      </c>
      <c r="E117">
        <v>21.4</v>
      </c>
      <c r="F117" s="6" t="s">
        <v>65</v>
      </c>
      <c r="G117" t="s">
        <v>282</v>
      </c>
      <c r="H117">
        <v>10</v>
      </c>
      <c r="I117" t="s">
        <v>17</v>
      </c>
      <c r="J117" t="s">
        <v>18</v>
      </c>
      <c r="K117" t="s">
        <v>99</v>
      </c>
      <c r="L117" t="s">
        <v>20</v>
      </c>
      <c r="M117" t="s">
        <v>196</v>
      </c>
      <c r="N117">
        <v>5000</v>
      </c>
      <c r="O117">
        <v>21093587</v>
      </c>
      <c r="P117" s="6" t="s">
        <v>103</v>
      </c>
    </row>
    <row r="118" spans="1:16">
      <c r="A118" s="18">
        <v>41</v>
      </c>
      <c r="B118" s="6">
        <v>2</v>
      </c>
      <c r="C118" s="6">
        <v>1.1827956989999999</v>
      </c>
      <c r="D118" t="s">
        <v>14</v>
      </c>
      <c r="E118">
        <v>21.4</v>
      </c>
      <c r="F118" s="6" t="s">
        <v>65</v>
      </c>
      <c r="G118" t="s">
        <v>282</v>
      </c>
      <c r="H118">
        <v>10</v>
      </c>
      <c r="I118" t="s">
        <v>17</v>
      </c>
      <c r="J118" t="s">
        <v>18</v>
      </c>
      <c r="K118" t="s">
        <v>99</v>
      </c>
      <c r="L118" t="s">
        <v>20</v>
      </c>
      <c r="M118" t="s">
        <v>196</v>
      </c>
      <c r="N118">
        <v>5000</v>
      </c>
      <c r="O118">
        <v>21093587</v>
      </c>
    </row>
    <row r="119" spans="1:16">
      <c r="A119" s="18">
        <v>41</v>
      </c>
      <c r="B119" s="6">
        <v>6</v>
      </c>
      <c r="C119" s="6">
        <v>1.3978494619999999</v>
      </c>
      <c r="D119" t="s">
        <v>14</v>
      </c>
      <c r="E119">
        <v>21.4</v>
      </c>
      <c r="F119" s="6" t="s">
        <v>65</v>
      </c>
      <c r="G119" t="s">
        <v>282</v>
      </c>
      <c r="H119">
        <v>10</v>
      </c>
      <c r="I119" t="s">
        <v>17</v>
      </c>
      <c r="J119" t="s">
        <v>18</v>
      </c>
      <c r="K119" t="s">
        <v>99</v>
      </c>
      <c r="L119" t="s">
        <v>20</v>
      </c>
      <c r="M119" t="s">
        <v>196</v>
      </c>
      <c r="N119">
        <v>5000</v>
      </c>
      <c r="O119">
        <v>21093587</v>
      </c>
    </row>
    <row r="120" spans="1:16">
      <c r="A120" s="18">
        <v>41</v>
      </c>
      <c r="B120" s="6">
        <v>24</v>
      </c>
      <c r="C120" s="6">
        <v>0.53763440900000004</v>
      </c>
      <c r="D120" t="s">
        <v>14</v>
      </c>
      <c r="E120">
        <v>21.4</v>
      </c>
      <c r="F120" s="6" t="s">
        <v>65</v>
      </c>
      <c r="G120" t="s">
        <v>282</v>
      </c>
      <c r="H120">
        <v>10</v>
      </c>
      <c r="I120" t="s">
        <v>17</v>
      </c>
      <c r="J120" t="s">
        <v>18</v>
      </c>
      <c r="K120" t="s">
        <v>99</v>
      </c>
      <c r="L120" t="s">
        <v>20</v>
      </c>
      <c r="M120" t="s">
        <v>196</v>
      </c>
      <c r="N120">
        <v>5000</v>
      </c>
      <c r="O120">
        <v>21093587</v>
      </c>
    </row>
    <row r="121" spans="1:16">
      <c r="A121" s="18">
        <v>41</v>
      </c>
      <c r="B121" s="6">
        <v>72</v>
      </c>
      <c r="C121" s="6">
        <v>0.322580645</v>
      </c>
      <c r="D121" t="s">
        <v>14</v>
      </c>
      <c r="E121">
        <v>21.4</v>
      </c>
      <c r="F121" s="6" t="s">
        <v>65</v>
      </c>
      <c r="G121" t="s">
        <v>282</v>
      </c>
      <c r="H121">
        <v>10</v>
      </c>
      <c r="I121" t="s">
        <v>17</v>
      </c>
      <c r="J121" t="s">
        <v>18</v>
      </c>
      <c r="K121" t="s">
        <v>99</v>
      </c>
      <c r="L121" t="s">
        <v>20</v>
      </c>
      <c r="M121" t="s">
        <v>196</v>
      </c>
      <c r="N121">
        <v>5000</v>
      </c>
      <c r="O121">
        <v>21093587</v>
      </c>
    </row>
    <row r="122" spans="1:16">
      <c r="A122" s="18">
        <v>42</v>
      </c>
      <c r="B122" s="6">
        <v>1</v>
      </c>
      <c r="C122" s="6">
        <v>0.34756703100000003</v>
      </c>
      <c r="D122" t="s">
        <v>14</v>
      </c>
      <c r="E122">
        <v>20</v>
      </c>
      <c r="F122" s="21" t="s">
        <v>15</v>
      </c>
      <c r="G122" t="s">
        <v>282</v>
      </c>
      <c r="H122">
        <v>15</v>
      </c>
      <c r="I122" t="s">
        <v>17</v>
      </c>
      <c r="J122" t="s">
        <v>18</v>
      </c>
      <c r="K122" t="s">
        <v>99</v>
      </c>
      <c r="L122" t="s">
        <v>20</v>
      </c>
      <c r="M122" t="s">
        <v>196</v>
      </c>
      <c r="N122">
        <v>2000</v>
      </c>
      <c r="O122" s="21">
        <v>25671498</v>
      </c>
      <c r="P122" s="6" t="s">
        <v>104</v>
      </c>
    </row>
    <row r="123" spans="1:16">
      <c r="A123" s="18">
        <v>42</v>
      </c>
      <c r="B123" s="6">
        <v>24</v>
      </c>
      <c r="C123" s="6">
        <v>0.27308838099999999</v>
      </c>
      <c r="D123" t="s">
        <v>14</v>
      </c>
      <c r="E123">
        <v>20</v>
      </c>
      <c r="F123" s="21" t="s">
        <v>15</v>
      </c>
      <c r="G123" t="s">
        <v>282</v>
      </c>
      <c r="H123">
        <v>15</v>
      </c>
      <c r="I123" t="s">
        <v>17</v>
      </c>
      <c r="J123" t="s">
        <v>18</v>
      </c>
      <c r="K123" t="s">
        <v>99</v>
      </c>
      <c r="L123" t="s">
        <v>20</v>
      </c>
      <c r="M123" t="s">
        <v>196</v>
      </c>
      <c r="N123">
        <v>2000</v>
      </c>
      <c r="O123" s="21">
        <v>25671498</v>
      </c>
    </row>
    <row r="124" spans="1:16">
      <c r="A124" s="18">
        <v>42</v>
      </c>
      <c r="B124" s="6">
        <v>72</v>
      </c>
      <c r="C124" s="6">
        <v>8.6891757999999999E-2</v>
      </c>
      <c r="D124" t="s">
        <v>14</v>
      </c>
      <c r="E124">
        <v>20</v>
      </c>
      <c r="F124" s="21" t="s">
        <v>15</v>
      </c>
      <c r="G124" t="s">
        <v>282</v>
      </c>
      <c r="H124">
        <v>15</v>
      </c>
      <c r="I124" t="s">
        <v>17</v>
      </c>
      <c r="J124" t="s">
        <v>18</v>
      </c>
      <c r="K124" t="s">
        <v>99</v>
      </c>
      <c r="L124" t="s">
        <v>20</v>
      </c>
      <c r="M124" t="s">
        <v>196</v>
      </c>
      <c r="N124">
        <v>2000</v>
      </c>
      <c r="O124" s="21">
        <v>25671498</v>
      </c>
    </row>
    <row r="125" spans="1:16">
      <c r="A125" s="18">
        <v>43</v>
      </c>
      <c r="B125" s="6">
        <v>1</v>
      </c>
      <c r="C125" s="6">
        <v>0.40963257199999997</v>
      </c>
      <c r="D125" t="s">
        <v>14</v>
      </c>
      <c r="E125">
        <v>20</v>
      </c>
      <c r="F125" s="21" t="s">
        <v>15</v>
      </c>
      <c r="G125" t="s">
        <v>282</v>
      </c>
      <c r="H125">
        <v>15</v>
      </c>
      <c r="I125" t="s">
        <v>17</v>
      </c>
      <c r="J125" t="s">
        <v>18</v>
      </c>
      <c r="K125" t="s">
        <v>99</v>
      </c>
      <c r="L125" t="s">
        <v>52</v>
      </c>
      <c r="M125" t="s">
        <v>59</v>
      </c>
      <c r="N125">
        <v>2000</v>
      </c>
      <c r="O125" s="21">
        <v>25671498</v>
      </c>
      <c r="P125" s="6" t="s">
        <v>105</v>
      </c>
    </row>
    <row r="126" spans="1:16">
      <c r="A126" s="18">
        <v>43</v>
      </c>
      <c r="B126" s="6">
        <v>24</v>
      </c>
      <c r="C126" s="6">
        <v>0.223435948</v>
      </c>
      <c r="D126" t="s">
        <v>14</v>
      </c>
      <c r="E126">
        <v>20</v>
      </c>
      <c r="F126" s="21" t="s">
        <v>15</v>
      </c>
      <c r="G126" t="s">
        <v>282</v>
      </c>
      <c r="H126">
        <v>15</v>
      </c>
      <c r="I126" t="s">
        <v>17</v>
      </c>
      <c r="J126" t="s">
        <v>18</v>
      </c>
      <c r="K126" t="s">
        <v>99</v>
      </c>
      <c r="L126" t="s">
        <v>52</v>
      </c>
      <c r="M126" t="s">
        <v>59</v>
      </c>
      <c r="N126">
        <v>2000</v>
      </c>
      <c r="O126" s="21">
        <v>25671498</v>
      </c>
    </row>
    <row r="127" spans="1:16">
      <c r="A127" s="18">
        <v>43</v>
      </c>
      <c r="B127" s="6">
        <v>72</v>
      </c>
      <c r="C127" s="6">
        <v>8.6891757999999999E-2</v>
      </c>
      <c r="D127" t="s">
        <v>14</v>
      </c>
      <c r="E127">
        <v>20</v>
      </c>
      <c r="F127" s="21" t="s">
        <v>15</v>
      </c>
      <c r="G127" t="s">
        <v>282</v>
      </c>
      <c r="H127">
        <v>15</v>
      </c>
      <c r="I127" t="s">
        <v>17</v>
      </c>
      <c r="J127" t="s">
        <v>18</v>
      </c>
      <c r="K127" t="s">
        <v>99</v>
      </c>
      <c r="L127" t="s">
        <v>52</v>
      </c>
      <c r="M127" t="s">
        <v>59</v>
      </c>
      <c r="N127">
        <v>2000</v>
      </c>
      <c r="O127" s="21">
        <v>25671498</v>
      </c>
    </row>
    <row r="128" spans="1:16">
      <c r="A128" s="18">
        <v>44</v>
      </c>
      <c r="B128" s="6">
        <v>1</v>
      </c>
      <c r="C128" s="6">
        <v>0.49652433000000001</v>
      </c>
      <c r="D128" t="s">
        <v>14</v>
      </c>
      <c r="E128">
        <v>20</v>
      </c>
      <c r="F128" s="21" t="s">
        <v>15</v>
      </c>
      <c r="G128" t="s">
        <v>282</v>
      </c>
      <c r="H128">
        <v>15</v>
      </c>
      <c r="I128" t="s">
        <v>17</v>
      </c>
      <c r="J128" t="s">
        <v>18</v>
      </c>
      <c r="K128" t="s">
        <v>99</v>
      </c>
      <c r="L128" t="s">
        <v>52</v>
      </c>
      <c r="M128" t="s">
        <v>59</v>
      </c>
      <c r="N128">
        <v>2000</v>
      </c>
      <c r="O128" s="21">
        <v>25671498</v>
      </c>
      <c r="P128" s="6" t="s">
        <v>106</v>
      </c>
    </row>
    <row r="129" spans="1:16">
      <c r="A129" s="18">
        <v>45</v>
      </c>
      <c r="B129" s="6">
        <v>24</v>
      </c>
      <c r="C129" s="6">
        <v>9.9304866000000006E-2</v>
      </c>
      <c r="D129" t="s">
        <v>14</v>
      </c>
      <c r="E129">
        <v>20</v>
      </c>
      <c r="F129" s="21" t="s">
        <v>15</v>
      </c>
      <c r="G129" t="s">
        <v>282</v>
      </c>
      <c r="H129">
        <v>15</v>
      </c>
      <c r="I129" t="s">
        <v>17</v>
      </c>
      <c r="J129" t="s">
        <v>18</v>
      </c>
      <c r="K129" t="s">
        <v>99</v>
      </c>
      <c r="L129" t="s">
        <v>52</v>
      </c>
      <c r="M129" t="s">
        <v>59</v>
      </c>
      <c r="N129">
        <v>2000</v>
      </c>
      <c r="O129" s="21">
        <v>25671498</v>
      </c>
    </row>
    <row r="130" spans="1:16">
      <c r="A130" s="18">
        <v>45</v>
      </c>
      <c r="B130" s="6">
        <v>72</v>
      </c>
      <c r="C130" s="6">
        <v>4.9652433000000003E-2</v>
      </c>
      <c r="D130" t="s">
        <v>14</v>
      </c>
      <c r="E130">
        <v>20</v>
      </c>
      <c r="F130" s="21" t="s">
        <v>15</v>
      </c>
      <c r="G130" t="s">
        <v>282</v>
      </c>
      <c r="H130">
        <v>15</v>
      </c>
      <c r="I130" t="s">
        <v>17</v>
      </c>
      <c r="J130" t="s">
        <v>18</v>
      </c>
      <c r="K130" t="s">
        <v>99</v>
      </c>
      <c r="L130" t="s">
        <v>52</v>
      </c>
      <c r="M130" t="s">
        <v>59</v>
      </c>
      <c r="N130">
        <v>2000</v>
      </c>
      <c r="O130" s="21">
        <v>25671498</v>
      </c>
    </row>
    <row r="131" spans="1:16">
      <c r="A131" s="18">
        <v>46</v>
      </c>
      <c r="B131" s="6">
        <v>72</v>
      </c>
      <c r="C131" s="6">
        <v>11.574468100000001</v>
      </c>
      <c r="D131" t="s">
        <v>14</v>
      </c>
      <c r="E131">
        <v>32</v>
      </c>
      <c r="F131" s="8" t="s">
        <v>74</v>
      </c>
      <c r="G131" t="s">
        <v>282</v>
      </c>
      <c r="H131">
        <v>11</v>
      </c>
      <c r="I131" t="s">
        <v>17</v>
      </c>
      <c r="J131" t="s">
        <v>18</v>
      </c>
      <c r="K131" t="s">
        <v>99</v>
      </c>
      <c r="L131" t="s">
        <v>20</v>
      </c>
      <c r="M131" t="s">
        <v>196</v>
      </c>
      <c r="N131">
        <v>5000</v>
      </c>
      <c r="O131">
        <v>23050635</v>
      </c>
      <c r="P131" s="6" t="s">
        <v>107</v>
      </c>
    </row>
    <row r="132" spans="1:16">
      <c r="A132" s="18">
        <v>47</v>
      </c>
      <c r="B132" s="6">
        <v>72</v>
      </c>
      <c r="C132" s="6">
        <v>16.170212800000002</v>
      </c>
      <c r="D132" t="s">
        <v>14</v>
      </c>
      <c r="E132">
        <v>32</v>
      </c>
      <c r="F132" s="8" t="s">
        <v>74</v>
      </c>
      <c r="G132" t="s">
        <v>282</v>
      </c>
      <c r="H132">
        <v>17.2</v>
      </c>
      <c r="I132" t="s">
        <v>17</v>
      </c>
      <c r="J132" t="s">
        <v>18</v>
      </c>
      <c r="K132" t="s">
        <v>99</v>
      </c>
      <c r="L132" t="s">
        <v>20</v>
      </c>
      <c r="M132" t="s">
        <v>196</v>
      </c>
      <c r="N132">
        <v>5000</v>
      </c>
      <c r="O132">
        <v>23050635</v>
      </c>
      <c r="P132">
        <v>17.2</v>
      </c>
    </row>
    <row r="133" spans="1:16">
      <c r="A133" s="18">
        <v>48</v>
      </c>
      <c r="B133" s="6">
        <v>24</v>
      </c>
      <c r="C133" s="6">
        <v>2.692307692</v>
      </c>
      <c r="D133" t="s">
        <v>14</v>
      </c>
      <c r="E133">
        <v>20</v>
      </c>
      <c r="F133" s="21" t="s">
        <v>15</v>
      </c>
      <c r="G133" t="s">
        <v>282</v>
      </c>
      <c r="H133">
        <v>24.7</v>
      </c>
      <c r="I133" t="s">
        <v>17</v>
      </c>
      <c r="J133" t="s">
        <v>18</v>
      </c>
      <c r="K133" t="s">
        <v>99</v>
      </c>
      <c r="L133" t="s">
        <v>20</v>
      </c>
      <c r="M133" t="s">
        <v>326</v>
      </c>
      <c r="N133">
        <v>2000</v>
      </c>
      <c r="O133" s="21">
        <v>32780938</v>
      </c>
      <c r="P133" s="6" t="s">
        <v>108</v>
      </c>
    </row>
    <row r="134" spans="1:16">
      <c r="A134" s="18">
        <v>49</v>
      </c>
      <c r="B134" s="6">
        <v>24</v>
      </c>
      <c r="C134" s="6">
        <v>2.5147928990000001</v>
      </c>
      <c r="D134" t="s">
        <v>14</v>
      </c>
      <c r="E134">
        <v>20</v>
      </c>
      <c r="F134" s="21" t="s">
        <v>15</v>
      </c>
      <c r="G134" t="s">
        <v>282</v>
      </c>
      <c r="H134">
        <v>105</v>
      </c>
      <c r="I134" t="s">
        <v>17</v>
      </c>
      <c r="J134" t="s">
        <v>18</v>
      </c>
      <c r="K134" t="s">
        <v>99</v>
      </c>
      <c r="L134" t="s">
        <v>20</v>
      </c>
      <c r="M134" t="s">
        <v>326</v>
      </c>
      <c r="N134">
        <v>2000</v>
      </c>
      <c r="O134" s="21">
        <v>32780938</v>
      </c>
      <c r="P134" s="6" t="s">
        <v>109</v>
      </c>
    </row>
    <row r="135" spans="1:16">
      <c r="A135" s="18">
        <v>50</v>
      </c>
      <c r="B135" s="6">
        <v>1</v>
      </c>
      <c r="C135" s="6">
        <v>12.30769231</v>
      </c>
      <c r="D135" t="s">
        <v>14</v>
      </c>
      <c r="E135">
        <v>20</v>
      </c>
      <c r="F135" s="6" t="s">
        <v>65</v>
      </c>
      <c r="G135" t="s">
        <v>282</v>
      </c>
      <c r="H135">
        <v>11</v>
      </c>
      <c r="I135" t="s">
        <v>17</v>
      </c>
      <c r="J135" t="s">
        <v>18</v>
      </c>
      <c r="K135" t="s">
        <v>99</v>
      </c>
      <c r="L135" t="s">
        <v>110</v>
      </c>
      <c r="M135" t="s">
        <v>196</v>
      </c>
      <c r="N135" t="s">
        <v>53</v>
      </c>
      <c r="O135" s="21">
        <v>26333115</v>
      </c>
      <c r="P135" s="25" t="s">
        <v>111</v>
      </c>
    </row>
    <row r="136" spans="1:16">
      <c r="A136" s="18">
        <v>50</v>
      </c>
      <c r="B136" s="6">
        <v>12</v>
      </c>
      <c r="C136" s="6">
        <v>8.6324786319999998</v>
      </c>
      <c r="D136" t="s">
        <v>14</v>
      </c>
      <c r="E136">
        <v>20</v>
      </c>
      <c r="F136" s="6" t="s">
        <v>65</v>
      </c>
      <c r="G136" t="s">
        <v>282</v>
      </c>
      <c r="H136">
        <v>11</v>
      </c>
      <c r="I136" t="s">
        <v>17</v>
      </c>
      <c r="J136" t="s">
        <v>18</v>
      </c>
      <c r="K136" t="s">
        <v>99</v>
      </c>
      <c r="L136" t="s">
        <v>110</v>
      </c>
      <c r="M136" t="s">
        <v>196</v>
      </c>
      <c r="N136" t="s">
        <v>53</v>
      </c>
      <c r="O136" s="21">
        <v>26333115</v>
      </c>
    </row>
    <row r="137" spans="1:16">
      <c r="A137" s="18">
        <v>50</v>
      </c>
      <c r="B137" s="6">
        <v>24</v>
      </c>
      <c r="C137" s="6">
        <v>8.461538462</v>
      </c>
      <c r="D137" t="s">
        <v>14</v>
      </c>
      <c r="E137">
        <v>20</v>
      </c>
      <c r="F137" s="6" t="s">
        <v>65</v>
      </c>
      <c r="G137" t="s">
        <v>282</v>
      </c>
      <c r="H137">
        <v>11</v>
      </c>
      <c r="I137" t="s">
        <v>17</v>
      </c>
      <c r="J137" t="s">
        <v>18</v>
      </c>
      <c r="K137" t="s">
        <v>99</v>
      </c>
      <c r="L137" t="s">
        <v>110</v>
      </c>
      <c r="M137" t="s">
        <v>196</v>
      </c>
      <c r="N137" t="s">
        <v>53</v>
      </c>
      <c r="O137" s="21">
        <v>26333115</v>
      </c>
    </row>
    <row r="138" spans="1:16">
      <c r="A138" s="18">
        <v>51</v>
      </c>
      <c r="B138" s="6">
        <v>24</v>
      </c>
      <c r="C138" s="6">
        <v>7.3026315789999998</v>
      </c>
      <c r="D138" t="s">
        <v>14</v>
      </c>
      <c r="E138">
        <v>20</v>
      </c>
      <c r="F138" s="21" t="s">
        <v>15</v>
      </c>
      <c r="G138" t="s">
        <v>282</v>
      </c>
      <c r="H138">
        <v>9</v>
      </c>
      <c r="I138" t="s">
        <v>87</v>
      </c>
      <c r="J138" t="s">
        <v>82</v>
      </c>
      <c r="K138" t="s">
        <v>99</v>
      </c>
      <c r="L138" t="s">
        <v>112</v>
      </c>
      <c r="M138" t="s">
        <v>378</v>
      </c>
      <c r="N138">
        <v>0</v>
      </c>
      <c r="O138" s="21">
        <v>29235846</v>
      </c>
      <c r="P138" s="6" t="s">
        <v>113</v>
      </c>
    </row>
    <row r="139" spans="1:16">
      <c r="A139" s="18">
        <v>51</v>
      </c>
      <c r="B139" s="6">
        <v>168</v>
      </c>
      <c r="C139" s="6">
        <v>2.3684210530000001</v>
      </c>
      <c r="D139" t="s">
        <v>14</v>
      </c>
      <c r="E139">
        <v>20</v>
      </c>
      <c r="F139" s="21" t="s">
        <v>15</v>
      </c>
      <c r="G139" t="s">
        <v>282</v>
      </c>
      <c r="H139">
        <v>9</v>
      </c>
      <c r="I139" t="s">
        <v>87</v>
      </c>
      <c r="J139" t="s">
        <v>82</v>
      </c>
      <c r="K139" t="s">
        <v>99</v>
      </c>
      <c r="L139" t="s">
        <v>112</v>
      </c>
      <c r="M139" t="s">
        <v>378</v>
      </c>
      <c r="N139">
        <v>0</v>
      </c>
      <c r="O139" s="21">
        <v>29235846</v>
      </c>
    </row>
    <row r="140" spans="1:16" ht="16.2">
      <c r="A140" s="18">
        <v>52</v>
      </c>
      <c r="B140" s="6">
        <v>5</v>
      </c>
      <c r="C140" s="6">
        <v>2.2727272730000001</v>
      </c>
      <c r="D140" t="s">
        <v>14</v>
      </c>
      <c r="E140">
        <v>18</v>
      </c>
      <c r="F140" s="6" t="s">
        <v>65</v>
      </c>
      <c r="G140" t="s">
        <v>282</v>
      </c>
      <c r="H140">
        <v>10</v>
      </c>
      <c r="I140" s="45" t="s">
        <v>397</v>
      </c>
      <c r="J140" t="s">
        <v>18</v>
      </c>
      <c r="K140" t="s">
        <v>99</v>
      </c>
      <c r="L140" s="32" t="s">
        <v>20</v>
      </c>
      <c r="M140" s="32" t="s">
        <v>57</v>
      </c>
      <c r="N140">
        <v>5000</v>
      </c>
      <c r="O140">
        <v>22916075</v>
      </c>
      <c r="P140" s="6" t="s">
        <v>114</v>
      </c>
    </row>
    <row r="141" spans="1:16" ht="16.2">
      <c r="A141" s="18">
        <v>52</v>
      </c>
      <c r="B141" s="6">
        <v>48</v>
      </c>
      <c r="C141" s="6">
        <v>2.0666666669999998</v>
      </c>
      <c r="D141" t="s">
        <v>14</v>
      </c>
      <c r="E141">
        <v>18</v>
      </c>
      <c r="F141" s="6" t="s">
        <v>65</v>
      </c>
      <c r="G141" t="s">
        <v>282</v>
      </c>
      <c r="H141">
        <v>10</v>
      </c>
      <c r="I141" s="45" t="s">
        <v>397</v>
      </c>
      <c r="J141" t="s">
        <v>18</v>
      </c>
      <c r="K141" t="s">
        <v>99</v>
      </c>
      <c r="L141" s="32" t="s">
        <v>20</v>
      </c>
      <c r="M141" s="32" t="s">
        <v>57</v>
      </c>
      <c r="N141">
        <v>5000</v>
      </c>
      <c r="O141">
        <v>22916075</v>
      </c>
    </row>
    <row r="142" spans="1:16" ht="16.2">
      <c r="A142" s="18">
        <v>53</v>
      </c>
      <c r="B142" s="6">
        <v>5</v>
      </c>
      <c r="C142" s="6">
        <v>2.132867133</v>
      </c>
      <c r="D142" t="s">
        <v>14</v>
      </c>
      <c r="E142">
        <v>18</v>
      </c>
      <c r="F142" s="6" t="s">
        <v>65</v>
      </c>
      <c r="G142" t="s">
        <v>282</v>
      </c>
      <c r="H142">
        <v>10</v>
      </c>
      <c r="I142" s="45" t="s">
        <v>397</v>
      </c>
      <c r="J142" t="s">
        <v>18</v>
      </c>
      <c r="K142" t="s">
        <v>99</v>
      </c>
      <c r="L142" t="s">
        <v>160</v>
      </c>
      <c r="M142" s="32" t="s">
        <v>57</v>
      </c>
      <c r="N142">
        <v>5000</v>
      </c>
      <c r="O142">
        <v>22916075</v>
      </c>
      <c r="P142" s="6" t="s">
        <v>116</v>
      </c>
    </row>
    <row r="143" spans="1:16" ht="16.2">
      <c r="A143" s="18">
        <v>53</v>
      </c>
      <c r="B143" s="6">
        <v>48</v>
      </c>
      <c r="C143" s="6">
        <v>1.8444444440000001</v>
      </c>
      <c r="D143" t="s">
        <v>14</v>
      </c>
      <c r="E143">
        <v>18</v>
      </c>
      <c r="F143" s="6" t="s">
        <v>65</v>
      </c>
      <c r="G143" t="s">
        <v>282</v>
      </c>
      <c r="H143">
        <v>10</v>
      </c>
      <c r="I143" s="45" t="s">
        <v>397</v>
      </c>
      <c r="J143" t="s">
        <v>18</v>
      </c>
      <c r="K143" t="s">
        <v>99</v>
      </c>
      <c r="L143" t="s">
        <v>160</v>
      </c>
      <c r="M143" s="32" t="s">
        <v>57</v>
      </c>
      <c r="N143">
        <v>5000</v>
      </c>
      <c r="O143">
        <v>22916075</v>
      </c>
    </row>
    <row r="144" spans="1:16">
      <c r="A144" s="18">
        <v>54</v>
      </c>
      <c r="B144" s="6">
        <v>24</v>
      </c>
      <c r="C144">
        <v>4.3697478991596599</v>
      </c>
      <c r="D144" t="s">
        <v>14</v>
      </c>
      <c r="E144">
        <v>20</v>
      </c>
      <c r="F144" t="s">
        <v>70</v>
      </c>
      <c r="G144" t="s">
        <v>282</v>
      </c>
      <c r="H144">
        <v>7.5</v>
      </c>
      <c r="I144" t="s">
        <v>17</v>
      </c>
      <c r="J144" t="s">
        <v>18</v>
      </c>
      <c r="K144" t="s">
        <v>99</v>
      </c>
      <c r="L144" s="32" t="s">
        <v>20</v>
      </c>
      <c r="M144" s="32" t="s">
        <v>196</v>
      </c>
      <c r="N144">
        <v>2000</v>
      </c>
      <c r="O144" s="21">
        <v>24673744</v>
      </c>
      <c r="P144" s="6" t="s">
        <v>117</v>
      </c>
    </row>
    <row r="145" spans="1:16">
      <c r="A145" s="18">
        <v>55</v>
      </c>
      <c r="B145" s="6">
        <v>48</v>
      </c>
      <c r="C145" s="6">
        <v>4.8131868100000004</v>
      </c>
      <c r="D145" t="s">
        <v>14</v>
      </c>
      <c r="E145">
        <v>18</v>
      </c>
      <c r="F145" s="6" t="s">
        <v>65</v>
      </c>
      <c r="G145" t="s">
        <v>282</v>
      </c>
      <c r="H145">
        <v>2</v>
      </c>
      <c r="I145" t="s">
        <v>81</v>
      </c>
      <c r="J145" t="s">
        <v>18</v>
      </c>
      <c r="K145" t="s">
        <v>99</v>
      </c>
      <c r="L145" s="32" t="s">
        <v>20</v>
      </c>
      <c r="M145" s="32" t="s">
        <v>326</v>
      </c>
      <c r="N145">
        <v>5000</v>
      </c>
      <c r="O145">
        <v>27698939</v>
      </c>
      <c r="P145" s="6" t="s">
        <v>118</v>
      </c>
    </row>
    <row r="146" spans="1:16">
      <c r="A146" s="18">
        <v>56</v>
      </c>
      <c r="B146" s="6">
        <v>48</v>
      </c>
      <c r="C146" s="6">
        <v>3.6703296700000001</v>
      </c>
      <c r="D146" t="s">
        <v>14</v>
      </c>
      <c r="E146">
        <v>18</v>
      </c>
      <c r="F146" s="6" t="s">
        <v>65</v>
      </c>
      <c r="G146" t="s">
        <v>282</v>
      </c>
      <c r="H146">
        <v>10</v>
      </c>
      <c r="I146" t="s">
        <v>81</v>
      </c>
      <c r="J146" t="s">
        <v>18</v>
      </c>
      <c r="K146" t="s">
        <v>99</v>
      </c>
      <c r="L146" s="32" t="s">
        <v>20</v>
      </c>
      <c r="M146" s="32" t="s">
        <v>326</v>
      </c>
      <c r="N146">
        <v>5000</v>
      </c>
      <c r="O146">
        <v>27698939</v>
      </c>
      <c r="P146" s="6" t="s">
        <v>119</v>
      </c>
    </row>
    <row r="147" spans="1:16">
      <c r="A147" s="18">
        <v>57</v>
      </c>
      <c r="B147" s="6">
        <v>48</v>
      </c>
      <c r="C147" s="6">
        <v>3.9780219799999998</v>
      </c>
      <c r="D147" t="s">
        <v>14</v>
      </c>
      <c r="E147">
        <v>18</v>
      </c>
      <c r="F147" s="6" t="s">
        <v>65</v>
      </c>
      <c r="G147" t="s">
        <v>282</v>
      </c>
      <c r="H147">
        <v>13</v>
      </c>
      <c r="I147" t="s">
        <v>81</v>
      </c>
      <c r="J147" t="s">
        <v>18</v>
      </c>
      <c r="K147" t="s">
        <v>99</v>
      </c>
      <c r="L147" s="32" t="s">
        <v>20</v>
      </c>
      <c r="M147" s="32" t="s">
        <v>326</v>
      </c>
      <c r="N147">
        <v>5000</v>
      </c>
      <c r="O147">
        <v>27698939</v>
      </c>
      <c r="P147" t="s">
        <v>120</v>
      </c>
    </row>
    <row r="148" spans="1:16">
      <c r="A148" s="18">
        <v>58</v>
      </c>
      <c r="B148" s="6">
        <v>48</v>
      </c>
      <c r="C148" s="6">
        <v>3.58241758</v>
      </c>
      <c r="D148" t="s">
        <v>14</v>
      </c>
      <c r="E148">
        <v>18</v>
      </c>
      <c r="F148" s="6" t="s">
        <v>65</v>
      </c>
      <c r="G148" t="s">
        <v>282</v>
      </c>
      <c r="H148">
        <v>13</v>
      </c>
      <c r="I148" t="s">
        <v>81</v>
      </c>
      <c r="J148" t="s">
        <v>18</v>
      </c>
      <c r="K148" t="s">
        <v>99</v>
      </c>
      <c r="L148" s="32" t="s">
        <v>20</v>
      </c>
      <c r="M148" s="32" t="s">
        <v>326</v>
      </c>
      <c r="N148">
        <v>5000</v>
      </c>
      <c r="O148">
        <v>27698939</v>
      </c>
      <c r="P148" s="6" t="s">
        <v>121</v>
      </c>
    </row>
    <row r="149" spans="1:16">
      <c r="A149" s="18">
        <v>59</v>
      </c>
      <c r="B149" s="6">
        <v>48</v>
      </c>
      <c r="C149" s="6">
        <v>2.5714285700000001</v>
      </c>
      <c r="D149" t="s">
        <v>14</v>
      </c>
      <c r="E149">
        <v>18</v>
      </c>
      <c r="F149" s="6" t="s">
        <v>65</v>
      </c>
      <c r="G149" t="s">
        <v>282</v>
      </c>
      <c r="H149">
        <v>18</v>
      </c>
      <c r="I149" t="s">
        <v>81</v>
      </c>
      <c r="J149" t="s">
        <v>18</v>
      </c>
      <c r="K149" t="s">
        <v>99</v>
      </c>
      <c r="L149" s="32" t="s">
        <v>20</v>
      </c>
      <c r="M149" s="32" t="s">
        <v>326</v>
      </c>
      <c r="N149">
        <v>5000</v>
      </c>
      <c r="O149">
        <v>27698939</v>
      </c>
      <c r="P149" s="6" t="s">
        <v>122</v>
      </c>
    </row>
    <row r="150" spans="1:16">
      <c r="A150" s="18">
        <v>60</v>
      </c>
      <c r="B150" s="6">
        <v>0.16666666699999999</v>
      </c>
      <c r="C150">
        <v>1.85964912280701</v>
      </c>
      <c r="D150" t="s">
        <v>14</v>
      </c>
      <c r="E150">
        <v>22.5</v>
      </c>
      <c r="F150" s="21" t="s">
        <v>15</v>
      </c>
      <c r="G150" t="s">
        <v>282</v>
      </c>
      <c r="H150">
        <v>10</v>
      </c>
      <c r="I150" t="s">
        <v>81</v>
      </c>
      <c r="J150" t="s">
        <v>18</v>
      </c>
      <c r="K150" t="s">
        <v>99</v>
      </c>
      <c r="L150" s="32" t="s">
        <v>123</v>
      </c>
      <c r="M150" s="32" t="s">
        <v>326</v>
      </c>
      <c r="N150">
        <v>0</v>
      </c>
      <c r="O150" s="21">
        <v>24758188</v>
      </c>
      <c r="P150" s="6" t="s">
        <v>124</v>
      </c>
    </row>
    <row r="151" spans="1:16">
      <c r="A151" s="18">
        <v>60</v>
      </c>
      <c r="B151" s="6">
        <v>0.33333333300000001</v>
      </c>
      <c r="C151">
        <v>2.1052631578947301</v>
      </c>
      <c r="D151" t="s">
        <v>14</v>
      </c>
      <c r="E151">
        <v>22.5</v>
      </c>
      <c r="F151" s="21" t="s">
        <v>15</v>
      </c>
      <c r="G151" t="s">
        <v>282</v>
      </c>
      <c r="H151">
        <v>10</v>
      </c>
      <c r="I151" t="s">
        <v>81</v>
      </c>
      <c r="J151" t="s">
        <v>18</v>
      </c>
      <c r="K151" t="s">
        <v>99</v>
      </c>
      <c r="L151" s="32" t="s">
        <v>123</v>
      </c>
      <c r="M151" s="32" t="s">
        <v>326</v>
      </c>
      <c r="N151">
        <v>0</v>
      </c>
      <c r="O151" s="21">
        <v>24758188</v>
      </c>
    </row>
    <row r="152" spans="1:16">
      <c r="A152" s="18">
        <v>60</v>
      </c>
      <c r="B152" s="6">
        <v>0.5</v>
      </c>
      <c r="C152">
        <v>2.9473684210526301</v>
      </c>
      <c r="D152" t="s">
        <v>14</v>
      </c>
      <c r="E152">
        <v>22.5</v>
      </c>
      <c r="F152" s="21" t="s">
        <v>15</v>
      </c>
      <c r="G152" t="s">
        <v>282</v>
      </c>
      <c r="H152">
        <v>10</v>
      </c>
      <c r="I152" t="s">
        <v>81</v>
      </c>
      <c r="J152" t="s">
        <v>18</v>
      </c>
      <c r="K152" t="s">
        <v>99</v>
      </c>
      <c r="L152" s="32" t="s">
        <v>123</v>
      </c>
      <c r="M152" s="32" t="s">
        <v>326</v>
      </c>
      <c r="N152">
        <v>0</v>
      </c>
      <c r="O152" s="21">
        <v>24758188</v>
      </c>
    </row>
    <row r="153" spans="1:16">
      <c r="A153" s="18">
        <v>60</v>
      </c>
      <c r="B153" s="6">
        <v>1</v>
      </c>
      <c r="C153">
        <v>2.0350877192982399</v>
      </c>
      <c r="D153" t="s">
        <v>14</v>
      </c>
      <c r="E153">
        <v>22.5</v>
      </c>
      <c r="F153" s="21" t="s">
        <v>15</v>
      </c>
      <c r="G153" t="s">
        <v>282</v>
      </c>
      <c r="H153">
        <v>10</v>
      </c>
      <c r="I153" t="s">
        <v>81</v>
      </c>
      <c r="J153" t="s">
        <v>18</v>
      </c>
      <c r="K153" t="s">
        <v>99</v>
      </c>
      <c r="L153" s="32" t="s">
        <v>123</v>
      </c>
      <c r="M153" s="32" t="s">
        <v>326</v>
      </c>
      <c r="N153">
        <v>0</v>
      </c>
      <c r="O153" s="21">
        <v>24758188</v>
      </c>
    </row>
    <row r="154" spans="1:16">
      <c r="A154" s="18">
        <v>61</v>
      </c>
      <c r="B154" s="6">
        <v>3</v>
      </c>
      <c r="C154">
        <v>3.2098765432098699</v>
      </c>
      <c r="D154" t="s">
        <v>14</v>
      </c>
      <c r="E154">
        <v>18</v>
      </c>
      <c r="F154" s="6" t="s">
        <v>65</v>
      </c>
      <c r="G154" t="s">
        <v>282</v>
      </c>
      <c r="H154">
        <v>32</v>
      </c>
      <c r="I154" t="s">
        <v>81</v>
      </c>
      <c r="J154" t="s">
        <v>125</v>
      </c>
      <c r="K154" t="s">
        <v>19</v>
      </c>
      <c r="L154" s="32" t="s">
        <v>126</v>
      </c>
      <c r="M154" s="32" t="s">
        <v>326</v>
      </c>
      <c r="N154">
        <v>5000</v>
      </c>
      <c r="O154" s="21">
        <v>25477170</v>
      </c>
      <c r="P154" s="24" t="s">
        <v>347</v>
      </c>
    </row>
    <row r="155" spans="1:16">
      <c r="A155" s="18">
        <v>61</v>
      </c>
      <c r="B155" s="6">
        <v>48</v>
      </c>
      <c r="C155">
        <v>3.2967032967032899</v>
      </c>
      <c r="D155" t="s">
        <v>14</v>
      </c>
      <c r="E155">
        <v>18</v>
      </c>
      <c r="F155" s="6" t="s">
        <v>65</v>
      </c>
      <c r="G155" t="s">
        <v>282</v>
      </c>
      <c r="H155">
        <v>32</v>
      </c>
      <c r="I155" t="s">
        <v>81</v>
      </c>
      <c r="J155" t="s">
        <v>125</v>
      </c>
      <c r="K155" t="s">
        <v>19</v>
      </c>
      <c r="L155" s="32" t="s">
        <v>126</v>
      </c>
      <c r="M155" s="32" t="s">
        <v>326</v>
      </c>
      <c r="N155">
        <v>5000</v>
      </c>
      <c r="O155" s="21">
        <v>25477170</v>
      </c>
    </row>
    <row r="156" spans="1:16">
      <c r="A156" s="18">
        <v>62</v>
      </c>
      <c r="B156" s="6">
        <v>3</v>
      </c>
      <c r="C156">
        <v>2.2222222222222201</v>
      </c>
      <c r="D156" t="s">
        <v>14</v>
      </c>
      <c r="E156">
        <v>18</v>
      </c>
      <c r="F156" s="6" t="s">
        <v>65</v>
      </c>
      <c r="G156" t="s">
        <v>282</v>
      </c>
      <c r="H156">
        <v>27</v>
      </c>
      <c r="I156" t="s">
        <v>81</v>
      </c>
      <c r="J156" t="s">
        <v>125</v>
      </c>
      <c r="K156" t="s">
        <v>19</v>
      </c>
      <c r="L156" s="32" t="s">
        <v>20</v>
      </c>
      <c r="M156" s="32" t="s">
        <v>326</v>
      </c>
      <c r="N156">
        <v>5000</v>
      </c>
      <c r="O156" s="21">
        <v>25477170</v>
      </c>
      <c r="P156" s="24" t="s">
        <v>348</v>
      </c>
    </row>
    <row r="157" spans="1:16">
      <c r="A157" s="18">
        <v>62</v>
      </c>
      <c r="B157" s="6">
        <v>48</v>
      </c>
      <c r="C157">
        <v>1.31868131868131</v>
      </c>
      <c r="D157" t="s">
        <v>14</v>
      </c>
      <c r="E157">
        <v>18</v>
      </c>
      <c r="F157" s="6" t="s">
        <v>65</v>
      </c>
      <c r="G157" t="s">
        <v>282</v>
      </c>
      <c r="H157">
        <v>27</v>
      </c>
      <c r="I157" t="s">
        <v>81</v>
      </c>
      <c r="J157" t="s">
        <v>125</v>
      </c>
      <c r="K157" t="s">
        <v>19</v>
      </c>
      <c r="L157" s="32" t="s">
        <v>20</v>
      </c>
      <c r="M157" s="32" t="s">
        <v>326</v>
      </c>
      <c r="N157">
        <v>5000</v>
      </c>
      <c r="O157" s="21">
        <v>25477170</v>
      </c>
    </row>
    <row r="158" spans="1:16">
      <c r="A158" s="18">
        <v>63</v>
      </c>
      <c r="B158" s="6">
        <v>3</v>
      </c>
      <c r="C158">
        <v>2.7619047619047601</v>
      </c>
      <c r="D158" t="s">
        <v>14</v>
      </c>
      <c r="E158">
        <v>18</v>
      </c>
      <c r="F158" s="21" t="s">
        <v>15</v>
      </c>
      <c r="G158" t="s">
        <v>282</v>
      </c>
      <c r="H158">
        <v>37</v>
      </c>
      <c r="I158" t="s">
        <v>81</v>
      </c>
      <c r="J158" t="s">
        <v>125</v>
      </c>
      <c r="K158" t="s">
        <v>19</v>
      </c>
      <c r="L158" s="32" t="s">
        <v>159</v>
      </c>
      <c r="M158" s="32" t="s">
        <v>196</v>
      </c>
      <c r="N158">
        <v>5000</v>
      </c>
      <c r="O158">
        <v>23374706</v>
      </c>
      <c r="P158" s="24" t="s">
        <v>349</v>
      </c>
    </row>
    <row r="159" spans="1:16">
      <c r="A159" s="18">
        <v>63</v>
      </c>
      <c r="B159" s="6">
        <v>48</v>
      </c>
      <c r="C159">
        <v>3.1690140845070398</v>
      </c>
      <c r="D159" t="s">
        <v>14</v>
      </c>
      <c r="E159">
        <v>18</v>
      </c>
      <c r="F159" s="21" t="s">
        <v>15</v>
      </c>
      <c r="G159" t="s">
        <v>282</v>
      </c>
      <c r="H159">
        <v>37</v>
      </c>
      <c r="I159" t="s">
        <v>81</v>
      </c>
      <c r="J159" t="s">
        <v>125</v>
      </c>
      <c r="K159" t="s">
        <v>19</v>
      </c>
      <c r="L159" s="32" t="s">
        <v>159</v>
      </c>
      <c r="M159" s="32" t="s">
        <v>196</v>
      </c>
      <c r="N159">
        <v>5000</v>
      </c>
      <c r="O159">
        <v>23374706</v>
      </c>
    </row>
    <row r="160" spans="1:16">
      <c r="A160" s="18">
        <v>64</v>
      </c>
      <c r="B160" s="6">
        <v>48</v>
      </c>
      <c r="C160">
        <v>2.4647887323943598</v>
      </c>
      <c r="D160" t="s">
        <v>14</v>
      </c>
      <c r="E160">
        <v>18</v>
      </c>
      <c r="F160" s="21" t="s">
        <v>15</v>
      </c>
      <c r="G160" t="s">
        <v>282</v>
      </c>
      <c r="H160">
        <v>26.2</v>
      </c>
      <c r="I160" t="s">
        <v>81</v>
      </c>
      <c r="J160" t="s">
        <v>125</v>
      </c>
      <c r="K160" t="s">
        <v>19</v>
      </c>
      <c r="L160" s="32" t="s">
        <v>20</v>
      </c>
      <c r="M160" s="32" t="s">
        <v>59</v>
      </c>
      <c r="N160">
        <v>5000</v>
      </c>
      <c r="O160">
        <v>23374706</v>
      </c>
      <c r="P160" s="24" t="s">
        <v>350</v>
      </c>
    </row>
    <row r="161" spans="1:16">
      <c r="A161" s="18">
        <v>65</v>
      </c>
      <c r="B161" s="6">
        <v>3</v>
      </c>
      <c r="C161">
        <v>2.8676470588235201</v>
      </c>
      <c r="D161" t="s">
        <v>14</v>
      </c>
      <c r="E161">
        <v>18</v>
      </c>
      <c r="F161" s="21" t="s">
        <v>15</v>
      </c>
      <c r="G161" t="s">
        <v>282</v>
      </c>
      <c r="H161">
        <v>27</v>
      </c>
      <c r="I161" t="s">
        <v>81</v>
      </c>
      <c r="J161" t="s">
        <v>125</v>
      </c>
      <c r="K161" t="s">
        <v>19</v>
      </c>
      <c r="L161" s="32" t="s">
        <v>159</v>
      </c>
      <c r="M161" s="32" t="s">
        <v>196</v>
      </c>
      <c r="N161">
        <v>5000</v>
      </c>
      <c r="O161" s="21">
        <v>22386918</v>
      </c>
      <c r="P161" s="16" t="s">
        <v>351</v>
      </c>
    </row>
    <row r="162" spans="1:16">
      <c r="A162" s="18">
        <v>65</v>
      </c>
      <c r="B162" s="6">
        <v>24</v>
      </c>
      <c r="C162">
        <v>0.86956521739130099</v>
      </c>
      <c r="D162" t="s">
        <v>14</v>
      </c>
      <c r="E162">
        <v>18</v>
      </c>
      <c r="F162" s="21" t="s">
        <v>15</v>
      </c>
      <c r="G162" t="s">
        <v>282</v>
      </c>
      <c r="H162">
        <v>27</v>
      </c>
      <c r="I162" t="s">
        <v>81</v>
      </c>
      <c r="J162" t="s">
        <v>125</v>
      </c>
      <c r="K162" t="s">
        <v>19</v>
      </c>
      <c r="L162" s="32" t="s">
        <v>159</v>
      </c>
      <c r="M162" s="32" t="s">
        <v>196</v>
      </c>
      <c r="N162">
        <v>5000</v>
      </c>
      <c r="O162" s="21">
        <v>22386918</v>
      </c>
    </row>
    <row r="163" spans="1:16">
      <c r="A163" s="18">
        <v>66</v>
      </c>
      <c r="B163" s="6">
        <v>3</v>
      </c>
      <c r="C163">
        <v>2.4999999999999898</v>
      </c>
      <c r="D163" t="s">
        <v>14</v>
      </c>
      <c r="E163">
        <v>18</v>
      </c>
      <c r="F163" s="21" t="s">
        <v>15</v>
      </c>
      <c r="G163" t="s">
        <v>282</v>
      </c>
      <c r="H163">
        <v>22</v>
      </c>
      <c r="I163" t="s">
        <v>81</v>
      </c>
      <c r="J163" t="s">
        <v>125</v>
      </c>
      <c r="K163" t="s">
        <v>19</v>
      </c>
      <c r="L163" s="32" t="s">
        <v>20</v>
      </c>
      <c r="M163" s="32" t="s">
        <v>196</v>
      </c>
      <c r="N163">
        <v>5000</v>
      </c>
      <c r="O163" s="21">
        <v>22386918</v>
      </c>
      <c r="P163" s="16" t="s">
        <v>352</v>
      </c>
    </row>
    <row r="164" spans="1:16">
      <c r="A164" s="18">
        <v>66</v>
      </c>
      <c r="B164" s="6">
        <v>24</v>
      </c>
      <c r="C164">
        <v>0.86956521739130099</v>
      </c>
      <c r="D164" t="s">
        <v>14</v>
      </c>
      <c r="E164">
        <v>18</v>
      </c>
      <c r="F164" s="21" t="s">
        <v>15</v>
      </c>
      <c r="G164" t="s">
        <v>282</v>
      </c>
      <c r="H164">
        <v>22</v>
      </c>
      <c r="I164" t="s">
        <v>81</v>
      </c>
      <c r="J164" t="s">
        <v>125</v>
      </c>
      <c r="K164" t="s">
        <v>19</v>
      </c>
      <c r="L164" s="32" t="s">
        <v>20</v>
      </c>
      <c r="M164" s="32" t="s">
        <v>196</v>
      </c>
      <c r="N164">
        <v>5000</v>
      </c>
      <c r="O164" s="21">
        <v>22386918</v>
      </c>
    </row>
    <row r="165" spans="1:16">
      <c r="A165" s="18">
        <v>67</v>
      </c>
      <c r="B165" s="6">
        <v>3</v>
      </c>
      <c r="C165">
        <v>2.07317073170731</v>
      </c>
      <c r="D165" t="s">
        <v>14</v>
      </c>
      <c r="E165">
        <v>18</v>
      </c>
      <c r="F165" s="21" t="s">
        <v>15</v>
      </c>
      <c r="G165" t="s">
        <v>282</v>
      </c>
      <c r="H165">
        <v>27</v>
      </c>
      <c r="I165" t="s">
        <v>81</v>
      </c>
      <c r="J165" t="s">
        <v>125</v>
      </c>
      <c r="K165" t="s">
        <v>19</v>
      </c>
      <c r="L165" s="32" t="s">
        <v>159</v>
      </c>
      <c r="M165" s="32" t="s">
        <v>196</v>
      </c>
      <c r="N165">
        <v>5000</v>
      </c>
      <c r="O165" s="21">
        <v>22339280</v>
      </c>
      <c r="P165" s="6" t="s">
        <v>353</v>
      </c>
    </row>
    <row r="166" spans="1:16">
      <c r="A166" s="18">
        <v>67</v>
      </c>
      <c r="B166" s="6">
        <v>48</v>
      </c>
      <c r="C166">
        <v>0.87378640776699401</v>
      </c>
      <c r="D166" t="s">
        <v>14</v>
      </c>
      <c r="E166">
        <v>18</v>
      </c>
      <c r="F166" s="21" t="s">
        <v>15</v>
      </c>
      <c r="G166" t="s">
        <v>282</v>
      </c>
      <c r="H166">
        <v>27</v>
      </c>
      <c r="I166" t="s">
        <v>81</v>
      </c>
      <c r="J166" t="s">
        <v>125</v>
      </c>
      <c r="K166" t="s">
        <v>19</v>
      </c>
      <c r="L166" s="32" t="s">
        <v>159</v>
      </c>
      <c r="M166" s="32" t="s">
        <v>196</v>
      </c>
      <c r="N166">
        <v>5000</v>
      </c>
      <c r="O166" s="21">
        <v>22339280</v>
      </c>
    </row>
    <row r="167" spans="1:16">
      <c r="A167" s="18">
        <v>68</v>
      </c>
      <c r="B167" s="6">
        <v>3</v>
      </c>
      <c r="C167">
        <v>2.5609756097560998</v>
      </c>
      <c r="D167" t="s">
        <v>14</v>
      </c>
      <c r="E167">
        <v>18</v>
      </c>
      <c r="F167" s="21" t="s">
        <v>15</v>
      </c>
      <c r="G167" t="s">
        <v>282</v>
      </c>
      <c r="H167">
        <v>22</v>
      </c>
      <c r="I167" t="s">
        <v>81</v>
      </c>
      <c r="J167" t="s">
        <v>125</v>
      </c>
      <c r="K167" t="s">
        <v>19</v>
      </c>
      <c r="L167" s="32" t="s">
        <v>20</v>
      </c>
      <c r="M167" s="32" t="s">
        <v>196</v>
      </c>
      <c r="N167">
        <v>5000</v>
      </c>
      <c r="O167" s="21">
        <v>22339280</v>
      </c>
      <c r="P167" s="6" t="s">
        <v>354</v>
      </c>
    </row>
    <row r="168" spans="1:16">
      <c r="A168" s="18">
        <v>68</v>
      </c>
      <c r="B168" s="6">
        <v>48</v>
      </c>
      <c r="C168">
        <v>0.77669902912622002</v>
      </c>
      <c r="D168" t="s">
        <v>14</v>
      </c>
      <c r="E168">
        <v>18</v>
      </c>
      <c r="F168" s="21" t="s">
        <v>15</v>
      </c>
      <c r="G168" t="s">
        <v>282</v>
      </c>
      <c r="H168">
        <v>22</v>
      </c>
      <c r="I168" t="s">
        <v>81</v>
      </c>
      <c r="J168" t="s">
        <v>125</v>
      </c>
      <c r="K168" t="s">
        <v>19</v>
      </c>
      <c r="L168" s="32" t="s">
        <v>20</v>
      </c>
      <c r="M168" s="32" t="s">
        <v>196</v>
      </c>
      <c r="N168">
        <v>5000</v>
      </c>
      <c r="O168" s="21">
        <v>22339280</v>
      </c>
    </row>
    <row r="169" spans="1:16">
      <c r="A169" s="33">
        <v>69</v>
      </c>
      <c r="B169" s="6">
        <v>3.3000000000000002E-2</v>
      </c>
      <c r="C169">
        <v>2.6315789473683884</v>
      </c>
      <c r="D169" t="s">
        <v>14</v>
      </c>
      <c r="E169">
        <v>30</v>
      </c>
      <c r="F169" s="16" t="s">
        <v>86</v>
      </c>
      <c r="G169" t="s">
        <v>282</v>
      </c>
      <c r="H169">
        <v>308</v>
      </c>
      <c r="I169" t="s">
        <v>81</v>
      </c>
      <c r="J169" t="s">
        <v>125</v>
      </c>
      <c r="K169" t="s">
        <v>130</v>
      </c>
      <c r="L169" s="32" t="s">
        <v>20</v>
      </c>
      <c r="M169" s="32" t="s">
        <v>59</v>
      </c>
      <c r="N169" t="s">
        <v>20</v>
      </c>
      <c r="O169" s="21">
        <v>25356071</v>
      </c>
      <c r="P169" t="s">
        <v>131</v>
      </c>
    </row>
    <row r="170" spans="1:16">
      <c r="A170" s="33">
        <v>69</v>
      </c>
      <c r="B170" s="6">
        <v>0.5</v>
      </c>
      <c r="C170">
        <v>2.6315789473683884</v>
      </c>
      <c r="D170" t="s">
        <v>14</v>
      </c>
      <c r="E170">
        <v>30</v>
      </c>
      <c r="F170" s="16" t="s">
        <v>86</v>
      </c>
      <c r="G170" t="s">
        <v>282</v>
      </c>
      <c r="H170">
        <v>308</v>
      </c>
      <c r="I170" t="s">
        <v>81</v>
      </c>
      <c r="J170" t="s">
        <v>125</v>
      </c>
      <c r="K170" t="s">
        <v>130</v>
      </c>
      <c r="L170" s="32" t="s">
        <v>20</v>
      </c>
      <c r="M170" s="32" t="s">
        <v>59</v>
      </c>
      <c r="N170" t="s">
        <v>20</v>
      </c>
      <c r="O170" s="21">
        <v>25356071</v>
      </c>
    </row>
    <row r="171" spans="1:16">
      <c r="A171" s="33">
        <v>69</v>
      </c>
      <c r="B171" s="6">
        <v>1</v>
      </c>
      <c r="C171">
        <v>7.8947368421051971</v>
      </c>
      <c r="D171" t="s">
        <v>14</v>
      </c>
      <c r="E171">
        <v>30</v>
      </c>
      <c r="F171" s="16" t="s">
        <v>86</v>
      </c>
      <c r="G171" t="s">
        <v>282</v>
      </c>
      <c r="H171">
        <v>308</v>
      </c>
      <c r="I171" t="s">
        <v>81</v>
      </c>
      <c r="J171" t="s">
        <v>125</v>
      </c>
      <c r="K171" t="s">
        <v>130</v>
      </c>
      <c r="L171" s="32" t="s">
        <v>20</v>
      </c>
      <c r="M171" s="32" t="s">
        <v>59</v>
      </c>
      <c r="N171" t="s">
        <v>20</v>
      </c>
      <c r="O171" s="21">
        <v>25356071</v>
      </c>
    </row>
    <row r="172" spans="1:16">
      <c r="A172" s="33">
        <v>69</v>
      </c>
      <c r="B172" s="6">
        <v>3</v>
      </c>
      <c r="C172">
        <v>2.6315789473683884</v>
      </c>
      <c r="D172" t="s">
        <v>14</v>
      </c>
      <c r="E172">
        <v>30</v>
      </c>
      <c r="F172" s="16" t="s">
        <v>86</v>
      </c>
      <c r="G172" t="s">
        <v>282</v>
      </c>
      <c r="H172">
        <v>308</v>
      </c>
      <c r="I172" t="s">
        <v>81</v>
      </c>
      <c r="J172" t="s">
        <v>125</v>
      </c>
      <c r="K172" t="s">
        <v>130</v>
      </c>
      <c r="L172" s="32" t="s">
        <v>20</v>
      </c>
      <c r="M172" s="32" t="s">
        <v>59</v>
      </c>
      <c r="N172" t="s">
        <v>20</v>
      </c>
      <c r="O172" s="21">
        <v>25356071</v>
      </c>
    </row>
    <row r="173" spans="1:16">
      <c r="A173" s="33">
        <v>69</v>
      </c>
      <c r="B173" s="6">
        <v>6</v>
      </c>
      <c r="C173">
        <v>2.6315789473683884</v>
      </c>
      <c r="D173" t="s">
        <v>14</v>
      </c>
      <c r="E173">
        <v>30</v>
      </c>
      <c r="F173" s="16" t="s">
        <v>86</v>
      </c>
      <c r="G173" t="s">
        <v>282</v>
      </c>
      <c r="H173">
        <v>308</v>
      </c>
      <c r="I173" t="s">
        <v>81</v>
      </c>
      <c r="J173" t="s">
        <v>125</v>
      </c>
      <c r="K173" t="s">
        <v>130</v>
      </c>
      <c r="L173" s="32" t="s">
        <v>20</v>
      </c>
      <c r="M173" s="32" t="s">
        <v>59</v>
      </c>
      <c r="N173" t="s">
        <v>20</v>
      </c>
      <c r="O173" s="21">
        <v>25356071</v>
      </c>
    </row>
    <row r="174" spans="1:16">
      <c r="A174" s="33">
        <v>69</v>
      </c>
      <c r="B174" s="6">
        <v>18</v>
      </c>
      <c r="C174">
        <v>0.152</v>
      </c>
      <c r="D174" t="s">
        <v>14</v>
      </c>
      <c r="E174">
        <v>30</v>
      </c>
      <c r="F174" s="16" t="s">
        <v>86</v>
      </c>
      <c r="G174" t="s">
        <v>282</v>
      </c>
      <c r="H174">
        <v>308</v>
      </c>
      <c r="I174" t="s">
        <v>81</v>
      </c>
      <c r="J174" t="s">
        <v>125</v>
      </c>
      <c r="K174" t="s">
        <v>130</v>
      </c>
      <c r="L174" s="32" t="s">
        <v>20</v>
      </c>
      <c r="M174" s="32" t="s">
        <v>59</v>
      </c>
      <c r="N174" t="s">
        <v>20</v>
      </c>
      <c r="O174" s="21">
        <v>25356071</v>
      </c>
    </row>
    <row r="175" spans="1:16" ht="16.2">
      <c r="A175" s="18">
        <v>70</v>
      </c>
      <c r="B175" s="6">
        <v>44</v>
      </c>
      <c r="C175">
        <v>1.49999999999998</v>
      </c>
      <c r="D175" t="s">
        <v>14</v>
      </c>
      <c r="E175">
        <v>18.399999999999999</v>
      </c>
      <c r="F175" s="21" t="s">
        <v>15</v>
      </c>
      <c r="G175" t="s">
        <v>282</v>
      </c>
      <c r="H175">
        <v>63</v>
      </c>
      <c r="I175" t="s">
        <v>81</v>
      </c>
      <c r="J175" t="s">
        <v>134</v>
      </c>
      <c r="K175" t="s">
        <v>19</v>
      </c>
      <c r="L175" s="32" t="s">
        <v>135</v>
      </c>
      <c r="M175" s="32" t="s">
        <v>326</v>
      </c>
      <c r="N175">
        <v>5000</v>
      </c>
      <c r="O175" s="21">
        <v>27109431</v>
      </c>
      <c r="P175" s="6" t="s">
        <v>355</v>
      </c>
    </row>
    <row r="176" spans="1:16" ht="16.2">
      <c r="A176" s="18">
        <v>71</v>
      </c>
      <c r="B176" s="6">
        <v>44</v>
      </c>
      <c r="C176">
        <v>3.4285714285714102</v>
      </c>
      <c r="D176" t="s">
        <v>14</v>
      </c>
      <c r="E176">
        <v>18.399999999999999</v>
      </c>
      <c r="F176" s="21" t="s">
        <v>15</v>
      </c>
      <c r="G176" t="s">
        <v>282</v>
      </c>
      <c r="H176">
        <v>72</v>
      </c>
      <c r="I176" t="s">
        <v>81</v>
      </c>
      <c r="J176" t="s">
        <v>134</v>
      </c>
      <c r="K176" t="s">
        <v>19</v>
      </c>
      <c r="L176" s="32" t="s">
        <v>135</v>
      </c>
      <c r="M176" s="32" t="s">
        <v>326</v>
      </c>
      <c r="N176">
        <v>5000</v>
      </c>
      <c r="O176" s="21">
        <v>27109431</v>
      </c>
      <c r="P176" s="6" t="s">
        <v>356</v>
      </c>
    </row>
    <row r="177" spans="1:16">
      <c r="A177" s="18">
        <v>72</v>
      </c>
      <c r="B177" s="6">
        <v>48</v>
      </c>
      <c r="C177">
        <v>0.58823529411765196</v>
      </c>
      <c r="D177" t="s">
        <v>14</v>
      </c>
      <c r="E177">
        <v>18.399999999999999</v>
      </c>
      <c r="F177" s="21" t="s">
        <v>15</v>
      </c>
      <c r="G177" t="s">
        <v>282</v>
      </c>
      <c r="H177">
        <v>55</v>
      </c>
      <c r="I177" t="s">
        <v>136</v>
      </c>
      <c r="J177" t="s">
        <v>134</v>
      </c>
      <c r="K177" t="s">
        <v>19</v>
      </c>
      <c r="L177" s="32" t="s">
        <v>20</v>
      </c>
      <c r="M177" s="32" t="s">
        <v>326</v>
      </c>
      <c r="N177">
        <v>5000</v>
      </c>
      <c r="O177">
        <v>26188609</v>
      </c>
      <c r="P177" s="24" t="s">
        <v>357</v>
      </c>
    </row>
    <row r="178" spans="1:16">
      <c r="A178" s="18">
        <v>73</v>
      </c>
      <c r="B178" s="6">
        <v>1</v>
      </c>
      <c r="C178">
        <v>2.96875</v>
      </c>
      <c r="D178" t="s">
        <v>14</v>
      </c>
      <c r="E178">
        <v>18.399999999999999</v>
      </c>
      <c r="F178" s="21" t="s">
        <v>15</v>
      </c>
      <c r="G178" t="s">
        <v>282</v>
      </c>
      <c r="H178">
        <v>20</v>
      </c>
      <c r="I178" t="s">
        <v>137</v>
      </c>
      <c r="J178" t="s">
        <v>125</v>
      </c>
      <c r="K178" t="s">
        <v>130</v>
      </c>
      <c r="L178" s="32" t="s">
        <v>20</v>
      </c>
      <c r="M178" s="32" t="s">
        <v>326</v>
      </c>
      <c r="N178">
        <v>10000</v>
      </c>
      <c r="O178" s="21">
        <v>21162527</v>
      </c>
      <c r="P178" s="6" t="s">
        <v>358</v>
      </c>
    </row>
    <row r="179" spans="1:16">
      <c r="A179" s="18">
        <v>73</v>
      </c>
      <c r="B179" s="6">
        <v>6</v>
      </c>
      <c r="C179">
        <v>1.0929687537499999</v>
      </c>
      <c r="D179" t="s">
        <v>14</v>
      </c>
      <c r="E179">
        <v>18.399999999999999</v>
      </c>
      <c r="F179" s="21" t="s">
        <v>15</v>
      </c>
      <c r="G179" t="s">
        <v>282</v>
      </c>
      <c r="H179">
        <v>20</v>
      </c>
      <c r="I179" t="s">
        <v>137</v>
      </c>
      <c r="J179" t="s">
        <v>125</v>
      </c>
      <c r="K179" t="s">
        <v>130</v>
      </c>
      <c r="L179" s="32" t="s">
        <v>20</v>
      </c>
      <c r="M179" s="32" t="s">
        <v>326</v>
      </c>
      <c r="N179">
        <v>10000</v>
      </c>
      <c r="O179" s="21">
        <v>21162527</v>
      </c>
    </row>
    <row r="180" spans="1:16">
      <c r="A180" s="18">
        <v>74</v>
      </c>
      <c r="B180" s="6">
        <v>3.3333333E-2</v>
      </c>
      <c r="C180">
        <f>0.483870967741935/(0.152*35/28)</f>
        <v>2.546689303904921</v>
      </c>
      <c r="D180" t="s">
        <v>14</v>
      </c>
      <c r="E180">
        <v>30</v>
      </c>
      <c r="F180" s="6" t="s">
        <v>70</v>
      </c>
      <c r="G180" t="s">
        <v>282</v>
      </c>
      <c r="H180">
        <v>243</v>
      </c>
      <c r="I180" t="s">
        <v>137</v>
      </c>
      <c r="J180" t="s">
        <v>125</v>
      </c>
      <c r="K180" t="s">
        <v>19</v>
      </c>
      <c r="L180" s="32" t="s">
        <v>20</v>
      </c>
      <c r="M180" s="32" t="s">
        <v>326</v>
      </c>
      <c r="O180" s="8">
        <v>22830500</v>
      </c>
      <c r="P180" s="24" t="s">
        <v>138</v>
      </c>
    </row>
    <row r="181" spans="1:16">
      <c r="A181" s="18">
        <v>74</v>
      </c>
      <c r="B181" s="6">
        <v>8.3333332999999996E-2</v>
      </c>
      <c r="C181">
        <f>0.32258064516129/(0.152*35/28)</f>
        <v>1.6977928692699473</v>
      </c>
      <c r="D181" t="s">
        <v>14</v>
      </c>
      <c r="E181">
        <v>30</v>
      </c>
      <c r="F181" s="6" t="s">
        <v>70</v>
      </c>
      <c r="G181" t="s">
        <v>282</v>
      </c>
      <c r="H181">
        <v>243</v>
      </c>
      <c r="I181" t="s">
        <v>137</v>
      </c>
      <c r="J181" t="s">
        <v>125</v>
      </c>
      <c r="K181" t="s">
        <v>19</v>
      </c>
      <c r="L181" s="32" t="s">
        <v>20</v>
      </c>
      <c r="M181" s="32" t="s">
        <v>326</v>
      </c>
      <c r="O181" s="8">
        <v>22830500</v>
      </c>
    </row>
    <row r="182" spans="1:16">
      <c r="A182" s="18">
        <v>74</v>
      </c>
      <c r="B182" s="6">
        <v>0.16666666699999999</v>
      </c>
      <c r="C182">
        <f>0.161290322580644/(0.152*35/28)</f>
        <v>0.84889643463496833</v>
      </c>
      <c r="D182" t="s">
        <v>14</v>
      </c>
      <c r="E182">
        <v>30</v>
      </c>
      <c r="F182" s="6" t="s">
        <v>70</v>
      </c>
      <c r="G182" t="s">
        <v>282</v>
      </c>
      <c r="H182">
        <v>243</v>
      </c>
      <c r="I182" t="s">
        <v>137</v>
      </c>
      <c r="J182" t="s">
        <v>125</v>
      </c>
      <c r="K182" t="s">
        <v>19</v>
      </c>
      <c r="L182" s="32" t="s">
        <v>20</v>
      </c>
      <c r="M182" s="32" t="s">
        <v>326</v>
      </c>
      <c r="O182" s="8">
        <v>22830500</v>
      </c>
    </row>
    <row r="183" spans="1:16">
      <c r="A183">
        <v>75</v>
      </c>
      <c r="B183">
        <v>3.3333333E-2</v>
      </c>
      <c r="C183">
        <f>0.277777777777773/(0.152*35/28)</f>
        <v>1.4619883040935422</v>
      </c>
      <c r="D183" t="s">
        <v>14</v>
      </c>
      <c r="E183">
        <v>30</v>
      </c>
      <c r="F183" s="6" t="s">
        <v>70</v>
      </c>
      <c r="G183" t="s">
        <v>282</v>
      </c>
      <c r="H183">
        <v>914</v>
      </c>
      <c r="I183" t="s">
        <v>137</v>
      </c>
      <c r="J183" t="s">
        <v>125</v>
      </c>
      <c r="K183" t="s">
        <v>19</v>
      </c>
      <c r="L183" t="s">
        <v>20</v>
      </c>
      <c r="M183" s="32" t="s">
        <v>326</v>
      </c>
      <c r="O183">
        <v>22830500</v>
      </c>
      <c r="P183" t="s">
        <v>139</v>
      </c>
    </row>
    <row r="184" spans="1:16">
      <c r="A184">
        <v>75</v>
      </c>
      <c r="B184">
        <v>8.3333332999999996E-2</v>
      </c>
      <c r="C184">
        <f>0.166666666666665/(0.152*35/28)</f>
        <v>0.87719298245613153</v>
      </c>
      <c r="D184" t="s">
        <v>14</v>
      </c>
      <c r="E184">
        <v>30</v>
      </c>
      <c r="F184" s="6" t="s">
        <v>70</v>
      </c>
      <c r="G184" t="s">
        <v>282</v>
      </c>
      <c r="H184">
        <v>914</v>
      </c>
      <c r="I184" t="s">
        <v>137</v>
      </c>
      <c r="J184" t="s">
        <v>125</v>
      </c>
      <c r="K184" t="s">
        <v>19</v>
      </c>
      <c r="L184" t="s">
        <v>20</v>
      </c>
      <c r="M184" s="32" t="s">
        <v>326</v>
      </c>
      <c r="O184">
        <v>22830500</v>
      </c>
    </row>
    <row r="185" spans="1:16">
      <c r="A185">
        <v>75</v>
      </c>
      <c r="B185">
        <v>0.16666666699999999</v>
      </c>
      <c r="C185">
        <f>0.111111111111108/(0.152*35/28)</f>
        <v>0.58479532163741055</v>
      </c>
      <c r="D185" t="s">
        <v>14</v>
      </c>
      <c r="E185">
        <v>30</v>
      </c>
      <c r="F185" s="6" t="s">
        <v>70</v>
      </c>
      <c r="G185" t="s">
        <v>282</v>
      </c>
      <c r="H185">
        <v>914</v>
      </c>
      <c r="I185" t="s">
        <v>137</v>
      </c>
      <c r="J185" t="s">
        <v>125</v>
      </c>
      <c r="K185" t="s">
        <v>19</v>
      </c>
      <c r="L185" t="s">
        <v>20</v>
      </c>
      <c r="M185" s="32" t="s">
        <v>326</v>
      </c>
      <c r="O185">
        <v>22830500</v>
      </c>
    </row>
    <row r="186" spans="1:16">
      <c r="A186">
        <v>75</v>
      </c>
      <c r="B186">
        <v>0.5</v>
      </c>
      <c r="C186">
        <f>0.222222222222222/(0.152*35/28)</f>
        <v>1.1695906432748526</v>
      </c>
      <c r="D186" t="s">
        <v>14</v>
      </c>
      <c r="E186">
        <v>30</v>
      </c>
      <c r="F186" s="6" t="s">
        <v>70</v>
      </c>
      <c r="G186" t="s">
        <v>282</v>
      </c>
      <c r="H186">
        <v>914</v>
      </c>
      <c r="I186" t="s">
        <v>137</v>
      </c>
      <c r="J186" t="s">
        <v>125</v>
      </c>
      <c r="K186" t="s">
        <v>19</v>
      </c>
      <c r="L186" t="s">
        <v>20</v>
      </c>
      <c r="M186" s="32" t="s">
        <v>326</v>
      </c>
      <c r="O186">
        <v>22830500</v>
      </c>
    </row>
    <row r="187" spans="1:16">
      <c r="A187" s="18">
        <v>76</v>
      </c>
      <c r="B187" s="6">
        <v>1</v>
      </c>
      <c r="C187">
        <v>0.36</v>
      </c>
      <c r="D187" t="s">
        <v>14</v>
      </c>
      <c r="E187">
        <v>20</v>
      </c>
      <c r="F187" s="16" t="s">
        <v>86</v>
      </c>
      <c r="G187" t="s">
        <v>282</v>
      </c>
      <c r="H187">
        <v>800</v>
      </c>
      <c r="I187" t="s">
        <v>140</v>
      </c>
      <c r="J187" t="s">
        <v>125</v>
      </c>
      <c r="K187" t="s">
        <v>19</v>
      </c>
      <c r="L187" s="32" t="s">
        <v>20</v>
      </c>
      <c r="M187" s="32" t="s">
        <v>59</v>
      </c>
      <c r="N187">
        <v>0</v>
      </c>
      <c r="O187" s="22" t="s">
        <v>141</v>
      </c>
      <c r="P187" s="6" t="s">
        <v>142</v>
      </c>
    </row>
    <row r="188" spans="1:16">
      <c r="A188" s="18">
        <v>76</v>
      </c>
      <c r="B188" s="6">
        <v>3</v>
      </c>
      <c r="C188">
        <v>0.27</v>
      </c>
      <c r="D188" t="s">
        <v>14</v>
      </c>
      <c r="E188">
        <v>20</v>
      </c>
      <c r="F188" s="16" t="s">
        <v>86</v>
      </c>
      <c r="G188" t="s">
        <v>282</v>
      </c>
      <c r="H188">
        <v>800</v>
      </c>
      <c r="I188" t="s">
        <v>140</v>
      </c>
      <c r="J188" t="s">
        <v>125</v>
      </c>
      <c r="K188" t="s">
        <v>19</v>
      </c>
      <c r="L188" s="32" t="s">
        <v>20</v>
      </c>
      <c r="M188" s="32" t="s">
        <v>59</v>
      </c>
      <c r="N188">
        <v>0</v>
      </c>
      <c r="O188" s="22" t="s">
        <v>141</v>
      </c>
    </row>
    <row r="189" spans="1:16">
      <c r="A189" s="18">
        <v>76</v>
      </c>
      <c r="B189" s="6">
        <v>6</v>
      </c>
      <c r="C189">
        <v>0.25</v>
      </c>
      <c r="D189" t="s">
        <v>14</v>
      </c>
      <c r="E189">
        <v>20</v>
      </c>
      <c r="F189" s="16" t="s">
        <v>86</v>
      </c>
      <c r="G189" t="s">
        <v>282</v>
      </c>
      <c r="H189">
        <v>800</v>
      </c>
      <c r="I189" t="s">
        <v>140</v>
      </c>
      <c r="J189" t="s">
        <v>125</v>
      </c>
      <c r="K189" t="s">
        <v>19</v>
      </c>
      <c r="L189" s="32" t="s">
        <v>20</v>
      </c>
      <c r="M189" s="32" t="s">
        <v>59</v>
      </c>
      <c r="N189">
        <v>0</v>
      </c>
      <c r="O189" s="22" t="s">
        <v>141</v>
      </c>
    </row>
    <row r="190" spans="1:16">
      <c r="A190" s="18">
        <v>76</v>
      </c>
      <c r="B190" s="6">
        <v>12</v>
      </c>
      <c r="C190">
        <v>0.16</v>
      </c>
      <c r="D190" t="s">
        <v>14</v>
      </c>
      <c r="E190">
        <v>20</v>
      </c>
      <c r="F190" s="16" t="s">
        <v>86</v>
      </c>
      <c r="G190" t="s">
        <v>282</v>
      </c>
      <c r="H190">
        <v>800</v>
      </c>
      <c r="I190" t="s">
        <v>140</v>
      </c>
      <c r="J190" t="s">
        <v>125</v>
      </c>
      <c r="K190" t="s">
        <v>19</v>
      </c>
      <c r="L190" s="32" t="s">
        <v>20</v>
      </c>
      <c r="M190" s="32" t="s">
        <v>59</v>
      </c>
      <c r="N190">
        <v>0</v>
      </c>
      <c r="O190" s="22" t="s">
        <v>141</v>
      </c>
    </row>
    <row r="191" spans="1:16">
      <c r="A191" s="18">
        <v>76</v>
      </c>
      <c r="B191" s="6">
        <v>24</v>
      </c>
      <c r="C191">
        <v>0.27</v>
      </c>
      <c r="D191" t="s">
        <v>14</v>
      </c>
      <c r="E191">
        <v>20</v>
      </c>
      <c r="F191" s="16" t="s">
        <v>86</v>
      </c>
      <c r="G191" t="s">
        <v>282</v>
      </c>
      <c r="H191">
        <v>800</v>
      </c>
      <c r="I191" t="s">
        <v>140</v>
      </c>
      <c r="J191" t="s">
        <v>125</v>
      </c>
      <c r="K191" t="s">
        <v>19</v>
      </c>
      <c r="L191" s="32" t="s">
        <v>20</v>
      </c>
      <c r="M191" s="32" t="s">
        <v>59</v>
      </c>
      <c r="N191">
        <v>0</v>
      </c>
      <c r="O191" s="22" t="s">
        <v>141</v>
      </c>
    </row>
    <row r="192" spans="1:16">
      <c r="A192" s="18">
        <v>76</v>
      </c>
      <c r="B192" s="6">
        <v>48</v>
      </c>
      <c r="C192">
        <v>0.32</v>
      </c>
      <c r="D192" t="s">
        <v>14</v>
      </c>
      <c r="E192">
        <v>20</v>
      </c>
      <c r="F192" s="16" t="s">
        <v>86</v>
      </c>
      <c r="G192" t="s">
        <v>282</v>
      </c>
      <c r="H192">
        <v>800</v>
      </c>
      <c r="I192" t="s">
        <v>140</v>
      </c>
      <c r="J192" t="s">
        <v>125</v>
      </c>
      <c r="K192" t="s">
        <v>19</v>
      </c>
      <c r="L192" s="32" t="s">
        <v>20</v>
      </c>
      <c r="M192" s="32" t="s">
        <v>59</v>
      </c>
      <c r="N192">
        <v>0</v>
      </c>
      <c r="O192" s="22" t="s">
        <v>141</v>
      </c>
    </row>
    <row r="193" spans="1:16">
      <c r="A193" s="18">
        <v>77</v>
      </c>
      <c r="B193" s="6">
        <v>24</v>
      </c>
      <c r="C193">
        <v>5.3278688524590097</v>
      </c>
      <c r="D193" t="s">
        <v>14</v>
      </c>
      <c r="E193">
        <v>20.2</v>
      </c>
      <c r="F193" s="6" t="s">
        <v>65</v>
      </c>
      <c r="G193" t="s">
        <v>282</v>
      </c>
      <c r="H193">
        <v>220</v>
      </c>
      <c r="I193" t="s">
        <v>81</v>
      </c>
      <c r="J193" t="s">
        <v>125</v>
      </c>
      <c r="K193" t="s">
        <v>19</v>
      </c>
      <c r="L193" s="6" t="s">
        <v>144</v>
      </c>
      <c r="M193" s="6" t="s">
        <v>196</v>
      </c>
      <c r="N193">
        <v>5000</v>
      </c>
      <c r="O193">
        <v>27490486</v>
      </c>
      <c r="P193" s="6" t="s">
        <v>145</v>
      </c>
    </row>
    <row r="194" spans="1:16">
      <c r="A194" s="18">
        <v>78</v>
      </c>
      <c r="B194" s="6">
        <v>24</v>
      </c>
      <c r="C194">
        <v>2.4590163934426199</v>
      </c>
      <c r="D194" t="s">
        <v>14</v>
      </c>
      <c r="E194">
        <v>20.2</v>
      </c>
      <c r="F194" s="6" t="s">
        <v>65</v>
      </c>
      <c r="G194" t="s">
        <v>282</v>
      </c>
      <c r="H194">
        <v>220</v>
      </c>
      <c r="I194" t="s">
        <v>81</v>
      </c>
      <c r="J194" t="s">
        <v>125</v>
      </c>
      <c r="K194" t="s">
        <v>19</v>
      </c>
      <c r="L194" s="32" t="s">
        <v>20</v>
      </c>
      <c r="M194" s="6" t="s">
        <v>196</v>
      </c>
      <c r="N194">
        <v>5000</v>
      </c>
      <c r="O194">
        <v>27490486</v>
      </c>
      <c r="P194" s="6" t="s">
        <v>146</v>
      </c>
    </row>
    <row r="195" spans="1:16">
      <c r="A195" s="18">
        <v>79</v>
      </c>
      <c r="B195" s="6">
        <v>72</v>
      </c>
      <c r="C195">
        <v>2.0886075949367</v>
      </c>
      <c r="D195" t="s">
        <v>14</v>
      </c>
      <c r="E195">
        <v>19.100000000000001</v>
      </c>
      <c r="F195" s="21" t="s">
        <v>15</v>
      </c>
      <c r="G195" t="s">
        <v>282</v>
      </c>
      <c r="H195">
        <v>68</v>
      </c>
      <c r="I195" t="s">
        <v>81</v>
      </c>
      <c r="J195" t="s">
        <v>134</v>
      </c>
      <c r="K195" t="s">
        <v>19</v>
      </c>
      <c r="L195" s="32" t="s">
        <v>20</v>
      </c>
      <c r="M195" s="32" t="s">
        <v>59</v>
      </c>
      <c r="N195">
        <v>5000</v>
      </c>
      <c r="O195">
        <v>27254470</v>
      </c>
      <c r="P195" s="6" t="s">
        <v>147</v>
      </c>
    </row>
    <row r="196" spans="1:16">
      <c r="A196" s="18">
        <v>79</v>
      </c>
      <c r="B196" s="6">
        <v>240</v>
      </c>
      <c r="C196">
        <v>2.4050632911392298</v>
      </c>
      <c r="D196" t="s">
        <v>14</v>
      </c>
      <c r="E196">
        <v>19.100000000000001</v>
      </c>
      <c r="F196" s="21" t="s">
        <v>15</v>
      </c>
      <c r="G196" t="s">
        <v>282</v>
      </c>
      <c r="H196">
        <v>68</v>
      </c>
      <c r="I196" t="s">
        <v>81</v>
      </c>
      <c r="J196" t="s">
        <v>134</v>
      </c>
      <c r="K196" t="s">
        <v>19</v>
      </c>
      <c r="L196" s="32" t="s">
        <v>20</v>
      </c>
      <c r="M196" s="32" t="s">
        <v>59</v>
      </c>
      <c r="N196">
        <v>5000</v>
      </c>
      <c r="O196">
        <v>27254470</v>
      </c>
    </row>
    <row r="197" spans="1:16">
      <c r="A197" s="18">
        <v>79</v>
      </c>
      <c r="B197" s="6">
        <v>408</v>
      </c>
      <c r="C197">
        <v>3.1012658227848</v>
      </c>
      <c r="D197" t="s">
        <v>14</v>
      </c>
      <c r="E197">
        <v>19.100000000000001</v>
      </c>
      <c r="F197" s="21" t="s">
        <v>15</v>
      </c>
      <c r="G197" t="s">
        <v>282</v>
      </c>
      <c r="H197">
        <v>68</v>
      </c>
      <c r="I197" t="s">
        <v>81</v>
      </c>
      <c r="J197" t="s">
        <v>134</v>
      </c>
      <c r="K197" t="s">
        <v>19</v>
      </c>
      <c r="L197" s="32" t="s">
        <v>20</v>
      </c>
      <c r="M197" s="32" t="s">
        <v>59</v>
      </c>
      <c r="N197">
        <v>5000</v>
      </c>
      <c r="O197">
        <v>27254470</v>
      </c>
    </row>
    <row r="198" spans="1:16">
      <c r="A198" s="18">
        <v>80</v>
      </c>
      <c r="B198" s="6">
        <v>0.25</v>
      </c>
      <c r="C198">
        <v>2.33</v>
      </c>
      <c r="D198" t="s">
        <v>14</v>
      </c>
      <c r="E198">
        <v>20</v>
      </c>
      <c r="F198" s="6" t="s">
        <v>65</v>
      </c>
      <c r="G198" t="s">
        <v>282</v>
      </c>
      <c r="H198">
        <v>25</v>
      </c>
      <c r="I198" t="s">
        <v>167</v>
      </c>
      <c r="J198" t="s">
        <v>125</v>
      </c>
      <c r="K198" t="s">
        <v>19</v>
      </c>
      <c r="L198" t="s">
        <v>68</v>
      </c>
      <c r="M198" s="32" t="s">
        <v>326</v>
      </c>
      <c r="N198" t="s">
        <v>53</v>
      </c>
      <c r="O198">
        <v>30133308</v>
      </c>
      <c r="P198" s="6" t="s">
        <v>148</v>
      </c>
    </row>
    <row r="199" spans="1:16">
      <c r="A199" s="18">
        <v>80</v>
      </c>
      <c r="B199" s="6">
        <v>0.5</v>
      </c>
      <c r="C199">
        <v>3.68</v>
      </c>
      <c r="D199" t="s">
        <v>14</v>
      </c>
      <c r="E199">
        <v>20</v>
      </c>
      <c r="F199" s="6" t="s">
        <v>65</v>
      </c>
      <c r="G199" t="s">
        <v>282</v>
      </c>
      <c r="H199">
        <v>25</v>
      </c>
      <c r="I199" t="s">
        <v>167</v>
      </c>
      <c r="J199" t="s">
        <v>125</v>
      </c>
      <c r="K199" t="s">
        <v>19</v>
      </c>
      <c r="L199" t="s">
        <v>68</v>
      </c>
      <c r="M199" s="32" t="s">
        <v>326</v>
      </c>
      <c r="N199" t="s">
        <v>53</v>
      </c>
      <c r="O199">
        <v>30133308</v>
      </c>
    </row>
    <row r="200" spans="1:16">
      <c r="A200" s="18">
        <v>80</v>
      </c>
      <c r="B200" s="6">
        <v>1</v>
      </c>
      <c r="C200">
        <v>5.83</v>
      </c>
      <c r="D200" t="s">
        <v>14</v>
      </c>
      <c r="E200">
        <v>20</v>
      </c>
      <c r="F200" s="6" t="s">
        <v>65</v>
      </c>
      <c r="G200" t="s">
        <v>282</v>
      </c>
      <c r="H200">
        <v>25</v>
      </c>
      <c r="I200" t="s">
        <v>167</v>
      </c>
      <c r="J200" t="s">
        <v>125</v>
      </c>
      <c r="K200" t="s">
        <v>19</v>
      </c>
      <c r="L200" t="s">
        <v>68</v>
      </c>
      <c r="M200" s="32" t="s">
        <v>326</v>
      </c>
      <c r="N200" t="s">
        <v>53</v>
      </c>
      <c r="O200">
        <v>30133308</v>
      </c>
    </row>
    <row r="201" spans="1:16">
      <c r="A201" s="18">
        <v>80</v>
      </c>
      <c r="B201" s="6">
        <v>2</v>
      </c>
      <c r="C201">
        <v>4.17</v>
      </c>
      <c r="D201" t="s">
        <v>14</v>
      </c>
      <c r="E201">
        <v>20</v>
      </c>
      <c r="F201" s="6" t="s">
        <v>65</v>
      </c>
      <c r="G201" t="s">
        <v>282</v>
      </c>
      <c r="H201">
        <v>25</v>
      </c>
      <c r="I201" t="s">
        <v>167</v>
      </c>
      <c r="J201" t="s">
        <v>125</v>
      </c>
      <c r="K201" t="s">
        <v>19</v>
      </c>
      <c r="L201" t="s">
        <v>68</v>
      </c>
      <c r="M201" s="32" t="s">
        <v>326</v>
      </c>
      <c r="N201" t="s">
        <v>53</v>
      </c>
      <c r="O201">
        <v>30133308</v>
      </c>
    </row>
    <row r="202" spans="1:16">
      <c r="A202" s="18">
        <v>80</v>
      </c>
      <c r="B202" s="6">
        <v>4</v>
      </c>
      <c r="C202">
        <v>2.56</v>
      </c>
      <c r="D202" t="s">
        <v>14</v>
      </c>
      <c r="E202">
        <v>20</v>
      </c>
      <c r="F202" s="6" t="s">
        <v>65</v>
      </c>
      <c r="G202" t="s">
        <v>282</v>
      </c>
      <c r="H202">
        <v>25</v>
      </c>
      <c r="I202" t="s">
        <v>167</v>
      </c>
      <c r="J202" t="s">
        <v>125</v>
      </c>
      <c r="K202" t="s">
        <v>19</v>
      </c>
      <c r="L202" t="s">
        <v>68</v>
      </c>
      <c r="M202" s="32" t="s">
        <v>326</v>
      </c>
      <c r="N202" t="s">
        <v>53</v>
      </c>
      <c r="O202">
        <v>30133308</v>
      </c>
    </row>
    <row r="203" spans="1:16">
      <c r="A203" s="18">
        <v>80</v>
      </c>
      <c r="B203" s="6">
        <v>6</v>
      </c>
      <c r="C203">
        <v>1.1200000000000001</v>
      </c>
      <c r="D203" t="s">
        <v>14</v>
      </c>
      <c r="E203">
        <v>20</v>
      </c>
      <c r="F203" s="6" t="s">
        <v>65</v>
      </c>
      <c r="G203" t="s">
        <v>282</v>
      </c>
      <c r="H203">
        <v>25</v>
      </c>
      <c r="I203" t="s">
        <v>167</v>
      </c>
      <c r="J203" t="s">
        <v>125</v>
      </c>
      <c r="K203" t="s">
        <v>19</v>
      </c>
      <c r="L203" t="s">
        <v>68</v>
      </c>
      <c r="M203" s="32" t="s">
        <v>326</v>
      </c>
      <c r="N203" t="s">
        <v>53</v>
      </c>
      <c r="O203">
        <v>30133308</v>
      </c>
    </row>
    <row r="204" spans="1:16">
      <c r="A204" s="18">
        <v>80</v>
      </c>
      <c r="B204" s="6">
        <v>24</v>
      </c>
      <c r="C204">
        <v>0.39</v>
      </c>
      <c r="D204" t="s">
        <v>14</v>
      </c>
      <c r="E204">
        <v>20</v>
      </c>
      <c r="F204" s="6" t="s">
        <v>65</v>
      </c>
      <c r="G204" t="s">
        <v>282</v>
      </c>
      <c r="H204">
        <v>25</v>
      </c>
      <c r="I204" t="s">
        <v>167</v>
      </c>
      <c r="J204" t="s">
        <v>125</v>
      </c>
      <c r="K204" t="s">
        <v>19</v>
      </c>
      <c r="L204" t="s">
        <v>68</v>
      </c>
      <c r="M204" s="32" t="s">
        <v>326</v>
      </c>
      <c r="N204" t="s">
        <v>53</v>
      </c>
      <c r="O204">
        <v>30133308</v>
      </c>
    </row>
    <row r="205" spans="1:16">
      <c r="A205" s="18">
        <v>80</v>
      </c>
      <c r="B205" s="6">
        <v>48</v>
      </c>
      <c r="C205">
        <v>0.2</v>
      </c>
      <c r="D205" t="s">
        <v>14</v>
      </c>
      <c r="E205">
        <v>20</v>
      </c>
      <c r="F205" s="6" t="s">
        <v>65</v>
      </c>
      <c r="G205" t="s">
        <v>282</v>
      </c>
      <c r="H205">
        <v>25</v>
      </c>
      <c r="I205" t="s">
        <v>167</v>
      </c>
      <c r="J205" t="s">
        <v>125</v>
      </c>
      <c r="K205" t="s">
        <v>130</v>
      </c>
      <c r="L205" t="s">
        <v>68</v>
      </c>
      <c r="M205" s="32" t="s">
        <v>326</v>
      </c>
      <c r="N205" t="s">
        <v>53</v>
      </c>
      <c r="O205">
        <v>30133308</v>
      </c>
      <c r="P205" s="6"/>
    </row>
    <row r="206" spans="1:16">
      <c r="A206" s="18">
        <v>81</v>
      </c>
      <c r="B206" s="6">
        <v>4</v>
      </c>
      <c r="C206">
        <v>0.52830188679245105</v>
      </c>
      <c r="D206" t="s">
        <v>14</v>
      </c>
      <c r="E206">
        <v>19.100000000000001</v>
      </c>
      <c r="F206" s="21" t="s">
        <v>15</v>
      </c>
      <c r="G206" t="s">
        <v>282</v>
      </c>
      <c r="H206">
        <v>75</v>
      </c>
      <c r="I206" s="16" t="s">
        <v>137</v>
      </c>
      <c r="J206" t="s">
        <v>125</v>
      </c>
      <c r="K206" t="s">
        <v>130</v>
      </c>
      <c r="L206" t="s">
        <v>221</v>
      </c>
      <c r="M206" s="32" t="s">
        <v>326</v>
      </c>
      <c r="N206">
        <v>0</v>
      </c>
      <c r="O206" s="22" t="s">
        <v>150</v>
      </c>
      <c r="P206" t="s">
        <v>308</v>
      </c>
    </row>
    <row r="207" spans="1:16">
      <c r="A207" s="18">
        <v>82</v>
      </c>
      <c r="B207" s="6">
        <v>48</v>
      </c>
      <c r="C207">
        <v>0.91935483870968604</v>
      </c>
      <c r="D207" t="s">
        <v>14</v>
      </c>
      <c r="E207">
        <v>19.100000000000001</v>
      </c>
      <c r="F207" s="21" t="s">
        <v>15</v>
      </c>
      <c r="G207" t="s">
        <v>282</v>
      </c>
      <c r="H207">
        <v>50</v>
      </c>
      <c r="I207" s="16" t="s">
        <v>137</v>
      </c>
      <c r="J207" t="s">
        <v>134</v>
      </c>
      <c r="K207" t="s">
        <v>19</v>
      </c>
      <c r="L207" t="s">
        <v>20</v>
      </c>
      <c r="M207" s="32" t="s">
        <v>326</v>
      </c>
      <c r="N207" t="s">
        <v>53</v>
      </c>
      <c r="O207" s="21">
        <v>22378564</v>
      </c>
      <c r="P207" s="6" t="s">
        <v>151</v>
      </c>
    </row>
    <row r="208" spans="1:16">
      <c r="A208">
        <v>83</v>
      </c>
      <c r="B208">
        <v>22</v>
      </c>
      <c r="C208">
        <v>2.8852459016393399</v>
      </c>
      <c r="D208" t="s">
        <v>14</v>
      </c>
      <c r="E208">
        <v>22.5</v>
      </c>
      <c r="F208" s="6" t="s">
        <v>65</v>
      </c>
      <c r="G208" t="s">
        <v>282</v>
      </c>
      <c r="H208">
        <v>129.1</v>
      </c>
      <c r="I208" s="6" t="s">
        <v>184</v>
      </c>
      <c r="J208" t="s">
        <v>152</v>
      </c>
      <c r="K208" t="s">
        <v>19</v>
      </c>
      <c r="L208" t="s">
        <v>126</v>
      </c>
      <c r="M208" s="32" t="s">
        <v>59</v>
      </c>
      <c r="N208">
        <v>5000</v>
      </c>
      <c r="O208">
        <v>25353068</v>
      </c>
      <c r="P208" s="6" t="s">
        <v>153</v>
      </c>
    </row>
    <row r="209" spans="1:16">
      <c r="A209">
        <v>84</v>
      </c>
      <c r="B209">
        <v>22</v>
      </c>
      <c r="C209">
        <v>3.08196721311475</v>
      </c>
      <c r="D209" t="s">
        <v>14</v>
      </c>
      <c r="E209">
        <v>22.5</v>
      </c>
      <c r="F209" s="6" t="s">
        <v>65</v>
      </c>
      <c r="G209" t="s">
        <v>282</v>
      </c>
      <c r="H209">
        <v>125.2</v>
      </c>
      <c r="I209" s="6" t="s">
        <v>184</v>
      </c>
      <c r="J209" t="s">
        <v>152</v>
      </c>
      <c r="K209" t="s">
        <v>19</v>
      </c>
      <c r="L209" t="s">
        <v>20</v>
      </c>
      <c r="M209" s="32" t="s">
        <v>59</v>
      </c>
      <c r="N209">
        <v>5000</v>
      </c>
      <c r="O209">
        <v>25353068</v>
      </c>
      <c r="P209" s="6" t="s">
        <v>154</v>
      </c>
    </row>
    <row r="210" spans="1:16">
      <c r="A210">
        <v>85</v>
      </c>
      <c r="B210">
        <v>48</v>
      </c>
      <c r="C210">
        <v>3.3714285714285701</v>
      </c>
      <c r="D210" t="s">
        <v>14</v>
      </c>
      <c r="E210">
        <v>17</v>
      </c>
      <c r="F210" s="21" t="s">
        <v>15</v>
      </c>
      <c r="G210" t="s">
        <v>282</v>
      </c>
      <c r="H210">
        <v>175.3</v>
      </c>
      <c r="I210" s="6" t="s">
        <v>184</v>
      </c>
      <c r="J210" t="s">
        <v>152</v>
      </c>
      <c r="K210" t="s">
        <v>19</v>
      </c>
      <c r="L210" t="s">
        <v>155</v>
      </c>
      <c r="M210" s="32" t="s">
        <v>196</v>
      </c>
      <c r="N210">
        <v>5000</v>
      </c>
      <c r="O210">
        <v>24937108</v>
      </c>
      <c r="P210" t="s">
        <v>156</v>
      </c>
    </row>
    <row r="211" spans="1:16">
      <c r="A211">
        <v>86</v>
      </c>
      <c r="B211">
        <v>48</v>
      </c>
      <c r="C211">
        <v>4.3428571428571399</v>
      </c>
      <c r="D211" t="s">
        <v>14</v>
      </c>
      <c r="E211">
        <v>17</v>
      </c>
      <c r="F211" s="21" t="s">
        <v>15</v>
      </c>
      <c r="G211" t="s">
        <v>282</v>
      </c>
      <c r="H211">
        <v>80</v>
      </c>
      <c r="I211" s="6" t="s">
        <v>184</v>
      </c>
      <c r="J211" t="s">
        <v>152</v>
      </c>
      <c r="K211" t="s">
        <v>19</v>
      </c>
      <c r="L211" t="s">
        <v>20</v>
      </c>
      <c r="M211" s="32" t="s">
        <v>326</v>
      </c>
      <c r="N211">
        <v>5000</v>
      </c>
      <c r="O211">
        <v>24937108</v>
      </c>
      <c r="P211" t="s">
        <v>157</v>
      </c>
    </row>
    <row r="212" spans="1:16">
      <c r="A212">
        <v>87</v>
      </c>
      <c r="B212">
        <v>24</v>
      </c>
      <c r="C212">
        <v>4.4776119402985</v>
      </c>
      <c r="D212" t="s">
        <v>14</v>
      </c>
      <c r="E212" t="s">
        <v>326</v>
      </c>
      <c r="F212" t="s">
        <v>158</v>
      </c>
      <c r="G212" t="s">
        <v>282</v>
      </c>
      <c r="H212">
        <v>194.4</v>
      </c>
      <c r="I212" s="6" t="s">
        <v>184</v>
      </c>
      <c r="J212" t="s">
        <v>152</v>
      </c>
      <c r="K212" t="s">
        <v>19</v>
      </c>
      <c r="L212" s="32" t="s">
        <v>159</v>
      </c>
      <c r="M212" s="32" t="s">
        <v>196</v>
      </c>
      <c r="N212">
        <v>5000</v>
      </c>
      <c r="O212">
        <v>24875656</v>
      </c>
      <c r="P212" s="26" t="s">
        <v>359</v>
      </c>
    </row>
    <row r="213" spans="1:16">
      <c r="A213">
        <v>88</v>
      </c>
      <c r="B213">
        <v>24</v>
      </c>
      <c r="C213">
        <v>2.6268656716417902</v>
      </c>
      <c r="D213" t="s">
        <v>14</v>
      </c>
      <c r="E213" t="s">
        <v>326</v>
      </c>
      <c r="F213" t="s">
        <v>158</v>
      </c>
      <c r="G213" t="s">
        <v>282</v>
      </c>
      <c r="H213">
        <v>150</v>
      </c>
      <c r="I213" s="6" t="s">
        <v>184</v>
      </c>
      <c r="J213" t="s">
        <v>152</v>
      </c>
      <c r="K213" t="s">
        <v>19</v>
      </c>
      <c r="L213" t="s">
        <v>20</v>
      </c>
      <c r="M213" s="32" t="s">
        <v>326</v>
      </c>
      <c r="N213">
        <v>5000</v>
      </c>
      <c r="O213">
        <v>24875656</v>
      </c>
      <c r="P213" s="26" t="s">
        <v>360</v>
      </c>
    </row>
    <row r="214" spans="1:16">
      <c r="A214">
        <v>89</v>
      </c>
      <c r="B214">
        <v>5</v>
      </c>
      <c r="C214">
        <v>2.3636363636363602</v>
      </c>
      <c r="D214" t="s">
        <v>14</v>
      </c>
      <c r="E214">
        <v>17</v>
      </c>
      <c r="F214" s="21" t="s">
        <v>15</v>
      </c>
      <c r="G214" t="s">
        <v>282</v>
      </c>
      <c r="H214">
        <v>168</v>
      </c>
      <c r="I214" s="6" t="s">
        <v>184</v>
      </c>
      <c r="J214" t="s">
        <v>152</v>
      </c>
      <c r="K214" t="s">
        <v>19</v>
      </c>
      <c r="L214" s="32" t="s">
        <v>159</v>
      </c>
      <c r="M214" s="32" t="s">
        <v>196</v>
      </c>
      <c r="N214">
        <v>5000</v>
      </c>
      <c r="O214">
        <v>24083623</v>
      </c>
      <c r="P214" s="6" t="s">
        <v>361</v>
      </c>
    </row>
    <row r="215" spans="1:16">
      <c r="A215">
        <v>89</v>
      </c>
      <c r="B215">
        <v>48</v>
      </c>
      <c r="C215">
        <v>2.1621621621621498</v>
      </c>
      <c r="D215" t="s">
        <v>14</v>
      </c>
      <c r="E215">
        <v>17</v>
      </c>
      <c r="F215" s="21" t="s">
        <v>15</v>
      </c>
      <c r="G215" t="s">
        <v>282</v>
      </c>
      <c r="H215">
        <v>168</v>
      </c>
      <c r="I215" s="6" t="s">
        <v>184</v>
      </c>
      <c r="J215" t="s">
        <v>152</v>
      </c>
      <c r="K215" t="s">
        <v>19</v>
      </c>
      <c r="L215" t="s">
        <v>20</v>
      </c>
      <c r="M215" s="32" t="s">
        <v>196</v>
      </c>
      <c r="N215">
        <v>5000</v>
      </c>
      <c r="O215">
        <v>24083623</v>
      </c>
    </row>
    <row r="216" spans="1:16">
      <c r="A216">
        <v>90</v>
      </c>
      <c r="B216">
        <v>5</v>
      </c>
      <c r="C216">
        <v>2.4545454545454501</v>
      </c>
      <c r="D216" t="s">
        <v>14</v>
      </c>
      <c r="E216">
        <v>17</v>
      </c>
      <c r="F216" s="21" t="s">
        <v>15</v>
      </c>
      <c r="G216" t="s">
        <v>282</v>
      </c>
      <c r="H216">
        <v>168</v>
      </c>
      <c r="I216" s="6" t="s">
        <v>184</v>
      </c>
      <c r="J216" t="s">
        <v>152</v>
      </c>
      <c r="K216" t="s">
        <v>19</v>
      </c>
      <c r="L216" s="32" t="s">
        <v>159</v>
      </c>
      <c r="M216" s="32" t="s">
        <v>196</v>
      </c>
      <c r="N216">
        <v>5000</v>
      </c>
      <c r="O216">
        <v>24083623</v>
      </c>
      <c r="P216" s="6" t="s">
        <v>362</v>
      </c>
    </row>
    <row r="217" spans="1:16">
      <c r="A217">
        <v>90</v>
      </c>
      <c r="B217">
        <v>48</v>
      </c>
      <c r="C217">
        <v>3.4234234234234102</v>
      </c>
      <c r="D217" t="s">
        <v>14</v>
      </c>
      <c r="E217">
        <v>17</v>
      </c>
      <c r="F217" s="21" t="s">
        <v>15</v>
      </c>
      <c r="G217" t="s">
        <v>282</v>
      </c>
      <c r="H217">
        <v>168</v>
      </c>
      <c r="I217" s="6" t="s">
        <v>184</v>
      </c>
      <c r="J217" t="s">
        <v>152</v>
      </c>
      <c r="K217" t="s">
        <v>19</v>
      </c>
      <c r="L217" t="s">
        <v>160</v>
      </c>
      <c r="M217" s="32" t="s">
        <v>196</v>
      </c>
      <c r="N217">
        <v>5000</v>
      </c>
      <c r="O217">
        <v>24083623</v>
      </c>
    </row>
    <row r="218" spans="1:16">
      <c r="A218">
        <v>91</v>
      </c>
      <c r="B218">
        <v>4</v>
      </c>
      <c r="C218">
        <v>4.6399999999999997</v>
      </c>
      <c r="D218" t="s">
        <v>14</v>
      </c>
      <c r="E218">
        <v>21.4</v>
      </c>
      <c r="F218" s="6" t="s">
        <v>65</v>
      </c>
      <c r="G218" t="s">
        <v>282</v>
      </c>
      <c r="H218">
        <v>7</v>
      </c>
      <c r="I218" s="21" t="s">
        <v>161</v>
      </c>
      <c r="J218" t="s">
        <v>152</v>
      </c>
      <c r="K218" t="s">
        <v>19</v>
      </c>
      <c r="L218" t="s">
        <v>160</v>
      </c>
      <c r="M218" s="32" t="s">
        <v>196</v>
      </c>
      <c r="N218">
        <v>500</v>
      </c>
      <c r="O218">
        <v>21670497</v>
      </c>
      <c r="P218" s="6" t="s">
        <v>162</v>
      </c>
    </row>
    <row r="219" spans="1:16">
      <c r="A219">
        <v>91</v>
      </c>
      <c r="B219">
        <v>24</v>
      </c>
      <c r="C219">
        <v>0.63999999999999901</v>
      </c>
      <c r="D219" t="s">
        <v>14</v>
      </c>
      <c r="E219">
        <v>21.4</v>
      </c>
      <c r="F219" s="6" t="s">
        <v>65</v>
      </c>
      <c r="G219" t="s">
        <v>282</v>
      </c>
      <c r="H219">
        <v>7</v>
      </c>
      <c r="I219" s="21" t="s">
        <v>161</v>
      </c>
      <c r="J219" t="s">
        <v>152</v>
      </c>
      <c r="K219" t="s">
        <v>19</v>
      </c>
      <c r="L219" t="s">
        <v>160</v>
      </c>
      <c r="M219" s="32" t="s">
        <v>196</v>
      </c>
      <c r="N219">
        <v>500</v>
      </c>
      <c r="O219">
        <v>21670497</v>
      </c>
    </row>
    <row r="220" spans="1:16">
      <c r="A220">
        <v>91</v>
      </c>
      <c r="B220">
        <v>72</v>
      </c>
      <c r="C220">
        <v>0.36</v>
      </c>
      <c r="D220" t="s">
        <v>14</v>
      </c>
      <c r="E220">
        <v>21.4</v>
      </c>
      <c r="F220" s="6" t="s">
        <v>65</v>
      </c>
      <c r="G220" t="s">
        <v>282</v>
      </c>
      <c r="H220">
        <v>7</v>
      </c>
      <c r="I220" s="21" t="s">
        <v>161</v>
      </c>
      <c r="J220" t="s">
        <v>152</v>
      </c>
      <c r="K220" t="s">
        <v>19</v>
      </c>
      <c r="L220" t="s">
        <v>160</v>
      </c>
      <c r="M220" s="32" t="s">
        <v>196</v>
      </c>
      <c r="N220">
        <v>500</v>
      </c>
      <c r="O220">
        <v>21670497</v>
      </c>
    </row>
    <row r="221" spans="1:16">
      <c r="A221">
        <v>91</v>
      </c>
      <c r="B221">
        <v>96</v>
      </c>
      <c r="C221">
        <v>0.44</v>
      </c>
      <c r="D221" t="s">
        <v>14</v>
      </c>
      <c r="E221">
        <v>21.4</v>
      </c>
      <c r="F221" s="6" t="s">
        <v>65</v>
      </c>
      <c r="G221" t="s">
        <v>282</v>
      </c>
      <c r="H221">
        <v>7</v>
      </c>
      <c r="I221" s="21" t="s">
        <v>161</v>
      </c>
      <c r="J221" t="s">
        <v>152</v>
      </c>
      <c r="K221" t="s">
        <v>19</v>
      </c>
      <c r="L221" t="s">
        <v>160</v>
      </c>
      <c r="M221" s="32" t="s">
        <v>196</v>
      </c>
      <c r="N221">
        <v>500</v>
      </c>
      <c r="O221">
        <v>21670497</v>
      </c>
    </row>
    <row r="222" spans="1:16">
      <c r="A222">
        <v>91</v>
      </c>
      <c r="B222">
        <v>168</v>
      </c>
      <c r="C222" s="6">
        <v>0.18</v>
      </c>
      <c r="D222" t="s">
        <v>14</v>
      </c>
      <c r="E222">
        <v>21.4</v>
      </c>
      <c r="F222" s="6" t="s">
        <v>65</v>
      </c>
      <c r="G222" t="s">
        <v>282</v>
      </c>
      <c r="H222">
        <v>7</v>
      </c>
      <c r="I222" s="21" t="s">
        <v>161</v>
      </c>
      <c r="J222" t="s">
        <v>152</v>
      </c>
      <c r="K222" t="s">
        <v>19</v>
      </c>
      <c r="L222" t="s">
        <v>160</v>
      </c>
      <c r="M222" s="32" t="s">
        <v>196</v>
      </c>
      <c r="N222">
        <v>500</v>
      </c>
      <c r="O222">
        <v>21670497</v>
      </c>
    </row>
    <row r="223" spans="1:16">
      <c r="A223">
        <v>92</v>
      </c>
      <c r="B223">
        <v>4</v>
      </c>
      <c r="C223">
        <v>0.84313725490196001</v>
      </c>
      <c r="D223" t="s">
        <v>14</v>
      </c>
      <c r="E223">
        <v>21.4</v>
      </c>
      <c r="F223" s="6" t="s">
        <v>65</v>
      </c>
      <c r="G223" t="s">
        <v>282</v>
      </c>
      <c r="H223">
        <v>7</v>
      </c>
      <c r="I223" s="21" t="s">
        <v>161</v>
      </c>
      <c r="J223" t="s">
        <v>152</v>
      </c>
      <c r="K223" t="s">
        <v>19</v>
      </c>
      <c r="L223" t="s">
        <v>20</v>
      </c>
      <c r="M223" s="32" t="s">
        <v>196</v>
      </c>
      <c r="N223">
        <v>500</v>
      </c>
      <c r="O223">
        <v>21670497</v>
      </c>
      <c r="P223" s="6" t="s">
        <v>363</v>
      </c>
    </row>
    <row r="224" spans="1:16">
      <c r="A224">
        <v>92</v>
      </c>
      <c r="B224">
        <v>24</v>
      </c>
      <c r="C224">
        <v>0.52941176470588203</v>
      </c>
      <c r="D224" t="s">
        <v>14</v>
      </c>
      <c r="E224">
        <v>21.4</v>
      </c>
      <c r="F224" s="6" t="s">
        <v>65</v>
      </c>
      <c r="G224" t="s">
        <v>282</v>
      </c>
      <c r="H224">
        <v>7</v>
      </c>
      <c r="I224" s="21" t="s">
        <v>161</v>
      </c>
      <c r="J224" t="s">
        <v>152</v>
      </c>
      <c r="K224" t="s">
        <v>19</v>
      </c>
      <c r="L224" t="s">
        <v>20</v>
      </c>
      <c r="M224" s="32" t="s">
        <v>196</v>
      </c>
      <c r="N224">
        <v>500</v>
      </c>
      <c r="O224">
        <v>21670497</v>
      </c>
    </row>
    <row r="225" spans="1:16">
      <c r="A225">
        <v>92</v>
      </c>
      <c r="B225">
        <v>96</v>
      </c>
      <c r="C225">
        <v>0.17647058823529299</v>
      </c>
      <c r="D225" t="s">
        <v>14</v>
      </c>
      <c r="E225">
        <v>21.4</v>
      </c>
      <c r="F225" s="6" t="s">
        <v>65</v>
      </c>
      <c r="G225" t="s">
        <v>282</v>
      </c>
      <c r="H225">
        <v>7</v>
      </c>
      <c r="I225" s="21" t="s">
        <v>161</v>
      </c>
      <c r="J225" t="s">
        <v>152</v>
      </c>
      <c r="K225" t="s">
        <v>19</v>
      </c>
      <c r="L225" t="s">
        <v>20</v>
      </c>
      <c r="M225" s="32" t="s">
        <v>196</v>
      </c>
      <c r="N225">
        <v>500</v>
      </c>
      <c r="O225">
        <v>21670497</v>
      </c>
    </row>
    <row r="226" spans="1:16">
      <c r="A226">
        <v>93</v>
      </c>
      <c r="B226">
        <v>18</v>
      </c>
      <c r="C226">
        <v>2.2522522522522501</v>
      </c>
      <c r="D226" t="s">
        <v>14</v>
      </c>
      <c r="E226">
        <v>18</v>
      </c>
      <c r="F226" s="6" t="s">
        <v>65</v>
      </c>
      <c r="G226" t="s">
        <v>282</v>
      </c>
      <c r="H226">
        <v>200</v>
      </c>
      <c r="I226" s="6" t="s">
        <v>184</v>
      </c>
      <c r="J226" t="s">
        <v>152</v>
      </c>
      <c r="K226" t="s">
        <v>19</v>
      </c>
      <c r="L226" t="s">
        <v>20</v>
      </c>
      <c r="M226" s="32" t="s">
        <v>196</v>
      </c>
      <c r="N226">
        <v>5000</v>
      </c>
      <c r="O226" s="23">
        <v>25955122</v>
      </c>
      <c r="P226" t="s">
        <v>163</v>
      </c>
    </row>
    <row r="227" spans="1:16">
      <c r="A227">
        <v>94</v>
      </c>
      <c r="B227">
        <v>18</v>
      </c>
      <c r="C227">
        <v>2.4774774774774699</v>
      </c>
      <c r="D227" t="s">
        <v>14</v>
      </c>
      <c r="E227">
        <v>18</v>
      </c>
      <c r="F227" s="6" t="s">
        <v>65</v>
      </c>
      <c r="G227" t="s">
        <v>282</v>
      </c>
      <c r="H227">
        <v>200</v>
      </c>
      <c r="I227" s="6" t="s">
        <v>184</v>
      </c>
      <c r="J227" t="s">
        <v>152</v>
      </c>
      <c r="K227" t="s">
        <v>19</v>
      </c>
      <c r="L227" t="s">
        <v>160</v>
      </c>
      <c r="M227" s="32" t="s">
        <v>196</v>
      </c>
      <c r="N227">
        <v>5000</v>
      </c>
      <c r="O227" s="23">
        <v>25955122</v>
      </c>
      <c r="P227" t="s">
        <v>165</v>
      </c>
    </row>
    <row r="228" spans="1:16">
      <c r="A228">
        <v>95</v>
      </c>
      <c r="B228">
        <v>0.5</v>
      </c>
      <c r="C228" s="6">
        <v>0.71</v>
      </c>
      <c r="D228" t="s">
        <v>14</v>
      </c>
      <c r="E228" s="21">
        <v>25</v>
      </c>
      <c r="F228" s="6" t="s">
        <v>166</v>
      </c>
      <c r="G228" t="s">
        <v>282</v>
      </c>
      <c r="H228">
        <v>900</v>
      </c>
      <c r="I228" t="s">
        <v>167</v>
      </c>
      <c r="J228" t="s">
        <v>152</v>
      </c>
      <c r="K228" t="s">
        <v>19</v>
      </c>
      <c r="L228" t="s">
        <v>20</v>
      </c>
      <c r="M228" s="32" t="s">
        <v>59</v>
      </c>
      <c r="N228">
        <v>0</v>
      </c>
      <c r="O228">
        <v>26249579</v>
      </c>
      <c r="P228" t="s">
        <v>168</v>
      </c>
    </row>
    <row r="229" spans="1:16">
      <c r="A229">
        <v>95</v>
      </c>
      <c r="B229">
        <v>1</v>
      </c>
      <c r="C229" s="6">
        <v>0.48</v>
      </c>
      <c r="D229" t="s">
        <v>14</v>
      </c>
      <c r="E229" s="21">
        <v>25</v>
      </c>
      <c r="F229" s="6" t="s">
        <v>166</v>
      </c>
      <c r="G229" t="s">
        <v>282</v>
      </c>
      <c r="H229">
        <v>900</v>
      </c>
      <c r="I229" t="s">
        <v>167</v>
      </c>
      <c r="J229" t="s">
        <v>152</v>
      </c>
      <c r="K229" t="s">
        <v>19</v>
      </c>
      <c r="L229" t="s">
        <v>20</v>
      </c>
      <c r="M229" s="32" t="s">
        <v>59</v>
      </c>
      <c r="N229">
        <v>0</v>
      </c>
      <c r="O229">
        <v>26249579</v>
      </c>
    </row>
    <row r="230" spans="1:16">
      <c r="A230">
        <v>95</v>
      </c>
      <c r="B230">
        <v>4</v>
      </c>
      <c r="C230" s="6">
        <v>0.44</v>
      </c>
      <c r="D230" t="s">
        <v>14</v>
      </c>
      <c r="E230" s="21">
        <v>25</v>
      </c>
      <c r="F230" s="6" t="s">
        <v>166</v>
      </c>
      <c r="G230" t="s">
        <v>282</v>
      </c>
      <c r="H230">
        <v>900</v>
      </c>
      <c r="I230" t="s">
        <v>167</v>
      </c>
      <c r="J230" t="s">
        <v>152</v>
      </c>
      <c r="K230" t="s">
        <v>19</v>
      </c>
      <c r="L230" t="s">
        <v>20</v>
      </c>
      <c r="M230" s="32" t="s">
        <v>59</v>
      </c>
      <c r="N230">
        <v>0</v>
      </c>
      <c r="O230">
        <v>26249579</v>
      </c>
    </row>
    <row r="231" spans="1:16">
      <c r="A231">
        <v>96</v>
      </c>
      <c r="B231">
        <v>0.5</v>
      </c>
      <c r="C231">
        <v>33.298969072164901</v>
      </c>
      <c r="D231" t="s">
        <v>14</v>
      </c>
      <c r="E231">
        <v>20</v>
      </c>
      <c r="F231" s="21" t="s">
        <v>15</v>
      </c>
      <c r="G231" t="s">
        <v>282</v>
      </c>
      <c r="H231" s="6">
        <v>190.1</v>
      </c>
      <c r="I231" s="21" t="s">
        <v>169</v>
      </c>
      <c r="J231" t="s">
        <v>152</v>
      </c>
      <c r="K231" t="s">
        <v>19</v>
      </c>
      <c r="L231" s="32" t="s">
        <v>159</v>
      </c>
      <c r="M231" s="32" t="s">
        <v>196</v>
      </c>
      <c r="N231">
        <v>5000</v>
      </c>
      <c r="O231">
        <v>27980987</v>
      </c>
      <c r="P231" t="s">
        <v>170</v>
      </c>
    </row>
    <row r="232" spans="1:16">
      <c r="A232">
        <v>96</v>
      </c>
      <c r="B232">
        <v>6</v>
      </c>
      <c r="C232">
        <v>14.9484536082474</v>
      </c>
      <c r="D232" t="s">
        <v>14</v>
      </c>
      <c r="E232">
        <v>20</v>
      </c>
      <c r="F232" s="21" t="s">
        <v>15</v>
      </c>
      <c r="G232" t="s">
        <v>282</v>
      </c>
      <c r="H232" s="6">
        <v>190.1</v>
      </c>
      <c r="I232" s="21" t="s">
        <v>169</v>
      </c>
      <c r="J232" t="s">
        <v>152</v>
      </c>
      <c r="K232" t="s">
        <v>19</v>
      </c>
      <c r="L232" s="32" t="s">
        <v>159</v>
      </c>
      <c r="M232" s="32" t="s">
        <v>196</v>
      </c>
      <c r="N232">
        <v>5000</v>
      </c>
      <c r="O232">
        <v>27980987</v>
      </c>
    </row>
    <row r="233" spans="1:16">
      <c r="A233">
        <v>96</v>
      </c>
      <c r="B233">
        <v>24</v>
      </c>
      <c r="C233">
        <v>1.5463917525773101</v>
      </c>
      <c r="D233" t="s">
        <v>14</v>
      </c>
      <c r="E233">
        <v>20</v>
      </c>
      <c r="F233" s="21" t="s">
        <v>15</v>
      </c>
      <c r="G233" t="s">
        <v>282</v>
      </c>
      <c r="H233" s="6">
        <v>190.1</v>
      </c>
      <c r="I233" s="21" t="s">
        <v>169</v>
      </c>
      <c r="J233" t="s">
        <v>152</v>
      </c>
      <c r="K233" t="s">
        <v>19</v>
      </c>
      <c r="L233" s="32" t="s">
        <v>159</v>
      </c>
      <c r="M233" s="32" t="s">
        <v>196</v>
      </c>
      <c r="N233">
        <v>5000</v>
      </c>
      <c r="O233">
        <v>27980987</v>
      </c>
    </row>
    <row r="234" spans="1:16">
      <c r="A234">
        <v>96</v>
      </c>
      <c r="B234">
        <v>48</v>
      </c>
      <c r="C234">
        <v>1.1340206185566899</v>
      </c>
      <c r="D234" t="s">
        <v>14</v>
      </c>
      <c r="E234">
        <v>20</v>
      </c>
      <c r="F234" s="21" t="s">
        <v>15</v>
      </c>
      <c r="G234" t="s">
        <v>282</v>
      </c>
      <c r="H234" s="6">
        <v>190.1</v>
      </c>
      <c r="I234" s="21" t="s">
        <v>169</v>
      </c>
      <c r="J234" t="s">
        <v>152</v>
      </c>
      <c r="K234" t="s">
        <v>19</v>
      </c>
      <c r="L234" s="32" t="s">
        <v>159</v>
      </c>
      <c r="M234" s="32" t="s">
        <v>196</v>
      </c>
      <c r="N234">
        <v>5000</v>
      </c>
      <c r="O234">
        <v>27980987</v>
      </c>
    </row>
    <row r="235" spans="1:16">
      <c r="A235">
        <v>97</v>
      </c>
      <c r="B235">
        <v>0.5</v>
      </c>
      <c r="C235">
        <v>30.120481927710799</v>
      </c>
      <c r="D235" t="s">
        <v>14</v>
      </c>
      <c r="E235">
        <v>20</v>
      </c>
      <c r="F235" s="21" t="s">
        <v>15</v>
      </c>
      <c r="G235" t="s">
        <v>282</v>
      </c>
      <c r="H235" s="6">
        <v>190.1</v>
      </c>
      <c r="I235" s="21" t="s">
        <v>169</v>
      </c>
      <c r="J235" t="s">
        <v>152</v>
      </c>
      <c r="K235" t="s">
        <v>19</v>
      </c>
      <c r="L235" s="32" t="s">
        <v>20</v>
      </c>
      <c r="M235" s="32" t="s">
        <v>196</v>
      </c>
      <c r="N235">
        <v>5000</v>
      </c>
      <c r="O235">
        <v>27980987</v>
      </c>
      <c r="P235" t="s">
        <v>171</v>
      </c>
    </row>
    <row r="236" spans="1:16">
      <c r="A236">
        <v>97</v>
      </c>
      <c r="B236">
        <v>6</v>
      </c>
      <c r="C236">
        <v>13.4939759036144</v>
      </c>
      <c r="D236" t="s">
        <v>14</v>
      </c>
      <c r="E236">
        <v>20</v>
      </c>
      <c r="F236" s="21" t="s">
        <v>15</v>
      </c>
      <c r="G236" t="s">
        <v>282</v>
      </c>
      <c r="H236" s="6">
        <v>190.1</v>
      </c>
      <c r="I236" s="21" t="s">
        <v>169</v>
      </c>
      <c r="J236" t="s">
        <v>152</v>
      </c>
      <c r="K236" t="s">
        <v>19</v>
      </c>
      <c r="L236" s="32" t="s">
        <v>20</v>
      </c>
      <c r="M236" s="32" t="s">
        <v>196</v>
      </c>
      <c r="N236">
        <v>5000</v>
      </c>
      <c r="O236">
        <v>27980987</v>
      </c>
    </row>
    <row r="237" spans="1:16">
      <c r="A237">
        <v>97</v>
      </c>
      <c r="B237">
        <v>24</v>
      </c>
      <c r="C237">
        <v>1.6867469879518</v>
      </c>
      <c r="D237" t="s">
        <v>14</v>
      </c>
      <c r="E237">
        <v>20</v>
      </c>
      <c r="F237" s="21" t="s">
        <v>15</v>
      </c>
      <c r="G237" t="s">
        <v>282</v>
      </c>
      <c r="H237" s="6">
        <v>190.1</v>
      </c>
      <c r="I237" s="21" t="s">
        <v>169</v>
      </c>
      <c r="J237" t="s">
        <v>152</v>
      </c>
      <c r="K237" t="s">
        <v>19</v>
      </c>
      <c r="L237" s="32" t="s">
        <v>20</v>
      </c>
      <c r="M237" s="32" t="s">
        <v>196</v>
      </c>
      <c r="N237">
        <v>5000</v>
      </c>
      <c r="O237">
        <v>27980987</v>
      </c>
    </row>
    <row r="238" spans="1:16">
      <c r="A238">
        <v>97</v>
      </c>
      <c r="B238">
        <v>48</v>
      </c>
      <c r="C238">
        <v>0.72289156626505502</v>
      </c>
      <c r="D238" t="s">
        <v>14</v>
      </c>
      <c r="E238">
        <v>20</v>
      </c>
      <c r="F238" s="21" t="s">
        <v>15</v>
      </c>
      <c r="G238" t="s">
        <v>282</v>
      </c>
      <c r="H238" s="6">
        <v>190.1</v>
      </c>
      <c r="I238" s="21" t="s">
        <v>169</v>
      </c>
      <c r="J238" t="s">
        <v>152</v>
      </c>
      <c r="K238" t="s">
        <v>19</v>
      </c>
      <c r="L238" s="32" t="s">
        <v>20</v>
      </c>
      <c r="M238" s="32" t="s">
        <v>196</v>
      </c>
      <c r="N238">
        <v>5000</v>
      </c>
      <c r="O238">
        <v>27980987</v>
      </c>
    </row>
    <row r="239" spans="1:16">
      <c r="A239">
        <v>98</v>
      </c>
      <c r="B239">
        <v>504</v>
      </c>
      <c r="C239">
        <v>0.38709677419354799</v>
      </c>
      <c r="D239" t="s">
        <v>14</v>
      </c>
      <c r="E239">
        <v>20</v>
      </c>
      <c r="F239" s="21" t="s">
        <v>15</v>
      </c>
      <c r="G239" t="s">
        <v>282</v>
      </c>
      <c r="H239" s="6">
        <v>150</v>
      </c>
      <c r="I239" s="21" t="s">
        <v>169</v>
      </c>
      <c r="J239" t="s">
        <v>152</v>
      </c>
      <c r="K239" t="s">
        <v>19</v>
      </c>
      <c r="L239" t="s">
        <v>20</v>
      </c>
      <c r="M239" s="32" t="s">
        <v>381</v>
      </c>
      <c r="N239">
        <v>5000</v>
      </c>
      <c r="O239">
        <v>26213260</v>
      </c>
      <c r="P239" t="s">
        <v>172</v>
      </c>
    </row>
    <row r="240" spans="1:16">
      <c r="A240">
        <v>99</v>
      </c>
      <c r="B240">
        <v>25</v>
      </c>
      <c r="C240">
        <v>3.75</v>
      </c>
      <c r="D240" t="s">
        <v>14</v>
      </c>
      <c r="E240">
        <v>19</v>
      </c>
      <c r="F240" s="21" t="s">
        <v>42</v>
      </c>
      <c r="G240" t="s">
        <v>282</v>
      </c>
      <c r="H240">
        <v>87.31</v>
      </c>
      <c r="I240" t="s">
        <v>81</v>
      </c>
      <c r="J240" t="s">
        <v>152</v>
      </c>
      <c r="K240" t="s">
        <v>19</v>
      </c>
      <c r="L240" s="21" t="s">
        <v>173</v>
      </c>
      <c r="M240" s="21" t="s">
        <v>196</v>
      </c>
      <c r="N240">
        <v>5000</v>
      </c>
      <c r="O240" s="8">
        <v>31556987</v>
      </c>
      <c r="P240" t="s">
        <v>174</v>
      </c>
    </row>
    <row r="241" spans="1:16">
      <c r="A241">
        <v>100</v>
      </c>
      <c r="B241">
        <v>24</v>
      </c>
      <c r="C241">
        <v>0.51</v>
      </c>
      <c r="D241" t="s">
        <v>14</v>
      </c>
      <c r="E241">
        <v>34</v>
      </c>
      <c r="F241" t="s">
        <v>70</v>
      </c>
      <c r="G241" t="s">
        <v>282</v>
      </c>
      <c r="H241">
        <v>20</v>
      </c>
      <c r="I241" s="16" t="s">
        <v>137</v>
      </c>
      <c r="J241" t="s">
        <v>152</v>
      </c>
      <c r="K241" t="s">
        <v>19</v>
      </c>
      <c r="L241" t="s">
        <v>20</v>
      </c>
      <c r="M241" s="32" t="s">
        <v>326</v>
      </c>
      <c r="N241">
        <v>0</v>
      </c>
      <c r="O241" s="8">
        <v>19936708</v>
      </c>
      <c r="P241" t="s">
        <v>291</v>
      </c>
    </row>
    <row r="242" spans="1:16">
      <c r="A242">
        <v>100</v>
      </c>
      <c r="B242">
        <v>72</v>
      </c>
      <c r="C242">
        <v>0.32</v>
      </c>
      <c r="D242" t="s">
        <v>14</v>
      </c>
      <c r="E242">
        <v>34</v>
      </c>
      <c r="F242" t="s">
        <v>70</v>
      </c>
      <c r="G242" t="s">
        <v>282</v>
      </c>
      <c r="H242">
        <v>20</v>
      </c>
      <c r="I242" s="16" t="s">
        <v>137</v>
      </c>
      <c r="J242" t="s">
        <v>152</v>
      </c>
      <c r="K242" t="s">
        <v>19</v>
      </c>
      <c r="L242" t="s">
        <v>20</v>
      </c>
      <c r="M242" s="32" t="s">
        <v>326</v>
      </c>
      <c r="N242">
        <v>0</v>
      </c>
      <c r="O242" s="8">
        <v>19936708</v>
      </c>
    </row>
    <row r="243" spans="1:16">
      <c r="A243">
        <v>100</v>
      </c>
      <c r="B243">
        <v>168</v>
      </c>
      <c r="C243">
        <v>0.28999999999999998</v>
      </c>
      <c r="D243" t="s">
        <v>14</v>
      </c>
      <c r="E243">
        <v>34</v>
      </c>
      <c r="F243" t="s">
        <v>70</v>
      </c>
      <c r="G243" t="s">
        <v>282</v>
      </c>
      <c r="H243">
        <v>20</v>
      </c>
      <c r="I243" s="16" t="s">
        <v>137</v>
      </c>
      <c r="J243" t="s">
        <v>152</v>
      </c>
      <c r="K243" t="s">
        <v>19</v>
      </c>
      <c r="L243" t="s">
        <v>20</v>
      </c>
      <c r="M243" s="32" t="s">
        <v>326</v>
      </c>
      <c r="N243">
        <v>0</v>
      </c>
      <c r="O243" s="8">
        <v>19936708</v>
      </c>
    </row>
    <row r="244" spans="1:16">
      <c r="A244">
        <v>100</v>
      </c>
      <c r="B244">
        <v>360</v>
      </c>
      <c r="C244">
        <v>0.3</v>
      </c>
      <c r="D244" t="s">
        <v>14</v>
      </c>
      <c r="E244">
        <v>34</v>
      </c>
      <c r="F244" t="s">
        <v>70</v>
      </c>
      <c r="G244" t="s">
        <v>282</v>
      </c>
      <c r="H244">
        <v>20</v>
      </c>
      <c r="I244" s="16" t="s">
        <v>137</v>
      </c>
      <c r="J244" t="s">
        <v>152</v>
      </c>
      <c r="K244" t="s">
        <v>19</v>
      </c>
      <c r="L244" t="s">
        <v>20</v>
      </c>
      <c r="M244" s="32" t="s">
        <v>326</v>
      </c>
      <c r="N244">
        <v>0</v>
      </c>
      <c r="O244" s="8">
        <v>19936708</v>
      </c>
    </row>
    <row r="245" spans="1:16">
      <c r="A245">
        <v>100</v>
      </c>
      <c r="B245">
        <v>720</v>
      </c>
      <c r="C245">
        <v>0.2</v>
      </c>
      <c r="D245" t="s">
        <v>14</v>
      </c>
      <c r="E245">
        <v>34</v>
      </c>
      <c r="F245" t="s">
        <v>70</v>
      </c>
      <c r="G245" t="s">
        <v>282</v>
      </c>
      <c r="H245">
        <v>20</v>
      </c>
      <c r="I245" s="16" t="s">
        <v>137</v>
      </c>
      <c r="J245" t="s">
        <v>152</v>
      </c>
      <c r="K245" t="s">
        <v>19</v>
      </c>
      <c r="L245" t="s">
        <v>20</v>
      </c>
      <c r="M245" s="32" t="s">
        <v>326</v>
      </c>
      <c r="N245">
        <v>0</v>
      </c>
      <c r="O245" s="8">
        <v>19936708</v>
      </c>
    </row>
    <row r="246" spans="1:16">
      <c r="A246">
        <v>101</v>
      </c>
      <c r="B246">
        <v>24</v>
      </c>
      <c r="C246">
        <v>0.69</v>
      </c>
      <c r="D246" t="s">
        <v>14</v>
      </c>
      <c r="E246">
        <v>34</v>
      </c>
      <c r="F246" t="s">
        <v>70</v>
      </c>
      <c r="G246" t="s">
        <v>282</v>
      </c>
      <c r="H246">
        <v>20</v>
      </c>
      <c r="I246" s="16" t="s">
        <v>137</v>
      </c>
      <c r="J246" t="s">
        <v>152</v>
      </c>
      <c r="K246" t="s">
        <v>19</v>
      </c>
      <c r="L246" t="s">
        <v>20</v>
      </c>
      <c r="M246" s="32" t="s">
        <v>326</v>
      </c>
      <c r="N246">
        <v>0</v>
      </c>
      <c r="O246" s="8">
        <v>19936708</v>
      </c>
      <c r="P246" t="s">
        <v>292</v>
      </c>
    </row>
    <row r="247" spans="1:16">
      <c r="A247">
        <v>101</v>
      </c>
      <c r="B247">
        <v>72</v>
      </c>
      <c r="C247">
        <v>0.14000000000000001</v>
      </c>
      <c r="D247" t="s">
        <v>14</v>
      </c>
      <c r="E247">
        <v>34</v>
      </c>
      <c r="F247" t="s">
        <v>70</v>
      </c>
      <c r="G247" t="s">
        <v>282</v>
      </c>
      <c r="H247">
        <v>20</v>
      </c>
      <c r="I247" s="16" t="s">
        <v>137</v>
      </c>
      <c r="J247" t="s">
        <v>152</v>
      </c>
      <c r="K247" t="s">
        <v>19</v>
      </c>
      <c r="L247" t="s">
        <v>20</v>
      </c>
      <c r="M247" s="32" t="s">
        <v>326</v>
      </c>
      <c r="N247">
        <v>0</v>
      </c>
      <c r="O247" s="8">
        <v>19936708</v>
      </c>
    </row>
    <row r="248" spans="1:16">
      <c r="A248">
        <v>101</v>
      </c>
      <c r="B248">
        <v>168</v>
      </c>
      <c r="C248">
        <v>0.04</v>
      </c>
      <c r="D248" t="s">
        <v>14</v>
      </c>
      <c r="E248">
        <v>34</v>
      </c>
      <c r="F248" t="s">
        <v>70</v>
      </c>
      <c r="G248" t="s">
        <v>282</v>
      </c>
      <c r="H248">
        <v>20</v>
      </c>
      <c r="I248" s="16" t="s">
        <v>137</v>
      </c>
      <c r="J248" t="s">
        <v>152</v>
      </c>
      <c r="K248" t="s">
        <v>19</v>
      </c>
      <c r="L248" t="s">
        <v>20</v>
      </c>
      <c r="M248" s="32" t="s">
        <v>326</v>
      </c>
      <c r="N248">
        <v>0</v>
      </c>
      <c r="O248" s="8">
        <v>19936708</v>
      </c>
    </row>
    <row r="249" spans="1:16">
      <c r="A249">
        <v>101</v>
      </c>
      <c r="B249">
        <v>360</v>
      </c>
      <c r="C249">
        <v>0.04</v>
      </c>
      <c r="D249" t="s">
        <v>14</v>
      </c>
      <c r="E249">
        <v>34</v>
      </c>
      <c r="F249" t="s">
        <v>70</v>
      </c>
      <c r="G249" t="s">
        <v>282</v>
      </c>
      <c r="H249">
        <v>20</v>
      </c>
      <c r="I249" s="16" t="s">
        <v>137</v>
      </c>
      <c r="J249" t="s">
        <v>152</v>
      </c>
      <c r="K249" t="s">
        <v>19</v>
      </c>
      <c r="L249" t="s">
        <v>20</v>
      </c>
      <c r="M249" s="32" t="s">
        <v>326</v>
      </c>
      <c r="N249">
        <v>0</v>
      </c>
      <c r="O249" s="8">
        <v>19936708</v>
      </c>
    </row>
    <row r="250" spans="1:16">
      <c r="A250">
        <v>101</v>
      </c>
      <c r="B250">
        <v>720</v>
      </c>
      <c r="C250">
        <v>0.02</v>
      </c>
      <c r="D250" t="s">
        <v>14</v>
      </c>
      <c r="E250">
        <v>34</v>
      </c>
      <c r="F250" t="s">
        <v>70</v>
      </c>
      <c r="G250" t="s">
        <v>282</v>
      </c>
      <c r="H250">
        <v>20</v>
      </c>
      <c r="I250" s="16" t="s">
        <v>137</v>
      </c>
      <c r="J250" t="s">
        <v>152</v>
      </c>
      <c r="K250" t="s">
        <v>19</v>
      </c>
      <c r="L250" t="s">
        <v>20</v>
      </c>
      <c r="M250" s="32" t="s">
        <v>326</v>
      </c>
      <c r="N250">
        <v>0</v>
      </c>
      <c r="O250" s="8">
        <v>19936708</v>
      </c>
    </row>
    <row r="251" spans="1:16">
      <c r="A251">
        <v>102</v>
      </c>
      <c r="B251">
        <v>48</v>
      </c>
      <c r="C251">
        <v>4.08</v>
      </c>
      <c r="D251" t="s">
        <v>14</v>
      </c>
      <c r="E251" t="s">
        <v>326</v>
      </c>
      <c r="F251" t="s">
        <v>158</v>
      </c>
      <c r="G251" t="s">
        <v>282</v>
      </c>
      <c r="H251">
        <v>15</v>
      </c>
      <c r="I251" s="6" t="s">
        <v>184</v>
      </c>
      <c r="J251" t="s">
        <v>152</v>
      </c>
      <c r="K251" t="s">
        <v>19</v>
      </c>
      <c r="L251" t="s">
        <v>20</v>
      </c>
      <c r="M251" s="32" t="s">
        <v>326</v>
      </c>
      <c r="N251">
        <v>0</v>
      </c>
      <c r="O251">
        <v>21546997</v>
      </c>
      <c r="P251" t="s">
        <v>177</v>
      </c>
    </row>
    <row r="252" spans="1:16">
      <c r="A252">
        <v>103</v>
      </c>
      <c r="B252">
        <f>14*24</f>
        <v>336</v>
      </c>
      <c r="C252" s="20">
        <v>0.70699999999999996</v>
      </c>
      <c r="D252" t="s">
        <v>14</v>
      </c>
      <c r="E252">
        <v>21</v>
      </c>
      <c r="F252" t="s">
        <v>70</v>
      </c>
      <c r="G252" t="s">
        <v>282</v>
      </c>
      <c r="H252" s="27">
        <v>109.38</v>
      </c>
      <c r="I252" s="27" t="s">
        <v>178</v>
      </c>
      <c r="J252" t="s">
        <v>152</v>
      </c>
      <c r="K252" t="s">
        <v>19</v>
      </c>
      <c r="L252" t="s">
        <v>20</v>
      </c>
      <c r="M252" s="32" t="s">
        <v>381</v>
      </c>
      <c r="N252">
        <v>0</v>
      </c>
      <c r="O252">
        <v>23593469</v>
      </c>
      <c r="P252" s="27" t="s">
        <v>179</v>
      </c>
    </row>
    <row r="253" spans="1:16">
      <c r="A253">
        <v>104</v>
      </c>
      <c r="B253">
        <v>48</v>
      </c>
      <c r="C253">
        <v>1.8560606060606</v>
      </c>
      <c r="D253" t="s">
        <v>14</v>
      </c>
      <c r="E253">
        <v>20</v>
      </c>
      <c r="F253" s="21" t="s">
        <v>15</v>
      </c>
      <c r="G253" t="s">
        <v>282</v>
      </c>
      <c r="H253">
        <v>13.5</v>
      </c>
      <c r="I253" t="s">
        <v>81</v>
      </c>
      <c r="J253" t="s">
        <v>152</v>
      </c>
      <c r="K253" t="s">
        <v>19</v>
      </c>
      <c r="L253" t="s">
        <v>20</v>
      </c>
      <c r="M253" t="s">
        <v>326</v>
      </c>
      <c r="N253">
        <v>500</v>
      </c>
      <c r="O253">
        <v>34029471</v>
      </c>
      <c r="P253" t="s">
        <v>180</v>
      </c>
    </row>
    <row r="254" spans="1:16">
      <c r="A254">
        <v>105</v>
      </c>
      <c r="B254">
        <v>5</v>
      </c>
      <c r="C254">
        <v>2.1590909090908998</v>
      </c>
      <c r="D254" t="s">
        <v>14</v>
      </c>
      <c r="E254">
        <v>21.4</v>
      </c>
      <c r="F254" s="6" t="s">
        <v>65</v>
      </c>
      <c r="G254" t="s">
        <v>282</v>
      </c>
      <c r="H254">
        <v>6.4</v>
      </c>
      <c r="I254" t="s">
        <v>81</v>
      </c>
      <c r="J254" t="s">
        <v>152</v>
      </c>
      <c r="K254" t="s">
        <v>19</v>
      </c>
      <c r="L254" t="s">
        <v>160</v>
      </c>
      <c r="M254" t="s">
        <v>326</v>
      </c>
      <c r="N254">
        <v>866</v>
      </c>
      <c r="O254">
        <v>29123332</v>
      </c>
      <c r="P254" t="s">
        <v>182</v>
      </c>
    </row>
    <row r="255" spans="1:16">
      <c r="A255">
        <v>105</v>
      </c>
      <c r="B255">
        <v>24</v>
      </c>
      <c r="C255">
        <v>2.1590909090908998</v>
      </c>
      <c r="D255" t="s">
        <v>14</v>
      </c>
      <c r="E255">
        <v>21.4</v>
      </c>
      <c r="F255" s="6" t="s">
        <v>65</v>
      </c>
      <c r="G255" t="s">
        <v>282</v>
      </c>
      <c r="H255">
        <v>6.4</v>
      </c>
      <c r="I255" t="s">
        <v>81</v>
      </c>
      <c r="J255" t="s">
        <v>152</v>
      </c>
      <c r="K255" t="s">
        <v>19</v>
      </c>
      <c r="L255" t="s">
        <v>160</v>
      </c>
      <c r="M255" t="s">
        <v>326</v>
      </c>
      <c r="N255">
        <v>866</v>
      </c>
      <c r="O255">
        <v>29123332</v>
      </c>
    </row>
    <row r="256" spans="1:16">
      <c r="A256">
        <v>105</v>
      </c>
      <c r="B256">
        <v>72</v>
      </c>
      <c r="C256">
        <v>1.13636363636362</v>
      </c>
      <c r="D256" t="s">
        <v>14</v>
      </c>
      <c r="E256">
        <v>21.4</v>
      </c>
      <c r="F256" s="6" t="s">
        <v>65</v>
      </c>
      <c r="G256" t="s">
        <v>282</v>
      </c>
      <c r="H256">
        <v>6.4</v>
      </c>
      <c r="I256" t="s">
        <v>81</v>
      </c>
      <c r="J256" t="s">
        <v>152</v>
      </c>
      <c r="K256" t="s">
        <v>19</v>
      </c>
      <c r="L256" t="s">
        <v>160</v>
      </c>
      <c r="M256" t="s">
        <v>326</v>
      </c>
      <c r="N256">
        <v>866</v>
      </c>
      <c r="O256">
        <v>29123332</v>
      </c>
    </row>
    <row r="257" spans="1:16">
      <c r="A257">
        <v>106</v>
      </c>
      <c r="B257">
        <v>5</v>
      </c>
      <c r="C257">
        <v>2.1428571428571401</v>
      </c>
      <c r="D257" t="s">
        <v>14</v>
      </c>
      <c r="E257">
        <v>21.4</v>
      </c>
      <c r="F257" s="6" t="s">
        <v>65</v>
      </c>
      <c r="G257" t="s">
        <v>282</v>
      </c>
      <c r="H257">
        <v>6.4</v>
      </c>
      <c r="I257" t="s">
        <v>81</v>
      </c>
      <c r="J257" t="s">
        <v>152</v>
      </c>
      <c r="K257" t="s">
        <v>19</v>
      </c>
      <c r="L257" t="s">
        <v>160</v>
      </c>
      <c r="M257" t="s">
        <v>326</v>
      </c>
      <c r="N257">
        <v>866</v>
      </c>
      <c r="O257">
        <v>29123332</v>
      </c>
      <c r="P257" t="s">
        <v>183</v>
      </c>
    </row>
    <row r="258" spans="1:16">
      <c r="A258">
        <v>106</v>
      </c>
      <c r="B258">
        <v>24</v>
      </c>
      <c r="C258">
        <v>1.6666666666666601</v>
      </c>
      <c r="D258" t="s">
        <v>14</v>
      </c>
      <c r="E258">
        <v>21.4</v>
      </c>
      <c r="F258" s="6" t="s">
        <v>65</v>
      </c>
      <c r="G258" t="s">
        <v>282</v>
      </c>
      <c r="H258">
        <v>6.4</v>
      </c>
      <c r="I258" t="s">
        <v>81</v>
      </c>
      <c r="J258" t="s">
        <v>152</v>
      </c>
      <c r="K258" t="s">
        <v>19</v>
      </c>
      <c r="L258" t="s">
        <v>160</v>
      </c>
      <c r="M258" t="s">
        <v>326</v>
      </c>
      <c r="N258">
        <v>866</v>
      </c>
      <c r="O258">
        <v>29123332</v>
      </c>
    </row>
    <row r="259" spans="1:16">
      <c r="A259">
        <v>106</v>
      </c>
      <c r="B259">
        <v>72</v>
      </c>
      <c r="C259">
        <v>1.19047619047619</v>
      </c>
      <c r="D259" t="s">
        <v>14</v>
      </c>
      <c r="E259">
        <v>21.4</v>
      </c>
      <c r="F259" s="6" t="s">
        <v>65</v>
      </c>
      <c r="G259" t="s">
        <v>282</v>
      </c>
      <c r="H259">
        <v>6.4</v>
      </c>
      <c r="I259" t="s">
        <v>81</v>
      </c>
      <c r="J259" t="s">
        <v>152</v>
      </c>
      <c r="K259" t="s">
        <v>19</v>
      </c>
      <c r="L259" t="s">
        <v>160</v>
      </c>
      <c r="M259" t="s">
        <v>326</v>
      </c>
      <c r="N259">
        <v>866</v>
      </c>
      <c r="O259">
        <v>29123332</v>
      </c>
    </row>
    <row r="260" spans="1:16">
      <c r="A260">
        <v>107</v>
      </c>
      <c r="B260">
        <v>72</v>
      </c>
      <c r="C260">
        <v>3.5526315789473601</v>
      </c>
      <c r="D260" t="s">
        <v>14</v>
      </c>
      <c r="E260">
        <v>20</v>
      </c>
      <c r="F260" s="21" t="s">
        <v>15</v>
      </c>
      <c r="G260" t="s">
        <v>282</v>
      </c>
      <c r="H260">
        <v>13.64</v>
      </c>
      <c r="I260" t="s">
        <v>184</v>
      </c>
      <c r="J260" t="s">
        <v>152</v>
      </c>
      <c r="K260" t="s">
        <v>19</v>
      </c>
      <c r="L260" t="s">
        <v>20</v>
      </c>
      <c r="M260" t="s">
        <v>196</v>
      </c>
      <c r="N260">
        <v>500</v>
      </c>
      <c r="O260">
        <v>31565854</v>
      </c>
      <c r="P260" t="s">
        <v>185</v>
      </c>
    </row>
    <row r="261" spans="1:16">
      <c r="A261">
        <v>108</v>
      </c>
      <c r="B261">
        <v>72</v>
      </c>
      <c r="C261">
        <v>3.2236842105263102</v>
      </c>
      <c r="D261" t="s">
        <v>14</v>
      </c>
      <c r="E261">
        <v>20</v>
      </c>
      <c r="F261" s="21" t="s">
        <v>15</v>
      </c>
      <c r="G261" t="s">
        <v>282</v>
      </c>
      <c r="H261">
        <v>13.64</v>
      </c>
      <c r="I261" t="s">
        <v>184</v>
      </c>
      <c r="J261" t="s">
        <v>152</v>
      </c>
      <c r="K261" t="s">
        <v>19</v>
      </c>
      <c r="L261" t="s">
        <v>20</v>
      </c>
      <c r="M261" t="s">
        <v>196</v>
      </c>
      <c r="N261">
        <v>500</v>
      </c>
      <c r="O261">
        <v>31565854</v>
      </c>
    </row>
    <row r="262" spans="1:16">
      <c r="A262">
        <v>109</v>
      </c>
      <c r="B262">
        <v>1</v>
      </c>
      <c r="C262">
        <v>0.03</v>
      </c>
      <c r="D262" t="s">
        <v>14</v>
      </c>
      <c r="E262">
        <v>27.5</v>
      </c>
      <c r="F262" s="21" t="s">
        <v>15</v>
      </c>
      <c r="G262" t="s">
        <v>282</v>
      </c>
      <c r="H262">
        <v>387</v>
      </c>
      <c r="I262" t="s">
        <v>167</v>
      </c>
      <c r="J262" t="s">
        <v>186</v>
      </c>
      <c r="K262" t="s">
        <v>19</v>
      </c>
      <c r="M262" t="s">
        <v>381</v>
      </c>
      <c r="N262">
        <v>0</v>
      </c>
      <c r="O262">
        <v>15921775</v>
      </c>
    </row>
    <row r="263" spans="1:16">
      <c r="A263">
        <v>109</v>
      </c>
      <c r="B263">
        <v>6</v>
      </c>
      <c r="C263">
        <v>0.03</v>
      </c>
      <c r="D263" t="s">
        <v>14</v>
      </c>
      <c r="E263">
        <v>27.5</v>
      </c>
      <c r="F263" s="21" t="s">
        <v>15</v>
      </c>
      <c r="G263" t="s">
        <v>282</v>
      </c>
      <c r="H263">
        <v>387</v>
      </c>
      <c r="I263" t="s">
        <v>167</v>
      </c>
      <c r="J263" t="s">
        <v>186</v>
      </c>
      <c r="K263" t="s">
        <v>19</v>
      </c>
      <c r="M263" t="s">
        <v>381</v>
      </c>
      <c r="N263">
        <v>0</v>
      </c>
      <c r="O263">
        <v>15921775</v>
      </c>
    </row>
    <row r="264" spans="1:16">
      <c r="A264">
        <v>109</v>
      </c>
      <c r="B264">
        <v>24</v>
      </c>
      <c r="C264">
        <v>0.01</v>
      </c>
      <c r="D264" t="s">
        <v>14</v>
      </c>
      <c r="E264">
        <v>27.5</v>
      </c>
      <c r="F264" s="21" t="s">
        <v>15</v>
      </c>
      <c r="G264" t="s">
        <v>282</v>
      </c>
      <c r="H264">
        <v>387</v>
      </c>
      <c r="I264" t="s">
        <v>167</v>
      </c>
      <c r="J264" t="s">
        <v>186</v>
      </c>
      <c r="K264" t="s">
        <v>19</v>
      </c>
      <c r="M264" t="s">
        <v>381</v>
      </c>
      <c r="N264">
        <v>0</v>
      </c>
      <c r="O264">
        <v>15921775</v>
      </c>
    </row>
    <row r="265" spans="1:16">
      <c r="A265">
        <v>110</v>
      </c>
      <c r="B265">
        <v>2</v>
      </c>
      <c r="C265">
        <v>0.41666666699999999</v>
      </c>
      <c r="D265" t="s">
        <v>14</v>
      </c>
      <c r="E265">
        <v>27.5</v>
      </c>
      <c r="F265" s="21" t="s">
        <v>15</v>
      </c>
      <c r="G265" t="s">
        <v>282</v>
      </c>
      <c r="H265">
        <v>386</v>
      </c>
      <c r="I265" t="s">
        <v>167</v>
      </c>
      <c r="J265" t="s">
        <v>186</v>
      </c>
      <c r="K265" t="s">
        <v>19</v>
      </c>
      <c r="M265" t="s">
        <v>326</v>
      </c>
      <c r="N265">
        <v>0</v>
      </c>
      <c r="O265">
        <v>25454755</v>
      </c>
      <c r="P265" t="s">
        <v>331</v>
      </c>
    </row>
    <row r="266" spans="1:16">
      <c r="A266">
        <v>110</v>
      </c>
      <c r="B266">
        <v>4</v>
      </c>
      <c r="C266">
        <v>0.48611111099999998</v>
      </c>
      <c r="D266" t="s">
        <v>14</v>
      </c>
      <c r="E266">
        <v>27.5</v>
      </c>
      <c r="F266" s="21" t="s">
        <v>15</v>
      </c>
      <c r="G266" t="s">
        <v>282</v>
      </c>
      <c r="H266">
        <v>386</v>
      </c>
      <c r="I266" t="s">
        <v>167</v>
      </c>
      <c r="J266" t="s">
        <v>186</v>
      </c>
      <c r="K266" t="s">
        <v>19</v>
      </c>
      <c r="M266" t="s">
        <v>326</v>
      </c>
      <c r="N266">
        <v>0</v>
      </c>
      <c r="O266">
        <v>25454755</v>
      </c>
    </row>
    <row r="267" spans="1:16">
      <c r="A267">
        <v>110</v>
      </c>
      <c r="B267">
        <v>24</v>
      </c>
      <c r="C267">
        <v>0.20833333300000001</v>
      </c>
      <c r="D267" t="s">
        <v>14</v>
      </c>
      <c r="E267">
        <v>27.5</v>
      </c>
      <c r="F267" s="21" t="s">
        <v>15</v>
      </c>
      <c r="G267" t="s">
        <v>282</v>
      </c>
      <c r="H267">
        <v>386</v>
      </c>
      <c r="I267" t="s">
        <v>167</v>
      </c>
      <c r="J267" t="s">
        <v>186</v>
      </c>
      <c r="K267" t="s">
        <v>19</v>
      </c>
      <c r="M267" t="s">
        <v>326</v>
      </c>
      <c r="N267">
        <v>0</v>
      </c>
      <c r="O267">
        <v>25454755</v>
      </c>
    </row>
    <row r="268" spans="1:16">
      <c r="A268">
        <v>111</v>
      </c>
      <c r="B268">
        <v>6</v>
      </c>
      <c r="C268">
        <v>4.8</v>
      </c>
      <c r="D268" t="s">
        <v>14</v>
      </c>
      <c r="E268">
        <v>20</v>
      </c>
      <c r="F268" s="6" t="s">
        <v>189</v>
      </c>
      <c r="G268" t="s">
        <v>282</v>
      </c>
      <c r="H268">
        <v>120</v>
      </c>
      <c r="I268" t="s">
        <v>184</v>
      </c>
      <c r="J268" t="s">
        <v>186</v>
      </c>
      <c r="K268" t="s">
        <v>19</v>
      </c>
      <c r="M268" t="s">
        <v>326</v>
      </c>
      <c r="N268">
        <v>1200</v>
      </c>
      <c r="O268">
        <v>23342299</v>
      </c>
    </row>
    <row r="269" spans="1:16">
      <c r="A269">
        <v>111</v>
      </c>
      <c r="B269">
        <v>24</v>
      </c>
      <c r="C269">
        <v>4.0999999999999996</v>
      </c>
      <c r="D269" t="s">
        <v>14</v>
      </c>
      <c r="E269">
        <v>20</v>
      </c>
      <c r="F269" s="6" t="s">
        <v>189</v>
      </c>
      <c r="G269" t="s">
        <v>282</v>
      </c>
      <c r="H269">
        <v>120</v>
      </c>
      <c r="I269" t="s">
        <v>184</v>
      </c>
      <c r="J269" t="s">
        <v>186</v>
      </c>
      <c r="K269" t="s">
        <v>19</v>
      </c>
      <c r="M269" t="s">
        <v>326</v>
      </c>
      <c r="N269">
        <v>1200</v>
      </c>
      <c r="O269">
        <v>23342299</v>
      </c>
    </row>
    <row r="270" spans="1:16">
      <c r="A270">
        <v>111</v>
      </c>
      <c r="B270">
        <v>48</v>
      </c>
      <c r="C270">
        <v>2.5</v>
      </c>
      <c r="D270" t="s">
        <v>14</v>
      </c>
      <c r="E270">
        <v>20</v>
      </c>
      <c r="F270" s="6" t="s">
        <v>189</v>
      </c>
      <c r="G270" t="s">
        <v>282</v>
      </c>
      <c r="H270">
        <v>120</v>
      </c>
      <c r="I270" t="s">
        <v>184</v>
      </c>
      <c r="J270" t="s">
        <v>186</v>
      </c>
      <c r="K270" t="s">
        <v>19</v>
      </c>
      <c r="M270" t="s">
        <v>326</v>
      </c>
      <c r="N270">
        <v>1200</v>
      </c>
      <c r="O270">
        <v>23342299</v>
      </c>
    </row>
    <row r="271" spans="1:16">
      <c r="A271">
        <v>112</v>
      </c>
      <c r="B271">
        <v>2</v>
      </c>
      <c r="C271">
        <v>0.69105691056910601</v>
      </c>
      <c r="D271" t="s">
        <v>14</v>
      </c>
      <c r="E271">
        <v>27.5</v>
      </c>
      <c r="F271" t="s">
        <v>48</v>
      </c>
      <c r="G271" t="s">
        <v>282</v>
      </c>
      <c r="H271">
        <v>200</v>
      </c>
      <c r="I271" s="16" t="s">
        <v>191</v>
      </c>
      <c r="J271" t="s">
        <v>186</v>
      </c>
      <c r="K271" t="s">
        <v>19</v>
      </c>
      <c r="M271" t="s">
        <v>326</v>
      </c>
      <c r="N271">
        <v>2000</v>
      </c>
      <c r="O271">
        <v>20184929</v>
      </c>
    </row>
    <row r="272" spans="1:16">
      <c r="A272">
        <v>112</v>
      </c>
      <c r="B272">
        <v>4</v>
      </c>
      <c r="C272">
        <v>0.85365853658536495</v>
      </c>
      <c r="D272" t="s">
        <v>14</v>
      </c>
      <c r="E272">
        <v>27.5</v>
      </c>
      <c r="F272" t="s">
        <v>48</v>
      </c>
      <c r="G272" t="s">
        <v>282</v>
      </c>
      <c r="H272">
        <v>200</v>
      </c>
      <c r="I272" s="16" t="s">
        <v>191</v>
      </c>
      <c r="J272" t="s">
        <v>186</v>
      </c>
      <c r="K272" t="s">
        <v>19</v>
      </c>
      <c r="M272" t="s">
        <v>326</v>
      </c>
      <c r="N272">
        <v>2000</v>
      </c>
      <c r="O272">
        <v>20184929</v>
      </c>
    </row>
    <row r="273" spans="1:16">
      <c r="A273">
        <v>112</v>
      </c>
      <c r="B273">
        <v>8</v>
      </c>
      <c r="C273">
        <v>0.89430894308943198</v>
      </c>
      <c r="D273" t="s">
        <v>14</v>
      </c>
      <c r="E273">
        <v>27.5</v>
      </c>
      <c r="F273" t="s">
        <v>48</v>
      </c>
      <c r="G273" t="s">
        <v>282</v>
      </c>
      <c r="H273">
        <v>200</v>
      </c>
      <c r="I273" s="16" t="s">
        <v>191</v>
      </c>
      <c r="J273" t="s">
        <v>186</v>
      </c>
      <c r="K273" t="s">
        <v>19</v>
      </c>
      <c r="M273" t="s">
        <v>326</v>
      </c>
      <c r="N273">
        <v>2000</v>
      </c>
      <c r="O273">
        <v>20184929</v>
      </c>
    </row>
    <row r="274" spans="1:16">
      <c r="A274">
        <v>112</v>
      </c>
      <c r="B274">
        <v>12</v>
      </c>
      <c r="C274">
        <v>1.17886178861788</v>
      </c>
      <c r="D274" t="s">
        <v>14</v>
      </c>
      <c r="E274">
        <v>27.5</v>
      </c>
      <c r="F274" t="s">
        <v>48</v>
      </c>
      <c r="G274" t="s">
        <v>282</v>
      </c>
      <c r="H274">
        <v>200</v>
      </c>
      <c r="I274" s="16" t="s">
        <v>191</v>
      </c>
      <c r="J274" t="s">
        <v>186</v>
      </c>
      <c r="K274" t="s">
        <v>19</v>
      </c>
      <c r="M274" t="s">
        <v>326</v>
      </c>
      <c r="N274">
        <v>2000</v>
      </c>
      <c r="O274">
        <v>20184929</v>
      </c>
    </row>
    <row r="275" spans="1:16">
      <c r="A275">
        <v>112</v>
      </c>
      <c r="B275">
        <v>24</v>
      </c>
      <c r="C275">
        <v>0.60975609756097504</v>
      </c>
      <c r="D275" t="s">
        <v>14</v>
      </c>
      <c r="E275">
        <v>27.5</v>
      </c>
      <c r="F275" t="s">
        <v>48</v>
      </c>
      <c r="G275" t="s">
        <v>282</v>
      </c>
      <c r="H275">
        <v>200</v>
      </c>
      <c r="I275" s="16" t="s">
        <v>191</v>
      </c>
      <c r="J275" t="s">
        <v>186</v>
      </c>
      <c r="K275" t="s">
        <v>19</v>
      </c>
      <c r="M275" t="s">
        <v>326</v>
      </c>
      <c r="N275">
        <v>2000</v>
      </c>
      <c r="O275">
        <v>20184929</v>
      </c>
    </row>
    <row r="276" spans="1:16">
      <c r="A276">
        <v>113</v>
      </c>
      <c r="B276">
        <v>24</v>
      </c>
      <c r="C276">
        <v>1.6545454545454501</v>
      </c>
      <c r="D276" t="s">
        <v>14</v>
      </c>
      <c r="E276">
        <v>27</v>
      </c>
      <c r="F276" t="s">
        <v>192</v>
      </c>
      <c r="G276" t="s">
        <v>282</v>
      </c>
      <c r="H276">
        <v>51</v>
      </c>
      <c r="I276" t="s">
        <v>190</v>
      </c>
      <c r="J276" t="s">
        <v>186</v>
      </c>
      <c r="K276" t="s">
        <v>19</v>
      </c>
      <c r="M276" t="s">
        <v>326</v>
      </c>
      <c r="N276">
        <v>2000</v>
      </c>
      <c r="O276">
        <v>34337865</v>
      </c>
      <c r="P276" t="s">
        <v>193</v>
      </c>
    </row>
    <row r="277" spans="1:16">
      <c r="A277">
        <v>114</v>
      </c>
      <c r="B277">
        <v>22</v>
      </c>
      <c r="C277">
        <v>0.72072072072073101</v>
      </c>
      <c r="D277" t="s">
        <v>14</v>
      </c>
      <c r="E277">
        <v>21.8</v>
      </c>
      <c r="F277" s="21" t="s">
        <v>15</v>
      </c>
      <c r="G277" t="s">
        <v>282</v>
      </c>
      <c r="H277">
        <v>118</v>
      </c>
      <c r="I277" t="s">
        <v>184</v>
      </c>
      <c r="J277" t="s">
        <v>186</v>
      </c>
      <c r="K277" t="s">
        <v>19</v>
      </c>
      <c r="M277" t="s">
        <v>59</v>
      </c>
      <c r="N277">
        <v>2000</v>
      </c>
      <c r="O277">
        <v>24035550</v>
      </c>
      <c r="P277" t="s">
        <v>201</v>
      </c>
    </row>
    <row r="278" spans="1:16">
      <c r="A278">
        <v>115</v>
      </c>
      <c r="B278">
        <v>22</v>
      </c>
      <c r="C278">
        <v>3.0630630630630602</v>
      </c>
      <c r="D278" t="s">
        <v>14</v>
      </c>
      <c r="E278">
        <v>21.8</v>
      </c>
      <c r="F278" s="21" t="s">
        <v>15</v>
      </c>
      <c r="G278" t="s">
        <v>282</v>
      </c>
      <c r="H278">
        <v>158.19999999999999</v>
      </c>
      <c r="I278" t="s">
        <v>184</v>
      </c>
      <c r="J278" t="s">
        <v>186</v>
      </c>
      <c r="K278" t="s">
        <v>19</v>
      </c>
      <c r="M278" t="s">
        <v>59</v>
      </c>
      <c r="N278">
        <v>2000</v>
      </c>
      <c r="O278">
        <v>24035550</v>
      </c>
      <c r="P278" t="s">
        <v>202</v>
      </c>
    </row>
    <row r="279" spans="1:16">
      <c r="A279">
        <v>116</v>
      </c>
      <c r="B279">
        <v>1</v>
      </c>
      <c r="C279">
        <v>7.68</v>
      </c>
      <c r="D279" t="s">
        <v>14</v>
      </c>
      <c r="E279">
        <v>19.100000000000001</v>
      </c>
      <c r="F279" s="21" t="s">
        <v>15</v>
      </c>
      <c r="G279" t="s">
        <v>282</v>
      </c>
      <c r="H279">
        <v>92.1</v>
      </c>
      <c r="I279" t="s">
        <v>92</v>
      </c>
      <c r="J279" t="s">
        <v>186</v>
      </c>
      <c r="K279" t="s">
        <v>19</v>
      </c>
      <c r="M279" t="s">
        <v>196</v>
      </c>
      <c r="N279">
        <v>2000</v>
      </c>
      <c r="O279">
        <v>23226020</v>
      </c>
      <c r="P279" s="6" t="s">
        <v>364</v>
      </c>
    </row>
    <row r="280" spans="1:16">
      <c r="A280">
        <v>116</v>
      </c>
      <c r="B280">
        <v>4</v>
      </c>
      <c r="C280">
        <v>3.59</v>
      </c>
      <c r="D280" t="s">
        <v>14</v>
      </c>
      <c r="E280">
        <v>19.100000000000001</v>
      </c>
      <c r="F280" s="21" t="s">
        <v>15</v>
      </c>
      <c r="G280" t="s">
        <v>282</v>
      </c>
      <c r="H280">
        <v>92.1</v>
      </c>
      <c r="I280" t="s">
        <v>92</v>
      </c>
      <c r="J280" t="s">
        <v>186</v>
      </c>
      <c r="K280" t="s">
        <v>19</v>
      </c>
      <c r="M280" t="s">
        <v>196</v>
      </c>
      <c r="N280">
        <v>2000</v>
      </c>
      <c r="O280">
        <v>23226020</v>
      </c>
    </row>
    <row r="281" spans="1:16">
      <c r="A281">
        <v>117</v>
      </c>
      <c r="B281">
        <v>1</v>
      </c>
      <c r="C281">
        <v>8.3000000000000007</v>
      </c>
      <c r="D281" t="s">
        <v>14</v>
      </c>
      <c r="E281">
        <v>19.100000000000001</v>
      </c>
      <c r="F281" s="21" t="s">
        <v>15</v>
      </c>
      <c r="G281" t="s">
        <v>282</v>
      </c>
      <c r="H281">
        <v>99.2</v>
      </c>
      <c r="I281" t="s">
        <v>92</v>
      </c>
      <c r="J281" t="s">
        <v>186</v>
      </c>
      <c r="K281" t="s">
        <v>19</v>
      </c>
      <c r="M281" t="s">
        <v>196</v>
      </c>
      <c r="N281">
        <v>2000</v>
      </c>
      <c r="O281">
        <v>23226020</v>
      </c>
      <c r="P281" s="6" t="s">
        <v>365</v>
      </c>
    </row>
    <row r="282" spans="1:16">
      <c r="A282">
        <v>117</v>
      </c>
      <c r="B282">
        <v>4</v>
      </c>
      <c r="C282">
        <v>2.58</v>
      </c>
      <c r="D282" t="s">
        <v>14</v>
      </c>
      <c r="E282">
        <v>19.100000000000001</v>
      </c>
      <c r="F282" s="21" t="s">
        <v>15</v>
      </c>
      <c r="G282" t="s">
        <v>282</v>
      </c>
      <c r="H282">
        <v>99.2</v>
      </c>
      <c r="I282" t="s">
        <v>92</v>
      </c>
      <c r="J282" t="s">
        <v>186</v>
      </c>
      <c r="K282" t="s">
        <v>19</v>
      </c>
      <c r="M282" t="s">
        <v>196</v>
      </c>
      <c r="N282">
        <v>2000</v>
      </c>
      <c r="O282">
        <v>23226020</v>
      </c>
    </row>
    <row r="283" spans="1:16">
      <c r="A283">
        <v>118</v>
      </c>
      <c r="B283">
        <v>1</v>
      </c>
      <c r="C283">
        <v>4.7</v>
      </c>
      <c r="D283" t="s">
        <v>14</v>
      </c>
      <c r="E283">
        <v>19.100000000000001</v>
      </c>
      <c r="F283" s="21" t="s">
        <v>15</v>
      </c>
      <c r="G283" t="s">
        <v>282</v>
      </c>
      <c r="H283">
        <v>110.4</v>
      </c>
      <c r="I283" t="s">
        <v>92</v>
      </c>
      <c r="J283" t="s">
        <v>186</v>
      </c>
      <c r="K283" t="s">
        <v>19</v>
      </c>
      <c r="M283" t="s">
        <v>196</v>
      </c>
      <c r="N283">
        <v>2000</v>
      </c>
      <c r="O283">
        <v>23226020</v>
      </c>
      <c r="P283" s="6" t="s">
        <v>365</v>
      </c>
    </row>
    <row r="284" spans="1:16">
      <c r="A284">
        <v>118</v>
      </c>
      <c r="B284">
        <v>4</v>
      </c>
      <c r="C284">
        <v>2.99</v>
      </c>
      <c r="D284" t="s">
        <v>14</v>
      </c>
      <c r="E284">
        <v>19.100000000000001</v>
      </c>
      <c r="F284" s="21" t="s">
        <v>15</v>
      </c>
      <c r="G284" t="s">
        <v>282</v>
      </c>
      <c r="H284">
        <v>110.4</v>
      </c>
      <c r="I284" t="s">
        <v>92</v>
      </c>
      <c r="J284" t="s">
        <v>186</v>
      </c>
      <c r="K284" t="s">
        <v>19</v>
      </c>
      <c r="M284" t="s">
        <v>196</v>
      </c>
      <c r="N284">
        <v>2000</v>
      </c>
      <c r="O284">
        <v>23226020</v>
      </c>
    </row>
    <row r="285" spans="1:16">
      <c r="A285">
        <v>119</v>
      </c>
      <c r="B285">
        <v>1</v>
      </c>
      <c r="C285">
        <v>2.3199999999999998</v>
      </c>
      <c r="D285" t="s">
        <v>14</v>
      </c>
      <c r="E285">
        <v>19.100000000000001</v>
      </c>
      <c r="F285" s="21" t="s">
        <v>15</v>
      </c>
      <c r="G285" t="s">
        <v>282</v>
      </c>
      <c r="H285">
        <v>110.4</v>
      </c>
      <c r="I285" t="s">
        <v>92</v>
      </c>
      <c r="J285" t="s">
        <v>186</v>
      </c>
      <c r="K285" t="s">
        <v>19</v>
      </c>
      <c r="M285" t="s">
        <v>196</v>
      </c>
      <c r="N285">
        <v>0</v>
      </c>
      <c r="O285">
        <v>23226020</v>
      </c>
      <c r="P285" s="6" t="s">
        <v>366</v>
      </c>
    </row>
    <row r="286" spans="1:16">
      <c r="A286">
        <v>120</v>
      </c>
      <c r="B286">
        <v>1</v>
      </c>
      <c r="C286">
        <v>4.3899999999999997</v>
      </c>
      <c r="D286" t="s">
        <v>14</v>
      </c>
      <c r="E286" t="s">
        <v>326</v>
      </c>
      <c r="F286" t="s">
        <v>48</v>
      </c>
      <c r="G286" t="s">
        <v>282</v>
      </c>
      <c r="H286">
        <v>100</v>
      </c>
      <c r="I286" t="s">
        <v>92</v>
      </c>
      <c r="J286" t="s">
        <v>186</v>
      </c>
      <c r="K286" t="s">
        <v>19</v>
      </c>
      <c r="M286" t="s">
        <v>196</v>
      </c>
      <c r="N286">
        <v>2000</v>
      </c>
      <c r="O286">
        <v>19528471</v>
      </c>
      <c r="P286" s="18" t="s">
        <v>367</v>
      </c>
    </row>
    <row r="287" spans="1:16">
      <c r="A287">
        <v>120</v>
      </c>
      <c r="B287">
        <v>4</v>
      </c>
      <c r="C287">
        <v>4.0199999999999996</v>
      </c>
      <c r="D287" t="s">
        <v>14</v>
      </c>
      <c r="E287" t="s">
        <v>326</v>
      </c>
      <c r="F287" t="s">
        <v>48</v>
      </c>
      <c r="G287" t="s">
        <v>282</v>
      </c>
      <c r="H287">
        <v>100</v>
      </c>
      <c r="I287" t="s">
        <v>92</v>
      </c>
      <c r="J287" t="s">
        <v>186</v>
      </c>
      <c r="K287" t="s">
        <v>19</v>
      </c>
      <c r="M287" t="s">
        <v>196</v>
      </c>
      <c r="N287">
        <v>2000</v>
      </c>
      <c r="O287">
        <v>19528471</v>
      </c>
    </row>
    <row r="288" spans="1:16">
      <c r="A288">
        <v>120</v>
      </c>
      <c r="B288">
        <v>24</v>
      </c>
      <c r="C288">
        <v>1.72</v>
      </c>
      <c r="D288" t="s">
        <v>14</v>
      </c>
      <c r="E288" t="s">
        <v>326</v>
      </c>
      <c r="F288" t="s">
        <v>48</v>
      </c>
      <c r="G288" t="s">
        <v>282</v>
      </c>
      <c r="H288">
        <v>100</v>
      </c>
      <c r="I288" t="s">
        <v>92</v>
      </c>
      <c r="J288" t="s">
        <v>186</v>
      </c>
      <c r="K288" t="s">
        <v>19</v>
      </c>
      <c r="M288" t="s">
        <v>196</v>
      </c>
      <c r="N288">
        <v>2000</v>
      </c>
      <c r="O288">
        <v>19528471</v>
      </c>
    </row>
    <row r="289" spans="1:16">
      <c r="A289">
        <v>120</v>
      </c>
      <c r="B289">
        <v>48</v>
      </c>
      <c r="C289">
        <v>1.57</v>
      </c>
      <c r="D289" t="s">
        <v>14</v>
      </c>
      <c r="E289" t="s">
        <v>326</v>
      </c>
      <c r="F289" t="s">
        <v>48</v>
      </c>
      <c r="G289" t="s">
        <v>282</v>
      </c>
      <c r="H289">
        <v>100</v>
      </c>
      <c r="I289" t="s">
        <v>92</v>
      </c>
      <c r="J289" t="s">
        <v>186</v>
      </c>
      <c r="K289" t="s">
        <v>19</v>
      </c>
      <c r="M289" t="s">
        <v>196</v>
      </c>
      <c r="N289">
        <v>2000</v>
      </c>
      <c r="O289">
        <v>19528471</v>
      </c>
    </row>
    <row r="290" spans="1:16">
      <c r="A290">
        <v>120</v>
      </c>
      <c r="B290">
        <v>72</v>
      </c>
      <c r="C290">
        <v>0.61</v>
      </c>
      <c r="D290" t="s">
        <v>14</v>
      </c>
      <c r="E290" t="s">
        <v>326</v>
      </c>
      <c r="F290" t="s">
        <v>48</v>
      </c>
      <c r="G290" t="s">
        <v>282</v>
      </c>
      <c r="H290">
        <v>100</v>
      </c>
      <c r="I290" t="s">
        <v>92</v>
      </c>
      <c r="J290" t="s">
        <v>186</v>
      </c>
      <c r="K290" t="s">
        <v>19</v>
      </c>
      <c r="M290" t="s">
        <v>196</v>
      </c>
      <c r="N290">
        <v>2000</v>
      </c>
      <c r="O290">
        <v>19528471</v>
      </c>
    </row>
    <row r="291" spans="1:16">
      <c r="A291">
        <v>121</v>
      </c>
      <c r="B291">
        <v>1</v>
      </c>
      <c r="C291">
        <v>3.27</v>
      </c>
      <c r="D291" t="s">
        <v>14</v>
      </c>
      <c r="E291" t="s">
        <v>326</v>
      </c>
      <c r="F291" t="s">
        <v>48</v>
      </c>
      <c r="G291" t="s">
        <v>282</v>
      </c>
      <c r="H291">
        <v>101</v>
      </c>
      <c r="I291" t="s">
        <v>92</v>
      </c>
      <c r="J291" t="s">
        <v>186</v>
      </c>
      <c r="K291" t="s">
        <v>19</v>
      </c>
      <c r="M291" t="s">
        <v>326</v>
      </c>
      <c r="N291">
        <v>2000</v>
      </c>
      <c r="O291">
        <v>19528471</v>
      </c>
      <c r="P291" s="18" t="s">
        <v>368</v>
      </c>
    </row>
    <row r="292" spans="1:16">
      <c r="A292">
        <v>121</v>
      </c>
      <c r="B292">
        <v>4</v>
      </c>
      <c r="C292">
        <v>2.56</v>
      </c>
      <c r="D292" t="s">
        <v>14</v>
      </c>
      <c r="E292" t="s">
        <v>326</v>
      </c>
      <c r="F292" t="s">
        <v>48</v>
      </c>
      <c r="G292" t="s">
        <v>282</v>
      </c>
      <c r="H292">
        <v>102</v>
      </c>
      <c r="I292" t="s">
        <v>92</v>
      </c>
      <c r="J292" t="s">
        <v>186</v>
      </c>
      <c r="K292" t="s">
        <v>19</v>
      </c>
      <c r="M292" t="s">
        <v>326</v>
      </c>
      <c r="N292">
        <v>2000</v>
      </c>
      <c r="O292">
        <v>19528471</v>
      </c>
    </row>
    <row r="293" spans="1:16">
      <c r="A293">
        <v>121</v>
      </c>
      <c r="B293">
        <v>24</v>
      </c>
      <c r="C293">
        <v>1.58</v>
      </c>
      <c r="D293" t="s">
        <v>14</v>
      </c>
      <c r="E293" t="s">
        <v>326</v>
      </c>
      <c r="F293" t="s">
        <v>48</v>
      </c>
      <c r="G293" t="s">
        <v>282</v>
      </c>
      <c r="H293">
        <v>103</v>
      </c>
      <c r="I293" t="s">
        <v>92</v>
      </c>
      <c r="J293" t="s">
        <v>186</v>
      </c>
      <c r="K293" t="s">
        <v>19</v>
      </c>
      <c r="M293" t="s">
        <v>326</v>
      </c>
      <c r="N293">
        <v>2000</v>
      </c>
      <c r="O293">
        <v>19528471</v>
      </c>
    </row>
    <row r="294" spans="1:16">
      <c r="A294">
        <v>121</v>
      </c>
      <c r="B294">
        <v>48</v>
      </c>
      <c r="C294">
        <v>1.39</v>
      </c>
      <c r="D294" t="s">
        <v>14</v>
      </c>
      <c r="E294" t="s">
        <v>326</v>
      </c>
      <c r="F294" t="s">
        <v>48</v>
      </c>
      <c r="G294" t="s">
        <v>282</v>
      </c>
      <c r="H294">
        <v>104</v>
      </c>
      <c r="I294" t="s">
        <v>92</v>
      </c>
      <c r="J294" t="s">
        <v>186</v>
      </c>
      <c r="K294" t="s">
        <v>19</v>
      </c>
      <c r="M294" t="s">
        <v>326</v>
      </c>
      <c r="N294">
        <v>2000</v>
      </c>
      <c r="O294">
        <v>19528471</v>
      </c>
    </row>
    <row r="295" spans="1:16">
      <c r="A295">
        <v>121</v>
      </c>
      <c r="B295">
        <v>72</v>
      </c>
      <c r="C295">
        <v>0.52</v>
      </c>
      <c r="D295" t="s">
        <v>14</v>
      </c>
      <c r="E295" t="s">
        <v>326</v>
      </c>
      <c r="F295" t="s">
        <v>48</v>
      </c>
      <c r="G295" t="s">
        <v>282</v>
      </c>
      <c r="H295">
        <v>105</v>
      </c>
      <c r="I295" t="s">
        <v>92</v>
      </c>
      <c r="J295" t="s">
        <v>186</v>
      </c>
      <c r="K295" t="s">
        <v>19</v>
      </c>
      <c r="M295" t="s">
        <v>326</v>
      </c>
      <c r="N295">
        <v>2000</v>
      </c>
      <c r="O295">
        <v>19528471</v>
      </c>
    </row>
    <row r="296" spans="1:16">
      <c r="A296">
        <v>122</v>
      </c>
      <c r="B296">
        <v>55</v>
      </c>
      <c r="C296">
        <v>1.09375</v>
      </c>
      <c r="D296" t="s">
        <v>14</v>
      </c>
      <c r="E296">
        <v>39.700000000000003</v>
      </c>
      <c r="F296" t="s">
        <v>132</v>
      </c>
      <c r="G296" t="s">
        <v>282</v>
      </c>
      <c r="H296">
        <v>145</v>
      </c>
      <c r="I296" t="s">
        <v>184</v>
      </c>
      <c r="J296" t="s">
        <v>186</v>
      </c>
      <c r="K296" t="s">
        <v>19</v>
      </c>
      <c r="M296" t="s">
        <v>381</v>
      </c>
      <c r="N296" t="s">
        <v>205</v>
      </c>
      <c r="O296">
        <v>21388194</v>
      </c>
      <c r="P296" t="s">
        <v>299</v>
      </c>
    </row>
    <row r="297" spans="1:16">
      <c r="A297">
        <v>123</v>
      </c>
      <c r="B297">
        <v>12</v>
      </c>
      <c r="C297" s="6">
        <v>5.6345177700000004</v>
      </c>
      <c r="D297" t="s">
        <v>14</v>
      </c>
      <c r="E297">
        <v>22.5</v>
      </c>
      <c r="F297" s="21" t="s">
        <v>15</v>
      </c>
      <c r="G297" t="s">
        <v>282</v>
      </c>
      <c r="H297">
        <v>16</v>
      </c>
      <c r="I297" t="s">
        <v>92</v>
      </c>
      <c r="J297" t="s">
        <v>206</v>
      </c>
      <c r="K297" t="s">
        <v>19</v>
      </c>
      <c r="L297" t="s">
        <v>207</v>
      </c>
      <c r="M297" t="s">
        <v>326</v>
      </c>
      <c r="N297">
        <v>5000</v>
      </c>
      <c r="O297">
        <v>25311750</v>
      </c>
      <c r="P297" t="s">
        <v>208</v>
      </c>
    </row>
    <row r="298" spans="1:16">
      <c r="A298">
        <v>123</v>
      </c>
      <c r="B298">
        <v>24</v>
      </c>
      <c r="C298" s="6">
        <v>4.0507614199999997</v>
      </c>
      <c r="D298" t="s">
        <v>14</v>
      </c>
      <c r="E298">
        <v>22.5</v>
      </c>
      <c r="F298" s="21" t="s">
        <v>15</v>
      </c>
      <c r="G298" t="s">
        <v>282</v>
      </c>
      <c r="H298">
        <v>16</v>
      </c>
      <c r="I298" t="s">
        <v>92</v>
      </c>
      <c r="J298" t="s">
        <v>206</v>
      </c>
      <c r="K298" t="s">
        <v>19</v>
      </c>
      <c r="L298" t="s">
        <v>207</v>
      </c>
      <c r="M298" t="s">
        <v>326</v>
      </c>
      <c r="N298">
        <v>5000</v>
      </c>
      <c r="O298">
        <v>25311750</v>
      </c>
    </row>
    <row r="299" spans="1:16">
      <c r="A299">
        <v>123</v>
      </c>
      <c r="B299">
        <v>48</v>
      </c>
      <c r="C299" s="6">
        <v>1.85786802</v>
      </c>
      <c r="D299" t="s">
        <v>14</v>
      </c>
      <c r="E299">
        <v>22.5</v>
      </c>
      <c r="F299" s="21" t="s">
        <v>15</v>
      </c>
      <c r="G299" t="s">
        <v>282</v>
      </c>
      <c r="H299">
        <v>16</v>
      </c>
      <c r="I299" t="s">
        <v>92</v>
      </c>
      <c r="J299" t="s">
        <v>206</v>
      </c>
      <c r="K299" t="s">
        <v>19</v>
      </c>
      <c r="L299" t="s">
        <v>207</v>
      </c>
      <c r="M299" t="s">
        <v>326</v>
      </c>
      <c r="N299">
        <v>5000</v>
      </c>
      <c r="O299">
        <v>25311750</v>
      </c>
    </row>
    <row r="300" spans="1:16">
      <c r="A300">
        <v>124</v>
      </c>
      <c r="B300">
        <v>48</v>
      </c>
      <c r="C300">
        <v>2.92</v>
      </c>
      <c r="D300" t="s">
        <v>14</v>
      </c>
      <c r="E300">
        <v>18</v>
      </c>
      <c r="F300" s="6" t="s">
        <v>65</v>
      </c>
      <c r="G300" t="s">
        <v>282</v>
      </c>
      <c r="H300">
        <v>10</v>
      </c>
      <c r="I300" t="s">
        <v>184</v>
      </c>
      <c r="J300" t="s">
        <v>206</v>
      </c>
      <c r="K300" t="s">
        <v>19</v>
      </c>
      <c r="L300" t="s">
        <v>160</v>
      </c>
      <c r="M300" t="s">
        <v>326</v>
      </c>
      <c r="N300">
        <v>5000</v>
      </c>
      <c r="O300">
        <v>21367450</v>
      </c>
      <c r="P300" s="6" t="s">
        <v>210</v>
      </c>
    </row>
    <row r="301" spans="1:16">
      <c r="A301">
        <v>125</v>
      </c>
      <c r="B301">
        <v>48</v>
      </c>
      <c r="C301">
        <v>2.4</v>
      </c>
      <c r="D301" t="s">
        <v>14</v>
      </c>
      <c r="E301">
        <v>18</v>
      </c>
      <c r="F301" s="6" t="s">
        <v>65</v>
      </c>
      <c r="G301" t="s">
        <v>282</v>
      </c>
      <c r="H301">
        <v>60</v>
      </c>
      <c r="I301" t="s">
        <v>184</v>
      </c>
      <c r="J301" t="s">
        <v>206</v>
      </c>
      <c r="K301" t="s">
        <v>19</v>
      </c>
      <c r="L301" t="s">
        <v>160</v>
      </c>
      <c r="M301" t="s">
        <v>326</v>
      </c>
      <c r="N301">
        <v>5000</v>
      </c>
      <c r="O301">
        <v>21367450</v>
      </c>
      <c r="P301" s="6" t="s">
        <v>211</v>
      </c>
    </row>
    <row r="302" spans="1:16" ht="15" thickBot="1">
      <c r="A302">
        <v>126</v>
      </c>
      <c r="B302">
        <v>24</v>
      </c>
      <c r="C302">
        <v>1.2</v>
      </c>
      <c r="D302" t="s">
        <v>14</v>
      </c>
      <c r="E302">
        <v>18.399999999999999</v>
      </c>
      <c r="F302" s="21" t="s">
        <v>15</v>
      </c>
      <c r="G302" t="s">
        <v>282</v>
      </c>
      <c r="H302">
        <v>39.4</v>
      </c>
      <c r="I302" t="s">
        <v>92</v>
      </c>
      <c r="J302" t="s">
        <v>206</v>
      </c>
      <c r="K302" t="s">
        <v>19</v>
      </c>
      <c r="L302" t="s">
        <v>207</v>
      </c>
      <c r="M302" t="s">
        <v>196</v>
      </c>
      <c r="N302">
        <v>5000</v>
      </c>
      <c r="O302">
        <v>26238078</v>
      </c>
      <c r="P302" t="s">
        <v>214</v>
      </c>
    </row>
    <row r="303" spans="1:16" ht="15" thickBot="1">
      <c r="A303">
        <v>127</v>
      </c>
      <c r="B303">
        <v>24</v>
      </c>
      <c r="C303">
        <v>1.4</v>
      </c>
      <c r="D303" t="s">
        <v>14</v>
      </c>
      <c r="E303">
        <v>18.399999999999999</v>
      </c>
      <c r="F303" s="21" t="s">
        <v>15</v>
      </c>
      <c r="G303" t="s">
        <v>282</v>
      </c>
      <c r="H303">
        <v>40.299999999999997</v>
      </c>
      <c r="I303" t="s">
        <v>92</v>
      </c>
      <c r="J303" t="s">
        <v>206</v>
      </c>
      <c r="K303" t="s">
        <v>19</v>
      </c>
      <c r="L303" t="s">
        <v>20</v>
      </c>
      <c r="M303" t="s">
        <v>196</v>
      </c>
      <c r="N303">
        <v>5000</v>
      </c>
      <c r="O303">
        <v>26238078</v>
      </c>
      <c r="P303" s="17" t="s">
        <v>215</v>
      </c>
    </row>
    <row r="304" spans="1:16" ht="15" thickBot="1">
      <c r="A304">
        <v>128</v>
      </c>
      <c r="B304">
        <v>24</v>
      </c>
      <c r="C304">
        <v>2.2999999999999998</v>
      </c>
      <c r="D304" t="s">
        <v>14</v>
      </c>
      <c r="E304">
        <v>18.399999999999999</v>
      </c>
      <c r="F304" s="21" t="s">
        <v>15</v>
      </c>
      <c r="G304" t="s">
        <v>282</v>
      </c>
      <c r="H304">
        <v>22.3</v>
      </c>
      <c r="I304" t="s">
        <v>92</v>
      </c>
      <c r="J304" t="s">
        <v>206</v>
      </c>
      <c r="K304" t="s">
        <v>19</v>
      </c>
      <c r="L304" t="s">
        <v>216</v>
      </c>
      <c r="M304" t="s">
        <v>196</v>
      </c>
      <c r="N304">
        <v>5000</v>
      </c>
      <c r="O304">
        <v>26238078</v>
      </c>
      <c r="P304" s="17" t="s">
        <v>217</v>
      </c>
    </row>
    <row r="305" spans="1:16" ht="15" thickBot="1">
      <c r="A305">
        <v>129</v>
      </c>
      <c r="B305">
        <v>24</v>
      </c>
      <c r="C305">
        <v>2</v>
      </c>
      <c r="D305" t="s">
        <v>14</v>
      </c>
      <c r="E305">
        <v>18.399999999999999</v>
      </c>
      <c r="F305" s="21" t="s">
        <v>15</v>
      </c>
      <c r="G305" t="s">
        <v>282</v>
      </c>
      <c r="H305">
        <v>28.1</v>
      </c>
      <c r="I305" t="s">
        <v>92</v>
      </c>
      <c r="J305" t="s">
        <v>206</v>
      </c>
      <c r="K305" t="s">
        <v>19</v>
      </c>
      <c r="L305" t="s">
        <v>218</v>
      </c>
      <c r="M305" t="s">
        <v>196</v>
      </c>
      <c r="N305">
        <v>5000</v>
      </c>
      <c r="O305">
        <v>26238078</v>
      </c>
      <c r="P305" s="17" t="s">
        <v>219</v>
      </c>
    </row>
    <row r="306" spans="1:16">
      <c r="A306">
        <v>130</v>
      </c>
      <c r="B306" s="6">
        <v>1.6666667E-2</v>
      </c>
      <c r="C306">
        <v>6.38</v>
      </c>
      <c r="D306" t="s">
        <v>14</v>
      </c>
      <c r="E306" t="s">
        <v>326</v>
      </c>
      <c r="F306" s="21" t="s">
        <v>15</v>
      </c>
      <c r="G306" t="s">
        <v>282</v>
      </c>
      <c r="H306">
        <v>41</v>
      </c>
      <c r="I306" t="s">
        <v>167</v>
      </c>
      <c r="J306" t="s">
        <v>206</v>
      </c>
      <c r="K306" t="s">
        <v>19</v>
      </c>
      <c r="L306" t="s">
        <v>221</v>
      </c>
      <c r="M306" t="s">
        <v>326</v>
      </c>
      <c r="N306">
        <v>0</v>
      </c>
      <c r="O306" s="8" t="s">
        <v>222</v>
      </c>
      <c r="P306" s="6" t="s">
        <v>223</v>
      </c>
    </row>
    <row r="307" spans="1:16">
      <c r="A307">
        <v>130</v>
      </c>
      <c r="B307" s="6">
        <v>4.1666666999999998E-2</v>
      </c>
      <c r="C307">
        <v>2.56</v>
      </c>
      <c r="D307" t="s">
        <v>14</v>
      </c>
      <c r="E307" t="s">
        <v>326</v>
      </c>
      <c r="F307" s="21" t="s">
        <v>15</v>
      </c>
      <c r="G307" t="s">
        <v>282</v>
      </c>
      <c r="H307">
        <v>41</v>
      </c>
      <c r="I307" t="s">
        <v>167</v>
      </c>
      <c r="J307" t="s">
        <v>206</v>
      </c>
      <c r="K307" t="s">
        <v>19</v>
      </c>
      <c r="L307" t="s">
        <v>221</v>
      </c>
      <c r="M307" t="s">
        <v>326</v>
      </c>
      <c r="N307">
        <v>0</v>
      </c>
      <c r="O307" s="8" t="s">
        <v>222</v>
      </c>
    </row>
    <row r="308" spans="1:16">
      <c r="A308">
        <v>130</v>
      </c>
      <c r="B308">
        <f>5/60</f>
        <v>8.3333333333333329E-2</v>
      </c>
      <c r="C308">
        <v>1.28</v>
      </c>
      <c r="D308" t="s">
        <v>14</v>
      </c>
      <c r="E308" t="s">
        <v>326</v>
      </c>
      <c r="F308" s="21" t="s">
        <v>15</v>
      </c>
      <c r="G308" t="s">
        <v>282</v>
      </c>
      <c r="H308">
        <v>41</v>
      </c>
      <c r="I308" t="s">
        <v>167</v>
      </c>
      <c r="J308" t="s">
        <v>206</v>
      </c>
      <c r="K308" t="s">
        <v>19</v>
      </c>
      <c r="L308" t="s">
        <v>221</v>
      </c>
      <c r="M308" t="s">
        <v>326</v>
      </c>
      <c r="N308">
        <v>0</v>
      </c>
      <c r="O308" s="8" t="s">
        <v>222</v>
      </c>
    </row>
    <row r="309" spans="1:16">
      <c r="A309">
        <v>130</v>
      </c>
      <c r="B309">
        <v>0.25</v>
      </c>
      <c r="C309">
        <v>0.26</v>
      </c>
      <c r="D309" t="s">
        <v>14</v>
      </c>
      <c r="E309" t="s">
        <v>326</v>
      </c>
      <c r="F309" s="21" t="s">
        <v>15</v>
      </c>
      <c r="G309" t="s">
        <v>282</v>
      </c>
      <c r="H309">
        <v>41</v>
      </c>
      <c r="I309" t="s">
        <v>167</v>
      </c>
      <c r="J309" t="s">
        <v>206</v>
      </c>
      <c r="K309" t="s">
        <v>19</v>
      </c>
      <c r="L309" t="s">
        <v>221</v>
      </c>
      <c r="M309" t="s">
        <v>326</v>
      </c>
      <c r="N309">
        <v>0</v>
      </c>
      <c r="O309" s="8" t="s">
        <v>222</v>
      </c>
    </row>
    <row r="310" spans="1:16">
      <c r="A310">
        <v>130</v>
      </c>
      <c r="B310" s="6">
        <v>0.5</v>
      </c>
      <c r="C310">
        <v>0.13</v>
      </c>
      <c r="D310" t="s">
        <v>14</v>
      </c>
      <c r="E310" t="s">
        <v>326</v>
      </c>
      <c r="F310" s="21" t="s">
        <v>15</v>
      </c>
      <c r="G310" t="s">
        <v>282</v>
      </c>
      <c r="H310">
        <v>41</v>
      </c>
      <c r="I310" t="s">
        <v>167</v>
      </c>
      <c r="J310" t="s">
        <v>206</v>
      </c>
      <c r="K310" t="s">
        <v>19</v>
      </c>
      <c r="L310" t="s">
        <v>221</v>
      </c>
      <c r="M310" t="s">
        <v>326</v>
      </c>
      <c r="N310">
        <v>0</v>
      </c>
      <c r="O310" s="8" t="s">
        <v>222</v>
      </c>
    </row>
    <row r="311" spans="1:16">
      <c r="A311">
        <v>130</v>
      </c>
      <c r="B311" s="6">
        <v>1</v>
      </c>
      <c r="C311">
        <v>0.12</v>
      </c>
      <c r="D311" t="s">
        <v>14</v>
      </c>
      <c r="E311" t="s">
        <v>326</v>
      </c>
      <c r="F311" s="21" t="s">
        <v>15</v>
      </c>
      <c r="G311" t="s">
        <v>282</v>
      </c>
      <c r="H311">
        <v>41</v>
      </c>
      <c r="I311" t="s">
        <v>167</v>
      </c>
      <c r="J311" t="s">
        <v>206</v>
      </c>
      <c r="K311" t="s">
        <v>19</v>
      </c>
      <c r="L311" t="s">
        <v>221</v>
      </c>
      <c r="M311" t="s">
        <v>326</v>
      </c>
      <c r="N311">
        <v>0</v>
      </c>
      <c r="O311" s="8" t="s">
        <v>222</v>
      </c>
    </row>
    <row r="312" spans="1:16">
      <c r="A312">
        <v>130</v>
      </c>
      <c r="B312">
        <v>2</v>
      </c>
      <c r="C312">
        <v>0.11</v>
      </c>
      <c r="D312" t="s">
        <v>14</v>
      </c>
      <c r="E312" t="s">
        <v>326</v>
      </c>
      <c r="F312" s="21" t="s">
        <v>15</v>
      </c>
      <c r="G312" t="s">
        <v>282</v>
      </c>
      <c r="H312">
        <v>41</v>
      </c>
      <c r="I312" t="s">
        <v>167</v>
      </c>
      <c r="J312" t="s">
        <v>206</v>
      </c>
      <c r="K312" t="s">
        <v>19</v>
      </c>
      <c r="L312" t="s">
        <v>221</v>
      </c>
      <c r="M312" t="s">
        <v>326</v>
      </c>
      <c r="N312">
        <v>0</v>
      </c>
      <c r="O312" s="8" t="s">
        <v>222</v>
      </c>
    </row>
    <row r="313" spans="1:16">
      <c r="A313">
        <v>130</v>
      </c>
      <c r="B313">
        <v>4</v>
      </c>
      <c r="C313">
        <v>7.0000000000000007E-2</v>
      </c>
      <c r="D313" t="s">
        <v>14</v>
      </c>
      <c r="E313" t="s">
        <v>326</v>
      </c>
      <c r="F313" s="21" t="s">
        <v>15</v>
      </c>
      <c r="G313" t="s">
        <v>282</v>
      </c>
      <c r="H313">
        <v>41</v>
      </c>
      <c r="I313" t="s">
        <v>167</v>
      </c>
      <c r="J313" t="s">
        <v>206</v>
      </c>
      <c r="K313" t="s">
        <v>19</v>
      </c>
      <c r="L313" t="s">
        <v>221</v>
      </c>
      <c r="M313" t="s">
        <v>326</v>
      </c>
      <c r="N313">
        <v>0</v>
      </c>
      <c r="O313" s="8" t="s">
        <v>222</v>
      </c>
    </row>
    <row r="314" spans="1:16">
      <c r="A314">
        <v>130</v>
      </c>
      <c r="B314">
        <v>6</v>
      </c>
      <c r="C314">
        <v>0.05</v>
      </c>
      <c r="D314" t="s">
        <v>14</v>
      </c>
      <c r="E314" t="s">
        <v>326</v>
      </c>
      <c r="F314" s="21" t="s">
        <v>15</v>
      </c>
      <c r="G314" t="s">
        <v>282</v>
      </c>
      <c r="H314">
        <v>41</v>
      </c>
      <c r="I314" t="s">
        <v>167</v>
      </c>
      <c r="J314" t="s">
        <v>206</v>
      </c>
      <c r="K314" t="s">
        <v>19</v>
      </c>
      <c r="L314" t="s">
        <v>221</v>
      </c>
      <c r="M314" t="s">
        <v>326</v>
      </c>
      <c r="N314">
        <v>0</v>
      </c>
      <c r="O314" s="8" t="s">
        <v>222</v>
      </c>
    </row>
    <row r="315" spans="1:16">
      <c r="A315">
        <v>130</v>
      </c>
      <c r="B315">
        <v>18</v>
      </c>
      <c r="C315">
        <v>0.01</v>
      </c>
      <c r="D315" t="s">
        <v>14</v>
      </c>
      <c r="E315" t="s">
        <v>326</v>
      </c>
      <c r="F315" s="21" t="s">
        <v>15</v>
      </c>
      <c r="G315" t="s">
        <v>282</v>
      </c>
      <c r="H315">
        <v>41</v>
      </c>
      <c r="I315" t="s">
        <v>167</v>
      </c>
      <c r="J315" t="s">
        <v>206</v>
      </c>
      <c r="K315" t="s">
        <v>19</v>
      </c>
      <c r="L315" t="s">
        <v>221</v>
      </c>
      <c r="M315" t="s">
        <v>326</v>
      </c>
      <c r="N315">
        <v>0</v>
      </c>
      <c r="O315" s="8" t="s">
        <v>222</v>
      </c>
    </row>
    <row r="316" spans="1:16">
      <c r="A316">
        <v>131</v>
      </c>
      <c r="B316">
        <f>80/60</f>
        <v>1.3333333333333333</v>
      </c>
      <c r="C316">
        <v>3.9325842696629199</v>
      </c>
      <c r="D316" t="s">
        <v>14</v>
      </c>
      <c r="E316">
        <v>19.7</v>
      </c>
      <c r="F316" s="21" t="s">
        <v>15</v>
      </c>
      <c r="G316" t="s">
        <v>282</v>
      </c>
      <c r="H316">
        <v>53.6</v>
      </c>
      <c r="I316" t="s">
        <v>167</v>
      </c>
      <c r="J316" t="s">
        <v>206</v>
      </c>
      <c r="K316" t="s">
        <v>19</v>
      </c>
      <c r="L316" t="s">
        <v>221</v>
      </c>
      <c r="M316" t="s">
        <v>196</v>
      </c>
      <c r="N316">
        <v>0</v>
      </c>
      <c r="O316">
        <v>29341587</v>
      </c>
      <c r="P316" s="6" t="s">
        <v>225</v>
      </c>
    </row>
    <row r="317" spans="1:16">
      <c r="A317">
        <v>132</v>
      </c>
      <c r="B317">
        <v>24</v>
      </c>
      <c r="C317">
        <v>0.194444444444444</v>
      </c>
      <c r="D317" t="s">
        <v>14</v>
      </c>
      <c r="E317">
        <v>19.7</v>
      </c>
      <c r="F317" s="21" t="s">
        <v>15</v>
      </c>
      <c r="G317" t="s">
        <v>282</v>
      </c>
      <c r="H317">
        <v>127</v>
      </c>
      <c r="I317" s="21" t="s">
        <v>169</v>
      </c>
      <c r="J317" t="s">
        <v>206</v>
      </c>
      <c r="K317" t="s">
        <v>19</v>
      </c>
      <c r="L317" t="s">
        <v>221</v>
      </c>
      <c r="M317" t="s">
        <v>196</v>
      </c>
      <c r="N317">
        <v>0</v>
      </c>
      <c r="O317">
        <v>29341587</v>
      </c>
      <c r="P317" s="6" t="s">
        <v>226</v>
      </c>
    </row>
    <row r="318" spans="1:16">
      <c r="A318">
        <v>133</v>
      </c>
      <c r="B318">
        <v>24</v>
      </c>
      <c r="C318">
        <f>0.03/0.152</f>
        <v>0.19736842105263158</v>
      </c>
      <c r="D318" t="s">
        <v>14</v>
      </c>
      <c r="E318" t="s">
        <v>326</v>
      </c>
      <c r="F318" t="s">
        <v>132</v>
      </c>
      <c r="G318" t="s">
        <v>282</v>
      </c>
      <c r="H318">
        <v>2.5</v>
      </c>
      <c r="I318" s="6" t="s">
        <v>372</v>
      </c>
      <c r="J318" t="s">
        <v>206</v>
      </c>
      <c r="K318" t="s">
        <v>19</v>
      </c>
      <c r="L318" t="s">
        <v>224</v>
      </c>
      <c r="M318" t="s">
        <v>196</v>
      </c>
      <c r="N318" t="s">
        <v>55</v>
      </c>
      <c r="O318">
        <v>28193901</v>
      </c>
    </row>
    <row r="319" spans="1:16">
      <c r="A319">
        <v>134</v>
      </c>
      <c r="B319">
        <v>2</v>
      </c>
      <c r="C319">
        <v>4.7</v>
      </c>
      <c r="D319" t="s">
        <v>14</v>
      </c>
      <c r="E319">
        <v>22.5</v>
      </c>
      <c r="F319" t="s">
        <v>302</v>
      </c>
      <c r="G319" t="s">
        <v>282</v>
      </c>
      <c r="H319">
        <v>18</v>
      </c>
      <c r="I319" t="s">
        <v>140</v>
      </c>
      <c r="J319" t="s">
        <v>206</v>
      </c>
      <c r="K319" t="s">
        <v>19</v>
      </c>
      <c r="M319" t="s">
        <v>326</v>
      </c>
      <c r="N319" t="s">
        <v>55</v>
      </c>
      <c r="O319">
        <v>29173814</v>
      </c>
      <c r="P319" t="s">
        <v>227</v>
      </c>
    </row>
    <row r="320" spans="1:16">
      <c r="A320">
        <v>134</v>
      </c>
      <c r="B320">
        <v>4</v>
      </c>
      <c r="C320">
        <v>4.4000000000000004</v>
      </c>
      <c r="D320" t="s">
        <v>14</v>
      </c>
      <c r="E320">
        <v>22.5</v>
      </c>
      <c r="F320" t="s">
        <v>302</v>
      </c>
      <c r="G320" t="s">
        <v>282</v>
      </c>
      <c r="H320">
        <v>18</v>
      </c>
      <c r="I320" t="s">
        <v>140</v>
      </c>
      <c r="J320" t="s">
        <v>206</v>
      </c>
      <c r="K320" t="s">
        <v>19</v>
      </c>
      <c r="M320" t="s">
        <v>326</v>
      </c>
      <c r="N320" t="s">
        <v>55</v>
      </c>
      <c r="O320">
        <v>29173814</v>
      </c>
    </row>
    <row r="321" spans="1:16">
      <c r="A321">
        <v>134</v>
      </c>
      <c r="B321">
        <v>12</v>
      </c>
      <c r="C321">
        <v>4</v>
      </c>
      <c r="D321" t="s">
        <v>14</v>
      </c>
      <c r="E321">
        <v>22.5</v>
      </c>
      <c r="F321" t="s">
        <v>302</v>
      </c>
      <c r="G321" t="s">
        <v>282</v>
      </c>
      <c r="H321">
        <v>18</v>
      </c>
      <c r="I321" t="s">
        <v>140</v>
      </c>
      <c r="J321" t="s">
        <v>206</v>
      </c>
      <c r="K321" t="s">
        <v>19</v>
      </c>
      <c r="M321" t="s">
        <v>326</v>
      </c>
      <c r="N321" t="s">
        <v>55</v>
      </c>
      <c r="O321">
        <v>29173814</v>
      </c>
    </row>
    <row r="322" spans="1:16">
      <c r="A322">
        <v>134</v>
      </c>
      <c r="B322">
        <v>24</v>
      </c>
      <c r="C322">
        <v>3</v>
      </c>
      <c r="D322" t="s">
        <v>14</v>
      </c>
      <c r="E322">
        <v>22.5</v>
      </c>
      <c r="F322" t="s">
        <v>302</v>
      </c>
      <c r="G322" t="s">
        <v>282</v>
      </c>
      <c r="H322">
        <v>18</v>
      </c>
      <c r="I322" t="s">
        <v>140</v>
      </c>
      <c r="J322" t="s">
        <v>206</v>
      </c>
      <c r="K322" t="s">
        <v>19</v>
      </c>
      <c r="M322" t="s">
        <v>326</v>
      </c>
      <c r="N322" t="s">
        <v>55</v>
      </c>
      <c r="O322">
        <v>29173814</v>
      </c>
    </row>
    <row r="323" spans="1:16">
      <c r="A323">
        <v>134</v>
      </c>
      <c r="B323">
        <v>48</v>
      </c>
      <c r="C323">
        <v>1.7</v>
      </c>
      <c r="D323" t="s">
        <v>14</v>
      </c>
      <c r="E323">
        <v>22.5</v>
      </c>
      <c r="F323" t="s">
        <v>302</v>
      </c>
      <c r="G323" t="s">
        <v>282</v>
      </c>
      <c r="H323">
        <v>18</v>
      </c>
      <c r="I323" t="s">
        <v>140</v>
      </c>
      <c r="J323" t="s">
        <v>206</v>
      </c>
      <c r="K323" t="s">
        <v>19</v>
      </c>
      <c r="M323" t="s">
        <v>326</v>
      </c>
      <c r="N323" t="s">
        <v>55</v>
      </c>
      <c r="O323">
        <v>29173814</v>
      </c>
    </row>
    <row r="324" spans="1:16">
      <c r="A324">
        <v>135</v>
      </c>
      <c r="B324">
        <v>24</v>
      </c>
      <c r="C324">
        <v>0.97701149425286804</v>
      </c>
      <c r="D324" t="s">
        <v>14</v>
      </c>
      <c r="E324">
        <v>20</v>
      </c>
      <c r="F324" s="6" t="s">
        <v>65</v>
      </c>
      <c r="G324" t="s">
        <v>282</v>
      </c>
      <c r="H324">
        <v>15.52</v>
      </c>
      <c r="I324" t="s">
        <v>17</v>
      </c>
      <c r="J324" t="s">
        <v>206</v>
      </c>
      <c r="K324" t="s">
        <v>19</v>
      </c>
      <c r="L324" t="s">
        <v>221</v>
      </c>
      <c r="M324" t="s">
        <v>59</v>
      </c>
      <c r="N324">
        <v>0</v>
      </c>
      <c r="O324">
        <v>22100983</v>
      </c>
      <c r="P324" t="s">
        <v>228</v>
      </c>
    </row>
    <row r="325" spans="1:16">
      <c r="A325">
        <v>136</v>
      </c>
      <c r="B325">
        <v>24</v>
      </c>
      <c r="C325">
        <v>0.63218390804597302</v>
      </c>
      <c r="D325" t="s">
        <v>14</v>
      </c>
      <c r="E325">
        <v>20</v>
      </c>
      <c r="F325" s="6" t="s">
        <v>65</v>
      </c>
      <c r="G325" t="s">
        <v>282</v>
      </c>
      <c r="H325">
        <v>29.05</v>
      </c>
      <c r="I325" t="s">
        <v>17</v>
      </c>
      <c r="J325" t="s">
        <v>206</v>
      </c>
      <c r="K325" t="s">
        <v>19</v>
      </c>
      <c r="L325" t="s">
        <v>221</v>
      </c>
      <c r="M325" t="s">
        <v>59</v>
      </c>
      <c r="N325">
        <v>0</v>
      </c>
      <c r="O325">
        <v>22100983</v>
      </c>
      <c r="P325" t="s">
        <v>229</v>
      </c>
    </row>
    <row r="326" spans="1:16">
      <c r="A326">
        <v>137</v>
      </c>
      <c r="B326">
        <v>24</v>
      </c>
      <c r="C326">
        <v>0.63218390804597302</v>
      </c>
      <c r="D326" t="s">
        <v>14</v>
      </c>
      <c r="E326">
        <v>20</v>
      </c>
      <c r="F326" s="6" t="s">
        <v>65</v>
      </c>
      <c r="G326" t="s">
        <v>282</v>
      </c>
      <c r="H326">
        <v>70.7</v>
      </c>
      <c r="I326" t="s">
        <v>17</v>
      </c>
      <c r="J326" t="s">
        <v>206</v>
      </c>
      <c r="K326" t="s">
        <v>19</v>
      </c>
      <c r="L326" t="s">
        <v>221</v>
      </c>
      <c r="M326" t="s">
        <v>59</v>
      </c>
      <c r="N326">
        <v>0</v>
      </c>
      <c r="O326">
        <v>22100983</v>
      </c>
      <c r="P326" t="s">
        <v>230</v>
      </c>
    </row>
    <row r="327" spans="1:16">
      <c r="A327">
        <v>138</v>
      </c>
      <c r="B327">
        <f>1/60</f>
        <v>1.6666666666666666E-2</v>
      </c>
      <c r="C327">
        <v>2.7</v>
      </c>
      <c r="D327" t="s">
        <v>14</v>
      </c>
      <c r="E327" t="s">
        <v>326</v>
      </c>
      <c r="F327" t="s">
        <v>15</v>
      </c>
      <c r="G327" t="s">
        <v>282</v>
      </c>
      <c r="H327">
        <v>80.2</v>
      </c>
      <c r="I327" t="s">
        <v>92</v>
      </c>
      <c r="J327" t="s">
        <v>206</v>
      </c>
      <c r="K327" t="s">
        <v>19</v>
      </c>
      <c r="L327" t="s">
        <v>221</v>
      </c>
      <c r="M327" t="s">
        <v>196</v>
      </c>
      <c r="O327" s="22" t="s">
        <v>333</v>
      </c>
      <c r="P327" t="s">
        <v>231</v>
      </c>
    </row>
    <row r="328" spans="1:16">
      <c r="A328">
        <v>138</v>
      </c>
      <c r="B328">
        <f>5/60</f>
        <v>8.3333333333333329E-2</v>
      </c>
      <c r="C328">
        <v>1.4</v>
      </c>
      <c r="D328" t="s">
        <v>14</v>
      </c>
      <c r="E328" t="s">
        <v>326</v>
      </c>
      <c r="F328" t="s">
        <v>15</v>
      </c>
      <c r="G328" t="s">
        <v>282</v>
      </c>
      <c r="H328">
        <v>80.2</v>
      </c>
      <c r="I328" t="s">
        <v>92</v>
      </c>
      <c r="J328" t="s">
        <v>206</v>
      </c>
      <c r="K328" t="s">
        <v>19</v>
      </c>
      <c r="L328" t="s">
        <v>221</v>
      </c>
      <c r="M328" t="s">
        <v>196</v>
      </c>
      <c r="O328" s="22" t="s">
        <v>333</v>
      </c>
    </row>
    <row r="329" spans="1:16">
      <c r="A329">
        <v>138</v>
      </c>
      <c r="B329">
        <f>15/60</f>
        <v>0.25</v>
      </c>
      <c r="C329">
        <v>1</v>
      </c>
      <c r="D329" t="s">
        <v>14</v>
      </c>
      <c r="E329" t="s">
        <v>326</v>
      </c>
      <c r="F329" t="s">
        <v>15</v>
      </c>
      <c r="G329" t="s">
        <v>282</v>
      </c>
      <c r="H329">
        <v>80.2</v>
      </c>
      <c r="I329" t="s">
        <v>92</v>
      </c>
      <c r="J329" t="s">
        <v>206</v>
      </c>
      <c r="K329" t="s">
        <v>19</v>
      </c>
      <c r="L329" t="s">
        <v>221</v>
      </c>
      <c r="M329" t="s">
        <v>196</v>
      </c>
      <c r="O329" s="22" t="s">
        <v>333</v>
      </c>
    </row>
    <row r="330" spans="1:16">
      <c r="A330">
        <v>138</v>
      </c>
      <c r="B330">
        <f>30/60</f>
        <v>0.5</v>
      </c>
      <c r="C330">
        <v>0.4</v>
      </c>
      <c r="D330" t="s">
        <v>14</v>
      </c>
      <c r="E330" t="s">
        <v>326</v>
      </c>
      <c r="F330" t="s">
        <v>15</v>
      </c>
      <c r="G330" t="s">
        <v>282</v>
      </c>
      <c r="H330">
        <v>80.2</v>
      </c>
      <c r="I330" t="s">
        <v>92</v>
      </c>
      <c r="J330" t="s">
        <v>206</v>
      </c>
      <c r="K330" t="s">
        <v>19</v>
      </c>
      <c r="L330" t="s">
        <v>221</v>
      </c>
      <c r="M330" t="s">
        <v>196</v>
      </c>
      <c r="O330" s="22" t="s">
        <v>333</v>
      </c>
    </row>
    <row r="331" spans="1:16">
      <c r="A331">
        <v>138</v>
      </c>
      <c r="B331">
        <f>1</f>
        <v>1</v>
      </c>
      <c r="C331">
        <v>0.1</v>
      </c>
      <c r="D331" t="s">
        <v>14</v>
      </c>
      <c r="E331" t="s">
        <v>326</v>
      </c>
      <c r="F331" t="s">
        <v>15</v>
      </c>
      <c r="G331" t="s">
        <v>282</v>
      </c>
      <c r="H331">
        <v>80.2</v>
      </c>
      <c r="I331" t="s">
        <v>92</v>
      </c>
      <c r="J331" t="s">
        <v>206</v>
      </c>
      <c r="K331" t="s">
        <v>19</v>
      </c>
      <c r="L331" t="s">
        <v>221</v>
      </c>
      <c r="M331" t="s">
        <v>196</v>
      </c>
      <c r="O331" s="22" t="s">
        <v>333</v>
      </c>
    </row>
    <row r="332" spans="1:16">
      <c r="A332">
        <v>138</v>
      </c>
      <c r="B332">
        <v>2</v>
      </c>
      <c r="C332">
        <v>0.1</v>
      </c>
      <c r="D332" t="s">
        <v>14</v>
      </c>
      <c r="E332" t="s">
        <v>326</v>
      </c>
      <c r="F332" t="s">
        <v>15</v>
      </c>
      <c r="G332" t="s">
        <v>282</v>
      </c>
      <c r="H332">
        <v>80.2</v>
      </c>
      <c r="I332" t="s">
        <v>92</v>
      </c>
      <c r="J332" t="s">
        <v>206</v>
      </c>
      <c r="K332" t="s">
        <v>19</v>
      </c>
      <c r="L332" t="s">
        <v>221</v>
      </c>
      <c r="M332" t="s">
        <v>196</v>
      </c>
      <c r="O332" s="22" t="s">
        <v>333</v>
      </c>
    </row>
    <row r="333" spans="1:16" ht="15" thickBot="1">
      <c r="A333">
        <v>138</v>
      </c>
      <c r="B333">
        <v>6</v>
      </c>
      <c r="C333">
        <v>0.1</v>
      </c>
      <c r="D333" t="s">
        <v>14</v>
      </c>
      <c r="E333" t="s">
        <v>326</v>
      </c>
      <c r="F333" t="s">
        <v>15</v>
      </c>
      <c r="G333" t="s">
        <v>282</v>
      </c>
      <c r="H333">
        <v>80.2</v>
      </c>
      <c r="I333" t="s">
        <v>92</v>
      </c>
      <c r="J333" t="s">
        <v>206</v>
      </c>
      <c r="K333" t="s">
        <v>19</v>
      </c>
      <c r="L333" t="s">
        <v>221</v>
      </c>
      <c r="M333" t="s">
        <v>196</v>
      </c>
      <c r="O333" s="22" t="s">
        <v>333</v>
      </c>
    </row>
    <row r="334" spans="1:16" ht="15" thickBot="1">
      <c r="A334">
        <v>139</v>
      </c>
      <c r="B334">
        <v>24</v>
      </c>
      <c r="C334">
        <v>1.7</v>
      </c>
      <c r="D334" t="s">
        <v>14</v>
      </c>
      <c r="E334">
        <v>18.399999999999999</v>
      </c>
      <c r="F334" t="s">
        <v>15</v>
      </c>
      <c r="G334" t="s">
        <v>282</v>
      </c>
      <c r="H334">
        <v>50</v>
      </c>
      <c r="I334" t="s">
        <v>92</v>
      </c>
      <c r="J334" t="s">
        <v>206</v>
      </c>
      <c r="K334" t="s">
        <v>19</v>
      </c>
      <c r="L334" t="s">
        <v>216</v>
      </c>
      <c r="M334" t="s">
        <v>196</v>
      </c>
      <c r="N334">
        <v>5000</v>
      </c>
      <c r="O334">
        <v>26238078</v>
      </c>
      <c r="P334" s="17" t="s">
        <v>232</v>
      </c>
    </row>
    <row r="335" spans="1:16" ht="15" thickBot="1">
      <c r="A335">
        <v>140</v>
      </c>
      <c r="B335">
        <v>24</v>
      </c>
      <c r="C335">
        <v>1.8</v>
      </c>
      <c r="D335" t="s">
        <v>14</v>
      </c>
      <c r="E335" s="21">
        <v>18.399999999999999</v>
      </c>
      <c r="F335" t="s">
        <v>15</v>
      </c>
      <c r="G335" t="s">
        <v>282</v>
      </c>
      <c r="H335">
        <v>100</v>
      </c>
      <c r="I335" t="s">
        <v>92</v>
      </c>
      <c r="J335" t="s">
        <v>206</v>
      </c>
      <c r="K335" t="s">
        <v>19</v>
      </c>
      <c r="L335" t="s">
        <v>216</v>
      </c>
      <c r="M335" t="s">
        <v>196</v>
      </c>
      <c r="N335">
        <v>5000</v>
      </c>
      <c r="O335">
        <v>26238078</v>
      </c>
      <c r="P335" s="17" t="s">
        <v>384</v>
      </c>
    </row>
    <row r="336" spans="1:16">
      <c r="A336">
        <v>141</v>
      </c>
      <c r="B336">
        <f>2/60</f>
        <v>3.3333333333333333E-2</v>
      </c>
      <c r="C336">
        <v>0.68</v>
      </c>
      <c r="D336" t="s">
        <v>14</v>
      </c>
      <c r="E336" t="s">
        <v>326</v>
      </c>
      <c r="F336" t="s">
        <v>132</v>
      </c>
      <c r="G336" t="s">
        <v>282</v>
      </c>
      <c r="H336">
        <v>85</v>
      </c>
      <c r="I336" t="s">
        <v>238</v>
      </c>
      <c r="J336" t="s">
        <v>206</v>
      </c>
      <c r="K336" t="s">
        <v>19</v>
      </c>
      <c r="M336" t="s">
        <v>196</v>
      </c>
      <c r="O336" s="22" t="s">
        <v>233</v>
      </c>
      <c r="P336" s="8" t="s">
        <v>304</v>
      </c>
    </row>
    <row r="337" spans="1:16">
      <c r="A337">
        <v>141</v>
      </c>
      <c r="B337">
        <f>15/60</f>
        <v>0.25</v>
      </c>
      <c r="C337">
        <v>0.61</v>
      </c>
      <c r="D337" t="s">
        <v>14</v>
      </c>
      <c r="E337" t="s">
        <v>326</v>
      </c>
      <c r="F337" t="s">
        <v>132</v>
      </c>
      <c r="G337" t="s">
        <v>282</v>
      </c>
      <c r="H337">
        <v>85</v>
      </c>
      <c r="I337" t="s">
        <v>238</v>
      </c>
      <c r="J337" t="s">
        <v>206</v>
      </c>
      <c r="K337" t="s">
        <v>19</v>
      </c>
      <c r="M337" t="s">
        <v>196</v>
      </c>
      <c r="O337" s="8" t="s">
        <v>233</v>
      </c>
    </row>
    <row r="338" spans="1:16">
      <c r="A338">
        <v>141</v>
      </c>
      <c r="B338">
        <v>0.5</v>
      </c>
      <c r="C338">
        <v>0.43</v>
      </c>
      <c r="D338" t="s">
        <v>14</v>
      </c>
      <c r="E338" t="s">
        <v>326</v>
      </c>
      <c r="F338" t="s">
        <v>132</v>
      </c>
      <c r="G338" t="s">
        <v>282</v>
      </c>
      <c r="H338">
        <v>85</v>
      </c>
      <c r="I338" t="s">
        <v>238</v>
      </c>
      <c r="J338" t="s">
        <v>206</v>
      </c>
      <c r="K338" t="s">
        <v>19</v>
      </c>
      <c r="M338" t="s">
        <v>196</v>
      </c>
      <c r="O338" s="8" t="s">
        <v>233</v>
      </c>
    </row>
    <row r="339" spans="1:16">
      <c r="A339">
        <v>141</v>
      </c>
      <c r="B339">
        <v>1</v>
      </c>
      <c r="C339">
        <v>0.16</v>
      </c>
      <c r="D339" t="s">
        <v>14</v>
      </c>
      <c r="E339" t="s">
        <v>326</v>
      </c>
      <c r="F339" t="s">
        <v>132</v>
      </c>
      <c r="G339" t="s">
        <v>282</v>
      </c>
      <c r="H339">
        <v>85</v>
      </c>
      <c r="I339" t="s">
        <v>238</v>
      </c>
      <c r="J339" t="s">
        <v>206</v>
      </c>
      <c r="K339" t="s">
        <v>19</v>
      </c>
      <c r="M339" t="s">
        <v>196</v>
      </c>
      <c r="O339" s="8" t="s">
        <v>233</v>
      </c>
    </row>
    <row r="340" spans="1:16">
      <c r="A340">
        <v>141</v>
      </c>
      <c r="B340">
        <v>2</v>
      </c>
      <c r="C340">
        <v>0.08</v>
      </c>
      <c r="D340" t="s">
        <v>14</v>
      </c>
      <c r="E340" t="s">
        <v>326</v>
      </c>
      <c r="F340" t="s">
        <v>132</v>
      </c>
      <c r="G340" t="s">
        <v>282</v>
      </c>
      <c r="H340">
        <v>85</v>
      </c>
      <c r="I340" t="s">
        <v>238</v>
      </c>
      <c r="J340" t="s">
        <v>206</v>
      </c>
      <c r="K340" t="s">
        <v>19</v>
      </c>
      <c r="M340" t="s">
        <v>196</v>
      </c>
      <c r="O340" s="8" t="s">
        <v>233</v>
      </c>
    </row>
    <row r="341" spans="1:16">
      <c r="A341">
        <v>142</v>
      </c>
      <c r="B341">
        <v>3</v>
      </c>
      <c r="C341">
        <v>4.8979591836734704</v>
      </c>
      <c r="D341" t="s">
        <v>14</v>
      </c>
      <c r="E341">
        <v>22.5</v>
      </c>
      <c r="F341" s="6" t="s">
        <v>65</v>
      </c>
      <c r="G341" t="s">
        <v>282</v>
      </c>
      <c r="H341">
        <v>6</v>
      </c>
      <c r="I341" t="s">
        <v>234</v>
      </c>
      <c r="J341" t="s">
        <v>206</v>
      </c>
      <c r="K341" t="s">
        <v>19</v>
      </c>
      <c r="M341" t="s">
        <v>326</v>
      </c>
      <c r="N341">
        <v>3400</v>
      </c>
      <c r="O341">
        <v>26353592</v>
      </c>
      <c r="P341" t="s">
        <v>235</v>
      </c>
    </row>
    <row r="342" spans="1:16">
      <c r="A342">
        <v>142</v>
      </c>
      <c r="B342">
        <v>3</v>
      </c>
      <c r="C342">
        <v>5.7142857142857197</v>
      </c>
      <c r="D342" t="s">
        <v>14</v>
      </c>
      <c r="E342">
        <v>22.5</v>
      </c>
      <c r="F342" s="6" t="s">
        <v>65</v>
      </c>
      <c r="G342" t="s">
        <v>282</v>
      </c>
      <c r="H342">
        <v>6</v>
      </c>
      <c r="I342" t="s">
        <v>234</v>
      </c>
      <c r="J342" t="s">
        <v>206</v>
      </c>
      <c r="K342" t="s">
        <v>19</v>
      </c>
      <c r="M342" t="s">
        <v>326</v>
      </c>
      <c r="N342">
        <v>3400</v>
      </c>
      <c r="O342">
        <v>26353592</v>
      </c>
      <c r="P342" t="s">
        <v>236</v>
      </c>
    </row>
    <row r="343" spans="1:16">
      <c r="A343">
        <v>143</v>
      </c>
      <c r="B343">
        <v>0.5</v>
      </c>
      <c r="C343">
        <v>1.5</v>
      </c>
      <c r="D343" t="s">
        <v>14</v>
      </c>
      <c r="E343">
        <v>35</v>
      </c>
      <c r="F343" s="6" t="s">
        <v>166</v>
      </c>
      <c r="G343" t="s">
        <v>282</v>
      </c>
      <c r="H343">
        <v>52</v>
      </c>
      <c r="I343" t="s">
        <v>167</v>
      </c>
      <c r="J343" t="s">
        <v>206</v>
      </c>
      <c r="K343" t="s">
        <v>19</v>
      </c>
      <c r="M343" t="s">
        <v>378</v>
      </c>
      <c r="N343">
        <v>6000</v>
      </c>
      <c r="O343">
        <v>30706223</v>
      </c>
      <c r="P343" t="s">
        <v>237</v>
      </c>
    </row>
    <row r="344" spans="1:16">
      <c r="A344">
        <v>143</v>
      </c>
      <c r="B344">
        <v>1</v>
      </c>
      <c r="C344">
        <v>0.62790697674418705</v>
      </c>
      <c r="D344" t="s">
        <v>14</v>
      </c>
      <c r="E344">
        <v>35</v>
      </c>
      <c r="F344" s="6" t="s">
        <v>166</v>
      </c>
      <c r="G344" t="s">
        <v>282</v>
      </c>
      <c r="H344">
        <v>52</v>
      </c>
      <c r="I344" t="s">
        <v>167</v>
      </c>
      <c r="J344" t="s">
        <v>206</v>
      </c>
      <c r="K344" t="s">
        <v>19</v>
      </c>
      <c r="M344" t="s">
        <v>378</v>
      </c>
      <c r="N344">
        <v>6000</v>
      </c>
      <c r="O344">
        <v>30706223</v>
      </c>
    </row>
    <row r="345" spans="1:16">
      <c r="A345">
        <v>143</v>
      </c>
      <c r="B345">
        <v>2</v>
      </c>
      <c r="C345">
        <v>0.39534883720930297</v>
      </c>
      <c r="D345" t="s">
        <v>14</v>
      </c>
      <c r="E345">
        <v>35</v>
      </c>
      <c r="F345" s="6" t="s">
        <v>166</v>
      </c>
      <c r="G345" t="s">
        <v>282</v>
      </c>
      <c r="H345">
        <v>52</v>
      </c>
      <c r="I345" t="s">
        <v>167</v>
      </c>
      <c r="J345" t="s">
        <v>206</v>
      </c>
      <c r="K345" t="s">
        <v>19</v>
      </c>
      <c r="M345" t="s">
        <v>378</v>
      </c>
      <c r="N345">
        <v>6000</v>
      </c>
      <c r="O345">
        <v>30706223</v>
      </c>
    </row>
    <row r="346" spans="1:16">
      <c r="A346">
        <v>144</v>
      </c>
      <c r="B346">
        <v>0.5</v>
      </c>
      <c r="C346">
        <v>1.04191616766467</v>
      </c>
      <c r="D346" t="s">
        <v>14</v>
      </c>
      <c r="E346">
        <v>35</v>
      </c>
      <c r="F346" s="6" t="s">
        <v>166</v>
      </c>
      <c r="G346" t="s">
        <v>282</v>
      </c>
      <c r="H346">
        <v>52</v>
      </c>
      <c r="I346" t="s">
        <v>167</v>
      </c>
      <c r="J346" t="s">
        <v>206</v>
      </c>
      <c r="K346" t="s">
        <v>19</v>
      </c>
      <c r="M346" t="s">
        <v>378</v>
      </c>
      <c r="N346">
        <v>6000</v>
      </c>
      <c r="O346">
        <v>30706223</v>
      </c>
      <c r="P346" t="s">
        <v>237</v>
      </c>
    </row>
    <row r="347" spans="1:16">
      <c r="A347">
        <v>144</v>
      </c>
      <c r="B347">
        <v>1</v>
      </c>
      <c r="C347">
        <v>0.94610778443113797</v>
      </c>
      <c r="D347" t="s">
        <v>14</v>
      </c>
      <c r="E347">
        <v>35</v>
      </c>
      <c r="F347" s="6" t="s">
        <v>166</v>
      </c>
      <c r="G347" t="s">
        <v>282</v>
      </c>
      <c r="H347">
        <v>52</v>
      </c>
      <c r="I347" t="s">
        <v>167</v>
      </c>
      <c r="J347" t="s">
        <v>206</v>
      </c>
      <c r="K347" t="s">
        <v>19</v>
      </c>
      <c r="M347" t="s">
        <v>378</v>
      </c>
      <c r="N347">
        <v>6000</v>
      </c>
      <c r="O347">
        <v>30706223</v>
      </c>
    </row>
    <row r="348" spans="1:16">
      <c r="A348">
        <v>144</v>
      </c>
      <c r="B348">
        <v>2</v>
      </c>
      <c r="C348">
        <v>0.22754491017964101</v>
      </c>
      <c r="D348" t="s">
        <v>14</v>
      </c>
      <c r="E348">
        <v>35</v>
      </c>
      <c r="F348" s="6" t="s">
        <v>166</v>
      </c>
      <c r="G348" t="s">
        <v>282</v>
      </c>
      <c r="H348">
        <v>52</v>
      </c>
      <c r="I348" t="s">
        <v>167</v>
      </c>
      <c r="J348" t="s">
        <v>206</v>
      </c>
      <c r="K348" t="s">
        <v>19</v>
      </c>
      <c r="M348" t="s">
        <v>378</v>
      </c>
      <c r="N348">
        <v>6000</v>
      </c>
      <c r="O348">
        <v>30706223</v>
      </c>
    </row>
    <row r="349" spans="1:16">
      <c r="A349">
        <v>145</v>
      </c>
      <c r="B349">
        <v>0.5</v>
      </c>
      <c r="C349">
        <v>2.2909090909090901</v>
      </c>
      <c r="D349" t="s">
        <v>14</v>
      </c>
      <c r="E349">
        <v>23</v>
      </c>
      <c r="F349" s="6" t="s">
        <v>65</v>
      </c>
      <c r="G349" t="s">
        <v>282</v>
      </c>
      <c r="H349">
        <v>69.2</v>
      </c>
      <c r="I349" t="s">
        <v>238</v>
      </c>
      <c r="J349" t="s">
        <v>206</v>
      </c>
      <c r="K349" t="s">
        <v>19</v>
      </c>
      <c r="L349" t="s">
        <v>239</v>
      </c>
      <c r="M349" t="s">
        <v>57</v>
      </c>
      <c r="N349" t="s">
        <v>240</v>
      </c>
      <c r="O349">
        <v>31040674</v>
      </c>
      <c r="P349" t="s">
        <v>305</v>
      </c>
    </row>
    <row r="350" spans="1:16">
      <c r="A350">
        <v>145</v>
      </c>
      <c r="B350">
        <v>1</v>
      </c>
      <c r="C350">
        <v>1.63636363636363</v>
      </c>
      <c r="D350" t="s">
        <v>14</v>
      </c>
      <c r="E350">
        <v>23</v>
      </c>
      <c r="F350" s="6" t="s">
        <v>65</v>
      </c>
      <c r="G350" t="s">
        <v>282</v>
      </c>
      <c r="H350">
        <v>69.2</v>
      </c>
      <c r="I350" t="s">
        <v>238</v>
      </c>
      <c r="J350" t="s">
        <v>206</v>
      </c>
      <c r="K350" t="s">
        <v>19</v>
      </c>
      <c r="L350" t="s">
        <v>239</v>
      </c>
      <c r="M350" t="s">
        <v>57</v>
      </c>
      <c r="N350" t="s">
        <v>240</v>
      </c>
      <c r="O350">
        <v>31040674</v>
      </c>
    </row>
    <row r="351" spans="1:16">
      <c r="A351">
        <v>145</v>
      </c>
      <c r="B351">
        <v>1.5</v>
      </c>
      <c r="C351">
        <v>1.4909090909090801</v>
      </c>
      <c r="D351" t="s">
        <v>14</v>
      </c>
      <c r="E351">
        <v>23</v>
      </c>
      <c r="F351" s="6" t="s">
        <v>65</v>
      </c>
      <c r="G351" t="s">
        <v>282</v>
      </c>
      <c r="H351">
        <v>69.2</v>
      </c>
      <c r="I351" t="s">
        <v>238</v>
      </c>
      <c r="J351" t="s">
        <v>206</v>
      </c>
      <c r="K351" t="s">
        <v>19</v>
      </c>
      <c r="L351" t="s">
        <v>239</v>
      </c>
      <c r="M351" t="s">
        <v>57</v>
      </c>
      <c r="N351" t="s">
        <v>240</v>
      </c>
      <c r="O351">
        <v>31040674</v>
      </c>
    </row>
    <row r="352" spans="1:16">
      <c r="A352">
        <v>145</v>
      </c>
      <c r="B352">
        <v>2</v>
      </c>
      <c r="C352">
        <v>2.1090909090909</v>
      </c>
      <c r="D352" t="s">
        <v>14</v>
      </c>
      <c r="E352">
        <v>23</v>
      </c>
      <c r="F352" s="6" t="s">
        <v>65</v>
      </c>
      <c r="G352" t="s">
        <v>282</v>
      </c>
      <c r="H352">
        <v>69.2</v>
      </c>
      <c r="I352" t="s">
        <v>238</v>
      </c>
      <c r="J352" t="s">
        <v>206</v>
      </c>
      <c r="K352" t="s">
        <v>19</v>
      </c>
      <c r="L352" t="s">
        <v>239</v>
      </c>
      <c r="M352" t="s">
        <v>57</v>
      </c>
      <c r="N352" t="s">
        <v>240</v>
      </c>
      <c r="O352">
        <v>31040674</v>
      </c>
    </row>
    <row r="353" spans="1:16">
      <c r="A353">
        <v>146</v>
      </c>
      <c r="B353">
        <v>12</v>
      </c>
      <c r="C353">
        <v>5.6546762589927999</v>
      </c>
      <c r="D353" t="s">
        <v>14</v>
      </c>
      <c r="E353">
        <v>22.5</v>
      </c>
      <c r="F353" t="s">
        <v>302</v>
      </c>
      <c r="G353" t="s">
        <v>282</v>
      </c>
      <c r="H353">
        <v>16</v>
      </c>
      <c r="I353" t="s">
        <v>92</v>
      </c>
      <c r="J353" t="s">
        <v>206</v>
      </c>
      <c r="K353" t="s">
        <v>19</v>
      </c>
      <c r="L353" t="s">
        <v>207</v>
      </c>
      <c r="M353" t="s">
        <v>326</v>
      </c>
      <c r="N353">
        <v>5000</v>
      </c>
      <c r="O353">
        <v>25311750</v>
      </c>
      <c r="P353" s="16" t="s">
        <v>309</v>
      </c>
    </row>
    <row r="354" spans="1:16">
      <c r="A354">
        <v>146</v>
      </c>
      <c r="B354">
        <v>24</v>
      </c>
      <c r="C354">
        <v>4.14388489208633</v>
      </c>
      <c r="D354" t="s">
        <v>14</v>
      </c>
      <c r="E354">
        <v>22.5</v>
      </c>
      <c r="F354" t="s">
        <v>302</v>
      </c>
      <c r="G354" t="s">
        <v>282</v>
      </c>
      <c r="H354">
        <v>16</v>
      </c>
      <c r="I354" t="s">
        <v>92</v>
      </c>
      <c r="J354" t="s">
        <v>206</v>
      </c>
      <c r="K354" t="s">
        <v>19</v>
      </c>
      <c r="L354" t="s">
        <v>207</v>
      </c>
      <c r="M354" t="s">
        <v>326</v>
      </c>
      <c r="N354">
        <v>5000</v>
      </c>
      <c r="O354">
        <v>25311750</v>
      </c>
    </row>
    <row r="355" spans="1:16">
      <c r="A355">
        <v>146</v>
      </c>
      <c r="B355">
        <v>48</v>
      </c>
      <c r="C355">
        <v>1.94244604316546</v>
      </c>
      <c r="D355" t="s">
        <v>14</v>
      </c>
      <c r="E355">
        <v>22.5</v>
      </c>
      <c r="F355" t="s">
        <v>302</v>
      </c>
      <c r="G355" t="s">
        <v>282</v>
      </c>
      <c r="H355">
        <v>16</v>
      </c>
      <c r="I355" t="s">
        <v>92</v>
      </c>
      <c r="J355" t="s">
        <v>206</v>
      </c>
      <c r="K355" t="s">
        <v>19</v>
      </c>
      <c r="L355" t="s">
        <v>207</v>
      </c>
      <c r="M355" t="s">
        <v>326</v>
      </c>
      <c r="N355">
        <v>5000</v>
      </c>
      <c r="O355">
        <v>25311750</v>
      </c>
    </row>
    <row r="356" spans="1:16">
      <c r="A356">
        <v>147</v>
      </c>
      <c r="B356">
        <v>1</v>
      </c>
      <c r="C356">
        <v>0.03</v>
      </c>
      <c r="D356" t="s">
        <v>14</v>
      </c>
      <c r="E356">
        <v>20</v>
      </c>
      <c r="F356" s="21" t="s">
        <v>42</v>
      </c>
      <c r="G356" t="s">
        <v>282</v>
      </c>
      <c r="H356">
        <v>162</v>
      </c>
      <c r="I356" s="6" t="s">
        <v>310</v>
      </c>
      <c r="J356" t="s">
        <v>206</v>
      </c>
      <c r="K356" t="s">
        <v>19</v>
      </c>
      <c r="L356" t="s">
        <v>20</v>
      </c>
      <c r="M356" t="s">
        <v>196</v>
      </c>
      <c r="N356">
        <v>20000</v>
      </c>
      <c r="O356">
        <v>24065589</v>
      </c>
      <c r="P356" t="s">
        <v>312</v>
      </c>
    </row>
    <row r="357" spans="1:16">
      <c r="A357">
        <v>147</v>
      </c>
      <c r="B357">
        <v>48</v>
      </c>
      <c r="C357">
        <v>0.01</v>
      </c>
      <c r="D357" t="s">
        <v>14</v>
      </c>
      <c r="E357">
        <v>20</v>
      </c>
      <c r="F357" s="21" t="s">
        <v>42</v>
      </c>
      <c r="G357" t="s">
        <v>282</v>
      </c>
      <c r="H357">
        <v>162</v>
      </c>
      <c r="I357" s="6" t="s">
        <v>310</v>
      </c>
      <c r="J357" t="s">
        <v>206</v>
      </c>
      <c r="K357" t="s">
        <v>19</v>
      </c>
      <c r="L357" t="s">
        <v>20</v>
      </c>
      <c r="M357" t="s">
        <v>196</v>
      </c>
      <c r="N357">
        <v>20000</v>
      </c>
      <c r="O357">
        <v>24065589</v>
      </c>
    </row>
    <row r="358" spans="1:16">
      <c r="A358">
        <v>148</v>
      </c>
      <c r="B358">
        <v>1</v>
      </c>
      <c r="C358">
        <v>0.01</v>
      </c>
      <c r="D358" t="s">
        <v>14</v>
      </c>
      <c r="E358">
        <v>20</v>
      </c>
      <c r="F358" s="21" t="s">
        <v>42</v>
      </c>
      <c r="G358" t="s">
        <v>282</v>
      </c>
      <c r="H358">
        <v>171</v>
      </c>
      <c r="I358" s="6" t="s">
        <v>310</v>
      </c>
      <c r="J358" t="s">
        <v>206</v>
      </c>
      <c r="K358" t="s">
        <v>19</v>
      </c>
      <c r="L358" t="s">
        <v>20</v>
      </c>
      <c r="M358" t="s">
        <v>196</v>
      </c>
      <c r="N358">
        <v>20000</v>
      </c>
      <c r="O358">
        <v>24065589</v>
      </c>
      <c r="P358" t="s">
        <v>313</v>
      </c>
    </row>
    <row r="359" spans="1:16">
      <c r="A359">
        <v>148</v>
      </c>
      <c r="B359">
        <v>48</v>
      </c>
      <c r="C359">
        <v>0.01</v>
      </c>
      <c r="D359" t="s">
        <v>14</v>
      </c>
      <c r="E359">
        <v>20</v>
      </c>
      <c r="F359" s="21" t="s">
        <v>42</v>
      </c>
      <c r="G359" t="s">
        <v>282</v>
      </c>
      <c r="H359">
        <v>171</v>
      </c>
      <c r="I359" s="6" t="s">
        <v>310</v>
      </c>
      <c r="J359" t="s">
        <v>206</v>
      </c>
      <c r="K359" t="s">
        <v>19</v>
      </c>
      <c r="L359" t="s">
        <v>20</v>
      </c>
      <c r="M359" t="s">
        <v>196</v>
      </c>
      <c r="N359">
        <v>20000</v>
      </c>
      <c r="O359">
        <v>24065589</v>
      </c>
    </row>
    <row r="360" spans="1:16">
      <c r="A360">
        <v>149</v>
      </c>
      <c r="B360">
        <f>1/60</f>
        <v>1.6666666666666666E-2</v>
      </c>
      <c r="C360">
        <v>2.2999999999999998</v>
      </c>
      <c r="D360" t="s">
        <v>14</v>
      </c>
      <c r="E360">
        <v>22.5</v>
      </c>
      <c r="F360" s="6" t="s">
        <v>65</v>
      </c>
      <c r="G360" t="s">
        <v>282</v>
      </c>
      <c r="H360">
        <v>20.3</v>
      </c>
      <c r="I360" s="35" t="s">
        <v>184</v>
      </c>
      <c r="J360" t="s">
        <v>242</v>
      </c>
      <c r="K360" t="s">
        <v>19</v>
      </c>
      <c r="L360" t="s">
        <v>68</v>
      </c>
      <c r="M360" t="s">
        <v>326</v>
      </c>
      <c r="N360">
        <v>1600</v>
      </c>
      <c r="O360">
        <v>16000291</v>
      </c>
      <c r="P360" t="s">
        <v>244</v>
      </c>
    </row>
    <row r="361" spans="1:16">
      <c r="A361">
        <v>149</v>
      </c>
      <c r="B361">
        <v>1</v>
      </c>
      <c r="C361">
        <v>2.7</v>
      </c>
      <c r="D361" t="s">
        <v>14</v>
      </c>
      <c r="E361">
        <v>22.5</v>
      </c>
      <c r="F361" s="6" t="s">
        <v>65</v>
      </c>
      <c r="G361" t="s">
        <v>282</v>
      </c>
      <c r="H361">
        <v>20.3</v>
      </c>
      <c r="I361" s="35" t="s">
        <v>184</v>
      </c>
      <c r="J361" t="s">
        <v>242</v>
      </c>
      <c r="K361" t="s">
        <v>19</v>
      </c>
      <c r="L361" t="s">
        <v>68</v>
      </c>
      <c r="M361" t="s">
        <v>326</v>
      </c>
      <c r="N361">
        <v>1600</v>
      </c>
      <c r="O361">
        <v>16000291</v>
      </c>
    </row>
    <row r="362" spans="1:16">
      <c r="A362">
        <v>149</v>
      </c>
      <c r="B362">
        <v>4</v>
      </c>
      <c r="C362">
        <v>3.7</v>
      </c>
      <c r="D362" t="s">
        <v>14</v>
      </c>
      <c r="E362">
        <v>22.5</v>
      </c>
      <c r="F362" s="6" t="s">
        <v>65</v>
      </c>
      <c r="G362" t="s">
        <v>282</v>
      </c>
      <c r="I362" s="35" t="s">
        <v>184</v>
      </c>
      <c r="J362" t="s">
        <v>242</v>
      </c>
      <c r="K362" t="s">
        <v>19</v>
      </c>
      <c r="L362" t="s">
        <v>68</v>
      </c>
      <c r="M362" t="s">
        <v>326</v>
      </c>
      <c r="N362">
        <v>1600</v>
      </c>
      <c r="O362">
        <v>16000291</v>
      </c>
    </row>
    <row r="363" spans="1:16">
      <c r="A363">
        <v>149</v>
      </c>
      <c r="B363">
        <v>24</v>
      </c>
      <c r="C363">
        <v>4.3</v>
      </c>
      <c r="D363" t="s">
        <v>14</v>
      </c>
      <c r="E363">
        <v>22.5</v>
      </c>
      <c r="F363" s="6" t="s">
        <v>65</v>
      </c>
      <c r="G363" t="s">
        <v>282</v>
      </c>
      <c r="I363" s="35" t="s">
        <v>184</v>
      </c>
      <c r="J363" t="s">
        <v>242</v>
      </c>
      <c r="K363" t="s">
        <v>19</v>
      </c>
      <c r="L363" t="s">
        <v>68</v>
      </c>
      <c r="M363" t="s">
        <v>326</v>
      </c>
      <c r="N363">
        <v>1600</v>
      </c>
      <c r="O363">
        <v>16000291</v>
      </c>
    </row>
    <row r="364" spans="1:16">
      <c r="A364">
        <v>150</v>
      </c>
      <c r="B364">
        <f>1/60</f>
        <v>1.6666666666666666E-2</v>
      </c>
      <c r="C364">
        <v>3.7</v>
      </c>
      <c r="D364" t="s">
        <v>14</v>
      </c>
      <c r="E364">
        <v>22.5</v>
      </c>
      <c r="F364" s="6" t="s">
        <v>65</v>
      </c>
      <c r="G364" t="s">
        <v>282</v>
      </c>
      <c r="H364">
        <v>20.3</v>
      </c>
      <c r="I364" s="35" t="s">
        <v>184</v>
      </c>
      <c r="J364" t="s">
        <v>242</v>
      </c>
      <c r="K364" t="s">
        <v>19</v>
      </c>
      <c r="L364" t="s">
        <v>20</v>
      </c>
      <c r="M364" t="s">
        <v>326</v>
      </c>
      <c r="N364">
        <v>1600</v>
      </c>
      <c r="O364">
        <v>16000291</v>
      </c>
      <c r="P364" t="s">
        <v>245</v>
      </c>
    </row>
    <row r="365" spans="1:16">
      <c r="A365">
        <v>150</v>
      </c>
      <c r="B365">
        <v>1</v>
      </c>
      <c r="C365">
        <v>4</v>
      </c>
      <c r="D365" t="s">
        <v>14</v>
      </c>
      <c r="E365">
        <v>22.5</v>
      </c>
      <c r="F365" s="6" t="s">
        <v>65</v>
      </c>
      <c r="G365" t="s">
        <v>282</v>
      </c>
      <c r="H365">
        <v>20.3</v>
      </c>
      <c r="I365" s="35" t="s">
        <v>184</v>
      </c>
      <c r="J365" t="s">
        <v>242</v>
      </c>
      <c r="K365" t="s">
        <v>19</v>
      </c>
      <c r="L365" t="s">
        <v>20</v>
      </c>
      <c r="M365" t="s">
        <v>326</v>
      </c>
      <c r="N365">
        <v>1600</v>
      </c>
      <c r="O365">
        <v>16000291</v>
      </c>
    </row>
    <row r="366" spans="1:16">
      <c r="A366">
        <v>150</v>
      </c>
      <c r="B366">
        <v>4</v>
      </c>
      <c r="C366">
        <v>4.7</v>
      </c>
      <c r="D366" t="s">
        <v>14</v>
      </c>
      <c r="E366">
        <v>22.5</v>
      </c>
      <c r="F366" s="6" t="s">
        <v>65</v>
      </c>
      <c r="G366" t="s">
        <v>282</v>
      </c>
      <c r="I366" s="35" t="s">
        <v>184</v>
      </c>
      <c r="J366" t="s">
        <v>242</v>
      </c>
      <c r="K366" t="s">
        <v>19</v>
      </c>
      <c r="L366" t="s">
        <v>20</v>
      </c>
      <c r="M366" t="s">
        <v>326</v>
      </c>
      <c r="N366">
        <v>1600</v>
      </c>
      <c r="O366">
        <v>16000291</v>
      </c>
    </row>
    <row r="367" spans="1:16">
      <c r="A367">
        <v>150</v>
      </c>
      <c r="B367">
        <v>24</v>
      </c>
      <c r="C367">
        <v>4.5</v>
      </c>
      <c r="D367" t="s">
        <v>14</v>
      </c>
      <c r="E367">
        <v>22.5</v>
      </c>
      <c r="F367" s="6" t="s">
        <v>65</v>
      </c>
      <c r="G367" t="s">
        <v>282</v>
      </c>
      <c r="I367" s="35" t="s">
        <v>184</v>
      </c>
      <c r="J367" t="s">
        <v>242</v>
      </c>
      <c r="K367" t="s">
        <v>19</v>
      </c>
      <c r="L367" t="s">
        <v>20</v>
      </c>
      <c r="M367" t="s">
        <v>326</v>
      </c>
      <c r="N367">
        <v>1600</v>
      </c>
      <c r="O367">
        <v>16000291</v>
      </c>
    </row>
    <row r="368" spans="1:16">
      <c r="A368">
        <v>151</v>
      </c>
      <c r="B368">
        <v>24</v>
      </c>
      <c r="C368">
        <v>3.5294117647058698</v>
      </c>
      <c r="D368" t="s">
        <v>14</v>
      </c>
      <c r="E368" t="s">
        <v>326</v>
      </c>
      <c r="F368" t="s">
        <v>302</v>
      </c>
      <c r="G368" t="s">
        <v>282</v>
      </c>
      <c r="H368">
        <v>97</v>
      </c>
      <c r="I368" t="s">
        <v>92</v>
      </c>
      <c r="J368" t="s">
        <v>242</v>
      </c>
      <c r="K368" t="s">
        <v>250</v>
      </c>
      <c r="L368" t="s">
        <v>20</v>
      </c>
      <c r="M368" t="s">
        <v>326</v>
      </c>
      <c r="N368">
        <v>0</v>
      </c>
      <c r="O368">
        <v>26860294</v>
      </c>
      <c r="P368" t="s">
        <v>251</v>
      </c>
    </row>
    <row r="369" spans="1:16">
      <c r="A369">
        <v>152</v>
      </c>
      <c r="B369">
        <v>24</v>
      </c>
      <c r="C369">
        <v>0.32719999999999999</v>
      </c>
      <c r="D369" t="s">
        <v>14</v>
      </c>
      <c r="E369">
        <v>22</v>
      </c>
      <c r="F369" t="s">
        <v>302</v>
      </c>
      <c r="G369" t="s">
        <v>282</v>
      </c>
      <c r="H369">
        <v>144</v>
      </c>
      <c r="I369" t="s">
        <v>167</v>
      </c>
      <c r="J369" t="s">
        <v>242</v>
      </c>
      <c r="K369" t="s">
        <v>19</v>
      </c>
      <c r="L369" t="s">
        <v>20</v>
      </c>
      <c r="M369" t="s">
        <v>59</v>
      </c>
      <c r="N369">
        <v>0</v>
      </c>
      <c r="O369">
        <v>32431497</v>
      </c>
      <c r="P369" t="s">
        <v>253</v>
      </c>
    </row>
    <row r="370" spans="1:16">
      <c r="A370" s="13">
        <v>153</v>
      </c>
      <c r="B370">
        <v>24</v>
      </c>
      <c r="C370">
        <v>3.9705882352941102</v>
      </c>
      <c r="D370" t="s">
        <v>14</v>
      </c>
      <c r="E370">
        <v>23.5</v>
      </c>
      <c r="F370" s="6" t="s">
        <v>166</v>
      </c>
      <c r="G370" t="s">
        <v>282</v>
      </c>
      <c r="H370">
        <v>23</v>
      </c>
      <c r="I370" t="s">
        <v>92</v>
      </c>
      <c r="J370" t="s">
        <v>242</v>
      </c>
      <c r="K370" t="s">
        <v>19</v>
      </c>
      <c r="L370" t="s">
        <v>20</v>
      </c>
      <c r="M370" t="s">
        <v>326</v>
      </c>
      <c r="N370">
        <v>0</v>
      </c>
      <c r="O370">
        <v>21612822</v>
      </c>
      <c r="P370" t="s">
        <v>254</v>
      </c>
    </row>
    <row r="371" spans="1:16">
      <c r="A371">
        <v>154</v>
      </c>
      <c r="B371">
        <v>6</v>
      </c>
      <c r="C371">
        <v>1.6065573770491799</v>
      </c>
      <c r="D371" t="s">
        <v>14</v>
      </c>
      <c r="E371">
        <v>20</v>
      </c>
      <c r="F371" t="s">
        <v>302</v>
      </c>
      <c r="G371" t="s">
        <v>282</v>
      </c>
      <c r="H371">
        <v>77.2</v>
      </c>
      <c r="I371" t="s">
        <v>234</v>
      </c>
      <c r="J371" t="s">
        <v>242</v>
      </c>
      <c r="K371" t="s">
        <v>250</v>
      </c>
      <c r="L371" t="s">
        <v>20</v>
      </c>
      <c r="M371" t="s">
        <v>196</v>
      </c>
      <c r="N371">
        <v>5000</v>
      </c>
      <c r="O371">
        <v>21176954</v>
      </c>
      <c r="P371" t="s">
        <v>255</v>
      </c>
    </row>
    <row r="372" spans="1:16">
      <c r="A372">
        <v>155</v>
      </c>
      <c r="B372">
        <v>6</v>
      </c>
      <c r="C372">
        <v>1.34426229508196</v>
      </c>
      <c r="D372" t="s">
        <v>14</v>
      </c>
      <c r="E372">
        <v>20</v>
      </c>
      <c r="F372" t="s">
        <v>302</v>
      </c>
      <c r="G372" t="s">
        <v>282</v>
      </c>
      <c r="H372">
        <v>77.2</v>
      </c>
      <c r="I372" t="s">
        <v>234</v>
      </c>
      <c r="J372" t="s">
        <v>242</v>
      </c>
      <c r="K372" t="s">
        <v>250</v>
      </c>
      <c r="L372" t="s">
        <v>68</v>
      </c>
      <c r="M372" t="s">
        <v>196</v>
      </c>
      <c r="N372">
        <v>5000</v>
      </c>
      <c r="O372">
        <v>21176954</v>
      </c>
      <c r="P372" t="s">
        <v>256</v>
      </c>
    </row>
    <row r="373" spans="1:16">
      <c r="A373" s="13">
        <v>156</v>
      </c>
      <c r="B373">
        <v>48</v>
      </c>
      <c r="C373">
        <v>1.31205673758865</v>
      </c>
      <c r="D373" t="s">
        <v>14</v>
      </c>
      <c r="E373">
        <v>23</v>
      </c>
      <c r="F373" s="21" t="s">
        <v>42</v>
      </c>
      <c r="G373" t="s">
        <v>282</v>
      </c>
      <c r="H373">
        <v>13</v>
      </c>
      <c r="I373" s="6" t="s">
        <v>169</v>
      </c>
      <c r="J373" t="s">
        <v>242</v>
      </c>
      <c r="K373" t="s">
        <v>19</v>
      </c>
      <c r="L373" t="s">
        <v>221</v>
      </c>
      <c r="M373" t="s">
        <v>326</v>
      </c>
      <c r="N373">
        <v>0</v>
      </c>
      <c r="O373">
        <v>23300273</v>
      </c>
      <c r="P373" t="s">
        <v>257</v>
      </c>
    </row>
    <row r="374" spans="1:16">
      <c r="A374">
        <v>157</v>
      </c>
      <c r="B374">
        <v>3</v>
      </c>
      <c r="C374">
        <v>0.41</v>
      </c>
      <c r="D374" t="s">
        <v>14</v>
      </c>
      <c r="E374">
        <v>20</v>
      </c>
      <c r="F374" t="s">
        <v>302</v>
      </c>
      <c r="G374" t="s">
        <v>282</v>
      </c>
      <c r="H374">
        <v>104.2</v>
      </c>
      <c r="I374" t="s">
        <v>167</v>
      </c>
      <c r="J374" t="s">
        <v>242</v>
      </c>
      <c r="K374" t="s">
        <v>19</v>
      </c>
      <c r="L374" t="s">
        <v>258</v>
      </c>
      <c r="M374" t="s">
        <v>59</v>
      </c>
      <c r="N374">
        <v>2000</v>
      </c>
      <c r="O374">
        <v>27791199</v>
      </c>
      <c r="P374" t="s">
        <v>259</v>
      </c>
    </row>
    <row r="375" spans="1:16">
      <c r="A375">
        <v>157</v>
      </c>
      <c r="B375">
        <v>9</v>
      </c>
      <c r="C375">
        <v>0.09</v>
      </c>
      <c r="D375" t="s">
        <v>14</v>
      </c>
      <c r="E375">
        <v>20</v>
      </c>
      <c r="F375" t="s">
        <v>302</v>
      </c>
      <c r="G375" t="s">
        <v>282</v>
      </c>
      <c r="H375">
        <v>104.2</v>
      </c>
      <c r="I375" t="s">
        <v>167</v>
      </c>
      <c r="J375" t="s">
        <v>242</v>
      </c>
      <c r="K375" t="s">
        <v>19</v>
      </c>
      <c r="L375" t="s">
        <v>258</v>
      </c>
      <c r="M375" t="s">
        <v>59</v>
      </c>
      <c r="N375">
        <v>2000</v>
      </c>
      <c r="O375">
        <v>27791199</v>
      </c>
    </row>
    <row r="376" spans="1:16">
      <c r="A376">
        <v>158</v>
      </c>
      <c r="B376">
        <v>1</v>
      </c>
      <c r="C376">
        <v>4.7826086956521801</v>
      </c>
      <c r="D376" t="s">
        <v>14</v>
      </c>
      <c r="E376">
        <v>27</v>
      </c>
      <c r="F376" s="21" t="s">
        <v>42</v>
      </c>
      <c r="G376" t="s">
        <v>282</v>
      </c>
      <c r="H376">
        <v>22</v>
      </c>
      <c r="I376" t="s">
        <v>184</v>
      </c>
      <c r="J376" t="s">
        <v>242</v>
      </c>
      <c r="K376" t="s">
        <v>19</v>
      </c>
      <c r="L376" t="s">
        <v>20</v>
      </c>
      <c r="M376" t="s">
        <v>378</v>
      </c>
      <c r="N376">
        <v>5000</v>
      </c>
      <c r="O376">
        <v>27286872</v>
      </c>
      <c r="P376" t="s">
        <v>260</v>
      </c>
    </row>
    <row r="377" spans="1:16">
      <c r="A377">
        <v>158</v>
      </c>
      <c r="B377">
        <v>4</v>
      </c>
      <c r="C377">
        <v>4.1304347826086802</v>
      </c>
      <c r="D377" t="s">
        <v>14</v>
      </c>
      <c r="E377">
        <v>27</v>
      </c>
      <c r="F377" s="21" t="s">
        <v>42</v>
      </c>
      <c r="G377" t="s">
        <v>282</v>
      </c>
      <c r="H377">
        <v>22</v>
      </c>
      <c r="I377" t="s">
        <v>184</v>
      </c>
      <c r="J377" t="s">
        <v>242</v>
      </c>
      <c r="K377" t="s">
        <v>19</v>
      </c>
      <c r="L377" t="s">
        <v>20</v>
      </c>
      <c r="M377" t="s">
        <v>378</v>
      </c>
      <c r="N377">
        <v>5000</v>
      </c>
      <c r="O377">
        <v>27286872</v>
      </c>
    </row>
    <row r="378" spans="1:16">
      <c r="A378">
        <v>158</v>
      </c>
      <c r="B378">
        <v>24</v>
      </c>
      <c r="C378">
        <v>2.8260869565217299</v>
      </c>
      <c r="D378" t="s">
        <v>14</v>
      </c>
      <c r="E378">
        <v>27</v>
      </c>
      <c r="F378" s="21" t="s">
        <v>42</v>
      </c>
      <c r="G378" t="s">
        <v>282</v>
      </c>
      <c r="H378">
        <v>22</v>
      </c>
      <c r="I378" t="s">
        <v>184</v>
      </c>
      <c r="J378" t="s">
        <v>242</v>
      </c>
      <c r="K378" t="s">
        <v>19</v>
      </c>
      <c r="L378" t="s">
        <v>20</v>
      </c>
      <c r="M378" t="s">
        <v>378</v>
      </c>
      <c r="N378">
        <v>5000</v>
      </c>
      <c r="O378">
        <v>27286872</v>
      </c>
    </row>
    <row r="379" spans="1:16">
      <c r="A379">
        <v>159</v>
      </c>
      <c r="B379">
        <v>4</v>
      </c>
      <c r="C379">
        <v>1.6</v>
      </c>
      <c r="D379" t="s">
        <v>14</v>
      </c>
      <c r="E379">
        <v>18</v>
      </c>
      <c r="F379" t="s">
        <v>302</v>
      </c>
      <c r="G379" t="s">
        <v>282</v>
      </c>
      <c r="H379">
        <v>57.8</v>
      </c>
      <c r="I379" t="s">
        <v>92</v>
      </c>
      <c r="J379" t="s">
        <v>242</v>
      </c>
      <c r="K379" t="s">
        <v>19</v>
      </c>
      <c r="L379" t="s">
        <v>20</v>
      </c>
      <c r="M379" t="s">
        <v>196</v>
      </c>
      <c r="N379">
        <v>5000</v>
      </c>
      <c r="O379">
        <v>20195708</v>
      </c>
      <c r="P379" t="s">
        <v>261</v>
      </c>
    </row>
    <row r="380" spans="1:16">
      <c r="A380">
        <v>159</v>
      </c>
      <c r="B380">
        <v>24</v>
      </c>
      <c r="C380">
        <v>0.7</v>
      </c>
      <c r="D380" t="s">
        <v>14</v>
      </c>
      <c r="E380">
        <v>18</v>
      </c>
      <c r="F380" t="s">
        <v>302</v>
      </c>
      <c r="G380" t="s">
        <v>282</v>
      </c>
      <c r="H380">
        <v>57.8</v>
      </c>
      <c r="I380" t="s">
        <v>92</v>
      </c>
      <c r="J380" t="s">
        <v>242</v>
      </c>
      <c r="K380" t="s">
        <v>19</v>
      </c>
      <c r="L380" t="s">
        <v>20</v>
      </c>
      <c r="M380" t="s">
        <v>196</v>
      </c>
      <c r="N380">
        <v>5000</v>
      </c>
      <c r="O380">
        <v>20195708</v>
      </c>
    </row>
    <row r="381" spans="1:16">
      <c r="A381">
        <v>159</v>
      </c>
      <c r="B381">
        <v>48</v>
      </c>
      <c r="C381">
        <v>0.4</v>
      </c>
      <c r="D381" t="s">
        <v>14</v>
      </c>
      <c r="E381">
        <v>18</v>
      </c>
      <c r="F381" t="s">
        <v>302</v>
      </c>
      <c r="G381" t="s">
        <v>282</v>
      </c>
      <c r="H381">
        <v>57.8</v>
      </c>
      <c r="I381" t="s">
        <v>92</v>
      </c>
      <c r="J381" t="s">
        <v>242</v>
      </c>
      <c r="K381" t="s">
        <v>19</v>
      </c>
      <c r="L381" t="s">
        <v>20</v>
      </c>
      <c r="M381" t="s">
        <v>196</v>
      </c>
      <c r="N381">
        <v>5000</v>
      </c>
      <c r="O381">
        <v>20195708</v>
      </c>
    </row>
    <row r="382" spans="1:16">
      <c r="A382">
        <v>159</v>
      </c>
      <c r="B382">
        <v>72</v>
      </c>
      <c r="C382">
        <v>0.7</v>
      </c>
      <c r="D382" t="s">
        <v>14</v>
      </c>
      <c r="E382">
        <v>18</v>
      </c>
      <c r="F382" t="s">
        <v>302</v>
      </c>
      <c r="G382" t="s">
        <v>282</v>
      </c>
      <c r="H382">
        <v>57.8</v>
      </c>
      <c r="I382" t="s">
        <v>92</v>
      </c>
      <c r="J382" t="s">
        <v>242</v>
      </c>
      <c r="K382" t="s">
        <v>19</v>
      </c>
      <c r="L382" t="s">
        <v>20</v>
      </c>
      <c r="M382" t="s">
        <v>196</v>
      </c>
      <c r="N382">
        <v>5000</v>
      </c>
      <c r="O382">
        <v>20195708</v>
      </c>
    </row>
    <row r="383" spans="1:16">
      <c r="A383">
        <v>160</v>
      </c>
      <c r="B383">
        <v>4</v>
      </c>
      <c r="C383">
        <v>1.4</v>
      </c>
      <c r="D383" t="s">
        <v>14</v>
      </c>
      <c r="E383">
        <v>18</v>
      </c>
      <c r="F383" t="s">
        <v>302</v>
      </c>
      <c r="G383" t="s">
        <v>282</v>
      </c>
      <c r="H383">
        <v>58.8</v>
      </c>
      <c r="I383" t="s">
        <v>92</v>
      </c>
      <c r="J383" t="s">
        <v>242</v>
      </c>
      <c r="K383" t="s">
        <v>19</v>
      </c>
      <c r="L383" t="s">
        <v>20</v>
      </c>
      <c r="M383" t="s">
        <v>196</v>
      </c>
      <c r="N383">
        <v>5000</v>
      </c>
      <c r="O383">
        <v>20195708</v>
      </c>
      <c r="P383" t="s">
        <v>262</v>
      </c>
    </row>
    <row r="384" spans="1:16">
      <c r="A384">
        <v>160</v>
      </c>
      <c r="B384">
        <v>24</v>
      </c>
      <c r="C384">
        <v>0.9</v>
      </c>
      <c r="D384" t="s">
        <v>14</v>
      </c>
      <c r="E384">
        <v>18</v>
      </c>
      <c r="F384" t="s">
        <v>302</v>
      </c>
      <c r="G384" t="s">
        <v>282</v>
      </c>
      <c r="H384">
        <v>59.8</v>
      </c>
      <c r="I384" t="s">
        <v>92</v>
      </c>
      <c r="J384" t="s">
        <v>242</v>
      </c>
      <c r="K384" t="s">
        <v>19</v>
      </c>
      <c r="L384" t="s">
        <v>20</v>
      </c>
      <c r="M384" t="s">
        <v>196</v>
      </c>
      <c r="N384">
        <v>5000</v>
      </c>
      <c r="O384">
        <v>20195708</v>
      </c>
    </row>
    <row r="385" spans="1:16">
      <c r="A385">
        <v>160</v>
      </c>
      <c r="B385">
        <v>48</v>
      </c>
      <c r="C385">
        <v>0.7</v>
      </c>
      <c r="D385" t="s">
        <v>14</v>
      </c>
      <c r="E385">
        <v>18</v>
      </c>
      <c r="F385" t="s">
        <v>302</v>
      </c>
      <c r="G385" t="s">
        <v>282</v>
      </c>
      <c r="H385">
        <v>60.8</v>
      </c>
      <c r="I385" t="s">
        <v>92</v>
      </c>
      <c r="J385" t="s">
        <v>242</v>
      </c>
      <c r="K385" t="s">
        <v>19</v>
      </c>
      <c r="L385" t="s">
        <v>20</v>
      </c>
      <c r="M385" t="s">
        <v>196</v>
      </c>
      <c r="N385">
        <v>5000</v>
      </c>
      <c r="O385">
        <v>20195708</v>
      </c>
    </row>
    <row r="386" spans="1:16">
      <c r="A386">
        <v>160</v>
      </c>
      <c r="B386">
        <v>72</v>
      </c>
      <c r="C386">
        <v>0.6</v>
      </c>
      <c r="D386" t="s">
        <v>14</v>
      </c>
      <c r="E386">
        <v>18</v>
      </c>
      <c r="F386" t="s">
        <v>302</v>
      </c>
      <c r="G386" t="s">
        <v>282</v>
      </c>
      <c r="H386">
        <v>61.8</v>
      </c>
      <c r="I386" t="s">
        <v>92</v>
      </c>
      <c r="J386" t="s">
        <v>242</v>
      </c>
      <c r="K386" t="s">
        <v>19</v>
      </c>
      <c r="L386" t="s">
        <v>20</v>
      </c>
      <c r="M386" t="s">
        <v>196</v>
      </c>
      <c r="N386">
        <v>5000</v>
      </c>
      <c r="O386">
        <v>20195708</v>
      </c>
    </row>
    <row r="387" spans="1:16">
      <c r="A387">
        <v>161</v>
      </c>
      <c r="B387">
        <v>1</v>
      </c>
      <c r="C387">
        <v>0.40816326530612201</v>
      </c>
      <c r="D387" t="s">
        <v>14</v>
      </c>
      <c r="E387" t="s">
        <v>326</v>
      </c>
      <c r="F387" s="6" t="s">
        <v>166</v>
      </c>
      <c r="G387" t="s">
        <v>282</v>
      </c>
      <c r="H387">
        <v>70</v>
      </c>
      <c r="I387" t="s">
        <v>167</v>
      </c>
      <c r="J387" t="s">
        <v>242</v>
      </c>
      <c r="K387" t="s">
        <v>250</v>
      </c>
      <c r="L387" t="s">
        <v>20</v>
      </c>
      <c r="M387" t="s">
        <v>196</v>
      </c>
      <c r="N387" t="s">
        <v>55</v>
      </c>
      <c r="O387">
        <v>23369008</v>
      </c>
      <c r="P387" t="s">
        <v>263</v>
      </c>
    </row>
    <row r="388" spans="1:16">
      <c r="A388">
        <v>162</v>
      </c>
      <c r="B388">
        <v>1</v>
      </c>
      <c r="C388">
        <v>1.49659863945578</v>
      </c>
      <c r="D388" t="s">
        <v>14</v>
      </c>
      <c r="E388" t="s">
        <v>326</v>
      </c>
      <c r="F388" s="6" t="s">
        <v>166</v>
      </c>
      <c r="G388" t="s">
        <v>282</v>
      </c>
      <c r="H388">
        <v>107</v>
      </c>
      <c r="I388" t="s">
        <v>167</v>
      </c>
      <c r="J388" t="s">
        <v>242</v>
      </c>
      <c r="K388" t="s">
        <v>264</v>
      </c>
      <c r="L388" t="s">
        <v>20</v>
      </c>
      <c r="M388" t="s">
        <v>59</v>
      </c>
      <c r="N388" t="s">
        <v>55</v>
      </c>
      <c r="O388">
        <v>23369008</v>
      </c>
      <c r="P388" t="s">
        <v>265</v>
      </c>
    </row>
    <row r="389" spans="1:16">
      <c r="A389">
        <v>163</v>
      </c>
      <c r="B389">
        <v>1</v>
      </c>
      <c r="C389">
        <v>0.272108843537409</v>
      </c>
      <c r="D389" t="s">
        <v>14</v>
      </c>
      <c r="E389" t="s">
        <v>326</v>
      </c>
      <c r="F389" s="6" t="s">
        <v>166</v>
      </c>
      <c r="G389" t="s">
        <v>282</v>
      </c>
      <c r="H389">
        <v>121</v>
      </c>
      <c r="I389" t="s">
        <v>167</v>
      </c>
      <c r="J389" t="s">
        <v>242</v>
      </c>
      <c r="K389" t="s">
        <v>250</v>
      </c>
      <c r="L389" t="s">
        <v>20</v>
      </c>
      <c r="M389" t="s">
        <v>196</v>
      </c>
      <c r="N389" t="s">
        <v>55</v>
      </c>
      <c r="O389">
        <v>23369008</v>
      </c>
      <c r="P389" t="s">
        <v>266</v>
      </c>
    </row>
    <row r="390" spans="1:16">
      <c r="A390">
        <v>164</v>
      </c>
      <c r="B390">
        <v>1</v>
      </c>
      <c r="C390">
        <v>0.81632653061224403</v>
      </c>
      <c r="D390" t="s">
        <v>14</v>
      </c>
      <c r="E390" t="s">
        <v>326</v>
      </c>
      <c r="F390" s="6" t="s">
        <v>166</v>
      </c>
      <c r="G390" t="s">
        <v>282</v>
      </c>
      <c r="H390">
        <v>140</v>
      </c>
      <c r="I390" t="s">
        <v>167</v>
      </c>
      <c r="J390" t="s">
        <v>242</v>
      </c>
      <c r="K390" t="s">
        <v>264</v>
      </c>
      <c r="L390" t="s">
        <v>20</v>
      </c>
      <c r="M390" t="s">
        <v>59</v>
      </c>
      <c r="N390" t="s">
        <v>55</v>
      </c>
      <c r="O390">
        <v>23369008</v>
      </c>
      <c r="P390" t="s">
        <v>267</v>
      </c>
    </row>
    <row r="391" spans="1:16">
      <c r="A391">
        <v>165</v>
      </c>
      <c r="B391">
        <v>4</v>
      </c>
      <c r="C391">
        <v>0.09</v>
      </c>
      <c r="D391" t="s">
        <v>14</v>
      </c>
      <c r="E391">
        <v>27.5</v>
      </c>
      <c r="F391" s="6" t="s">
        <v>166</v>
      </c>
      <c r="G391" t="s">
        <v>282</v>
      </c>
      <c r="H391">
        <v>141</v>
      </c>
      <c r="I391" t="s">
        <v>167</v>
      </c>
      <c r="J391" t="s">
        <v>242</v>
      </c>
      <c r="K391" t="s">
        <v>19</v>
      </c>
      <c r="L391" t="s">
        <v>20</v>
      </c>
      <c r="M391" t="s">
        <v>59</v>
      </c>
      <c r="N391">
        <v>0</v>
      </c>
      <c r="O391">
        <v>20609382</v>
      </c>
      <c r="P391" t="s">
        <v>269</v>
      </c>
    </row>
    <row r="392" spans="1:16">
      <c r="A392">
        <v>166</v>
      </c>
      <c r="B392">
        <v>48</v>
      </c>
      <c r="C392">
        <v>1.64</v>
      </c>
      <c r="D392" t="s">
        <v>14</v>
      </c>
      <c r="E392">
        <v>27.5</v>
      </c>
      <c r="F392" s="6" t="s">
        <v>65</v>
      </c>
      <c r="G392" t="s">
        <v>282</v>
      </c>
      <c r="H392">
        <v>100</v>
      </c>
      <c r="I392" t="s">
        <v>92</v>
      </c>
      <c r="J392" t="s">
        <v>242</v>
      </c>
      <c r="K392" t="s">
        <v>19</v>
      </c>
      <c r="L392" t="s">
        <v>270</v>
      </c>
      <c r="M392" t="s">
        <v>326</v>
      </c>
      <c r="N392" t="s">
        <v>55</v>
      </c>
      <c r="O392">
        <v>28001364</v>
      </c>
      <c r="P392" t="s">
        <v>271</v>
      </c>
    </row>
    <row r="393" spans="1:16">
      <c r="A393">
        <v>166</v>
      </c>
      <c r="B393">
        <v>72</v>
      </c>
      <c r="C393">
        <v>0.74</v>
      </c>
      <c r="D393" t="s">
        <v>14</v>
      </c>
      <c r="E393">
        <v>27.5</v>
      </c>
      <c r="F393" s="6" t="s">
        <v>65</v>
      </c>
      <c r="G393" t="s">
        <v>282</v>
      </c>
      <c r="H393">
        <v>100</v>
      </c>
      <c r="I393" t="s">
        <v>92</v>
      </c>
      <c r="J393" t="s">
        <v>242</v>
      </c>
      <c r="K393" t="s">
        <v>19</v>
      </c>
      <c r="L393" t="s">
        <v>270</v>
      </c>
      <c r="M393" t="s">
        <v>326</v>
      </c>
      <c r="N393" t="s">
        <v>55</v>
      </c>
      <c r="O393">
        <v>28001364</v>
      </c>
    </row>
    <row r="394" spans="1:16">
      <c r="A394">
        <v>166</v>
      </c>
      <c r="B394">
        <v>96</v>
      </c>
      <c r="C394">
        <v>0.89</v>
      </c>
      <c r="D394" t="s">
        <v>14</v>
      </c>
      <c r="E394">
        <v>27.5</v>
      </c>
      <c r="F394" s="6" t="s">
        <v>65</v>
      </c>
      <c r="G394" t="s">
        <v>282</v>
      </c>
      <c r="H394">
        <v>100</v>
      </c>
      <c r="I394" t="s">
        <v>92</v>
      </c>
      <c r="J394" t="s">
        <v>242</v>
      </c>
      <c r="K394" t="s">
        <v>19</v>
      </c>
      <c r="L394" t="s">
        <v>270</v>
      </c>
      <c r="M394" t="s">
        <v>326</v>
      </c>
      <c r="N394" t="s">
        <v>55</v>
      </c>
      <c r="O394">
        <v>28001364</v>
      </c>
    </row>
    <row r="395" spans="1:16">
      <c r="A395">
        <v>167</v>
      </c>
      <c r="B395">
        <v>48</v>
      </c>
      <c r="C395">
        <v>3.12</v>
      </c>
      <c r="D395" t="s">
        <v>14</v>
      </c>
      <c r="E395">
        <v>27.5</v>
      </c>
      <c r="F395" s="6" t="s">
        <v>65</v>
      </c>
      <c r="G395" t="s">
        <v>282</v>
      </c>
      <c r="H395">
        <v>100</v>
      </c>
      <c r="I395" t="s">
        <v>92</v>
      </c>
      <c r="J395" t="s">
        <v>242</v>
      </c>
      <c r="K395" t="s">
        <v>19</v>
      </c>
      <c r="L395" t="s">
        <v>20</v>
      </c>
      <c r="M395" t="s">
        <v>326</v>
      </c>
      <c r="N395" t="s">
        <v>55</v>
      </c>
      <c r="O395">
        <v>28001364</v>
      </c>
      <c r="P395" t="s">
        <v>272</v>
      </c>
    </row>
    <row r="396" spans="1:16">
      <c r="A396">
        <v>167</v>
      </c>
      <c r="B396">
        <v>72</v>
      </c>
      <c r="C396">
        <v>0.69</v>
      </c>
      <c r="D396" t="s">
        <v>14</v>
      </c>
      <c r="E396">
        <v>27.5</v>
      </c>
      <c r="F396" s="6" t="s">
        <v>65</v>
      </c>
      <c r="G396" t="s">
        <v>282</v>
      </c>
      <c r="H396">
        <v>100</v>
      </c>
      <c r="I396" t="s">
        <v>92</v>
      </c>
      <c r="J396" t="s">
        <v>242</v>
      </c>
      <c r="K396" t="s">
        <v>19</v>
      </c>
      <c r="L396" t="s">
        <v>20</v>
      </c>
      <c r="M396" t="s">
        <v>326</v>
      </c>
      <c r="N396" t="s">
        <v>55</v>
      </c>
      <c r="O396">
        <v>28001364</v>
      </c>
    </row>
    <row r="397" spans="1:16">
      <c r="A397">
        <v>167</v>
      </c>
      <c r="B397">
        <v>96</v>
      </c>
      <c r="C397">
        <v>0.62</v>
      </c>
      <c r="D397" t="s">
        <v>14</v>
      </c>
      <c r="E397">
        <v>27.5</v>
      </c>
      <c r="F397" s="6" t="s">
        <v>65</v>
      </c>
      <c r="G397" t="s">
        <v>282</v>
      </c>
      <c r="H397">
        <v>100</v>
      </c>
      <c r="I397" t="s">
        <v>92</v>
      </c>
      <c r="J397" t="s">
        <v>242</v>
      </c>
      <c r="K397" t="s">
        <v>19</v>
      </c>
      <c r="L397" t="s">
        <v>20</v>
      </c>
      <c r="M397" t="s">
        <v>326</v>
      </c>
      <c r="N397" t="s">
        <v>55</v>
      </c>
      <c r="O397">
        <v>28001364</v>
      </c>
    </row>
    <row r="398" spans="1:16">
      <c r="A398">
        <v>168</v>
      </c>
      <c r="B398">
        <v>2</v>
      </c>
      <c r="C398">
        <v>2.10526315789475</v>
      </c>
      <c r="D398" t="s">
        <v>14</v>
      </c>
      <c r="E398">
        <v>28.5</v>
      </c>
      <c r="F398" s="21" t="s">
        <v>15</v>
      </c>
      <c r="G398" t="s">
        <v>282</v>
      </c>
      <c r="H398">
        <v>400</v>
      </c>
      <c r="I398" t="s">
        <v>81</v>
      </c>
      <c r="J398" t="s">
        <v>152</v>
      </c>
      <c r="K398" t="s">
        <v>19</v>
      </c>
      <c r="L398" t="s">
        <v>20</v>
      </c>
      <c r="M398" s="21" t="s">
        <v>59</v>
      </c>
      <c r="N398">
        <v>0</v>
      </c>
      <c r="O398" s="8" t="s">
        <v>175</v>
      </c>
      <c r="P398" t="s">
        <v>176</v>
      </c>
    </row>
    <row r="399" spans="1:16">
      <c r="A399">
        <v>169</v>
      </c>
      <c r="B399">
        <v>24</v>
      </c>
      <c r="C399">
        <v>0.61818181818181805</v>
      </c>
      <c r="D399" t="s">
        <v>14</v>
      </c>
      <c r="E399">
        <v>20</v>
      </c>
      <c r="F399" t="s">
        <v>31</v>
      </c>
      <c r="G399" t="s">
        <v>282</v>
      </c>
      <c r="H399">
        <v>28</v>
      </c>
      <c r="I399" t="s">
        <v>17</v>
      </c>
      <c r="J399" t="s">
        <v>206</v>
      </c>
      <c r="K399" t="s">
        <v>19</v>
      </c>
      <c r="L399" t="s">
        <v>221</v>
      </c>
      <c r="M399" t="s">
        <v>59</v>
      </c>
      <c r="N399">
        <v>0</v>
      </c>
      <c r="O399">
        <v>22100983</v>
      </c>
      <c r="P399" t="s">
        <v>388</v>
      </c>
    </row>
    <row r="400" spans="1:16">
      <c r="A400">
        <v>170</v>
      </c>
      <c r="B400">
        <v>24</v>
      </c>
      <c r="C400">
        <v>1.16363636363636</v>
      </c>
      <c r="D400" t="s">
        <v>14</v>
      </c>
      <c r="E400">
        <v>20</v>
      </c>
      <c r="F400" t="s">
        <v>31</v>
      </c>
      <c r="G400" t="s">
        <v>282</v>
      </c>
      <c r="H400">
        <v>28</v>
      </c>
      <c r="I400" t="s">
        <v>17</v>
      </c>
      <c r="J400" t="s">
        <v>206</v>
      </c>
      <c r="K400" t="s">
        <v>19</v>
      </c>
      <c r="L400" t="s">
        <v>221</v>
      </c>
      <c r="M400" t="s">
        <v>59</v>
      </c>
      <c r="N400">
        <v>0</v>
      </c>
      <c r="O400">
        <v>22100983</v>
      </c>
      <c r="P400" t="s">
        <v>388</v>
      </c>
    </row>
    <row r="401" spans="1:16">
      <c r="A401">
        <v>171</v>
      </c>
      <c r="B401">
        <v>24</v>
      </c>
      <c r="C401">
        <v>1.24545454545454</v>
      </c>
      <c r="D401" t="s">
        <v>14</v>
      </c>
      <c r="E401">
        <v>20</v>
      </c>
      <c r="F401" t="s">
        <v>31</v>
      </c>
      <c r="G401" t="s">
        <v>282</v>
      </c>
      <c r="H401">
        <v>28</v>
      </c>
      <c r="I401" t="s">
        <v>17</v>
      </c>
      <c r="J401" t="s">
        <v>206</v>
      </c>
      <c r="K401" t="s">
        <v>19</v>
      </c>
      <c r="L401" t="s">
        <v>221</v>
      </c>
      <c r="M401" t="s">
        <v>196</v>
      </c>
      <c r="N401">
        <v>0</v>
      </c>
      <c r="O401">
        <v>22100983</v>
      </c>
      <c r="P401" t="s">
        <v>388</v>
      </c>
    </row>
    <row r="402" spans="1:16">
      <c r="A402">
        <v>172</v>
      </c>
      <c r="B402">
        <v>24</v>
      </c>
      <c r="C402">
        <v>5.5545454545454502</v>
      </c>
      <c r="D402" t="s">
        <v>14</v>
      </c>
      <c r="E402">
        <v>20</v>
      </c>
      <c r="F402" t="s">
        <v>31</v>
      </c>
      <c r="G402" t="s">
        <v>282</v>
      </c>
      <c r="H402">
        <v>28</v>
      </c>
      <c r="I402" t="s">
        <v>17</v>
      </c>
      <c r="J402" t="s">
        <v>206</v>
      </c>
      <c r="K402" t="s">
        <v>19</v>
      </c>
      <c r="L402" t="s">
        <v>221</v>
      </c>
      <c r="M402" t="s">
        <v>196</v>
      </c>
      <c r="N402">
        <v>0</v>
      </c>
      <c r="O402">
        <v>22100983</v>
      </c>
      <c r="P402" t="s">
        <v>388</v>
      </c>
    </row>
    <row r="403" spans="1:16">
      <c r="A403">
        <v>173</v>
      </c>
      <c r="B403">
        <v>24</v>
      </c>
      <c r="C403">
        <v>6.2363636363636301</v>
      </c>
      <c r="D403" t="s">
        <v>14</v>
      </c>
      <c r="E403">
        <v>20</v>
      </c>
      <c r="F403" t="s">
        <v>31</v>
      </c>
      <c r="G403" t="s">
        <v>282</v>
      </c>
      <c r="H403">
        <v>28</v>
      </c>
      <c r="I403" t="s">
        <v>17</v>
      </c>
      <c r="J403" t="s">
        <v>206</v>
      </c>
      <c r="K403" t="s">
        <v>19</v>
      </c>
      <c r="L403" t="s">
        <v>221</v>
      </c>
      <c r="M403" t="s">
        <v>57</v>
      </c>
      <c r="N403">
        <v>0</v>
      </c>
      <c r="O403">
        <v>22100983</v>
      </c>
      <c r="P403" t="s">
        <v>388</v>
      </c>
    </row>
    <row r="404" spans="1:16">
      <c r="A404">
        <v>174</v>
      </c>
      <c r="B404">
        <v>24</v>
      </c>
      <c r="C404">
        <v>4.9818181818181797</v>
      </c>
      <c r="D404" t="s">
        <v>14</v>
      </c>
      <c r="E404">
        <v>20</v>
      </c>
      <c r="F404" t="s">
        <v>31</v>
      </c>
      <c r="G404" t="s">
        <v>282</v>
      </c>
      <c r="H404">
        <v>28</v>
      </c>
      <c r="I404" t="s">
        <v>17</v>
      </c>
      <c r="J404" t="s">
        <v>206</v>
      </c>
      <c r="K404" t="s">
        <v>19</v>
      </c>
      <c r="L404" t="s">
        <v>221</v>
      </c>
      <c r="M404" t="s">
        <v>57</v>
      </c>
      <c r="N404">
        <v>0</v>
      </c>
      <c r="O404">
        <v>22100983</v>
      </c>
      <c r="P404" t="s">
        <v>388</v>
      </c>
    </row>
    <row r="405" spans="1:16">
      <c r="A405">
        <v>175</v>
      </c>
      <c r="B405">
        <v>4</v>
      </c>
      <c r="C405">
        <v>0.3</v>
      </c>
      <c r="D405" t="s">
        <v>14</v>
      </c>
      <c r="E405">
        <v>18</v>
      </c>
      <c r="F405" s="21" t="s">
        <v>15</v>
      </c>
      <c r="G405" t="s">
        <v>282</v>
      </c>
      <c r="H405">
        <v>57.8</v>
      </c>
      <c r="I405" s="6" t="s">
        <v>92</v>
      </c>
      <c r="J405" t="s">
        <v>242</v>
      </c>
      <c r="K405" t="s">
        <v>19</v>
      </c>
      <c r="L405" t="s">
        <v>20</v>
      </c>
      <c r="M405" t="s">
        <v>196</v>
      </c>
      <c r="N405">
        <v>5000</v>
      </c>
      <c r="O405">
        <v>20195708</v>
      </c>
      <c r="P405" t="s">
        <v>339</v>
      </c>
    </row>
    <row r="406" spans="1:16">
      <c r="A406">
        <v>175</v>
      </c>
      <c r="B406">
        <v>24</v>
      </c>
      <c r="C406">
        <v>0.4</v>
      </c>
      <c r="D406" t="s">
        <v>14</v>
      </c>
      <c r="E406">
        <v>18</v>
      </c>
      <c r="F406" s="21" t="s">
        <v>15</v>
      </c>
      <c r="G406" t="s">
        <v>282</v>
      </c>
      <c r="H406">
        <v>57.8</v>
      </c>
      <c r="I406" s="6" t="s">
        <v>92</v>
      </c>
      <c r="J406" t="s">
        <v>242</v>
      </c>
      <c r="K406" t="s">
        <v>19</v>
      </c>
      <c r="L406" t="s">
        <v>20</v>
      </c>
      <c r="M406" t="s">
        <v>196</v>
      </c>
      <c r="N406">
        <v>5000</v>
      </c>
      <c r="O406">
        <v>20195708</v>
      </c>
    </row>
    <row r="407" spans="1:16">
      <c r="A407">
        <v>175</v>
      </c>
      <c r="B407">
        <v>48</v>
      </c>
      <c r="C407">
        <v>0.2</v>
      </c>
      <c r="D407" t="s">
        <v>14</v>
      </c>
      <c r="E407">
        <v>18</v>
      </c>
      <c r="F407" s="21" t="s">
        <v>15</v>
      </c>
      <c r="G407" t="s">
        <v>282</v>
      </c>
      <c r="H407">
        <v>57.8</v>
      </c>
      <c r="I407" s="6" t="s">
        <v>92</v>
      </c>
      <c r="J407" t="s">
        <v>242</v>
      </c>
      <c r="K407" t="s">
        <v>19</v>
      </c>
      <c r="L407" t="s">
        <v>20</v>
      </c>
      <c r="M407" t="s">
        <v>196</v>
      </c>
      <c r="N407">
        <v>5000</v>
      </c>
      <c r="O407">
        <v>20195708</v>
      </c>
    </row>
    <row r="408" spans="1:16">
      <c r="A408">
        <v>175</v>
      </c>
      <c r="B408">
        <v>72</v>
      </c>
      <c r="C408">
        <v>0.4</v>
      </c>
      <c r="D408" t="s">
        <v>14</v>
      </c>
      <c r="E408">
        <v>18</v>
      </c>
      <c r="F408" s="21" t="s">
        <v>15</v>
      </c>
      <c r="G408" t="s">
        <v>282</v>
      </c>
      <c r="H408">
        <v>57.8</v>
      </c>
      <c r="I408" s="6" t="s">
        <v>92</v>
      </c>
      <c r="J408" t="s">
        <v>242</v>
      </c>
      <c r="K408" t="s">
        <v>19</v>
      </c>
      <c r="L408" t="s">
        <v>20</v>
      </c>
      <c r="M408" t="s">
        <v>196</v>
      </c>
      <c r="N408">
        <v>5000</v>
      </c>
      <c r="O408">
        <v>20195708</v>
      </c>
    </row>
    <row r="409" spans="1:16">
      <c r="A409">
        <v>176</v>
      </c>
      <c r="B409">
        <v>4</v>
      </c>
      <c r="C409">
        <v>0.2</v>
      </c>
      <c r="D409" t="s">
        <v>14</v>
      </c>
      <c r="E409">
        <v>18</v>
      </c>
      <c r="F409" s="21" t="s">
        <v>15</v>
      </c>
      <c r="G409" t="s">
        <v>282</v>
      </c>
      <c r="H409">
        <v>61</v>
      </c>
      <c r="I409" s="6" t="s">
        <v>92</v>
      </c>
      <c r="J409" t="s">
        <v>242</v>
      </c>
      <c r="K409" t="s">
        <v>19</v>
      </c>
      <c r="L409" t="s">
        <v>341</v>
      </c>
      <c r="M409" t="s">
        <v>196</v>
      </c>
      <c r="N409">
        <v>5000</v>
      </c>
      <c r="O409">
        <v>20195708</v>
      </c>
      <c r="P409" t="s">
        <v>389</v>
      </c>
    </row>
    <row r="410" spans="1:16">
      <c r="A410">
        <v>176</v>
      </c>
      <c r="B410">
        <v>24</v>
      </c>
      <c r="C410">
        <v>0.2</v>
      </c>
      <c r="D410" t="s">
        <v>14</v>
      </c>
      <c r="E410">
        <v>18</v>
      </c>
      <c r="F410" s="21" t="s">
        <v>15</v>
      </c>
      <c r="G410" t="s">
        <v>282</v>
      </c>
      <c r="H410">
        <v>61</v>
      </c>
      <c r="I410" s="6" t="s">
        <v>92</v>
      </c>
      <c r="J410" t="s">
        <v>242</v>
      </c>
      <c r="K410" t="s">
        <v>19</v>
      </c>
      <c r="L410" t="s">
        <v>341</v>
      </c>
      <c r="M410" t="s">
        <v>196</v>
      </c>
      <c r="N410">
        <v>5000</v>
      </c>
      <c r="O410">
        <v>20195708</v>
      </c>
    </row>
    <row r="411" spans="1:16">
      <c r="A411">
        <v>176</v>
      </c>
      <c r="B411">
        <v>48</v>
      </c>
      <c r="C411">
        <v>0.2</v>
      </c>
      <c r="D411" t="s">
        <v>14</v>
      </c>
      <c r="E411">
        <v>18</v>
      </c>
      <c r="F411" s="21" t="s">
        <v>15</v>
      </c>
      <c r="G411" t="s">
        <v>282</v>
      </c>
      <c r="H411">
        <v>61</v>
      </c>
      <c r="I411" s="6" t="s">
        <v>92</v>
      </c>
      <c r="J411" t="s">
        <v>242</v>
      </c>
      <c r="K411" t="s">
        <v>19</v>
      </c>
      <c r="L411" t="s">
        <v>341</v>
      </c>
      <c r="M411" t="s">
        <v>196</v>
      </c>
      <c r="N411">
        <v>5000</v>
      </c>
      <c r="O411">
        <v>20195708</v>
      </c>
    </row>
    <row r="412" spans="1:16">
      <c r="A412">
        <v>176</v>
      </c>
      <c r="B412">
        <v>72</v>
      </c>
      <c r="C412">
        <v>0.7</v>
      </c>
      <c r="D412" t="s">
        <v>14</v>
      </c>
      <c r="E412">
        <v>18</v>
      </c>
      <c r="F412" s="21" t="s">
        <v>15</v>
      </c>
      <c r="G412" t="s">
        <v>282</v>
      </c>
      <c r="H412">
        <v>61</v>
      </c>
      <c r="I412" s="6" t="s">
        <v>92</v>
      </c>
      <c r="J412" t="s">
        <v>242</v>
      </c>
      <c r="K412" t="s">
        <v>19</v>
      </c>
      <c r="L412" t="s">
        <v>341</v>
      </c>
      <c r="M412" t="s">
        <v>196</v>
      </c>
      <c r="N412">
        <v>5000</v>
      </c>
      <c r="O412">
        <v>20195708</v>
      </c>
    </row>
    <row r="413" spans="1:16">
      <c r="A413">
        <v>177</v>
      </c>
      <c r="B413">
        <f>15/60</f>
        <v>0.25</v>
      </c>
      <c r="C413">
        <v>5.43</v>
      </c>
      <c r="D413" t="s">
        <v>14</v>
      </c>
      <c r="E413" t="s">
        <v>326</v>
      </c>
      <c r="F413" s="16" t="s">
        <v>74</v>
      </c>
      <c r="G413" t="s">
        <v>282</v>
      </c>
      <c r="H413">
        <v>10</v>
      </c>
      <c r="I413" s="6" t="s">
        <v>92</v>
      </c>
      <c r="J413" t="s">
        <v>242</v>
      </c>
      <c r="K413" t="s">
        <v>19</v>
      </c>
      <c r="L413" t="s">
        <v>20</v>
      </c>
      <c r="M413" t="s">
        <v>326</v>
      </c>
      <c r="N413">
        <v>0</v>
      </c>
      <c r="O413">
        <v>29972867</v>
      </c>
      <c r="P413" t="s">
        <v>316</v>
      </c>
    </row>
    <row r="414" spans="1:16">
      <c r="A414">
        <v>177</v>
      </c>
      <c r="B414">
        <v>0.5</v>
      </c>
      <c r="C414">
        <v>7.87</v>
      </c>
      <c r="D414" t="s">
        <v>14</v>
      </c>
      <c r="E414" t="s">
        <v>326</v>
      </c>
      <c r="F414" s="16" t="s">
        <v>74</v>
      </c>
      <c r="G414" t="s">
        <v>282</v>
      </c>
      <c r="H414">
        <v>10</v>
      </c>
      <c r="I414" s="6" t="s">
        <v>92</v>
      </c>
      <c r="J414" t="s">
        <v>242</v>
      </c>
      <c r="K414" t="s">
        <v>19</v>
      </c>
      <c r="L414" t="s">
        <v>20</v>
      </c>
      <c r="M414" t="s">
        <v>326</v>
      </c>
      <c r="N414">
        <v>0</v>
      </c>
      <c r="O414">
        <v>29972867</v>
      </c>
    </row>
    <row r="415" spans="1:16">
      <c r="A415">
        <v>177</v>
      </c>
      <c r="B415">
        <v>3</v>
      </c>
      <c r="C415">
        <v>3.14</v>
      </c>
      <c r="D415" t="s">
        <v>14</v>
      </c>
      <c r="E415" t="s">
        <v>326</v>
      </c>
      <c r="F415" s="16" t="s">
        <v>74</v>
      </c>
      <c r="G415" t="s">
        <v>282</v>
      </c>
      <c r="H415">
        <v>10</v>
      </c>
      <c r="I415" s="6" t="s">
        <v>92</v>
      </c>
      <c r="J415" t="s">
        <v>242</v>
      </c>
      <c r="K415" t="s">
        <v>19</v>
      </c>
      <c r="L415" t="s">
        <v>20</v>
      </c>
      <c r="M415" t="s">
        <v>326</v>
      </c>
      <c r="N415">
        <v>0</v>
      </c>
      <c r="O415">
        <v>29972867</v>
      </c>
    </row>
    <row r="416" spans="1:16">
      <c r="A416">
        <v>177</v>
      </c>
      <c r="B416">
        <v>6</v>
      </c>
      <c r="C416">
        <v>1.36</v>
      </c>
      <c r="D416" t="s">
        <v>14</v>
      </c>
      <c r="E416" t="s">
        <v>326</v>
      </c>
      <c r="F416" s="16" t="s">
        <v>74</v>
      </c>
      <c r="G416" t="s">
        <v>282</v>
      </c>
      <c r="H416">
        <v>10</v>
      </c>
      <c r="I416" s="6" t="s">
        <v>92</v>
      </c>
      <c r="J416" t="s">
        <v>242</v>
      </c>
      <c r="K416" t="s">
        <v>19</v>
      </c>
      <c r="L416" t="s">
        <v>20</v>
      </c>
      <c r="M416" t="s">
        <v>326</v>
      </c>
      <c r="N416">
        <v>0</v>
      </c>
      <c r="O416">
        <v>29972867</v>
      </c>
    </row>
    <row r="417" spans="1:16">
      <c r="A417">
        <v>177</v>
      </c>
      <c r="B417">
        <v>24</v>
      </c>
      <c r="C417">
        <v>0.83</v>
      </c>
      <c r="D417" t="s">
        <v>14</v>
      </c>
      <c r="E417" t="s">
        <v>326</v>
      </c>
      <c r="F417" s="16" t="s">
        <v>74</v>
      </c>
      <c r="G417" t="s">
        <v>282</v>
      </c>
      <c r="H417">
        <v>10</v>
      </c>
      <c r="I417" s="6" t="s">
        <v>92</v>
      </c>
      <c r="J417" t="s">
        <v>242</v>
      </c>
      <c r="K417" t="s">
        <v>19</v>
      </c>
      <c r="L417" t="s">
        <v>20</v>
      </c>
      <c r="M417" t="s">
        <v>326</v>
      </c>
      <c r="N417">
        <v>0</v>
      </c>
      <c r="O417">
        <v>29972867</v>
      </c>
    </row>
    <row r="418" spans="1:16">
      <c r="A418">
        <v>178</v>
      </c>
      <c r="B418">
        <v>0.5</v>
      </c>
      <c r="C418">
        <v>1.93</v>
      </c>
      <c r="D418" t="s">
        <v>14</v>
      </c>
      <c r="E418" t="s">
        <v>326</v>
      </c>
      <c r="F418" s="16" t="s">
        <v>74</v>
      </c>
      <c r="G418" t="s">
        <v>282</v>
      </c>
      <c r="H418">
        <v>10</v>
      </c>
      <c r="I418" s="6" t="s">
        <v>92</v>
      </c>
      <c r="J418" t="s">
        <v>242</v>
      </c>
      <c r="K418" t="s">
        <v>19</v>
      </c>
      <c r="L418" t="s">
        <v>20</v>
      </c>
      <c r="M418" t="s">
        <v>326</v>
      </c>
      <c r="N418">
        <v>0</v>
      </c>
      <c r="O418">
        <v>29972867</v>
      </c>
      <c r="P418" t="s">
        <v>317</v>
      </c>
    </row>
    <row r="419" spans="1:16">
      <c r="A419">
        <v>178</v>
      </c>
      <c r="B419">
        <v>3</v>
      </c>
      <c r="C419">
        <v>1.23</v>
      </c>
      <c r="D419" t="s">
        <v>14</v>
      </c>
      <c r="E419" t="s">
        <v>326</v>
      </c>
      <c r="F419" s="16" t="s">
        <v>74</v>
      </c>
      <c r="G419" t="s">
        <v>282</v>
      </c>
      <c r="H419">
        <v>10</v>
      </c>
      <c r="I419" s="6" t="s">
        <v>92</v>
      </c>
      <c r="J419" t="s">
        <v>242</v>
      </c>
      <c r="K419" t="s">
        <v>19</v>
      </c>
      <c r="L419" t="s">
        <v>20</v>
      </c>
      <c r="M419" t="s">
        <v>326</v>
      </c>
      <c r="N419">
        <v>0</v>
      </c>
      <c r="O419">
        <v>29972867</v>
      </c>
    </row>
    <row r="420" spans="1:16">
      <c r="A420" s="6">
        <v>179</v>
      </c>
      <c r="B420" s="6">
        <v>0.5</v>
      </c>
      <c r="C420" s="6">
        <v>2.1549999999999998</v>
      </c>
      <c r="D420" t="s">
        <v>14</v>
      </c>
      <c r="E420">
        <v>23.7</v>
      </c>
      <c r="F420" s="21" t="s">
        <v>15</v>
      </c>
      <c r="G420" t="s">
        <v>282</v>
      </c>
      <c r="H420">
        <v>4</v>
      </c>
      <c r="I420" t="s">
        <v>17</v>
      </c>
      <c r="J420" t="s">
        <v>18</v>
      </c>
      <c r="K420" t="s">
        <v>19</v>
      </c>
      <c r="L420" t="s">
        <v>20</v>
      </c>
      <c r="M420" t="s">
        <v>326</v>
      </c>
      <c r="N420">
        <v>5000</v>
      </c>
      <c r="O420">
        <v>20193702</v>
      </c>
      <c r="P420" s="6" t="s">
        <v>21</v>
      </c>
    </row>
    <row r="421" spans="1:16">
      <c r="A421" s="6">
        <v>179</v>
      </c>
      <c r="B421" s="6">
        <v>4</v>
      </c>
      <c r="C421" s="6">
        <v>1.6486610935527588</v>
      </c>
      <c r="D421" t="s">
        <v>14</v>
      </c>
      <c r="E421">
        <v>23.7</v>
      </c>
      <c r="F421" s="21" t="s">
        <v>15</v>
      </c>
      <c r="G421" t="s">
        <v>282</v>
      </c>
      <c r="H421">
        <v>4</v>
      </c>
      <c r="I421" t="s">
        <v>17</v>
      </c>
      <c r="J421" t="s">
        <v>18</v>
      </c>
      <c r="K421" t="s">
        <v>19</v>
      </c>
      <c r="L421" t="s">
        <v>20</v>
      </c>
      <c r="M421" t="s">
        <v>326</v>
      </c>
      <c r="N421">
        <v>5000</v>
      </c>
      <c r="O421">
        <v>20193702</v>
      </c>
    </row>
    <row r="422" spans="1:16">
      <c r="A422" s="6">
        <v>179</v>
      </c>
      <c r="B422" s="6">
        <v>24</v>
      </c>
      <c r="C422" s="6">
        <v>2.1559414300305288</v>
      </c>
      <c r="D422" t="s">
        <v>14</v>
      </c>
      <c r="E422">
        <v>23.7</v>
      </c>
      <c r="F422" s="21" t="s">
        <v>15</v>
      </c>
      <c r="G422" t="s">
        <v>282</v>
      </c>
      <c r="H422">
        <v>4</v>
      </c>
      <c r="I422" t="s">
        <v>17</v>
      </c>
      <c r="J422" t="s">
        <v>18</v>
      </c>
      <c r="K422" t="s">
        <v>19</v>
      </c>
      <c r="L422" t="s">
        <v>20</v>
      </c>
      <c r="M422" t="s">
        <v>326</v>
      </c>
      <c r="N422">
        <v>5000</v>
      </c>
      <c r="O422">
        <v>20193702</v>
      </c>
    </row>
    <row r="423" spans="1:16">
      <c r="A423" s="6">
        <v>179</v>
      </c>
      <c r="B423" s="6">
        <v>168</v>
      </c>
      <c r="C423" s="6">
        <v>1.3950209253138763</v>
      </c>
      <c r="D423" t="s">
        <v>14</v>
      </c>
      <c r="E423">
        <v>23.7</v>
      </c>
      <c r="F423" s="21" t="s">
        <v>15</v>
      </c>
      <c r="G423" t="s">
        <v>282</v>
      </c>
      <c r="H423">
        <v>4</v>
      </c>
      <c r="I423" t="s">
        <v>17</v>
      </c>
      <c r="J423" t="s">
        <v>18</v>
      </c>
      <c r="K423" t="s">
        <v>19</v>
      </c>
      <c r="L423" t="s">
        <v>20</v>
      </c>
      <c r="M423" t="s">
        <v>326</v>
      </c>
      <c r="N423">
        <v>5000</v>
      </c>
      <c r="O423">
        <v>20193702</v>
      </c>
    </row>
    <row r="424" spans="1:16">
      <c r="A424" s="6">
        <v>179</v>
      </c>
      <c r="B424" s="6">
        <v>720</v>
      </c>
      <c r="C424" s="6">
        <v>1.7754811776722026</v>
      </c>
      <c r="D424" t="s">
        <v>14</v>
      </c>
      <c r="E424">
        <v>23.7</v>
      </c>
      <c r="F424" s="21" t="s">
        <v>15</v>
      </c>
      <c r="G424" t="s">
        <v>282</v>
      </c>
      <c r="H424">
        <v>4</v>
      </c>
      <c r="I424" t="s">
        <v>17</v>
      </c>
      <c r="J424" t="s">
        <v>18</v>
      </c>
      <c r="K424" t="s">
        <v>19</v>
      </c>
      <c r="L424" t="s">
        <v>20</v>
      </c>
      <c r="M424" t="s">
        <v>326</v>
      </c>
      <c r="N424">
        <v>5000</v>
      </c>
      <c r="O424">
        <v>20193702</v>
      </c>
    </row>
    <row r="425" spans="1:16">
      <c r="A425" s="6">
        <v>179</v>
      </c>
      <c r="B425" s="6">
        <v>2160</v>
      </c>
      <c r="C425" s="6">
        <v>0.88774058883609164</v>
      </c>
      <c r="D425" t="s">
        <v>14</v>
      </c>
      <c r="E425">
        <v>23.7</v>
      </c>
      <c r="F425" s="21" t="s">
        <v>15</v>
      </c>
      <c r="G425" t="s">
        <v>282</v>
      </c>
      <c r="H425">
        <v>4</v>
      </c>
      <c r="I425" t="s">
        <v>17</v>
      </c>
      <c r="J425" t="s">
        <v>18</v>
      </c>
      <c r="K425" t="s">
        <v>19</v>
      </c>
      <c r="L425" t="s">
        <v>20</v>
      </c>
      <c r="M425" t="s">
        <v>326</v>
      </c>
      <c r="N425">
        <v>5000</v>
      </c>
      <c r="O425">
        <v>20193702</v>
      </c>
    </row>
    <row r="426" spans="1:16">
      <c r="A426" s="6">
        <v>179</v>
      </c>
      <c r="B426" s="6">
        <v>4320</v>
      </c>
      <c r="C426" s="6">
        <v>0.38046025235832537</v>
      </c>
      <c r="D426" t="s">
        <v>14</v>
      </c>
      <c r="E426">
        <v>23.7</v>
      </c>
      <c r="F426" s="21" t="s">
        <v>15</v>
      </c>
      <c r="G426" t="s">
        <v>282</v>
      </c>
      <c r="H426">
        <v>4</v>
      </c>
      <c r="I426" t="s">
        <v>17</v>
      </c>
      <c r="J426" t="s">
        <v>18</v>
      </c>
      <c r="K426" t="s">
        <v>19</v>
      </c>
      <c r="L426" t="s">
        <v>20</v>
      </c>
      <c r="M426" t="s">
        <v>326</v>
      </c>
      <c r="N426">
        <v>5000</v>
      </c>
      <c r="O426">
        <v>20193702</v>
      </c>
    </row>
    <row r="427" spans="1:16">
      <c r="A427" s="6">
        <v>180</v>
      </c>
      <c r="B427" s="6">
        <v>0.5</v>
      </c>
      <c r="C427" s="6">
        <v>2.0344055160827383</v>
      </c>
      <c r="D427" t="s">
        <v>14</v>
      </c>
      <c r="E427">
        <v>23.7</v>
      </c>
      <c r="F427" s="21" t="s">
        <v>15</v>
      </c>
      <c r="G427" t="s">
        <v>282</v>
      </c>
      <c r="H427">
        <v>13</v>
      </c>
      <c r="I427" t="s">
        <v>17</v>
      </c>
      <c r="J427" t="s">
        <v>18</v>
      </c>
      <c r="K427" t="s">
        <v>19</v>
      </c>
      <c r="L427" t="s">
        <v>20</v>
      </c>
      <c r="M427" t="s">
        <v>326</v>
      </c>
      <c r="N427">
        <v>5000</v>
      </c>
      <c r="O427">
        <v>20193702</v>
      </c>
      <c r="P427" s="6" t="s">
        <v>22</v>
      </c>
    </row>
    <row r="428" spans="1:16">
      <c r="A428" s="6">
        <v>180</v>
      </c>
      <c r="B428" s="6">
        <v>4</v>
      </c>
      <c r="C428" s="6">
        <v>3.0516082741241073</v>
      </c>
      <c r="D428" t="s">
        <v>14</v>
      </c>
      <c r="E428">
        <v>23.7</v>
      </c>
      <c r="F428" s="21" t="s">
        <v>15</v>
      </c>
      <c r="G428" t="s">
        <v>282</v>
      </c>
      <c r="H428">
        <v>13</v>
      </c>
      <c r="I428" t="s">
        <v>17</v>
      </c>
      <c r="J428" t="s">
        <v>18</v>
      </c>
      <c r="K428" t="s">
        <v>19</v>
      </c>
      <c r="L428" t="s">
        <v>20</v>
      </c>
      <c r="M428" t="s">
        <v>326</v>
      </c>
      <c r="N428">
        <v>5000</v>
      </c>
      <c r="O428">
        <v>20193702</v>
      </c>
    </row>
    <row r="429" spans="1:16">
      <c r="A429" s="6">
        <v>180</v>
      </c>
      <c r="B429" s="6">
        <v>24</v>
      </c>
      <c r="C429" s="6">
        <v>2.1361257918868737</v>
      </c>
      <c r="D429" t="s">
        <v>14</v>
      </c>
      <c r="E429">
        <v>23.7</v>
      </c>
      <c r="F429" s="21" t="s">
        <v>15</v>
      </c>
      <c r="G429" t="s">
        <v>282</v>
      </c>
      <c r="H429">
        <v>13</v>
      </c>
      <c r="I429" t="s">
        <v>17</v>
      </c>
      <c r="J429" t="s">
        <v>18</v>
      </c>
      <c r="K429" t="s">
        <v>19</v>
      </c>
      <c r="L429" t="s">
        <v>20</v>
      </c>
      <c r="M429" t="s">
        <v>326</v>
      </c>
      <c r="N429">
        <v>5000</v>
      </c>
      <c r="O429">
        <v>20193702</v>
      </c>
    </row>
    <row r="430" spans="1:16">
      <c r="A430" s="6">
        <v>180</v>
      </c>
      <c r="B430" s="6">
        <v>168</v>
      </c>
      <c r="C430" s="6">
        <v>2.8481677225158317</v>
      </c>
      <c r="D430" t="s">
        <v>14</v>
      </c>
      <c r="E430">
        <v>23.7</v>
      </c>
      <c r="F430" s="21" t="s">
        <v>15</v>
      </c>
      <c r="G430" t="s">
        <v>282</v>
      </c>
      <c r="H430">
        <v>13</v>
      </c>
      <c r="I430" t="s">
        <v>17</v>
      </c>
      <c r="J430" t="s">
        <v>18</v>
      </c>
      <c r="K430" t="s">
        <v>19</v>
      </c>
      <c r="L430" t="s">
        <v>20</v>
      </c>
      <c r="M430" t="s">
        <v>326</v>
      </c>
      <c r="N430">
        <v>5000</v>
      </c>
      <c r="O430">
        <v>20193702</v>
      </c>
    </row>
    <row r="431" spans="1:16">
      <c r="A431" s="6">
        <v>180</v>
      </c>
      <c r="B431" s="6">
        <v>720</v>
      </c>
      <c r="C431" s="6">
        <v>3.1533285499282426</v>
      </c>
      <c r="D431" t="s">
        <v>14</v>
      </c>
      <c r="E431">
        <v>23.7</v>
      </c>
      <c r="F431" s="21" t="s">
        <v>15</v>
      </c>
      <c r="G431" t="s">
        <v>282</v>
      </c>
      <c r="H431">
        <v>13</v>
      </c>
      <c r="I431" t="s">
        <v>17</v>
      </c>
      <c r="J431" t="s">
        <v>18</v>
      </c>
      <c r="K431" t="s">
        <v>19</v>
      </c>
      <c r="L431" t="s">
        <v>20</v>
      </c>
      <c r="M431" t="s">
        <v>326</v>
      </c>
      <c r="N431">
        <v>5000</v>
      </c>
      <c r="O431">
        <v>20193702</v>
      </c>
    </row>
    <row r="432" spans="1:16">
      <c r="A432" s="6">
        <v>180</v>
      </c>
      <c r="B432" s="6">
        <v>2160</v>
      </c>
      <c r="C432" s="6">
        <v>1.2206433096496401</v>
      </c>
      <c r="D432" t="s">
        <v>14</v>
      </c>
      <c r="E432">
        <v>23.7</v>
      </c>
      <c r="F432" s="21" t="s">
        <v>15</v>
      </c>
      <c r="G432" t="s">
        <v>282</v>
      </c>
      <c r="H432">
        <v>13</v>
      </c>
      <c r="I432" t="s">
        <v>17</v>
      </c>
      <c r="J432" t="s">
        <v>18</v>
      </c>
      <c r="K432" t="s">
        <v>19</v>
      </c>
      <c r="L432" t="s">
        <v>20</v>
      </c>
      <c r="M432" t="s">
        <v>326</v>
      </c>
      <c r="N432">
        <v>5000</v>
      </c>
      <c r="O432">
        <v>20193702</v>
      </c>
    </row>
    <row r="433" spans="1:16">
      <c r="A433" s="6">
        <v>180</v>
      </c>
      <c r="B433" s="6">
        <v>4320</v>
      </c>
      <c r="C433" s="6">
        <v>48.593350379999997</v>
      </c>
      <c r="D433" t="s">
        <v>14</v>
      </c>
      <c r="E433">
        <v>23.7</v>
      </c>
      <c r="F433" s="21" t="s">
        <v>15</v>
      </c>
      <c r="G433" t="s">
        <v>282</v>
      </c>
      <c r="H433">
        <v>13</v>
      </c>
      <c r="I433" t="s">
        <v>17</v>
      </c>
      <c r="J433" t="s">
        <v>18</v>
      </c>
      <c r="K433" t="s">
        <v>19</v>
      </c>
      <c r="L433" t="s">
        <v>20</v>
      </c>
      <c r="M433" t="s">
        <v>326</v>
      </c>
      <c r="N433">
        <v>5000</v>
      </c>
      <c r="O433">
        <v>20193702</v>
      </c>
    </row>
    <row r="434" spans="1:16">
      <c r="A434" s="6">
        <v>181</v>
      </c>
      <c r="B434" s="6">
        <v>0.5</v>
      </c>
      <c r="C434" s="6">
        <v>0.50860137902068214</v>
      </c>
      <c r="D434" t="s">
        <v>14</v>
      </c>
      <c r="E434">
        <v>23.7</v>
      </c>
      <c r="F434" s="21" t="s">
        <v>15</v>
      </c>
      <c r="G434" t="s">
        <v>282</v>
      </c>
      <c r="H434">
        <v>100</v>
      </c>
      <c r="I434" t="s">
        <v>17</v>
      </c>
      <c r="J434" t="s">
        <v>18</v>
      </c>
      <c r="K434" t="s">
        <v>19</v>
      </c>
      <c r="L434" t="s">
        <v>20</v>
      </c>
      <c r="M434" t="s">
        <v>326</v>
      </c>
      <c r="N434">
        <v>30000</v>
      </c>
      <c r="O434">
        <v>20193702</v>
      </c>
      <c r="P434" s="6" t="s">
        <v>23</v>
      </c>
    </row>
    <row r="435" spans="1:16">
      <c r="A435" s="6">
        <v>181</v>
      </c>
      <c r="B435" s="6">
        <v>4</v>
      </c>
      <c r="C435" s="6">
        <v>0.50860137902068214</v>
      </c>
      <c r="D435" t="s">
        <v>14</v>
      </c>
      <c r="E435">
        <v>23.7</v>
      </c>
      <c r="F435" s="21" t="s">
        <v>15</v>
      </c>
      <c r="G435" t="s">
        <v>282</v>
      </c>
      <c r="H435">
        <v>100</v>
      </c>
      <c r="I435" t="s">
        <v>17</v>
      </c>
      <c r="J435" t="s">
        <v>18</v>
      </c>
      <c r="K435" t="s">
        <v>19</v>
      </c>
      <c r="L435" t="s">
        <v>20</v>
      </c>
      <c r="M435" t="s">
        <v>326</v>
      </c>
      <c r="N435">
        <v>30000</v>
      </c>
      <c r="O435">
        <v>20193702</v>
      </c>
    </row>
    <row r="436" spans="1:16">
      <c r="A436" s="6">
        <v>181</v>
      </c>
      <c r="B436" s="6">
        <v>24</v>
      </c>
      <c r="C436" s="6">
        <v>0.10172027580413642</v>
      </c>
      <c r="D436" t="s">
        <v>14</v>
      </c>
      <c r="E436">
        <v>23.7</v>
      </c>
      <c r="F436" s="21" t="s">
        <v>15</v>
      </c>
      <c r="G436" t="s">
        <v>282</v>
      </c>
      <c r="H436">
        <v>100</v>
      </c>
      <c r="I436" t="s">
        <v>17</v>
      </c>
      <c r="J436" t="s">
        <v>18</v>
      </c>
      <c r="K436" t="s">
        <v>19</v>
      </c>
      <c r="L436" t="s">
        <v>20</v>
      </c>
      <c r="M436" t="s">
        <v>326</v>
      </c>
      <c r="N436">
        <v>30000</v>
      </c>
      <c r="O436">
        <v>20193702</v>
      </c>
    </row>
    <row r="437" spans="1:16">
      <c r="A437" s="6">
        <v>181</v>
      </c>
      <c r="B437" s="6">
        <v>168</v>
      </c>
      <c r="C437" s="6">
        <v>0.30516082741240974</v>
      </c>
      <c r="D437" t="s">
        <v>14</v>
      </c>
      <c r="E437">
        <v>23.7</v>
      </c>
      <c r="F437" s="21" t="s">
        <v>15</v>
      </c>
      <c r="G437" t="s">
        <v>282</v>
      </c>
      <c r="H437">
        <v>100</v>
      </c>
      <c r="I437" t="s">
        <v>17</v>
      </c>
      <c r="J437" t="s">
        <v>18</v>
      </c>
      <c r="K437" t="s">
        <v>19</v>
      </c>
      <c r="L437" t="s">
        <v>20</v>
      </c>
      <c r="M437" t="s">
        <v>326</v>
      </c>
      <c r="N437">
        <v>30000</v>
      </c>
      <c r="O437">
        <v>20193702</v>
      </c>
    </row>
    <row r="438" spans="1:16">
      <c r="A438" s="6">
        <v>181</v>
      </c>
      <c r="B438" s="6">
        <v>720</v>
      </c>
      <c r="C438" s="6">
        <v>1.1189230338454996</v>
      </c>
      <c r="D438" t="s">
        <v>14</v>
      </c>
      <c r="E438">
        <v>23.7</v>
      </c>
      <c r="F438" s="21" t="s">
        <v>15</v>
      </c>
      <c r="G438" t="s">
        <v>282</v>
      </c>
      <c r="H438">
        <v>100</v>
      </c>
      <c r="I438" t="s">
        <v>17</v>
      </c>
      <c r="J438" t="s">
        <v>18</v>
      </c>
      <c r="K438" t="s">
        <v>19</v>
      </c>
      <c r="L438" t="s">
        <v>20</v>
      </c>
      <c r="M438" t="s">
        <v>326</v>
      </c>
      <c r="N438">
        <v>30000</v>
      </c>
      <c r="O438">
        <v>20193702</v>
      </c>
    </row>
    <row r="439" spans="1:16">
      <c r="A439" s="6">
        <v>181</v>
      </c>
      <c r="B439" s="6">
        <v>2160</v>
      </c>
      <c r="C439" s="6">
        <v>0.50860137902068214</v>
      </c>
      <c r="D439" t="s">
        <v>14</v>
      </c>
      <c r="E439">
        <v>23.7</v>
      </c>
      <c r="F439" s="21" t="s">
        <v>15</v>
      </c>
      <c r="G439" t="s">
        <v>282</v>
      </c>
      <c r="H439">
        <v>100</v>
      </c>
      <c r="I439" t="s">
        <v>17</v>
      </c>
      <c r="J439" t="s">
        <v>18</v>
      </c>
      <c r="K439" t="s">
        <v>19</v>
      </c>
      <c r="L439" t="s">
        <v>20</v>
      </c>
      <c r="M439" t="s">
        <v>326</v>
      </c>
      <c r="N439">
        <v>30000</v>
      </c>
      <c r="O439">
        <v>20193702</v>
      </c>
    </row>
    <row r="440" spans="1:16">
      <c r="A440" s="6">
        <v>181</v>
      </c>
      <c r="B440" s="6">
        <v>4320</v>
      </c>
      <c r="C440" s="6">
        <v>1.1189230338454996</v>
      </c>
      <c r="D440" t="s">
        <v>14</v>
      </c>
      <c r="E440">
        <v>23.7</v>
      </c>
      <c r="F440" s="21" t="s">
        <v>15</v>
      </c>
      <c r="G440" t="s">
        <v>282</v>
      </c>
      <c r="H440">
        <v>100</v>
      </c>
      <c r="I440" t="s">
        <v>17</v>
      </c>
      <c r="J440" t="s">
        <v>18</v>
      </c>
      <c r="K440" t="s">
        <v>19</v>
      </c>
      <c r="L440" t="s">
        <v>20</v>
      </c>
      <c r="M440" t="s">
        <v>326</v>
      </c>
      <c r="N440">
        <v>30000</v>
      </c>
      <c r="O440">
        <v>20193702</v>
      </c>
    </row>
    <row r="441" spans="1:16">
      <c r="A441" s="18">
        <v>182</v>
      </c>
      <c r="B441" s="6">
        <v>0.5</v>
      </c>
      <c r="C441">
        <v>3.3898305084745699</v>
      </c>
      <c r="D441" t="s">
        <v>14</v>
      </c>
      <c r="E441">
        <v>21.8</v>
      </c>
      <c r="F441" s="21" t="s">
        <v>15</v>
      </c>
      <c r="G441" t="s">
        <v>282</v>
      </c>
      <c r="H441">
        <v>27.3</v>
      </c>
      <c r="I441" t="s">
        <v>17</v>
      </c>
      <c r="J441" t="s">
        <v>18</v>
      </c>
      <c r="K441" t="s">
        <v>19</v>
      </c>
      <c r="L441" t="s">
        <v>27</v>
      </c>
      <c r="M441" t="s">
        <v>326</v>
      </c>
      <c r="N441">
        <v>0</v>
      </c>
      <c r="O441">
        <v>23739667</v>
      </c>
      <c r="P441" s="6" t="s">
        <v>28</v>
      </c>
    </row>
    <row r="442" spans="1:16">
      <c r="A442" s="18">
        <v>182</v>
      </c>
      <c r="B442" s="6">
        <v>1</v>
      </c>
      <c r="C442">
        <v>2.6271186440677901</v>
      </c>
      <c r="D442" t="s">
        <v>14</v>
      </c>
      <c r="E442">
        <v>21.8</v>
      </c>
      <c r="F442" s="21" t="s">
        <v>15</v>
      </c>
      <c r="G442" t="s">
        <v>282</v>
      </c>
      <c r="H442">
        <v>27.3</v>
      </c>
      <c r="I442" t="s">
        <v>17</v>
      </c>
      <c r="J442" t="s">
        <v>18</v>
      </c>
      <c r="K442" t="s">
        <v>19</v>
      </c>
      <c r="L442" t="s">
        <v>27</v>
      </c>
      <c r="M442" t="s">
        <v>326</v>
      </c>
      <c r="N442">
        <v>0</v>
      </c>
      <c r="O442">
        <v>23739667</v>
      </c>
    </row>
    <row r="443" spans="1:16">
      <c r="A443" s="18">
        <v>182</v>
      </c>
      <c r="B443" s="6">
        <v>2</v>
      </c>
      <c r="C443">
        <v>1.6101694915254201</v>
      </c>
      <c r="D443" t="s">
        <v>14</v>
      </c>
      <c r="E443">
        <v>21.8</v>
      </c>
      <c r="F443" s="21" t="s">
        <v>15</v>
      </c>
      <c r="G443" t="s">
        <v>282</v>
      </c>
      <c r="H443">
        <v>27.3</v>
      </c>
      <c r="I443" t="s">
        <v>17</v>
      </c>
      <c r="J443" t="s">
        <v>18</v>
      </c>
      <c r="K443" t="s">
        <v>19</v>
      </c>
      <c r="L443" t="s">
        <v>27</v>
      </c>
      <c r="M443" t="s">
        <v>326</v>
      </c>
      <c r="N443">
        <v>0</v>
      </c>
      <c r="O443">
        <v>23739667</v>
      </c>
    </row>
    <row r="444" spans="1:16">
      <c r="A444" s="18">
        <v>182</v>
      </c>
      <c r="B444" s="6">
        <v>4</v>
      </c>
      <c r="C444">
        <v>1.6949152542372901</v>
      </c>
      <c r="D444" t="s">
        <v>14</v>
      </c>
      <c r="E444">
        <v>21.8</v>
      </c>
      <c r="F444" s="21" t="s">
        <v>15</v>
      </c>
      <c r="G444" t="s">
        <v>282</v>
      </c>
      <c r="H444">
        <v>27.3</v>
      </c>
      <c r="I444" t="s">
        <v>17</v>
      </c>
      <c r="J444" t="s">
        <v>18</v>
      </c>
      <c r="K444" t="s">
        <v>19</v>
      </c>
      <c r="L444" t="s">
        <v>27</v>
      </c>
      <c r="M444" t="s">
        <v>326</v>
      </c>
      <c r="N444">
        <v>0</v>
      </c>
      <c r="O444">
        <v>23739667</v>
      </c>
    </row>
    <row r="445" spans="1:16">
      <c r="A445" s="18">
        <v>182</v>
      </c>
      <c r="B445" s="6">
        <v>24</v>
      </c>
      <c r="C445">
        <v>1.1864406779661001</v>
      </c>
      <c r="D445" t="s">
        <v>14</v>
      </c>
      <c r="E445">
        <v>21.8</v>
      </c>
      <c r="F445" s="21" t="s">
        <v>15</v>
      </c>
      <c r="G445" t="s">
        <v>282</v>
      </c>
      <c r="H445">
        <v>27.3</v>
      </c>
      <c r="I445" t="s">
        <v>17</v>
      </c>
      <c r="J445" t="s">
        <v>18</v>
      </c>
      <c r="K445" t="s">
        <v>19</v>
      </c>
      <c r="L445" t="s">
        <v>27</v>
      </c>
      <c r="M445" t="s">
        <v>326</v>
      </c>
      <c r="N445">
        <v>0</v>
      </c>
      <c r="O445">
        <v>23739667</v>
      </c>
    </row>
    <row r="446" spans="1:16">
      <c r="A446" s="18">
        <v>183</v>
      </c>
      <c r="B446" s="6">
        <v>8.3333332999999996E-2</v>
      </c>
      <c r="C446">
        <v>36.999999999999901</v>
      </c>
      <c r="D446" t="s">
        <v>14</v>
      </c>
      <c r="E446">
        <v>26.1</v>
      </c>
      <c r="F446" s="21" t="s">
        <v>42</v>
      </c>
      <c r="G446" t="s">
        <v>282</v>
      </c>
      <c r="H446">
        <v>11</v>
      </c>
      <c r="I446" s="5" t="s">
        <v>328</v>
      </c>
      <c r="J446" t="s">
        <v>18</v>
      </c>
      <c r="K446" t="s">
        <v>56</v>
      </c>
      <c r="L446" t="s">
        <v>20</v>
      </c>
      <c r="M446" t="s">
        <v>59</v>
      </c>
      <c r="N446">
        <v>0</v>
      </c>
      <c r="O446" s="21">
        <v>17962085</v>
      </c>
      <c r="P446" s="6" t="s">
        <v>391</v>
      </c>
    </row>
    <row r="447" spans="1:16">
      <c r="A447" s="18">
        <v>183</v>
      </c>
      <c r="B447" s="6">
        <v>1</v>
      </c>
      <c r="C447">
        <v>28.7777777777777</v>
      </c>
      <c r="D447" t="s">
        <v>14</v>
      </c>
      <c r="E447">
        <v>26.1</v>
      </c>
      <c r="F447" s="21" t="s">
        <v>42</v>
      </c>
      <c r="G447" t="s">
        <v>282</v>
      </c>
      <c r="H447">
        <v>11</v>
      </c>
      <c r="I447" s="5" t="s">
        <v>328</v>
      </c>
      <c r="J447" t="s">
        <v>18</v>
      </c>
      <c r="K447" t="s">
        <v>56</v>
      </c>
      <c r="L447" t="s">
        <v>20</v>
      </c>
      <c r="M447" t="s">
        <v>59</v>
      </c>
      <c r="N447">
        <v>0</v>
      </c>
      <c r="O447" s="21">
        <v>17962085</v>
      </c>
    </row>
    <row r="448" spans="1:16">
      <c r="A448" s="18">
        <v>183</v>
      </c>
      <c r="B448" s="6">
        <v>24</v>
      </c>
      <c r="C448">
        <v>1.2222222222222201</v>
      </c>
      <c r="D448" t="s">
        <v>14</v>
      </c>
      <c r="E448">
        <v>26.1</v>
      </c>
      <c r="F448" s="21" t="s">
        <v>42</v>
      </c>
      <c r="G448" t="s">
        <v>282</v>
      </c>
      <c r="H448">
        <v>11</v>
      </c>
      <c r="I448" s="5" t="s">
        <v>328</v>
      </c>
      <c r="J448" t="s">
        <v>18</v>
      </c>
      <c r="K448" t="s">
        <v>56</v>
      </c>
      <c r="L448" t="s">
        <v>20</v>
      </c>
      <c r="M448" t="s">
        <v>59</v>
      </c>
      <c r="N448">
        <v>0</v>
      </c>
      <c r="O448" s="21">
        <v>17962085</v>
      </c>
    </row>
    <row r="449" spans="1:16">
      <c r="A449" s="18">
        <v>183</v>
      </c>
      <c r="B449" s="6">
        <v>96</v>
      </c>
      <c r="C449">
        <v>1.00000000000001</v>
      </c>
      <c r="D449" t="s">
        <v>14</v>
      </c>
      <c r="E449">
        <v>26.1</v>
      </c>
      <c r="F449" s="21" t="s">
        <v>42</v>
      </c>
      <c r="G449" t="s">
        <v>282</v>
      </c>
      <c r="H449">
        <v>11</v>
      </c>
      <c r="I449" s="5" t="s">
        <v>328</v>
      </c>
      <c r="J449" t="s">
        <v>18</v>
      </c>
      <c r="K449" t="s">
        <v>56</v>
      </c>
      <c r="L449" t="s">
        <v>20</v>
      </c>
      <c r="M449" t="s">
        <v>59</v>
      </c>
      <c r="N449">
        <v>0</v>
      </c>
      <c r="O449" s="21">
        <v>17962085</v>
      </c>
    </row>
    <row r="450" spans="1:16">
      <c r="A450" s="18">
        <v>184</v>
      </c>
      <c r="B450" s="6">
        <v>1</v>
      </c>
      <c r="C450">
        <v>6.4606741573033704</v>
      </c>
      <c r="D450" t="s">
        <v>14</v>
      </c>
      <c r="E450">
        <v>26.1</v>
      </c>
      <c r="F450" s="21" t="s">
        <v>42</v>
      </c>
      <c r="G450" t="s">
        <v>282</v>
      </c>
      <c r="H450">
        <v>11</v>
      </c>
      <c r="I450" s="5" t="s">
        <v>328</v>
      </c>
      <c r="J450" t="s">
        <v>18</v>
      </c>
      <c r="K450" t="s">
        <v>56</v>
      </c>
      <c r="L450" t="s">
        <v>20</v>
      </c>
      <c r="M450" t="s">
        <v>59</v>
      </c>
      <c r="N450">
        <v>0</v>
      </c>
      <c r="O450" s="21">
        <v>17962085</v>
      </c>
      <c r="P450" s="6" t="s">
        <v>392</v>
      </c>
    </row>
    <row r="451" spans="1:16">
      <c r="A451" s="18">
        <v>184</v>
      </c>
      <c r="B451" s="6">
        <v>24</v>
      </c>
      <c r="C451">
        <v>2.30337078651685</v>
      </c>
      <c r="D451" t="s">
        <v>14</v>
      </c>
      <c r="E451">
        <v>26.1</v>
      </c>
      <c r="F451" s="21" t="s">
        <v>42</v>
      </c>
      <c r="G451" t="s">
        <v>282</v>
      </c>
      <c r="H451">
        <v>11</v>
      </c>
      <c r="I451" s="5" t="s">
        <v>328</v>
      </c>
      <c r="J451" t="s">
        <v>18</v>
      </c>
      <c r="K451" t="s">
        <v>56</v>
      </c>
      <c r="L451" t="s">
        <v>20</v>
      </c>
      <c r="M451" t="s">
        <v>59</v>
      </c>
      <c r="N451">
        <v>0</v>
      </c>
      <c r="O451" s="21">
        <v>17962085</v>
      </c>
    </row>
    <row r="452" spans="1:16">
      <c r="A452" s="18">
        <v>184</v>
      </c>
      <c r="B452" s="6">
        <v>96</v>
      </c>
      <c r="C452">
        <v>2.19101123595506</v>
      </c>
      <c r="D452" t="s">
        <v>14</v>
      </c>
      <c r="E452">
        <v>26.1</v>
      </c>
      <c r="F452" s="21" t="s">
        <v>42</v>
      </c>
      <c r="G452" t="s">
        <v>282</v>
      </c>
      <c r="H452">
        <v>11</v>
      </c>
      <c r="I452" s="5" t="s">
        <v>328</v>
      </c>
      <c r="J452" t="s">
        <v>18</v>
      </c>
      <c r="K452" t="s">
        <v>56</v>
      </c>
      <c r="L452" t="s">
        <v>20</v>
      </c>
      <c r="M452" t="s">
        <v>59</v>
      </c>
      <c r="N452">
        <v>0</v>
      </c>
      <c r="O452" s="21">
        <v>17962085</v>
      </c>
    </row>
    <row r="453" spans="1:16">
      <c r="A453" s="18">
        <v>185</v>
      </c>
      <c r="B453" s="6">
        <v>1</v>
      </c>
      <c r="C453">
        <v>7.2222222222222099</v>
      </c>
      <c r="D453" t="s">
        <v>14</v>
      </c>
      <c r="E453">
        <v>26.1</v>
      </c>
      <c r="F453" s="21" t="s">
        <v>42</v>
      </c>
      <c r="G453" t="s">
        <v>282</v>
      </c>
      <c r="H453">
        <v>11</v>
      </c>
      <c r="I453" s="5" t="s">
        <v>328</v>
      </c>
      <c r="J453" t="s">
        <v>18</v>
      </c>
      <c r="K453" t="s">
        <v>56</v>
      </c>
      <c r="L453" t="s">
        <v>20</v>
      </c>
      <c r="M453" t="s">
        <v>59</v>
      </c>
      <c r="N453">
        <v>0</v>
      </c>
      <c r="O453" s="21">
        <v>17962085</v>
      </c>
      <c r="P453" s="6" t="s">
        <v>393</v>
      </c>
    </row>
    <row r="454" spans="1:16">
      <c r="A454" s="18">
        <v>185</v>
      </c>
      <c r="B454" s="6">
        <v>24</v>
      </c>
      <c r="C454">
        <v>5.0925925925925899</v>
      </c>
      <c r="D454" t="s">
        <v>14</v>
      </c>
      <c r="E454">
        <v>26.1</v>
      </c>
      <c r="F454" s="21" t="s">
        <v>42</v>
      </c>
      <c r="G454" t="s">
        <v>282</v>
      </c>
      <c r="H454">
        <v>11</v>
      </c>
      <c r="I454" s="5" t="s">
        <v>328</v>
      </c>
      <c r="J454" t="s">
        <v>18</v>
      </c>
      <c r="K454" t="s">
        <v>56</v>
      </c>
      <c r="L454" t="s">
        <v>20</v>
      </c>
      <c r="M454" t="s">
        <v>59</v>
      </c>
      <c r="N454">
        <v>0</v>
      </c>
      <c r="O454" s="21">
        <v>17962085</v>
      </c>
    </row>
    <row r="455" spans="1:16">
      <c r="A455" s="18">
        <v>185</v>
      </c>
      <c r="B455" s="6">
        <v>96</v>
      </c>
      <c r="C455">
        <v>1.94444444444444</v>
      </c>
      <c r="D455" t="s">
        <v>14</v>
      </c>
      <c r="E455">
        <v>26.1</v>
      </c>
      <c r="F455" s="21" t="s">
        <v>42</v>
      </c>
      <c r="G455" t="s">
        <v>282</v>
      </c>
      <c r="H455">
        <v>11</v>
      </c>
      <c r="I455" s="5" t="s">
        <v>328</v>
      </c>
      <c r="J455" t="s">
        <v>18</v>
      </c>
      <c r="K455" t="s">
        <v>56</v>
      </c>
      <c r="L455" t="s">
        <v>20</v>
      </c>
      <c r="M455" t="s">
        <v>59</v>
      </c>
      <c r="N455">
        <v>0</v>
      </c>
      <c r="O455" s="21">
        <v>17962085</v>
      </c>
    </row>
    <row r="456" spans="1:16">
      <c r="A456" s="18">
        <v>186</v>
      </c>
      <c r="B456" s="6">
        <v>1</v>
      </c>
      <c r="C456">
        <v>1.0309278350515401</v>
      </c>
      <c r="D456" t="s">
        <v>14</v>
      </c>
      <c r="E456">
        <v>22.5</v>
      </c>
      <c r="F456" t="s">
        <v>31</v>
      </c>
      <c r="G456" t="s">
        <v>282</v>
      </c>
      <c r="H456">
        <v>21.5</v>
      </c>
      <c r="I456" t="s">
        <v>167</v>
      </c>
      <c r="J456" t="s">
        <v>18</v>
      </c>
      <c r="K456" t="s">
        <v>19</v>
      </c>
      <c r="L456" t="s">
        <v>20</v>
      </c>
      <c r="M456" t="s">
        <v>326</v>
      </c>
      <c r="N456">
        <v>0</v>
      </c>
      <c r="O456" s="21">
        <v>21513349</v>
      </c>
      <c r="P456" s="6" t="s">
        <v>394</v>
      </c>
    </row>
    <row r="457" spans="1:16">
      <c r="A457">
        <v>187</v>
      </c>
      <c r="B457">
        <v>1</v>
      </c>
      <c r="C457">
        <v>1.58</v>
      </c>
      <c r="D457" t="s">
        <v>14</v>
      </c>
      <c r="E457">
        <v>23</v>
      </c>
      <c r="F457" s="16" t="s">
        <v>302</v>
      </c>
      <c r="G457" t="s">
        <v>282</v>
      </c>
      <c r="H457">
        <v>190</v>
      </c>
      <c r="I457" s="6" t="s">
        <v>318</v>
      </c>
      <c r="J457" t="s">
        <v>242</v>
      </c>
      <c r="K457" t="s">
        <v>252</v>
      </c>
      <c r="L457" t="s">
        <v>20</v>
      </c>
      <c r="M457" t="s">
        <v>326</v>
      </c>
      <c r="N457">
        <v>0</v>
      </c>
      <c r="O457">
        <v>23850887</v>
      </c>
      <c r="P457" t="s">
        <v>319</v>
      </c>
    </row>
    <row r="458" spans="1:16">
      <c r="A458">
        <v>187</v>
      </c>
      <c r="B458">
        <v>4</v>
      </c>
      <c r="C458">
        <v>0.97</v>
      </c>
      <c r="D458" t="s">
        <v>14</v>
      </c>
      <c r="E458">
        <v>23</v>
      </c>
      <c r="F458" s="16" t="s">
        <v>302</v>
      </c>
      <c r="G458" t="s">
        <v>282</v>
      </c>
      <c r="H458">
        <v>190</v>
      </c>
      <c r="I458" s="6" t="s">
        <v>318</v>
      </c>
      <c r="J458" t="s">
        <v>242</v>
      </c>
      <c r="K458" t="s">
        <v>252</v>
      </c>
      <c r="L458" t="s">
        <v>20</v>
      </c>
      <c r="M458" t="s">
        <v>326</v>
      </c>
      <c r="N458">
        <v>0</v>
      </c>
      <c r="O458">
        <v>23850887</v>
      </c>
    </row>
    <row r="459" spans="1:16">
      <c r="A459">
        <v>187</v>
      </c>
      <c r="B459">
        <v>24</v>
      </c>
      <c r="C459">
        <v>0.52</v>
      </c>
      <c r="D459" t="s">
        <v>14</v>
      </c>
      <c r="E459">
        <v>23</v>
      </c>
      <c r="F459" s="16" t="s">
        <v>302</v>
      </c>
      <c r="G459" t="s">
        <v>282</v>
      </c>
      <c r="H459">
        <v>190</v>
      </c>
      <c r="I459" s="6" t="s">
        <v>318</v>
      </c>
      <c r="J459" t="s">
        <v>242</v>
      </c>
      <c r="K459" t="s">
        <v>252</v>
      </c>
      <c r="L459" t="s">
        <v>20</v>
      </c>
      <c r="M459" t="s">
        <v>326</v>
      </c>
      <c r="N459">
        <v>0</v>
      </c>
      <c r="O459">
        <v>23850887</v>
      </c>
    </row>
    <row r="460" spans="1:16">
      <c r="A460">
        <v>187</v>
      </c>
      <c r="B460">
        <v>48</v>
      </c>
      <c r="C460">
        <v>0.21</v>
      </c>
      <c r="D460" t="s">
        <v>14</v>
      </c>
      <c r="E460">
        <v>23</v>
      </c>
      <c r="F460" s="16" t="s">
        <v>302</v>
      </c>
      <c r="G460" t="s">
        <v>282</v>
      </c>
      <c r="H460">
        <v>190</v>
      </c>
      <c r="I460" s="6" t="s">
        <v>318</v>
      </c>
      <c r="J460" t="s">
        <v>242</v>
      </c>
      <c r="K460" t="s">
        <v>252</v>
      </c>
      <c r="L460" t="s">
        <v>20</v>
      </c>
      <c r="M460" t="s">
        <v>326</v>
      </c>
      <c r="N460">
        <v>0</v>
      </c>
      <c r="O460">
        <v>23850887</v>
      </c>
    </row>
    <row r="461" spans="1:16">
      <c r="A461">
        <v>188</v>
      </c>
      <c r="B461">
        <v>1</v>
      </c>
      <c r="C461">
        <v>21.1228287841191</v>
      </c>
      <c r="D461" t="s">
        <v>14</v>
      </c>
      <c r="E461" t="s">
        <v>326</v>
      </c>
      <c r="F461" t="s">
        <v>31</v>
      </c>
      <c r="G461" t="s">
        <v>282</v>
      </c>
      <c r="H461">
        <v>10</v>
      </c>
      <c r="I461" t="s">
        <v>29</v>
      </c>
      <c r="J461" t="s">
        <v>18</v>
      </c>
      <c r="K461" t="s">
        <v>99</v>
      </c>
      <c r="M461" t="s">
        <v>326</v>
      </c>
      <c r="N461">
        <v>0</v>
      </c>
      <c r="O461">
        <v>28042337</v>
      </c>
      <c r="P461" t="s">
        <v>401</v>
      </c>
    </row>
    <row r="462" spans="1:16">
      <c r="A462">
        <v>188</v>
      </c>
      <c r="B462">
        <v>3</v>
      </c>
      <c r="C462">
        <v>19.491315136476398</v>
      </c>
      <c r="D462" t="s">
        <v>14</v>
      </c>
      <c r="E462" t="s">
        <v>326</v>
      </c>
      <c r="F462" t="s">
        <v>31</v>
      </c>
      <c r="G462" t="s">
        <v>282</v>
      </c>
      <c r="H462">
        <v>10</v>
      </c>
      <c r="I462" t="s">
        <v>29</v>
      </c>
      <c r="J462" t="s">
        <v>18</v>
      </c>
      <c r="K462" t="s">
        <v>99</v>
      </c>
      <c r="M462" t="s">
        <v>326</v>
      </c>
      <c r="N462">
        <v>0</v>
      </c>
      <c r="O462">
        <v>28042337</v>
      </c>
    </row>
    <row r="463" spans="1:16">
      <c r="A463">
        <v>188</v>
      </c>
      <c r="B463">
        <v>5</v>
      </c>
      <c r="C463">
        <v>17.487593052109101</v>
      </c>
      <c r="D463" t="s">
        <v>14</v>
      </c>
      <c r="E463" t="s">
        <v>326</v>
      </c>
      <c r="F463" t="s">
        <v>31</v>
      </c>
      <c r="G463" t="s">
        <v>282</v>
      </c>
      <c r="H463">
        <v>10</v>
      </c>
      <c r="I463" t="s">
        <v>29</v>
      </c>
      <c r="J463" t="s">
        <v>18</v>
      </c>
      <c r="K463" t="s">
        <v>99</v>
      </c>
      <c r="M463" t="s">
        <v>326</v>
      </c>
      <c r="N463">
        <v>0</v>
      </c>
      <c r="O463">
        <v>28042337</v>
      </c>
    </row>
    <row r="464" spans="1:16">
      <c r="A464">
        <v>188</v>
      </c>
      <c r="B464">
        <v>8</v>
      </c>
      <c r="C464">
        <v>12.375930521091799</v>
      </c>
      <c r="D464" t="s">
        <v>14</v>
      </c>
      <c r="E464" t="s">
        <v>326</v>
      </c>
      <c r="F464" t="s">
        <v>31</v>
      </c>
      <c r="G464" t="s">
        <v>282</v>
      </c>
      <c r="H464">
        <v>10</v>
      </c>
      <c r="I464" t="s">
        <v>29</v>
      </c>
      <c r="J464" t="s">
        <v>18</v>
      </c>
      <c r="K464" t="s">
        <v>99</v>
      </c>
      <c r="M464" t="s">
        <v>326</v>
      </c>
      <c r="N464">
        <v>0</v>
      </c>
      <c r="O464">
        <v>28042337</v>
      </c>
    </row>
    <row r="465" spans="1:15">
      <c r="A465">
        <v>188</v>
      </c>
      <c r="B465">
        <v>22</v>
      </c>
      <c r="C465">
        <v>4.5099255583126503</v>
      </c>
      <c r="D465" t="s">
        <v>14</v>
      </c>
      <c r="E465" t="s">
        <v>326</v>
      </c>
      <c r="F465" t="s">
        <v>31</v>
      </c>
      <c r="G465" t="s">
        <v>282</v>
      </c>
      <c r="H465">
        <v>10</v>
      </c>
      <c r="I465" t="s">
        <v>29</v>
      </c>
      <c r="J465" t="s">
        <v>18</v>
      </c>
      <c r="K465" t="s">
        <v>99</v>
      </c>
      <c r="M465" t="s">
        <v>326</v>
      </c>
      <c r="N465">
        <v>0</v>
      </c>
      <c r="O465">
        <v>28042337</v>
      </c>
    </row>
    <row r="466" spans="1:15">
      <c r="A466">
        <v>188</v>
      </c>
      <c r="B466">
        <v>27</v>
      </c>
      <c r="C466">
        <v>2.7915632754342399</v>
      </c>
      <c r="D466" t="s">
        <v>14</v>
      </c>
      <c r="E466" t="s">
        <v>326</v>
      </c>
      <c r="F466" t="s">
        <v>31</v>
      </c>
      <c r="G466" t="s">
        <v>282</v>
      </c>
      <c r="H466">
        <v>10</v>
      </c>
      <c r="I466" t="s">
        <v>29</v>
      </c>
      <c r="J466" t="s">
        <v>18</v>
      </c>
      <c r="K466" t="s">
        <v>99</v>
      </c>
      <c r="M466" t="s">
        <v>326</v>
      </c>
      <c r="N466">
        <v>0</v>
      </c>
      <c r="O466">
        <v>28042337</v>
      </c>
    </row>
  </sheetData>
  <hyperlinks>
    <hyperlink ref="O187" r:id="rId1" tooltip="Persistent link using digital object identifier" xr:uid="{00000000-0004-0000-0200-000000000000}"/>
    <hyperlink ref="O226" r:id="rId2" display=" 25955122" xr:uid="{00000000-0004-0000-0200-000002000000}"/>
    <hyperlink ref="O336" r:id="rId3" xr:uid="{00000000-0004-0000-0200-000009000000}"/>
    <hyperlink ref="O227" r:id="rId4" display=" 25955122" xr:uid="{7A31708D-BB92-432E-9448-1B9ECA8DF172}"/>
    <hyperlink ref="O188:O192" r:id="rId5" tooltip="Persistent link using digital object identifier" display="https://doi.org/10.1016/j.carbon.2010.11.005" xr:uid="{351ABD24-45A2-459C-99BB-AF31B38B220C}"/>
  </hyperlinks>
  <pageMargins left="0.7" right="0.7" top="0.75" bottom="0.75" header="0.3" footer="0.3"/>
  <pageSetup orientation="portrait"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83"/>
  <sheetViews>
    <sheetView zoomScale="70" zoomScaleNormal="70" workbookViewId="0">
      <pane ySplit="1" topLeftCell="A2" activePane="bottomLeft" state="frozen"/>
      <selection pane="bottomLeft" activeCell="C1" sqref="C1"/>
    </sheetView>
  </sheetViews>
  <sheetFormatPr defaultRowHeight="14.4"/>
  <cols>
    <col min="15" max="15" width="50.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403</v>
      </c>
      <c r="J1" t="s">
        <v>8</v>
      </c>
      <c r="K1" t="s">
        <v>9</v>
      </c>
      <c r="L1" t="s">
        <v>10</v>
      </c>
      <c r="M1" t="s">
        <v>375</v>
      </c>
      <c r="N1" t="s">
        <v>11</v>
      </c>
      <c r="O1" t="s">
        <v>12</v>
      </c>
      <c r="P1" t="s">
        <v>13</v>
      </c>
    </row>
    <row r="2" spans="1:16">
      <c r="A2" s="6">
        <v>1</v>
      </c>
      <c r="B2" s="6">
        <v>4</v>
      </c>
      <c r="C2">
        <v>0.63800000000000001</v>
      </c>
      <c r="D2" t="s">
        <v>14</v>
      </c>
      <c r="E2">
        <v>20</v>
      </c>
      <c r="F2" s="31" t="s">
        <v>31</v>
      </c>
      <c r="G2" t="s">
        <v>279</v>
      </c>
      <c r="H2">
        <v>5</v>
      </c>
      <c r="I2" t="s">
        <v>24</v>
      </c>
      <c r="J2" t="s">
        <v>18</v>
      </c>
      <c r="K2" t="s">
        <v>19</v>
      </c>
      <c r="L2" t="s">
        <v>25</v>
      </c>
      <c r="M2" t="s">
        <v>196</v>
      </c>
      <c r="N2">
        <v>5000</v>
      </c>
      <c r="O2" s="21">
        <v>25999665</v>
      </c>
      <c r="P2" s="6" t="s">
        <v>26</v>
      </c>
    </row>
    <row r="3" spans="1:16">
      <c r="A3" s="6">
        <v>1</v>
      </c>
      <c r="B3" s="6">
        <v>24</v>
      </c>
      <c r="C3">
        <v>0.42499999999999999</v>
      </c>
      <c r="D3" t="s">
        <v>14</v>
      </c>
      <c r="E3">
        <v>20</v>
      </c>
      <c r="F3" s="31" t="s">
        <v>31</v>
      </c>
      <c r="G3" t="s">
        <v>279</v>
      </c>
      <c r="H3">
        <v>5</v>
      </c>
      <c r="I3" t="s">
        <v>24</v>
      </c>
      <c r="J3" t="s">
        <v>18</v>
      </c>
      <c r="K3" t="s">
        <v>19</v>
      </c>
      <c r="L3" t="s">
        <v>25</v>
      </c>
      <c r="M3" t="s">
        <v>196</v>
      </c>
      <c r="N3">
        <v>5000</v>
      </c>
      <c r="O3" s="21">
        <v>25999665</v>
      </c>
    </row>
    <row r="4" spans="1:16">
      <c r="A4">
        <v>2</v>
      </c>
      <c r="B4">
        <v>8.3333332999999996E-2</v>
      </c>
      <c r="C4">
        <v>1.0714285714285601</v>
      </c>
      <c r="D4" t="s">
        <v>14</v>
      </c>
      <c r="E4">
        <v>26.1</v>
      </c>
      <c r="F4" s="21" t="s">
        <v>42</v>
      </c>
      <c r="G4" t="s">
        <v>279</v>
      </c>
      <c r="H4">
        <v>5</v>
      </c>
      <c r="I4" s="5" t="s">
        <v>328</v>
      </c>
      <c r="J4" t="s">
        <v>18</v>
      </c>
      <c r="K4" t="s">
        <v>56</v>
      </c>
      <c r="L4" t="s">
        <v>20</v>
      </c>
      <c r="M4" t="s">
        <v>57</v>
      </c>
      <c r="N4">
        <v>0</v>
      </c>
      <c r="O4">
        <v>17962085</v>
      </c>
      <c r="P4" t="s">
        <v>58</v>
      </c>
    </row>
    <row r="5" spans="1:16">
      <c r="A5">
        <v>2</v>
      </c>
      <c r="B5">
        <v>1</v>
      </c>
      <c r="C5">
        <v>0.476190476190475</v>
      </c>
      <c r="D5" t="s">
        <v>14</v>
      </c>
      <c r="E5">
        <v>26.1</v>
      </c>
      <c r="F5" s="21" t="s">
        <v>42</v>
      </c>
      <c r="G5" t="s">
        <v>279</v>
      </c>
      <c r="H5">
        <v>5</v>
      </c>
      <c r="I5" s="5" t="s">
        <v>328</v>
      </c>
      <c r="J5" t="s">
        <v>18</v>
      </c>
      <c r="K5" t="s">
        <v>56</v>
      </c>
      <c r="L5" t="s">
        <v>20</v>
      </c>
      <c r="M5" t="s">
        <v>57</v>
      </c>
      <c r="N5">
        <v>0</v>
      </c>
      <c r="O5">
        <v>17962085</v>
      </c>
    </row>
    <row r="6" spans="1:16">
      <c r="A6">
        <v>2</v>
      </c>
      <c r="B6">
        <v>24</v>
      </c>
      <c r="C6">
        <v>0.35714285714285599</v>
      </c>
      <c r="D6" t="s">
        <v>14</v>
      </c>
      <c r="E6">
        <v>26.1</v>
      </c>
      <c r="F6" s="21" t="s">
        <v>42</v>
      </c>
      <c r="G6" t="s">
        <v>279</v>
      </c>
      <c r="H6">
        <v>5</v>
      </c>
      <c r="I6" s="5" t="s">
        <v>328</v>
      </c>
      <c r="J6" t="s">
        <v>18</v>
      </c>
      <c r="K6" t="s">
        <v>56</v>
      </c>
      <c r="L6" t="s">
        <v>20</v>
      </c>
      <c r="M6" t="s">
        <v>57</v>
      </c>
      <c r="N6">
        <v>0</v>
      </c>
      <c r="O6">
        <v>17962085</v>
      </c>
    </row>
    <row r="7" spans="1:16">
      <c r="A7">
        <v>2</v>
      </c>
      <c r="B7">
        <v>96</v>
      </c>
      <c r="C7">
        <v>1.5476190476190399</v>
      </c>
      <c r="D7" t="s">
        <v>14</v>
      </c>
      <c r="E7">
        <v>26.1</v>
      </c>
      <c r="F7" s="21" t="s">
        <v>42</v>
      </c>
      <c r="G7" t="s">
        <v>279</v>
      </c>
      <c r="H7">
        <v>5</v>
      </c>
      <c r="I7" s="5" t="s">
        <v>328</v>
      </c>
      <c r="J7" t="s">
        <v>18</v>
      </c>
      <c r="K7" t="s">
        <v>56</v>
      </c>
      <c r="L7" t="s">
        <v>20</v>
      </c>
      <c r="M7" t="s">
        <v>57</v>
      </c>
      <c r="N7">
        <v>0</v>
      </c>
      <c r="O7">
        <v>17962085</v>
      </c>
    </row>
    <row r="8" spans="1:16">
      <c r="A8">
        <v>3</v>
      </c>
      <c r="B8">
        <v>8.3333332999999996E-2</v>
      </c>
      <c r="C8">
        <v>0.83333333333333104</v>
      </c>
      <c r="D8" t="s">
        <v>14</v>
      </c>
      <c r="E8">
        <v>26.1</v>
      </c>
      <c r="F8" s="21" t="s">
        <v>42</v>
      </c>
      <c r="G8" t="s">
        <v>279</v>
      </c>
      <c r="H8">
        <v>5</v>
      </c>
      <c r="I8" s="5" t="s">
        <v>328</v>
      </c>
      <c r="J8" t="s">
        <v>18</v>
      </c>
      <c r="K8" t="s">
        <v>56</v>
      </c>
      <c r="L8" t="s">
        <v>20</v>
      </c>
      <c r="M8" t="s">
        <v>59</v>
      </c>
      <c r="N8">
        <v>0</v>
      </c>
      <c r="O8">
        <v>17962085</v>
      </c>
      <c r="P8" t="s">
        <v>60</v>
      </c>
    </row>
    <row r="9" spans="1:16">
      <c r="A9">
        <v>3</v>
      </c>
      <c r="B9">
        <v>1</v>
      </c>
      <c r="C9">
        <v>0.23809523809524399</v>
      </c>
      <c r="D9" t="s">
        <v>14</v>
      </c>
      <c r="E9">
        <v>26.1</v>
      </c>
      <c r="F9" s="21" t="s">
        <v>42</v>
      </c>
      <c r="G9" t="s">
        <v>279</v>
      </c>
      <c r="H9">
        <v>5</v>
      </c>
      <c r="I9" s="5" t="s">
        <v>328</v>
      </c>
      <c r="J9" t="s">
        <v>18</v>
      </c>
      <c r="K9" t="s">
        <v>56</v>
      </c>
      <c r="L9" t="s">
        <v>20</v>
      </c>
      <c r="M9" t="s">
        <v>59</v>
      </c>
      <c r="N9">
        <v>0</v>
      </c>
      <c r="O9">
        <v>17962085</v>
      </c>
    </row>
    <row r="10" spans="1:16">
      <c r="A10">
        <v>3</v>
      </c>
      <c r="B10">
        <v>24</v>
      </c>
      <c r="C10">
        <v>1.19047619047619</v>
      </c>
      <c r="D10" t="s">
        <v>14</v>
      </c>
      <c r="E10">
        <v>26.1</v>
      </c>
      <c r="F10" s="21" t="s">
        <v>42</v>
      </c>
      <c r="G10" t="s">
        <v>279</v>
      </c>
      <c r="H10">
        <v>5</v>
      </c>
      <c r="I10" s="5" t="s">
        <v>328</v>
      </c>
      <c r="J10" t="s">
        <v>18</v>
      </c>
      <c r="K10" t="s">
        <v>56</v>
      </c>
      <c r="L10" t="s">
        <v>20</v>
      </c>
      <c r="M10" t="s">
        <v>59</v>
      </c>
      <c r="N10">
        <v>0</v>
      </c>
      <c r="O10">
        <v>17962085</v>
      </c>
    </row>
    <row r="11" spans="1:16">
      <c r="A11">
        <v>3</v>
      </c>
      <c r="B11">
        <v>96</v>
      </c>
      <c r="C11">
        <v>0.83333333333333104</v>
      </c>
      <c r="D11" t="s">
        <v>14</v>
      </c>
      <c r="E11">
        <v>26.1</v>
      </c>
      <c r="F11" s="21" t="s">
        <v>42</v>
      </c>
      <c r="G11" t="s">
        <v>279</v>
      </c>
      <c r="H11">
        <v>5</v>
      </c>
      <c r="I11" s="5" t="s">
        <v>328</v>
      </c>
      <c r="J11" t="s">
        <v>18</v>
      </c>
      <c r="K11" t="s">
        <v>56</v>
      </c>
      <c r="L11" t="s">
        <v>20</v>
      </c>
      <c r="M11" t="s">
        <v>59</v>
      </c>
      <c r="N11">
        <v>0</v>
      </c>
      <c r="O11">
        <v>17962085</v>
      </c>
    </row>
    <row r="12" spans="1:16">
      <c r="A12">
        <v>4</v>
      </c>
      <c r="B12">
        <v>8.3333332999999996E-2</v>
      </c>
      <c r="C12">
        <v>1.02564102564103</v>
      </c>
      <c r="D12" t="s">
        <v>14</v>
      </c>
      <c r="E12">
        <v>26.1</v>
      </c>
      <c r="F12" s="21" t="s">
        <v>42</v>
      </c>
      <c r="G12" t="s">
        <v>279</v>
      </c>
      <c r="H12">
        <v>5</v>
      </c>
      <c r="I12" s="5" t="s">
        <v>328</v>
      </c>
      <c r="J12" t="s">
        <v>18</v>
      </c>
      <c r="K12" t="s">
        <v>56</v>
      </c>
      <c r="L12" t="s">
        <v>20</v>
      </c>
      <c r="M12" t="s">
        <v>196</v>
      </c>
      <c r="N12">
        <v>0</v>
      </c>
      <c r="O12">
        <v>17962085</v>
      </c>
      <c r="P12" t="s">
        <v>61</v>
      </c>
    </row>
    <row r="13" spans="1:16">
      <c r="A13">
        <v>4</v>
      </c>
      <c r="B13">
        <v>1</v>
      </c>
      <c r="C13">
        <v>0.51282051282052199</v>
      </c>
      <c r="D13" t="s">
        <v>14</v>
      </c>
      <c r="E13">
        <v>26.1</v>
      </c>
      <c r="F13" s="21" t="s">
        <v>42</v>
      </c>
      <c r="G13" t="s">
        <v>279</v>
      </c>
      <c r="H13">
        <v>5</v>
      </c>
      <c r="I13" s="5" t="s">
        <v>328</v>
      </c>
      <c r="J13" t="s">
        <v>18</v>
      </c>
      <c r="K13" t="s">
        <v>56</v>
      </c>
      <c r="L13" t="s">
        <v>20</v>
      </c>
      <c r="M13" t="s">
        <v>196</v>
      </c>
      <c r="N13">
        <v>0</v>
      </c>
      <c r="O13">
        <v>17962085</v>
      </c>
    </row>
    <row r="14" spans="1:16">
      <c r="A14">
        <v>4</v>
      </c>
      <c r="B14">
        <v>24</v>
      </c>
      <c r="C14">
        <v>1.02564102564103</v>
      </c>
      <c r="D14" t="s">
        <v>14</v>
      </c>
      <c r="E14">
        <v>26.1</v>
      </c>
      <c r="F14" s="21" t="s">
        <v>42</v>
      </c>
      <c r="G14" t="s">
        <v>279</v>
      </c>
      <c r="H14">
        <v>5</v>
      </c>
      <c r="I14" s="5" t="s">
        <v>328</v>
      </c>
      <c r="J14" t="s">
        <v>18</v>
      </c>
      <c r="K14" t="s">
        <v>56</v>
      </c>
      <c r="L14" t="s">
        <v>20</v>
      </c>
      <c r="M14" t="s">
        <v>196</v>
      </c>
      <c r="N14">
        <v>0</v>
      </c>
      <c r="O14">
        <v>17962085</v>
      </c>
    </row>
    <row r="15" spans="1:16">
      <c r="A15">
        <v>4</v>
      </c>
      <c r="B15">
        <v>96</v>
      </c>
      <c r="C15">
        <v>0.89743589743590502</v>
      </c>
      <c r="D15" t="s">
        <v>14</v>
      </c>
      <c r="E15">
        <v>26.1</v>
      </c>
      <c r="F15" s="21" t="s">
        <v>42</v>
      </c>
      <c r="G15" t="s">
        <v>279</v>
      </c>
      <c r="H15">
        <v>5</v>
      </c>
      <c r="I15" s="5" t="s">
        <v>328</v>
      </c>
      <c r="J15" t="s">
        <v>18</v>
      </c>
      <c r="K15" t="s">
        <v>56</v>
      </c>
      <c r="L15" t="s">
        <v>20</v>
      </c>
      <c r="M15" t="s">
        <v>196</v>
      </c>
      <c r="N15">
        <v>0</v>
      </c>
      <c r="O15">
        <v>17962085</v>
      </c>
    </row>
    <row r="16" spans="1:16">
      <c r="A16" s="18">
        <v>5</v>
      </c>
      <c r="B16" s="6">
        <v>48</v>
      </c>
      <c r="C16">
        <v>0.41401273885350298</v>
      </c>
      <c r="D16" t="s">
        <v>14</v>
      </c>
      <c r="E16">
        <v>20</v>
      </c>
      <c r="F16" s="31" t="s">
        <v>31</v>
      </c>
      <c r="G16" t="s">
        <v>279</v>
      </c>
      <c r="H16">
        <v>24.4</v>
      </c>
      <c r="I16" s="6" t="s">
        <v>306</v>
      </c>
      <c r="J16" t="s">
        <v>18</v>
      </c>
      <c r="K16" t="s">
        <v>19</v>
      </c>
      <c r="L16" t="s">
        <v>63</v>
      </c>
      <c r="M16" t="s">
        <v>59</v>
      </c>
      <c r="N16">
        <v>3000</v>
      </c>
      <c r="O16" s="21">
        <v>23343632</v>
      </c>
      <c r="P16" s="6" t="s">
        <v>64</v>
      </c>
    </row>
    <row r="17" spans="1:16">
      <c r="A17" s="18">
        <v>6</v>
      </c>
      <c r="B17" s="6">
        <v>0.5</v>
      </c>
      <c r="C17">
        <v>0.22</v>
      </c>
      <c r="D17" t="s">
        <v>14</v>
      </c>
      <c r="E17">
        <v>22.5</v>
      </c>
      <c r="F17" s="31" t="s">
        <v>31</v>
      </c>
      <c r="G17" t="s">
        <v>279</v>
      </c>
      <c r="H17">
        <v>21.5</v>
      </c>
      <c r="I17" t="s">
        <v>167</v>
      </c>
      <c r="J17" t="s">
        <v>18</v>
      </c>
      <c r="K17" t="s">
        <v>19</v>
      </c>
      <c r="L17" s="6" t="s">
        <v>84</v>
      </c>
      <c r="M17" s="6" t="s">
        <v>326</v>
      </c>
      <c r="N17">
        <v>0</v>
      </c>
      <c r="O17" s="21">
        <v>21513349</v>
      </c>
      <c r="P17" s="6" t="s">
        <v>85</v>
      </c>
    </row>
    <row r="18" spans="1:16">
      <c r="A18" s="18">
        <v>6</v>
      </c>
      <c r="B18" s="6">
        <v>1</v>
      </c>
      <c r="C18">
        <v>0.35</v>
      </c>
      <c r="D18" t="s">
        <v>14</v>
      </c>
      <c r="E18">
        <v>22.5</v>
      </c>
      <c r="F18" s="31" t="s">
        <v>31</v>
      </c>
      <c r="G18" t="s">
        <v>279</v>
      </c>
      <c r="H18">
        <v>21.5</v>
      </c>
      <c r="I18" t="s">
        <v>167</v>
      </c>
      <c r="J18" t="s">
        <v>18</v>
      </c>
      <c r="K18" t="s">
        <v>19</v>
      </c>
      <c r="L18" s="6" t="s">
        <v>84</v>
      </c>
      <c r="M18" s="6" t="s">
        <v>326</v>
      </c>
      <c r="N18">
        <v>0</v>
      </c>
      <c r="O18" s="21">
        <v>21513349</v>
      </c>
    </row>
    <row r="19" spans="1:16">
      <c r="A19" s="18">
        <v>6</v>
      </c>
      <c r="B19" s="6">
        <v>3</v>
      </c>
      <c r="C19">
        <v>0.03</v>
      </c>
      <c r="D19" t="s">
        <v>14</v>
      </c>
      <c r="E19">
        <v>22.5</v>
      </c>
      <c r="F19" s="31" t="s">
        <v>31</v>
      </c>
      <c r="G19" t="s">
        <v>279</v>
      </c>
      <c r="H19">
        <v>21.5</v>
      </c>
      <c r="I19" t="s">
        <v>167</v>
      </c>
      <c r="J19" t="s">
        <v>18</v>
      </c>
      <c r="K19" t="s">
        <v>19</v>
      </c>
      <c r="L19" s="6" t="s">
        <v>84</v>
      </c>
      <c r="M19" s="6" t="s">
        <v>326</v>
      </c>
      <c r="N19">
        <v>0</v>
      </c>
      <c r="O19" s="21">
        <v>21513349</v>
      </c>
    </row>
    <row r="20" spans="1:16">
      <c r="A20" s="18">
        <v>6</v>
      </c>
      <c r="B20" s="6">
        <v>24</v>
      </c>
      <c r="C20">
        <v>0.03</v>
      </c>
      <c r="D20" t="s">
        <v>14</v>
      </c>
      <c r="E20">
        <v>22.5</v>
      </c>
      <c r="F20" s="31" t="s">
        <v>31</v>
      </c>
      <c r="G20" t="s">
        <v>279</v>
      </c>
      <c r="H20">
        <v>21.5</v>
      </c>
      <c r="I20" t="s">
        <v>167</v>
      </c>
      <c r="J20" t="s">
        <v>18</v>
      </c>
      <c r="K20" t="s">
        <v>19</v>
      </c>
      <c r="L20" s="6" t="s">
        <v>84</v>
      </c>
      <c r="M20" s="6" t="s">
        <v>326</v>
      </c>
      <c r="N20">
        <v>0</v>
      </c>
      <c r="O20" s="21">
        <v>21513349</v>
      </c>
    </row>
    <row r="21" spans="1:16">
      <c r="A21" s="18">
        <v>7</v>
      </c>
      <c r="B21" s="6">
        <v>1</v>
      </c>
      <c r="C21">
        <v>0.677966101694915</v>
      </c>
      <c r="D21" t="s">
        <v>14</v>
      </c>
      <c r="E21">
        <v>18</v>
      </c>
      <c r="F21" s="21" t="s">
        <v>15</v>
      </c>
      <c r="G21" t="s">
        <v>279</v>
      </c>
      <c r="H21">
        <v>5</v>
      </c>
      <c r="I21" t="s">
        <v>95</v>
      </c>
      <c r="J21" t="s">
        <v>18</v>
      </c>
      <c r="K21" t="s">
        <v>19</v>
      </c>
      <c r="L21" t="s">
        <v>96</v>
      </c>
      <c r="M21" s="6" t="s">
        <v>326</v>
      </c>
      <c r="N21">
        <v>5000</v>
      </c>
      <c r="O21" s="21">
        <v>26865221</v>
      </c>
      <c r="P21" t="s">
        <v>97</v>
      </c>
    </row>
    <row r="22" spans="1:16">
      <c r="A22" s="18">
        <v>7</v>
      </c>
      <c r="B22" s="6">
        <v>4</v>
      </c>
      <c r="C22">
        <v>0.33898305084746</v>
      </c>
      <c r="D22" t="s">
        <v>14</v>
      </c>
      <c r="E22">
        <v>18</v>
      </c>
      <c r="F22" s="21" t="s">
        <v>15</v>
      </c>
      <c r="G22" t="s">
        <v>279</v>
      </c>
      <c r="H22">
        <v>5</v>
      </c>
      <c r="I22" t="s">
        <v>95</v>
      </c>
      <c r="J22" t="s">
        <v>18</v>
      </c>
      <c r="K22" t="s">
        <v>19</v>
      </c>
      <c r="L22" t="s">
        <v>96</v>
      </c>
      <c r="M22" s="6" t="s">
        <v>326</v>
      </c>
      <c r="N22">
        <v>5000</v>
      </c>
      <c r="O22" s="21">
        <v>26865221</v>
      </c>
    </row>
    <row r="23" spans="1:16">
      <c r="A23" s="18">
        <v>8</v>
      </c>
      <c r="B23" s="6">
        <v>1</v>
      </c>
      <c r="C23">
        <v>0.95744680851064101</v>
      </c>
      <c r="D23" t="s">
        <v>14</v>
      </c>
      <c r="E23">
        <v>18</v>
      </c>
      <c r="F23" s="21" t="s">
        <v>15</v>
      </c>
      <c r="G23" t="s">
        <v>279</v>
      </c>
      <c r="H23">
        <v>18</v>
      </c>
      <c r="I23" t="s">
        <v>95</v>
      </c>
      <c r="J23" t="s">
        <v>18</v>
      </c>
      <c r="K23" t="s">
        <v>19</v>
      </c>
      <c r="L23" t="s">
        <v>96</v>
      </c>
      <c r="M23" s="6" t="s">
        <v>326</v>
      </c>
      <c r="N23">
        <v>5000</v>
      </c>
      <c r="O23" s="21">
        <v>26865221</v>
      </c>
      <c r="P23" s="25" t="s">
        <v>98</v>
      </c>
    </row>
    <row r="24" spans="1:16">
      <c r="A24" s="18">
        <v>8</v>
      </c>
      <c r="B24" s="6">
        <v>4</v>
      </c>
      <c r="C24">
        <v>0.319148936170213</v>
      </c>
      <c r="D24" t="s">
        <v>14</v>
      </c>
      <c r="E24">
        <v>18</v>
      </c>
      <c r="F24" s="21" t="s">
        <v>15</v>
      </c>
      <c r="G24" t="s">
        <v>279</v>
      </c>
      <c r="H24">
        <v>18</v>
      </c>
      <c r="I24" t="s">
        <v>95</v>
      </c>
      <c r="J24" t="s">
        <v>18</v>
      </c>
      <c r="K24" t="s">
        <v>19</v>
      </c>
      <c r="L24" t="s">
        <v>96</v>
      </c>
      <c r="M24" s="6" t="s">
        <v>326</v>
      </c>
      <c r="N24">
        <v>5000</v>
      </c>
      <c r="O24" s="21">
        <v>26865221</v>
      </c>
    </row>
    <row r="25" spans="1:16">
      <c r="A25" s="18">
        <v>9</v>
      </c>
      <c r="B25" s="6">
        <v>24</v>
      </c>
      <c r="C25">
        <v>0.12658227848100401</v>
      </c>
      <c r="D25" t="s">
        <v>14</v>
      </c>
      <c r="E25">
        <v>18</v>
      </c>
      <c r="F25" s="21" t="s">
        <v>15</v>
      </c>
      <c r="G25" t="s">
        <v>279</v>
      </c>
      <c r="H25">
        <v>14</v>
      </c>
      <c r="I25" s="5" t="s">
        <v>328</v>
      </c>
      <c r="J25" t="s">
        <v>18</v>
      </c>
      <c r="K25" t="s">
        <v>99</v>
      </c>
      <c r="L25" t="s">
        <v>20</v>
      </c>
      <c r="M25" s="6" t="s">
        <v>326</v>
      </c>
      <c r="N25" t="s">
        <v>53</v>
      </c>
      <c r="O25" s="21">
        <v>20210487</v>
      </c>
      <c r="P25" s="6" t="s">
        <v>101</v>
      </c>
    </row>
    <row r="26" spans="1:16">
      <c r="A26" s="18">
        <v>9</v>
      </c>
      <c r="B26" s="6">
        <v>168</v>
      </c>
      <c r="C26">
        <v>0.12658227848100401</v>
      </c>
      <c r="D26" t="s">
        <v>14</v>
      </c>
      <c r="E26">
        <v>18</v>
      </c>
      <c r="F26" s="21" t="s">
        <v>15</v>
      </c>
      <c r="G26" t="s">
        <v>279</v>
      </c>
      <c r="H26">
        <v>14</v>
      </c>
      <c r="I26" s="5" t="s">
        <v>328</v>
      </c>
      <c r="J26" t="s">
        <v>18</v>
      </c>
      <c r="K26" t="s">
        <v>99</v>
      </c>
      <c r="L26" t="s">
        <v>20</v>
      </c>
      <c r="M26" s="6" t="s">
        <v>326</v>
      </c>
      <c r="N26" t="s">
        <v>53</v>
      </c>
      <c r="O26" s="21">
        <v>20210487</v>
      </c>
    </row>
    <row r="27" spans="1:16" ht="16.2">
      <c r="A27" s="18">
        <v>10</v>
      </c>
      <c r="B27" s="6">
        <v>5</v>
      </c>
      <c r="C27">
        <v>0.26315789473683998</v>
      </c>
      <c r="D27" t="s">
        <v>14</v>
      </c>
      <c r="E27">
        <v>18</v>
      </c>
      <c r="F27" s="31" t="s">
        <v>31</v>
      </c>
      <c r="G27" t="s">
        <v>279</v>
      </c>
      <c r="H27">
        <v>10</v>
      </c>
      <c r="I27" s="45" t="s">
        <v>397</v>
      </c>
      <c r="J27" t="s">
        <v>18</v>
      </c>
      <c r="K27" t="s">
        <v>99</v>
      </c>
      <c r="L27" t="s">
        <v>20</v>
      </c>
      <c r="M27" s="32" t="s">
        <v>57</v>
      </c>
      <c r="N27">
        <v>5000</v>
      </c>
      <c r="O27">
        <v>22916075</v>
      </c>
      <c r="P27" s="6" t="s">
        <v>114</v>
      </c>
    </row>
    <row r="28" spans="1:16" ht="16.2">
      <c r="A28" s="18">
        <v>10</v>
      </c>
      <c r="B28" s="6">
        <v>48</v>
      </c>
      <c r="C28">
        <v>0.32467532467532301</v>
      </c>
      <c r="D28" t="s">
        <v>14</v>
      </c>
      <c r="E28">
        <v>18</v>
      </c>
      <c r="F28" s="31" t="s">
        <v>31</v>
      </c>
      <c r="G28" t="s">
        <v>279</v>
      </c>
      <c r="H28">
        <v>10</v>
      </c>
      <c r="I28" s="45" t="s">
        <v>397</v>
      </c>
      <c r="J28" t="s">
        <v>18</v>
      </c>
      <c r="K28" t="s">
        <v>99</v>
      </c>
      <c r="L28" t="s">
        <v>20</v>
      </c>
      <c r="M28" s="32" t="s">
        <v>57</v>
      </c>
      <c r="N28">
        <v>5000</v>
      </c>
      <c r="O28">
        <v>22916075</v>
      </c>
    </row>
    <row r="29" spans="1:16" ht="16.2">
      <c r="A29" s="18">
        <v>11</v>
      </c>
      <c r="B29" s="6">
        <v>5</v>
      </c>
      <c r="C29">
        <v>0.394736842105262</v>
      </c>
      <c r="D29" t="s">
        <v>14</v>
      </c>
      <c r="E29">
        <v>18</v>
      </c>
      <c r="F29" s="31" t="s">
        <v>31</v>
      </c>
      <c r="G29" t="s">
        <v>279</v>
      </c>
      <c r="H29">
        <v>10</v>
      </c>
      <c r="I29" s="45" t="s">
        <v>397</v>
      </c>
      <c r="J29" t="s">
        <v>18</v>
      </c>
      <c r="K29" t="s">
        <v>99</v>
      </c>
      <c r="L29" t="s">
        <v>160</v>
      </c>
      <c r="M29" s="32" t="s">
        <v>57</v>
      </c>
      <c r="N29">
        <v>5000</v>
      </c>
      <c r="O29">
        <v>22916075</v>
      </c>
      <c r="P29" s="6" t="s">
        <v>116</v>
      </c>
    </row>
    <row r="30" spans="1:16" ht="16.2">
      <c r="A30" s="18">
        <v>11</v>
      </c>
      <c r="B30" s="6">
        <v>48</v>
      </c>
      <c r="C30">
        <v>0.45454545454544898</v>
      </c>
      <c r="D30" t="s">
        <v>14</v>
      </c>
      <c r="E30">
        <v>18</v>
      </c>
      <c r="F30" s="31" t="s">
        <v>31</v>
      </c>
      <c r="G30" t="s">
        <v>279</v>
      </c>
      <c r="H30">
        <v>10</v>
      </c>
      <c r="I30" s="45" t="s">
        <v>397</v>
      </c>
      <c r="J30" t="s">
        <v>18</v>
      </c>
      <c r="K30" t="s">
        <v>99</v>
      </c>
      <c r="L30" t="s">
        <v>160</v>
      </c>
      <c r="M30" s="32" t="s">
        <v>57</v>
      </c>
      <c r="N30">
        <v>5000</v>
      </c>
      <c r="O30">
        <v>22916075</v>
      </c>
    </row>
    <row r="31" spans="1:16">
      <c r="A31" s="18">
        <v>12</v>
      </c>
      <c r="B31" s="6">
        <v>3</v>
      </c>
      <c r="C31">
        <v>0.56451612903225801</v>
      </c>
      <c r="D31" t="s">
        <v>14</v>
      </c>
      <c r="E31">
        <v>18</v>
      </c>
      <c r="F31" s="31" t="s">
        <v>31</v>
      </c>
      <c r="G31" t="s">
        <v>279</v>
      </c>
      <c r="H31">
        <v>32</v>
      </c>
      <c r="I31" t="s">
        <v>81</v>
      </c>
      <c r="J31" t="s">
        <v>125</v>
      </c>
      <c r="K31" t="s">
        <v>19</v>
      </c>
      <c r="L31" s="32" t="s">
        <v>126</v>
      </c>
      <c r="M31" s="32" t="s">
        <v>326</v>
      </c>
      <c r="N31">
        <v>5000</v>
      </c>
      <c r="O31" s="21">
        <v>25477170</v>
      </c>
      <c r="P31" s="24" t="s">
        <v>347</v>
      </c>
    </row>
    <row r="32" spans="1:16">
      <c r="A32" s="18">
        <v>12</v>
      </c>
      <c r="B32" s="6">
        <v>48</v>
      </c>
      <c r="C32">
        <v>0.57971014492754702</v>
      </c>
      <c r="D32" t="s">
        <v>14</v>
      </c>
      <c r="E32">
        <v>18</v>
      </c>
      <c r="F32" s="31" t="s">
        <v>31</v>
      </c>
      <c r="G32" t="s">
        <v>279</v>
      </c>
      <c r="H32">
        <v>32</v>
      </c>
      <c r="I32" t="s">
        <v>81</v>
      </c>
      <c r="J32" t="s">
        <v>125</v>
      </c>
      <c r="K32" t="s">
        <v>19</v>
      </c>
      <c r="L32" s="32" t="s">
        <v>126</v>
      </c>
      <c r="M32" s="32" t="s">
        <v>326</v>
      </c>
      <c r="N32">
        <v>5000</v>
      </c>
      <c r="O32" s="21">
        <v>25477170</v>
      </c>
    </row>
    <row r="33" spans="1:16">
      <c r="A33" s="18">
        <v>13</v>
      </c>
      <c r="B33" s="6">
        <v>3</v>
      </c>
      <c r="C33">
        <v>0.241935483870964</v>
      </c>
      <c r="D33" t="s">
        <v>14</v>
      </c>
      <c r="E33">
        <v>18</v>
      </c>
      <c r="F33" s="31" t="s">
        <v>31</v>
      </c>
      <c r="G33" t="s">
        <v>279</v>
      </c>
      <c r="H33">
        <v>27</v>
      </c>
      <c r="I33" t="s">
        <v>81</v>
      </c>
      <c r="J33" t="s">
        <v>125</v>
      </c>
      <c r="K33" t="s">
        <v>19</v>
      </c>
      <c r="L33" t="s">
        <v>20</v>
      </c>
      <c r="M33" s="32" t="s">
        <v>326</v>
      </c>
      <c r="N33">
        <v>5000</v>
      </c>
      <c r="O33" s="21">
        <v>25477170</v>
      </c>
      <c r="P33" s="24" t="s">
        <v>348</v>
      </c>
    </row>
    <row r="34" spans="1:16">
      <c r="A34" s="18">
        <v>13</v>
      </c>
      <c r="B34" s="6">
        <v>48</v>
      </c>
      <c r="C34">
        <v>0.28985507246377601</v>
      </c>
      <c r="D34" t="s">
        <v>14</v>
      </c>
      <c r="E34">
        <v>18</v>
      </c>
      <c r="F34" s="31" t="s">
        <v>31</v>
      </c>
      <c r="G34" t="s">
        <v>279</v>
      </c>
      <c r="H34">
        <v>27</v>
      </c>
      <c r="I34" t="s">
        <v>81</v>
      </c>
      <c r="J34" t="s">
        <v>125</v>
      </c>
      <c r="K34" t="s">
        <v>19</v>
      </c>
      <c r="L34" t="s">
        <v>20</v>
      </c>
      <c r="M34" s="32" t="s">
        <v>326</v>
      </c>
      <c r="N34">
        <v>5000</v>
      </c>
      <c r="O34" s="21">
        <v>25477170</v>
      </c>
    </row>
    <row r="35" spans="1:16">
      <c r="A35" s="18">
        <v>14</v>
      </c>
      <c r="B35" s="6">
        <v>3</v>
      </c>
      <c r="C35">
        <v>8.6206896551721507E-2</v>
      </c>
      <c r="D35" t="s">
        <v>14</v>
      </c>
      <c r="E35">
        <v>18</v>
      </c>
      <c r="F35" s="21" t="s">
        <v>15</v>
      </c>
      <c r="G35" t="s">
        <v>279</v>
      </c>
      <c r="H35">
        <v>37</v>
      </c>
      <c r="I35" t="s">
        <v>81</v>
      </c>
      <c r="J35" t="s">
        <v>125</v>
      </c>
      <c r="K35" t="s">
        <v>19</v>
      </c>
      <c r="L35" s="32" t="s">
        <v>159</v>
      </c>
      <c r="M35" s="32" t="s">
        <v>196</v>
      </c>
      <c r="N35">
        <v>5000</v>
      </c>
      <c r="O35">
        <v>23374706</v>
      </c>
      <c r="P35" s="24" t="s">
        <v>349</v>
      </c>
    </row>
    <row r="36" spans="1:16">
      <c r="A36" s="18">
        <v>14</v>
      </c>
      <c r="B36" s="6">
        <v>48</v>
      </c>
      <c r="C36">
        <v>0.54999999999999805</v>
      </c>
      <c r="D36" t="s">
        <v>14</v>
      </c>
      <c r="E36">
        <v>18</v>
      </c>
      <c r="F36" s="21" t="s">
        <v>15</v>
      </c>
      <c r="G36" t="s">
        <v>279</v>
      </c>
      <c r="H36">
        <v>37</v>
      </c>
      <c r="I36" t="s">
        <v>81</v>
      </c>
      <c r="J36" t="s">
        <v>125</v>
      </c>
      <c r="K36" t="s">
        <v>19</v>
      </c>
      <c r="L36" s="32" t="s">
        <v>159</v>
      </c>
      <c r="M36" s="32" t="s">
        <v>196</v>
      </c>
      <c r="N36">
        <v>5000</v>
      </c>
      <c r="O36">
        <v>23374706</v>
      </c>
    </row>
    <row r="37" spans="1:16">
      <c r="A37" s="18">
        <v>15</v>
      </c>
      <c r="B37" s="6">
        <v>48</v>
      </c>
      <c r="C37">
        <v>0.499999999999999</v>
      </c>
      <c r="D37" t="s">
        <v>14</v>
      </c>
      <c r="E37">
        <v>18</v>
      </c>
      <c r="F37" s="21" t="s">
        <v>15</v>
      </c>
      <c r="G37" t="s">
        <v>279</v>
      </c>
      <c r="H37">
        <v>26.2</v>
      </c>
      <c r="I37" t="s">
        <v>81</v>
      </c>
      <c r="J37" t="s">
        <v>125</v>
      </c>
      <c r="K37" t="s">
        <v>19</v>
      </c>
      <c r="L37" t="s">
        <v>20</v>
      </c>
      <c r="M37" s="32" t="s">
        <v>59</v>
      </c>
      <c r="N37">
        <v>5000</v>
      </c>
      <c r="O37">
        <v>23374706</v>
      </c>
      <c r="P37" s="24" t="s">
        <v>350</v>
      </c>
    </row>
    <row r="38" spans="1:16">
      <c r="A38" s="18">
        <v>16</v>
      </c>
      <c r="B38" s="6">
        <v>3</v>
      </c>
      <c r="C38">
        <v>0.40816326530612601</v>
      </c>
      <c r="D38" t="s">
        <v>14</v>
      </c>
      <c r="E38">
        <v>18</v>
      </c>
      <c r="F38" s="21" t="s">
        <v>15</v>
      </c>
      <c r="G38" t="s">
        <v>279</v>
      </c>
      <c r="H38">
        <v>27</v>
      </c>
      <c r="I38" t="s">
        <v>81</v>
      </c>
      <c r="J38" t="s">
        <v>125</v>
      </c>
      <c r="K38" t="s">
        <v>19</v>
      </c>
      <c r="L38" s="32" t="s">
        <v>159</v>
      </c>
      <c r="M38" s="32" t="s">
        <v>196</v>
      </c>
      <c r="N38">
        <v>5000</v>
      </c>
      <c r="O38" s="21">
        <v>22386918</v>
      </c>
      <c r="P38" s="16" t="s">
        <v>351</v>
      </c>
    </row>
    <row r="39" spans="1:16">
      <c r="A39" s="18">
        <v>16</v>
      </c>
      <c r="B39" s="6">
        <v>24</v>
      </c>
      <c r="C39">
        <v>0.230769230769231</v>
      </c>
      <c r="D39" t="s">
        <v>14</v>
      </c>
      <c r="E39">
        <v>18</v>
      </c>
      <c r="F39" s="21" t="s">
        <v>15</v>
      </c>
      <c r="G39" t="s">
        <v>279</v>
      </c>
      <c r="H39">
        <v>27</v>
      </c>
      <c r="I39" t="s">
        <v>81</v>
      </c>
      <c r="J39" t="s">
        <v>125</v>
      </c>
      <c r="K39" t="s">
        <v>19</v>
      </c>
      <c r="L39" s="32" t="s">
        <v>159</v>
      </c>
      <c r="M39" s="32" t="s">
        <v>196</v>
      </c>
      <c r="N39">
        <v>5000</v>
      </c>
      <c r="O39" s="21">
        <v>22386918</v>
      </c>
    </row>
    <row r="40" spans="1:16">
      <c r="A40" s="18">
        <v>17</v>
      </c>
      <c r="B40" s="6">
        <v>3</v>
      </c>
      <c r="C40">
        <v>0.51020408163265696</v>
      </c>
      <c r="D40" t="s">
        <v>14</v>
      </c>
      <c r="E40">
        <v>18</v>
      </c>
      <c r="F40" s="21" t="s">
        <v>15</v>
      </c>
      <c r="G40" t="s">
        <v>279</v>
      </c>
      <c r="H40">
        <v>22</v>
      </c>
      <c r="I40" t="s">
        <v>81</v>
      </c>
      <c r="J40" t="s">
        <v>125</v>
      </c>
      <c r="K40" t="s">
        <v>19</v>
      </c>
      <c r="L40" t="s">
        <v>20</v>
      </c>
      <c r="M40" s="32" t="s">
        <v>196</v>
      </c>
      <c r="N40">
        <v>5000</v>
      </c>
      <c r="O40" s="21">
        <v>22386918</v>
      </c>
      <c r="P40" s="16" t="s">
        <v>352</v>
      </c>
    </row>
    <row r="41" spans="1:16">
      <c r="A41" s="18">
        <v>17</v>
      </c>
      <c r="B41" s="6">
        <v>24</v>
      </c>
      <c r="C41">
        <v>7.69230769230793E-2</v>
      </c>
      <c r="D41" t="s">
        <v>14</v>
      </c>
      <c r="E41">
        <v>18</v>
      </c>
      <c r="F41" s="21" t="s">
        <v>15</v>
      </c>
      <c r="G41" t="s">
        <v>279</v>
      </c>
      <c r="H41">
        <v>22</v>
      </c>
      <c r="I41" t="s">
        <v>81</v>
      </c>
      <c r="J41" t="s">
        <v>125</v>
      </c>
      <c r="K41" t="s">
        <v>19</v>
      </c>
      <c r="L41" t="s">
        <v>20</v>
      </c>
      <c r="M41" s="32" t="s">
        <v>196</v>
      </c>
      <c r="N41">
        <v>5000</v>
      </c>
      <c r="O41" s="21">
        <v>22386918</v>
      </c>
    </row>
    <row r="42" spans="1:16">
      <c r="A42" s="18">
        <v>18</v>
      </c>
      <c r="B42" s="6">
        <v>3</v>
      </c>
      <c r="C42">
        <v>0.60344827586207195</v>
      </c>
      <c r="D42" t="s">
        <v>14</v>
      </c>
      <c r="E42">
        <v>18</v>
      </c>
      <c r="F42" s="21" t="s">
        <v>15</v>
      </c>
      <c r="G42" t="s">
        <v>279</v>
      </c>
      <c r="H42">
        <v>27</v>
      </c>
      <c r="I42" t="s">
        <v>81</v>
      </c>
      <c r="J42" t="s">
        <v>125</v>
      </c>
      <c r="K42" t="s">
        <v>19</v>
      </c>
      <c r="L42" s="32" t="s">
        <v>159</v>
      </c>
      <c r="M42" s="32" t="s">
        <v>196</v>
      </c>
      <c r="N42">
        <v>5000</v>
      </c>
      <c r="O42" s="21">
        <v>22339280</v>
      </c>
      <c r="P42" s="6" t="s">
        <v>353</v>
      </c>
    </row>
    <row r="43" spans="1:16">
      <c r="A43" s="18">
        <v>18</v>
      </c>
      <c r="B43" s="6">
        <v>48</v>
      </c>
      <c r="C43">
        <v>0.47945205479453001</v>
      </c>
      <c r="D43" t="s">
        <v>14</v>
      </c>
      <c r="E43">
        <v>18</v>
      </c>
      <c r="F43" s="21" t="s">
        <v>15</v>
      </c>
      <c r="G43" t="s">
        <v>279</v>
      </c>
      <c r="H43">
        <v>27</v>
      </c>
      <c r="I43" t="s">
        <v>81</v>
      </c>
      <c r="J43" t="s">
        <v>125</v>
      </c>
      <c r="K43" t="s">
        <v>19</v>
      </c>
      <c r="L43" s="32" t="s">
        <v>159</v>
      </c>
      <c r="M43" s="32" t="s">
        <v>196</v>
      </c>
      <c r="N43">
        <v>5000</v>
      </c>
      <c r="O43" s="21">
        <v>22339280</v>
      </c>
    </row>
    <row r="44" spans="1:16">
      <c r="A44" s="18">
        <v>19</v>
      </c>
      <c r="B44" s="6">
        <v>3</v>
      </c>
      <c r="C44">
        <v>0.43103448275862599</v>
      </c>
      <c r="D44" t="s">
        <v>14</v>
      </c>
      <c r="E44">
        <v>18</v>
      </c>
      <c r="F44" s="21" t="s">
        <v>15</v>
      </c>
      <c r="G44" t="s">
        <v>279</v>
      </c>
      <c r="H44">
        <v>22</v>
      </c>
      <c r="I44" t="s">
        <v>81</v>
      </c>
      <c r="J44" t="s">
        <v>125</v>
      </c>
      <c r="K44" t="s">
        <v>19</v>
      </c>
      <c r="L44" t="s">
        <v>20</v>
      </c>
      <c r="M44" s="32" t="s">
        <v>196</v>
      </c>
      <c r="N44">
        <v>5000</v>
      </c>
      <c r="O44" s="21">
        <v>22339280</v>
      </c>
      <c r="P44" s="6" t="s">
        <v>354</v>
      </c>
    </row>
    <row r="45" spans="1:16">
      <c r="A45" s="18">
        <v>19</v>
      </c>
      <c r="B45" s="6">
        <v>48</v>
      </c>
      <c r="C45">
        <v>0.41095890410960001</v>
      </c>
      <c r="D45" t="s">
        <v>14</v>
      </c>
      <c r="E45">
        <v>18</v>
      </c>
      <c r="F45" s="21" t="s">
        <v>15</v>
      </c>
      <c r="G45" t="s">
        <v>279</v>
      </c>
      <c r="H45">
        <v>22</v>
      </c>
      <c r="I45" t="s">
        <v>81</v>
      </c>
      <c r="J45" t="s">
        <v>125</v>
      </c>
      <c r="K45" t="s">
        <v>19</v>
      </c>
      <c r="L45" t="s">
        <v>20</v>
      </c>
      <c r="M45" s="32" t="s">
        <v>196</v>
      </c>
      <c r="N45">
        <v>5000</v>
      </c>
      <c r="O45" s="21">
        <v>22339280</v>
      </c>
    </row>
    <row r="46" spans="1:16" ht="16.2">
      <c r="A46" s="18">
        <v>20</v>
      </c>
      <c r="B46" s="6">
        <v>44</v>
      </c>
      <c r="C46">
        <v>0.05</v>
      </c>
      <c r="D46" t="s">
        <v>14</v>
      </c>
      <c r="E46">
        <v>18.399999999999999</v>
      </c>
      <c r="F46" s="21" t="s">
        <v>15</v>
      </c>
      <c r="G46" t="s">
        <v>279</v>
      </c>
      <c r="H46">
        <v>63</v>
      </c>
      <c r="I46" t="s">
        <v>81</v>
      </c>
      <c r="J46" t="s">
        <v>125</v>
      </c>
      <c r="K46" t="s">
        <v>19</v>
      </c>
      <c r="L46" s="32" t="s">
        <v>135</v>
      </c>
      <c r="M46" s="32" t="s">
        <v>326</v>
      </c>
      <c r="N46">
        <v>5000</v>
      </c>
      <c r="O46" s="21">
        <v>27109431</v>
      </c>
      <c r="P46" s="6" t="s">
        <v>355</v>
      </c>
    </row>
    <row r="47" spans="1:16" ht="16.2">
      <c r="A47" s="18">
        <v>21</v>
      </c>
      <c r="B47" s="6">
        <v>44</v>
      </c>
      <c r="C47">
        <v>0.19900000000000001</v>
      </c>
      <c r="D47" t="s">
        <v>14</v>
      </c>
      <c r="E47">
        <v>18.399999999999999</v>
      </c>
      <c r="F47" s="21" t="s">
        <v>15</v>
      </c>
      <c r="G47" t="s">
        <v>279</v>
      </c>
      <c r="H47">
        <v>72</v>
      </c>
      <c r="I47" t="s">
        <v>81</v>
      </c>
      <c r="J47" t="s">
        <v>125</v>
      </c>
      <c r="K47" t="s">
        <v>19</v>
      </c>
      <c r="L47" s="32" t="s">
        <v>135</v>
      </c>
      <c r="M47" s="32" t="s">
        <v>326</v>
      </c>
      <c r="N47">
        <v>5000</v>
      </c>
      <c r="O47" s="21">
        <v>27109431</v>
      </c>
      <c r="P47" s="6" t="s">
        <v>356</v>
      </c>
    </row>
    <row r="48" spans="1:16">
      <c r="A48" s="18">
        <v>22</v>
      </c>
      <c r="B48" s="6">
        <v>48</v>
      </c>
      <c r="C48">
        <v>0.253164556962023</v>
      </c>
      <c r="D48" t="s">
        <v>14</v>
      </c>
      <c r="E48">
        <v>18.399999999999999</v>
      </c>
      <c r="F48" s="21" t="s">
        <v>15</v>
      </c>
      <c r="G48" t="s">
        <v>279</v>
      </c>
      <c r="H48">
        <v>55</v>
      </c>
      <c r="I48" t="s">
        <v>136</v>
      </c>
      <c r="J48" t="s">
        <v>125</v>
      </c>
      <c r="K48" t="s">
        <v>19</v>
      </c>
      <c r="L48" t="s">
        <v>20</v>
      </c>
      <c r="M48" s="32" t="s">
        <v>326</v>
      </c>
      <c r="N48">
        <v>5000</v>
      </c>
      <c r="O48">
        <v>26188609</v>
      </c>
      <c r="P48" s="24" t="s">
        <v>357</v>
      </c>
    </row>
    <row r="49" spans="1:16">
      <c r="A49" s="18">
        <v>23</v>
      </c>
      <c r="B49" s="6">
        <v>1</v>
      </c>
      <c r="C49">
        <v>0.04</v>
      </c>
      <c r="D49" t="s">
        <v>14</v>
      </c>
      <c r="E49">
        <v>20</v>
      </c>
      <c r="F49" s="16" t="s">
        <v>86</v>
      </c>
      <c r="G49" t="s">
        <v>279</v>
      </c>
      <c r="H49">
        <v>800</v>
      </c>
      <c r="I49" t="s">
        <v>140</v>
      </c>
      <c r="J49" t="s">
        <v>125</v>
      </c>
      <c r="K49" t="s">
        <v>19</v>
      </c>
      <c r="L49" t="s">
        <v>20</v>
      </c>
      <c r="M49" s="32" t="s">
        <v>59</v>
      </c>
      <c r="N49">
        <v>0</v>
      </c>
      <c r="O49" s="22" t="s">
        <v>141</v>
      </c>
      <c r="P49" s="6" t="s">
        <v>142</v>
      </c>
    </row>
    <row r="50" spans="1:16">
      <c r="A50" s="18">
        <v>23</v>
      </c>
      <c r="B50" s="6">
        <v>3</v>
      </c>
      <c r="C50">
        <v>0.04</v>
      </c>
      <c r="D50" t="s">
        <v>14</v>
      </c>
      <c r="E50">
        <v>20</v>
      </c>
      <c r="F50" s="16" t="s">
        <v>86</v>
      </c>
      <c r="G50" t="s">
        <v>279</v>
      </c>
      <c r="H50">
        <v>800</v>
      </c>
      <c r="I50" t="s">
        <v>140</v>
      </c>
      <c r="J50" t="s">
        <v>125</v>
      </c>
      <c r="K50" t="s">
        <v>19</v>
      </c>
      <c r="L50" t="s">
        <v>20</v>
      </c>
      <c r="M50" s="32" t="s">
        <v>59</v>
      </c>
      <c r="N50">
        <v>0</v>
      </c>
      <c r="O50" s="22" t="s">
        <v>141</v>
      </c>
    </row>
    <row r="51" spans="1:16">
      <c r="A51" s="18">
        <v>23</v>
      </c>
      <c r="B51" s="6">
        <v>6</v>
      </c>
      <c r="C51">
        <v>0.04</v>
      </c>
      <c r="D51" t="s">
        <v>14</v>
      </c>
      <c r="E51">
        <v>20</v>
      </c>
      <c r="F51" s="16" t="s">
        <v>86</v>
      </c>
      <c r="G51" t="s">
        <v>279</v>
      </c>
      <c r="H51">
        <v>800</v>
      </c>
      <c r="I51" t="s">
        <v>140</v>
      </c>
      <c r="J51" t="s">
        <v>125</v>
      </c>
      <c r="K51" t="s">
        <v>19</v>
      </c>
      <c r="L51" t="s">
        <v>20</v>
      </c>
      <c r="M51" s="32" t="s">
        <v>59</v>
      </c>
      <c r="N51">
        <v>0</v>
      </c>
      <c r="O51" s="22" t="s">
        <v>141</v>
      </c>
    </row>
    <row r="52" spans="1:16">
      <c r="A52" s="18">
        <v>23</v>
      </c>
      <c r="B52" s="6">
        <v>12</v>
      </c>
      <c r="C52">
        <v>0.03</v>
      </c>
      <c r="D52" t="s">
        <v>14</v>
      </c>
      <c r="E52">
        <v>20</v>
      </c>
      <c r="F52" s="16" t="s">
        <v>86</v>
      </c>
      <c r="G52" t="s">
        <v>279</v>
      </c>
      <c r="H52">
        <v>800</v>
      </c>
      <c r="I52" t="s">
        <v>140</v>
      </c>
      <c r="J52" t="s">
        <v>125</v>
      </c>
      <c r="K52" t="s">
        <v>19</v>
      </c>
      <c r="L52" t="s">
        <v>20</v>
      </c>
      <c r="M52" s="32" t="s">
        <v>59</v>
      </c>
      <c r="N52">
        <v>0</v>
      </c>
      <c r="O52" s="22" t="s">
        <v>141</v>
      </c>
    </row>
    <row r="53" spans="1:16">
      <c r="A53" s="18">
        <v>23</v>
      </c>
      <c r="B53" s="6">
        <v>24</v>
      </c>
      <c r="C53">
        <v>0.03</v>
      </c>
      <c r="D53" t="s">
        <v>14</v>
      </c>
      <c r="E53">
        <v>20</v>
      </c>
      <c r="F53" s="16" t="s">
        <v>86</v>
      </c>
      <c r="G53" t="s">
        <v>279</v>
      </c>
      <c r="H53">
        <v>800</v>
      </c>
      <c r="I53" t="s">
        <v>140</v>
      </c>
      <c r="J53" t="s">
        <v>125</v>
      </c>
      <c r="K53" t="s">
        <v>19</v>
      </c>
      <c r="L53" t="s">
        <v>20</v>
      </c>
      <c r="M53" s="32" t="s">
        <v>59</v>
      </c>
      <c r="N53">
        <v>0</v>
      </c>
      <c r="O53" s="22" t="s">
        <v>141</v>
      </c>
    </row>
    <row r="54" spans="1:16">
      <c r="A54" s="18">
        <v>23</v>
      </c>
      <c r="B54" s="6">
        <v>48</v>
      </c>
      <c r="C54">
        <v>0.03</v>
      </c>
      <c r="D54" t="s">
        <v>14</v>
      </c>
      <c r="E54">
        <v>20</v>
      </c>
      <c r="F54" s="16" t="s">
        <v>86</v>
      </c>
      <c r="G54" t="s">
        <v>279</v>
      </c>
      <c r="H54">
        <v>800</v>
      </c>
      <c r="I54" t="s">
        <v>140</v>
      </c>
      <c r="J54" t="s">
        <v>125</v>
      </c>
      <c r="K54" t="s">
        <v>19</v>
      </c>
      <c r="L54" t="s">
        <v>20</v>
      </c>
      <c r="M54" s="32" t="s">
        <v>59</v>
      </c>
      <c r="N54">
        <v>0</v>
      </c>
      <c r="O54" s="22" t="s">
        <v>141</v>
      </c>
    </row>
    <row r="55" spans="1:16">
      <c r="A55" s="18">
        <v>24</v>
      </c>
      <c r="B55" s="6">
        <v>24</v>
      </c>
      <c r="C55">
        <v>0.67307692307691902</v>
      </c>
      <c r="D55" t="s">
        <v>14</v>
      </c>
      <c r="E55">
        <v>20.2</v>
      </c>
      <c r="F55" s="31" t="s">
        <v>31</v>
      </c>
      <c r="G55" t="s">
        <v>279</v>
      </c>
      <c r="H55">
        <v>220</v>
      </c>
      <c r="I55" t="s">
        <v>81</v>
      </c>
      <c r="J55" t="s">
        <v>125</v>
      </c>
      <c r="K55" t="s">
        <v>19</v>
      </c>
      <c r="L55" s="6" t="s">
        <v>144</v>
      </c>
      <c r="M55" s="6" t="s">
        <v>196</v>
      </c>
      <c r="N55">
        <v>5000</v>
      </c>
      <c r="O55">
        <v>27490486</v>
      </c>
      <c r="P55" s="6" t="s">
        <v>145</v>
      </c>
    </row>
    <row r="56" spans="1:16">
      <c r="A56" s="18">
        <v>25</v>
      </c>
      <c r="B56" s="6">
        <v>24</v>
      </c>
      <c r="C56">
        <v>0.48076923076922601</v>
      </c>
      <c r="D56" t="s">
        <v>14</v>
      </c>
      <c r="E56">
        <v>20.2</v>
      </c>
      <c r="F56" s="31" t="s">
        <v>31</v>
      </c>
      <c r="G56" t="s">
        <v>279</v>
      </c>
      <c r="H56">
        <v>220</v>
      </c>
      <c r="I56" t="s">
        <v>81</v>
      </c>
      <c r="J56" t="s">
        <v>125</v>
      </c>
      <c r="K56" t="s">
        <v>19</v>
      </c>
      <c r="L56" t="s">
        <v>20</v>
      </c>
      <c r="M56" s="6" t="s">
        <v>196</v>
      </c>
      <c r="N56">
        <v>5000</v>
      </c>
      <c r="O56">
        <v>27490486</v>
      </c>
      <c r="P56" s="6" t="s">
        <v>146</v>
      </c>
    </row>
    <row r="57" spans="1:16">
      <c r="A57" s="18">
        <v>25</v>
      </c>
      <c r="B57" s="6">
        <v>72</v>
      </c>
      <c r="C57">
        <v>0.33333333333333298</v>
      </c>
      <c r="D57" t="s">
        <v>14</v>
      </c>
      <c r="E57">
        <v>19.100000000000001</v>
      </c>
      <c r="F57" s="21" t="s">
        <v>15</v>
      </c>
      <c r="G57" t="s">
        <v>279</v>
      </c>
      <c r="H57">
        <v>68</v>
      </c>
      <c r="I57" t="s">
        <v>81</v>
      </c>
      <c r="J57" t="s">
        <v>125</v>
      </c>
      <c r="K57" t="s">
        <v>19</v>
      </c>
      <c r="L57" t="s">
        <v>20</v>
      </c>
      <c r="M57" s="32" t="s">
        <v>59</v>
      </c>
      <c r="N57">
        <v>5000</v>
      </c>
      <c r="O57">
        <v>27254470</v>
      </c>
      <c r="P57" s="6" t="s">
        <v>147</v>
      </c>
    </row>
    <row r="58" spans="1:16">
      <c r="A58" s="18">
        <v>25</v>
      </c>
      <c r="B58" s="6">
        <v>240</v>
      </c>
      <c r="C58">
        <v>0.59999999999999898</v>
      </c>
      <c r="D58" t="s">
        <v>14</v>
      </c>
      <c r="E58">
        <v>19.100000000000001</v>
      </c>
      <c r="F58" s="21" t="s">
        <v>15</v>
      </c>
      <c r="G58" t="s">
        <v>279</v>
      </c>
      <c r="H58">
        <v>68</v>
      </c>
      <c r="I58" t="s">
        <v>81</v>
      </c>
      <c r="J58" t="s">
        <v>125</v>
      </c>
      <c r="K58" t="s">
        <v>19</v>
      </c>
      <c r="L58" t="s">
        <v>20</v>
      </c>
      <c r="M58" s="32" t="s">
        <v>59</v>
      </c>
      <c r="N58">
        <v>5000</v>
      </c>
      <c r="O58">
        <v>27254470</v>
      </c>
    </row>
    <row r="59" spans="1:16">
      <c r="A59" s="18">
        <v>25</v>
      </c>
      <c r="B59" s="6">
        <v>408</v>
      </c>
      <c r="C59">
        <v>0.33300000000000002</v>
      </c>
      <c r="D59" t="s">
        <v>14</v>
      </c>
      <c r="E59">
        <v>19.100000000000001</v>
      </c>
      <c r="F59" s="21" t="s">
        <v>15</v>
      </c>
      <c r="G59" t="s">
        <v>279</v>
      </c>
      <c r="H59">
        <v>68</v>
      </c>
      <c r="I59" t="s">
        <v>81</v>
      </c>
      <c r="J59" t="s">
        <v>125</v>
      </c>
      <c r="K59" t="s">
        <v>19</v>
      </c>
      <c r="L59" t="s">
        <v>20</v>
      </c>
      <c r="M59" s="32" t="s">
        <v>59</v>
      </c>
      <c r="N59">
        <v>5000</v>
      </c>
      <c r="O59">
        <v>27254470</v>
      </c>
    </row>
    <row r="60" spans="1:16">
      <c r="A60" s="18">
        <v>26</v>
      </c>
      <c r="B60" s="6">
        <v>48</v>
      </c>
      <c r="C60">
        <v>0.208860759493671</v>
      </c>
      <c r="D60" t="s">
        <v>14</v>
      </c>
      <c r="E60">
        <v>19.100000000000001</v>
      </c>
      <c r="F60" s="21" t="s">
        <v>15</v>
      </c>
      <c r="G60" t="s">
        <v>279</v>
      </c>
      <c r="H60">
        <v>50</v>
      </c>
      <c r="I60" s="16" t="s">
        <v>137</v>
      </c>
      <c r="J60" t="s">
        <v>125</v>
      </c>
      <c r="K60" t="s">
        <v>19</v>
      </c>
      <c r="L60" t="s">
        <v>20</v>
      </c>
      <c r="M60" s="32" t="s">
        <v>326</v>
      </c>
      <c r="N60" t="s">
        <v>53</v>
      </c>
      <c r="O60" s="21">
        <v>22378564</v>
      </c>
      <c r="P60" s="6" t="s">
        <v>151</v>
      </c>
    </row>
    <row r="61" spans="1:16">
      <c r="A61">
        <v>27</v>
      </c>
      <c r="B61">
        <v>22</v>
      </c>
      <c r="C61">
        <v>0.30769230769230199</v>
      </c>
      <c r="D61" t="s">
        <v>14</v>
      </c>
      <c r="E61">
        <v>22.5</v>
      </c>
      <c r="F61" s="31" t="s">
        <v>31</v>
      </c>
      <c r="G61" t="s">
        <v>279</v>
      </c>
      <c r="H61">
        <v>129.1</v>
      </c>
      <c r="I61" s="6" t="s">
        <v>184</v>
      </c>
      <c r="J61" t="s">
        <v>152</v>
      </c>
      <c r="K61" t="s">
        <v>19</v>
      </c>
      <c r="L61" t="s">
        <v>126</v>
      </c>
      <c r="M61" s="32" t="s">
        <v>59</v>
      </c>
      <c r="N61">
        <v>5000</v>
      </c>
      <c r="O61">
        <v>25353068</v>
      </c>
      <c r="P61" s="6" t="s">
        <v>153</v>
      </c>
    </row>
    <row r="62" spans="1:16">
      <c r="A62">
        <v>28</v>
      </c>
      <c r="B62">
        <v>22</v>
      </c>
      <c r="C62">
        <v>0.153846153846151</v>
      </c>
      <c r="D62" t="s">
        <v>14</v>
      </c>
      <c r="E62">
        <v>22.5</v>
      </c>
      <c r="F62" s="31" t="s">
        <v>31</v>
      </c>
      <c r="G62" t="s">
        <v>279</v>
      </c>
      <c r="H62">
        <v>125.2</v>
      </c>
      <c r="I62" s="6" t="s">
        <v>184</v>
      </c>
      <c r="J62" t="s">
        <v>152</v>
      </c>
      <c r="K62" t="s">
        <v>19</v>
      </c>
      <c r="L62" t="s">
        <v>20</v>
      </c>
      <c r="M62" s="32" t="s">
        <v>59</v>
      </c>
      <c r="N62">
        <v>5000</v>
      </c>
      <c r="O62">
        <v>25353068</v>
      </c>
      <c r="P62" s="6" t="s">
        <v>154</v>
      </c>
    </row>
    <row r="63" spans="1:16">
      <c r="A63">
        <v>29</v>
      </c>
      <c r="B63">
        <v>48</v>
      </c>
      <c r="C63">
        <v>0.27692307692308299</v>
      </c>
      <c r="D63" t="s">
        <v>14</v>
      </c>
      <c r="E63">
        <v>17</v>
      </c>
      <c r="F63" s="21" t="s">
        <v>15</v>
      </c>
      <c r="G63" t="s">
        <v>279</v>
      </c>
      <c r="H63">
        <v>175.3</v>
      </c>
      <c r="I63" s="6" t="s">
        <v>184</v>
      </c>
      <c r="J63" t="s">
        <v>152</v>
      </c>
      <c r="K63" t="s">
        <v>19</v>
      </c>
      <c r="L63" s="32" t="s">
        <v>159</v>
      </c>
      <c r="M63" s="32" t="s">
        <v>196</v>
      </c>
      <c r="N63">
        <v>5000</v>
      </c>
      <c r="O63">
        <v>24937108</v>
      </c>
      <c r="P63" t="s">
        <v>156</v>
      </c>
    </row>
    <row r="64" spans="1:16">
      <c r="A64">
        <v>30</v>
      </c>
      <c r="B64">
        <v>48</v>
      </c>
      <c r="C64">
        <v>0.40000000000000702</v>
      </c>
      <c r="D64" t="s">
        <v>14</v>
      </c>
      <c r="E64">
        <v>17</v>
      </c>
      <c r="F64" s="21" t="s">
        <v>15</v>
      </c>
      <c r="G64" t="s">
        <v>279</v>
      </c>
      <c r="H64">
        <v>80</v>
      </c>
      <c r="I64" s="6" t="s">
        <v>184</v>
      </c>
      <c r="J64" t="s">
        <v>152</v>
      </c>
      <c r="K64" t="s">
        <v>19</v>
      </c>
      <c r="L64" t="s">
        <v>20</v>
      </c>
      <c r="M64" s="32" t="s">
        <v>326</v>
      </c>
      <c r="N64">
        <v>5000</v>
      </c>
      <c r="O64">
        <v>24937108</v>
      </c>
      <c r="P64" t="s">
        <v>157</v>
      </c>
    </row>
    <row r="65" spans="1:16">
      <c r="A65">
        <v>31</v>
      </c>
      <c r="B65">
        <v>24</v>
      </c>
      <c r="C65">
        <v>0.54054054054054101</v>
      </c>
      <c r="D65" t="s">
        <v>14</v>
      </c>
      <c r="E65" t="s">
        <v>326</v>
      </c>
      <c r="F65" t="s">
        <v>158</v>
      </c>
      <c r="G65" t="s">
        <v>279</v>
      </c>
      <c r="H65">
        <v>194.4</v>
      </c>
      <c r="I65" s="6" t="s">
        <v>184</v>
      </c>
      <c r="J65" t="s">
        <v>152</v>
      </c>
      <c r="K65" t="s">
        <v>19</v>
      </c>
      <c r="L65" s="32" t="s">
        <v>159</v>
      </c>
      <c r="M65" s="32" t="s">
        <v>196</v>
      </c>
      <c r="N65">
        <v>5000</v>
      </c>
      <c r="O65">
        <v>24875656</v>
      </c>
      <c r="P65" s="26" t="s">
        <v>359</v>
      </c>
    </row>
    <row r="66" spans="1:16">
      <c r="A66">
        <v>32</v>
      </c>
      <c r="B66">
        <v>24</v>
      </c>
      <c r="C66">
        <v>0.32432432432432301</v>
      </c>
      <c r="D66" t="s">
        <v>14</v>
      </c>
      <c r="E66" t="s">
        <v>326</v>
      </c>
      <c r="F66" t="s">
        <v>158</v>
      </c>
      <c r="G66" t="s">
        <v>279</v>
      </c>
      <c r="H66">
        <v>150</v>
      </c>
      <c r="I66" s="6" t="s">
        <v>184</v>
      </c>
      <c r="J66" t="s">
        <v>152</v>
      </c>
      <c r="K66" t="s">
        <v>19</v>
      </c>
      <c r="L66" t="s">
        <v>20</v>
      </c>
      <c r="M66" s="32" t="s">
        <v>326</v>
      </c>
      <c r="N66">
        <v>5000</v>
      </c>
      <c r="O66">
        <v>24875656</v>
      </c>
      <c r="P66" s="26" t="s">
        <v>360</v>
      </c>
    </row>
    <row r="67" spans="1:16">
      <c r="A67">
        <v>33</v>
      </c>
      <c r="B67">
        <v>5</v>
      </c>
      <c r="C67">
        <v>0.37735849056603499</v>
      </c>
      <c r="D67" t="s">
        <v>14</v>
      </c>
      <c r="E67">
        <v>17</v>
      </c>
      <c r="F67" s="21" t="s">
        <v>15</v>
      </c>
      <c r="G67" t="s">
        <v>279</v>
      </c>
      <c r="H67">
        <v>168</v>
      </c>
      <c r="I67" s="6" t="s">
        <v>184</v>
      </c>
      <c r="J67" t="s">
        <v>152</v>
      </c>
      <c r="K67" t="s">
        <v>19</v>
      </c>
      <c r="L67" s="32" t="s">
        <v>159</v>
      </c>
      <c r="M67" s="32" t="s">
        <v>196</v>
      </c>
      <c r="N67">
        <v>5000</v>
      </c>
      <c r="O67">
        <v>24083623</v>
      </c>
      <c r="P67" s="6" t="s">
        <v>361</v>
      </c>
    </row>
    <row r="68" spans="1:16">
      <c r="A68">
        <v>33</v>
      </c>
      <c r="B68">
        <v>48</v>
      </c>
      <c r="C68">
        <v>0.75471698113207297</v>
      </c>
      <c r="D68" t="s">
        <v>14</v>
      </c>
      <c r="E68">
        <v>17</v>
      </c>
      <c r="F68" s="21" t="s">
        <v>15</v>
      </c>
      <c r="G68" t="s">
        <v>279</v>
      </c>
      <c r="H68">
        <v>168</v>
      </c>
      <c r="I68" s="6" t="s">
        <v>184</v>
      </c>
      <c r="J68" t="s">
        <v>152</v>
      </c>
      <c r="K68" t="s">
        <v>19</v>
      </c>
      <c r="L68" t="s">
        <v>20</v>
      </c>
      <c r="M68" s="32" t="s">
        <v>196</v>
      </c>
      <c r="N68">
        <v>5000</v>
      </c>
      <c r="O68">
        <v>24083623</v>
      </c>
    </row>
    <row r="69" spans="1:16">
      <c r="A69">
        <v>34</v>
      </c>
      <c r="B69">
        <v>5</v>
      </c>
      <c r="C69">
        <v>0.47169811320754501</v>
      </c>
      <c r="D69" t="s">
        <v>14</v>
      </c>
      <c r="E69">
        <v>17</v>
      </c>
      <c r="F69" s="21" t="s">
        <v>15</v>
      </c>
      <c r="G69" t="s">
        <v>279</v>
      </c>
      <c r="H69">
        <v>168</v>
      </c>
      <c r="I69" s="6" t="s">
        <v>184</v>
      </c>
      <c r="J69" t="s">
        <v>152</v>
      </c>
      <c r="K69" t="s">
        <v>19</v>
      </c>
      <c r="L69" s="32" t="s">
        <v>159</v>
      </c>
      <c r="M69" s="32" t="s">
        <v>196</v>
      </c>
      <c r="N69">
        <v>5000</v>
      </c>
      <c r="O69">
        <v>24083623</v>
      </c>
      <c r="P69" s="6" t="s">
        <v>362</v>
      </c>
    </row>
    <row r="70" spans="1:16">
      <c r="A70">
        <v>34</v>
      </c>
      <c r="B70">
        <v>48</v>
      </c>
      <c r="C70">
        <v>0.75471698113207297</v>
      </c>
      <c r="D70" t="s">
        <v>14</v>
      </c>
      <c r="E70">
        <v>17</v>
      </c>
      <c r="F70" s="21" t="s">
        <v>15</v>
      </c>
      <c r="G70" t="s">
        <v>279</v>
      </c>
      <c r="H70">
        <v>168</v>
      </c>
      <c r="I70" s="6" t="s">
        <v>184</v>
      </c>
      <c r="J70" t="s">
        <v>152</v>
      </c>
      <c r="K70" t="s">
        <v>19</v>
      </c>
      <c r="L70" t="s">
        <v>160</v>
      </c>
      <c r="M70" s="32" t="s">
        <v>196</v>
      </c>
      <c r="N70">
        <v>5000</v>
      </c>
      <c r="O70">
        <v>24083623</v>
      </c>
    </row>
    <row r="71" spans="1:16">
      <c r="A71">
        <v>35</v>
      </c>
      <c r="B71">
        <v>4</v>
      </c>
      <c r="C71">
        <v>0.43956043956044</v>
      </c>
      <c r="D71" t="s">
        <v>14</v>
      </c>
      <c r="E71">
        <v>21.4</v>
      </c>
      <c r="F71" s="31" t="s">
        <v>31</v>
      </c>
      <c r="G71" t="s">
        <v>279</v>
      </c>
      <c r="H71">
        <v>7</v>
      </c>
      <c r="I71" s="21" t="s">
        <v>161</v>
      </c>
      <c r="J71" t="s">
        <v>152</v>
      </c>
      <c r="K71" t="s">
        <v>19</v>
      </c>
      <c r="L71" t="s">
        <v>160</v>
      </c>
      <c r="M71" s="32" t="s">
        <v>196</v>
      </c>
      <c r="N71">
        <v>500</v>
      </c>
      <c r="O71">
        <v>21670497</v>
      </c>
      <c r="P71" s="6" t="s">
        <v>162</v>
      </c>
    </row>
    <row r="72" spans="1:16">
      <c r="A72">
        <v>35</v>
      </c>
      <c r="B72">
        <v>24</v>
      </c>
      <c r="C72">
        <v>0.15384615384615499</v>
      </c>
      <c r="D72" t="s">
        <v>14</v>
      </c>
      <c r="E72">
        <v>21.4</v>
      </c>
      <c r="F72" s="31" t="s">
        <v>31</v>
      </c>
      <c r="G72" t="s">
        <v>279</v>
      </c>
      <c r="H72">
        <v>7</v>
      </c>
      <c r="I72" s="21" t="s">
        <v>161</v>
      </c>
      <c r="J72" t="s">
        <v>152</v>
      </c>
      <c r="K72" t="s">
        <v>19</v>
      </c>
      <c r="L72" t="s">
        <v>160</v>
      </c>
      <c r="M72" s="32" t="s">
        <v>196</v>
      </c>
      <c r="N72">
        <v>500</v>
      </c>
      <c r="O72">
        <v>21670497</v>
      </c>
    </row>
    <row r="73" spans="1:16">
      <c r="A73">
        <v>35</v>
      </c>
      <c r="B73">
        <v>72</v>
      </c>
      <c r="C73">
        <v>0.13186813186813201</v>
      </c>
      <c r="D73" t="s">
        <v>14</v>
      </c>
      <c r="E73">
        <v>21.4</v>
      </c>
      <c r="F73" s="31" t="s">
        <v>31</v>
      </c>
      <c r="G73" t="s">
        <v>279</v>
      </c>
      <c r="H73">
        <v>7</v>
      </c>
      <c r="I73" s="21" t="s">
        <v>161</v>
      </c>
      <c r="J73" t="s">
        <v>152</v>
      </c>
      <c r="K73" t="s">
        <v>19</v>
      </c>
      <c r="L73" t="s">
        <v>160</v>
      </c>
      <c r="M73" s="32" t="s">
        <v>196</v>
      </c>
      <c r="N73">
        <v>500</v>
      </c>
      <c r="O73">
        <v>21670497</v>
      </c>
    </row>
    <row r="74" spans="1:16">
      <c r="A74">
        <v>35</v>
      </c>
      <c r="B74">
        <v>96</v>
      </c>
      <c r="C74">
        <v>0.13186813186813201</v>
      </c>
      <c r="D74" t="s">
        <v>14</v>
      </c>
      <c r="E74">
        <v>21.4</v>
      </c>
      <c r="F74" s="31" t="s">
        <v>31</v>
      </c>
      <c r="G74" t="s">
        <v>279</v>
      </c>
      <c r="H74">
        <v>7</v>
      </c>
      <c r="I74" s="21" t="s">
        <v>161</v>
      </c>
      <c r="J74" t="s">
        <v>152</v>
      </c>
      <c r="K74" t="s">
        <v>19</v>
      </c>
      <c r="L74" t="s">
        <v>160</v>
      </c>
      <c r="M74" s="32" t="s">
        <v>196</v>
      </c>
      <c r="N74">
        <v>500</v>
      </c>
      <c r="O74">
        <v>21670497</v>
      </c>
    </row>
    <row r="75" spans="1:16">
      <c r="A75">
        <v>36</v>
      </c>
      <c r="B75">
        <v>4</v>
      </c>
      <c r="C75">
        <v>0.108695652173913</v>
      </c>
      <c r="D75" t="s">
        <v>14</v>
      </c>
      <c r="E75">
        <v>21.4</v>
      </c>
      <c r="F75" s="31" t="s">
        <v>31</v>
      </c>
      <c r="G75" t="s">
        <v>279</v>
      </c>
      <c r="H75">
        <v>7</v>
      </c>
      <c r="I75" s="21" t="s">
        <v>161</v>
      </c>
      <c r="J75" t="s">
        <v>152</v>
      </c>
      <c r="K75" t="s">
        <v>19</v>
      </c>
      <c r="L75" t="s">
        <v>20</v>
      </c>
      <c r="M75" s="32" t="s">
        <v>196</v>
      </c>
      <c r="N75">
        <v>500</v>
      </c>
      <c r="O75">
        <v>21670497</v>
      </c>
      <c r="P75" s="6" t="s">
        <v>363</v>
      </c>
    </row>
    <row r="76" spans="1:16">
      <c r="A76">
        <v>37</v>
      </c>
      <c r="B76">
        <v>18</v>
      </c>
      <c r="C76">
        <v>8.7719298245612906E-2</v>
      </c>
      <c r="D76" t="s">
        <v>14</v>
      </c>
      <c r="E76">
        <v>18</v>
      </c>
      <c r="F76" s="31" t="s">
        <v>31</v>
      </c>
      <c r="G76" t="s">
        <v>279</v>
      </c>
      <c r="H76">
        <v>200</v>
      </c>
      <c r="I76" s="6" t="s">
        <v>184</v>
      </c>
      <c r="J76" t="s">
        <v>152</v>
      </c>
      <c r="K76" t="s">
        <v>19</v>
      </c>
      <c r="L76" t="s">
        <v>20</v>
      </c>
      <c r="M76" s="32" t="s">
        <v>196</v>
      </c>
      <c r="N76">
        <v>5000</v>
      </c>
      <c r="O76" s="23">
        <v>25955122</v>
      </c>
      <c r="P76" t="s">
        <v>163</v>
      </c>
    </row>
    <row r="77" spans="1:16">
      <c r="A77">
        <v>38</v>
      </c>
      <c r="B77">
        <v>18</v>
      </c>
      <c r="C77">
        <v>8.7719298245612906E-2</v>
      </c>
      <c r="D77" t="s">
        <v>14</v>
      </c>
      <c r="E77">
        <v>18</v>
      </c>
      <c r="F77" s="31" t="s">
        <v>31</v>
      </c>
      <c r="G77" t="s">
        <v>279</v>
      </c>
      <c r="H77">
        <v>200</v>
      </c>
      <c r="I77" s="6" t="s">
        <v>184</v>
      </c>
      <c r="J77" t="s">
        <v>152</v>
      </c>
      <c r="K77" t="s">
        <v>19</v>
      </c>
      <c r="L77" t="s">
        <v>160</v>
      </c>
      <c r="M77" s="32" t="s">
        <v>196</v>
      </c>
      <c r="N77">
        <v>5000</v>
      </c>
      <c r="O77" s="23">
        <v>25955122</v>
      </c>
      <c r="P77" t="s">
        <v>165</v>
      </c>
    </row>
    <row r="78" spans="1:16">
      <c r="A78">
        <v>39</v>
      </c>
      <c r="B78">
        <v>48</v>
      </c>
      <c r="C78">
        <v>0.73170731707315895</v>
      </c>
      <c r="D78" t="s">
        <v>14</v>
      </c>
      <c r="E78">
        <v>20</v>
      </c>
      <c r="F78" s="21" t="s">
        <v>15</v>
      </c>
      <c r="G78" t="s">
        <v>279</v>
      </c>
      <c r="H78" s="6">
        <v>190.1</v>
      </c>
      <c r="I78" s="21" t="s">
        <v>169</v>
      </c>
      <c r="J78" t="s">
        <v>152</v>
      </c>
      <c r="K78" t="s">
        <v>19</v>
      </c>
      <c r="L78" s="32" t="s">
        <v>159</v>
      </c>
      <c r="M78" s="32" t="s">
        <v>196</v>
      </c>
      <c r="N78">
        <v>5000</v>
      </c>
      <c r="O78">
        <v>27980987</v>
      </c>
      <c r="P78" t="s">
        <v>170</v>
      </c>
    </row>
    <row r="79" spans="1:16">
      <c r="A79">
        <v>40</v>
      </c>
      <c r="B79">
        <v>48</v>
      </c>
      <c r="C79">
        <v>0.48780487804876999</v>
      </c>
      <c r="D79" t="s">
        <v>14</v>
      </c>
      <c r="E79">
        <v>20</v>
      </c>
      <c r="F79" s="21" t="s">
        <v>15</v>
      </c>
      <c r="G79" t="s">
        <v>279</v>
      </c>
      <c r="H79" s="6">
        <v>190.1</v>
      </c>
      <c r="I79" s="21" t="s">
        <v>169</v>
      </c>
      <c r="J79" t="s">
        <v>152</v>
      </c>
      <c r="K79" t="s">
        <v>19</v>
      </c>
      <c r="L79" s="32" t="s">
        <v>20</v>
      </c>
      <c r="M79" s="32" t="s">
        <v>196</v>
      </c>
      <c r="N79">
        <v>5000</v>
      </c>
      <c r="O79">
        <v>27980987</v>
      </c>
      <c r="P79" t="s">
        <v>171</v>
      </c>
    </row>
    <row r="80" spans="1:16">
      <c r="A80">
        <v>41</v>
      </c>
      <c r="B80">
        <v>504</v>
      </c>
      <c r="C80">
        <v>0.26086956521739202</v>
      </c>
      <c r="D80" t="s">
        <v>14</v>
      </c>
      <c r="E80">
        <v>20</v>
      </c>
      <c r="F80" s="21" t="s">
        <v>15</v>
      </c>
      <c r="G80" t="s">
        <v>279</v>
      </c>
      <c r="H80" s="6">
        <v>150</v>
      </c>
      <c r="I80" s="21" t="s">
        <v>169</v>
      </c>
      <c r="J80" t="s">
        <v>152</v>
      </c>
      <c r="K80" t="s">
        <v>19</v>
      </c>
      <c r="L80" t="s">
        <v>20</v>
      </c>
      <c r="M80" s="32" t="s">
        <v>381</v>
      </c>
      <c r="N80">
        <v>5000</v>
      </c>
      <c r="O80">
        <v>26213260</v>
      </c>
      <c r="P80" t="s">
        <v>172</v>
      </c>
    </row>
    <row r="81" spans="1:16">
      <c r="A81">
        <v>42</v>
      </c>
      <c r="B81">
        <v>25</v>
      </c>
      <c r="C81">
        <v>0.55555555555555403</v>
      </c>
      <c r="D81" t="s">
        <v>14</v>
      </c>
      <c r="E81">
        <v>19</v>
      </c>
      <c r="F81" s="21" t="s">
        <v>42</v>
      </c>
      <c r="G81" t="s">
        <v>279</v>
      </c>
      <c r="H81">
        <v>87.31</v>
      </c>
      <c r="I81" t="s">
        <v>81</v>
      </c>
      <c r="J81" t="s">
        <v>152</v>
      </c>
      <c r="K81" t="s">
        <v>19</v>
      </c>
      <c r="L81" s="21" t="s">
        <v>173</v>
      </c>
      <c r="M81" s="21" t="s">
        <v>196</v>
      </c>
      <c r="N81">
        <v>5000</v>
      </c>
      <c r="O81" s="8">
        <v>31556987</v>
      </c>
      <c r="P81" t="s">
        <v>174</v>
      </c>
    </row>
    <row r="82" spans="1:16">
      <c r="A82">
        <v>43</v>
      </c>
      <c r="B82">
        <v>24</v>
      </c>
      <c r="C82">
        <v>0.02</v>
      </c>
      <c r="D82" t="s">
        <v>14</v>
      </c>
      <c r="E82">
        <v>34</v>
      </c>
      <c r="F82" t="s">
        <v>70</v>
      </c>
      <c r="G82" t="s">
        <v>279</v>
      </c>
      <c r="H82">
        <v>20</v>
      </c>
      <c r="I82" s="16" t="s">
        <v>137</v>
      </c>
      <c r="J82" t="s">
        <v>152</v>
      </c>
      <c r="K82" t="s">
        <v>19</v>
      </c>
      <c r="L82" t="s">
        <v>20</v>
      </c>
      <c r="M82" s="32" t="s">
        <v>326</v>
      </c>
      <c r="N82">
        <v>0</v>
      </c>
      <c r="O82" s="8">
        <v>19936708</v>
      </c>
      <c r="P82" t="s">
        <v>291</v>
      </c>
    </row>
    <row r="83" spans="1:16">
      <c r="A83">
        <v>43</v>
      </c>
      <c r="B83">
        <v>72</v>
      </c>
      <c r="C83">
        <v>0.01</v>
      </c>
      <c r="D83" t="s">
        <v>14</v>
      </c>
      <c r="E83">
        <v>34</v>
      </c>
      <c r="F83" t="s">
        <v>70</v>
      </c>
      <c r="G83" t="s">
        <v>279</v>
      </c>
      <c r="H83">
        <v>20</v>
      </c>
      <c r="I83" s="16" t="s">
        <v>137</v>
      </c>
      <c r="J83" t="s">
        <v>152</v>
      </c>
      <c r="K83" t="s">
        <v>19</v>
      </c>
      <c r="L83" t="s">
        <v>20</v>
      </c>
      <c r="M83" s="32" t="s">
        <v>326</v>
      </c>
      <c r="N83">
        <v>0</v>
      </c>
      <c r="O83" s="8">
        <v>19936708</v>
      </c>
    </row>
    <row r="84" spans="1:16">
      <c r="A84">
        <v>44</v>
      </c>
      <c r="B84">
        <v>24</v>
      </c>
      <c r="C84">
        <v>0.1</v>
      </c>
      <c r="D84" t="s">
        <v>14</v>
      </c>
      <c r="E84">
        <v>34</v>
      </c>
      <c r="F84" t="s">
        <v>70</v>
      </c>
      <c r="G84" t="s">
        <v>279</v>
      </c>
      <c r="H84">
        <v>20</v>
      </c>
      <c r="I84" s="16" t="s">
        <v>137</v>
      </c>
      <c r="J84" t="s">
        <v>152</v>
      </c>
      <c r="K84" t="s">
        <v>19</v>
      </c>
      <c r="L84" t="s">
        <v>20</v>
      </c>
      <c r="M84" s="32" t="s">
        <v>326</v>
      </c>
      <c r="N84">
        <v>0</v>
      </c>
      <c r="O84" s="8">
        <v>19936708</v>
      </c>
      <c r="P84" t="s">
        <v>292</v>
      </c>
    </row>
    <row r="85" spans="1:16">
      <c r="A85">
        <v>44</v>
      </c>
      <c r="B85">
        <v>72</v>
      </c>
      <c r="C85">
        <v>0.02</v>
      </c>
      <c r="D85" t="s">
        <v>14</v>
      </c>
      <c r="E85">
        <v>34</v>
      </c>
      <c r="F85" t="s">
        <v>70</v>
      </c>
      <c r="G85" t="s">
        <v>279</v>
      </c>
      <c r="H85">
        <v>20</v>
      </c>
      <c r="I85" s="16" t="s">
        <v>137</v>
      </c>
      <c r="J85" t="s">
        <v>152</v>
      </c>
      <c r="K85" t="s">
        <v>19</v>
      </c>
      <c r="L85" t="s">
        <v>20</v>
      </c>
      <c r="M85" s="32" t="s">
        <v>326</v>
      </c>
      <c r="N85">
        <v>0</v>
      </c>
      <c r="O85" s="8">
        <v>19936708</v>
      </c>
    </row>
    <row r="86" spans="1:16">
      <c r="A86">
        <v>44</v>
      </c>
      <c r="B86">
        <v>168</v>
      </c>
      <c r="C86">
        <v>0.01</v>
      </c>
      <c r="D86" t="s">
        <v>14</v>
      </c>
      <c r="E86">
        <v>34</v>
      </c>
      <c r="F86" t="s">
        <v>70</v>
      </c>
      <c r="G86" t="s">
        <v>279</v>
      </c>
      <c r="H86">
        <v>20</v>
      </c>
      <c r="I86" s="16" t="s">
        <v>137</v>
      </c>
      <c r="J86" t="s">
        <v>152</v>
      </c>
      <c r="K86" t="s">
        <v>19</v>
      </c>
      <c r="L86" t="s">
        <v>20</v>
      </c>
      <c r="M86" s="32" t="s">
        <v>326</v>
      </c>
      <c r="N86">
        <v>0</v>
      </c>
      <c r="O86" s="8">
        <v>19936708</v>
      </c>
    </row>
    <row r="87" spans="1:16">
      <c r="A87">
        <v>44</v>
      </c>
      <c r="B87">
        <v>336</v>
      </c>
      <c r="C87">
        <v>0.01</v>
      </c>
      <c r="D87" t="s">
        <v>14</v>
      </c>
      <c r="E87">
        <v>34</v>
      </c>
      <c r="F87" t="s">
        <v>70</v>
      </c>
      <c r="G87" t="s">
        <v>279</v>
      </c>
      <c r="H87">
        <v>20</v>
      </c>
      <c r="I87" s="16" t="s">
        <v>137</v>
      </c>
      <c r="J87" t="s">
        <v>152</v>
      </c>
      <c r="K87" t="s">
        <v>19</v>
      </c>
      <c r="L87" t="s">
        <v>20</v>
      </c>
      <c r="M87" s="32" t="s">
        <v>326</v>
      </c>
      <c r="N87">
        <v>0</v>
      </c>
      <c r="O87" s="8">
        <v>19936708</v>
      </c>
    </row>
    <row r="88" spans="1:16">
      <c r="A88">
        <v>45</v>
      </c>
      <c r="B88">
        <v>48</v>
      </c>
      <c r="C88">
        <v>0.49099999999999999</v>
      </c>
      <c r="D88" t="s">
        <v>14</v>
      </c>
      <c r="E88" t="s">
        <v>326</v>
      </c>
      <c r="F88" t="s">
        <v>158</v>
      </c>
      <c r="G88" t="s">
        <v>279</v>
      </c>
      <c r="H88">
        <v>15</v>
      </c>
      <c r="I88" s="6" t="s">
        <v>184</v>
      </c>
      <c r="J88" t="s">
        <v>152</v>
      </c>
      <c r="K88" t="s">
        <v>19</v>
      </c>
      <c r="L88" t="s">
        <v>20</v>
      </c>
      <c r="M88" s="32" t="s">
        <v>326</v>
      </c>
      <c r="N88">
        <v>0</v>
      </c>
      <c r="O88">
        <v>21546997</v>
      </c>
      <c r="P88" t="s">
        <v>177</v>
      </c>
    </row>
    <row r="89" spans="1:16">
      <c r="A89">
        <v>46</v>
      </c>
      <c r="B89">
        <v>24</v>
      </c>
      <c r="C89">
        <v>0.4</v>
      </c>
      <c r="D89" t="s">
        <v>14</v>
      </c>
      <c r="E89">
        <v>20</v>
      </c>
      <c r="F89" s="6" t="s">
        <v>189</v>
      </c>
      <c r="G89" t="s">
        <v>279</v>
      </c>
      <c r="H89">
        <v>120</v>
      </c>
      <c r="I89" t="s">
        <v>184</v>
      </c>
      <c r="J89" t="s">
        <v>186</v>
      </c>
      <c r="K89" t="s">
        <v>19</v>
      </c>
      <c r="L89" t="s">
        <v>20</v>
      </c>
      <c r="M89" s="32" t="s">
        <v>326</v>
      </c>
      <c r="N89">
        <v>1200</v>
      </c>
      <c r="O89">
        <v>23342299</v>
      </c>
    </row>
    <row r="90" spans="1:16">
      <c r="A90">
        <v>46</v>
      </c>
      <c r="B90">
        <v>48</v>
      </c>
      <c r="C90">
        <v>0.2</v>
      </c>
      <c r="D90" t="s">
        <v>14</v>
      </c>
      <c r="E90">
        <v>20</v>
      </c>
      <c r="F90" s="6" t="s">
        <v>189</v>
      </c>
      <c r="G90" t="s">
        <v>279</v>
      </c>
      <c r="H90">
        <v>120</v>
      </c>
      <c r="I90" t="s">
        <v>184</v>
      </c>
      <c r="J90" t="s">
        <v>186</v>
      </c>
      <c r="K90" t="s">
        <v>19</v>
      </c>
      <c r="L90" t="s">
        <v>20</v>
      </c>
      <c r="M90" t="s">
        <v>326</v>
      </c>
      <c r="N90">
        <v>1200</v>
      </c>
      <c r="O90">
        <v>23342299</v>
      </c>
    </row>
    <row r="91" spans="1:16">
      <c r="A91">
        <v>47</v>
      </c>
      <c r="B91">
        <v>48</v>
      </c>
      <c r="C91">
        <v>0.29126213592232603</v>
      </c>
      <c r="D91" t="s">
        <v>14</v>
      </c>
      <c r="E91">
        <v>18</v>
      </c>
      <c r="F91" s="31" t="s">
        <v>31</v>
      </c>
      <c r="G91" t="s">
        <v>279</v>
      </c>
      <c r="H91">
        <v>10</v>
      </c>
      <c r="I91" t="s">
        <v>184</v>
      </c>
      <c r="J91" t="s">
        <v>206</v>
      </c>
      <c r="K91" t="s">
        <v>19</v>
      </c>
      <c r="L91" t="s">
        <v>160</v>
      </c>
      <c r="M91" t="s">
        <v>326</v>
      </c>
      <c r="N91">
        <v>5000</v>
      </c>
      <c r="O91">
        <v>21367450</v>
      </c>
      <c r="P91" s="6" t="s">
        <v>210</v>
      </c>
    </row>
    <row r="92" spans="1:16">
      <c r="A92">
        <v>48</v>
      </c>
      <c r="B92">
        <v>48</v>
      </c>
      <c r="C92">
        <v>0.33980582524271502</v>
      </c>
      <c r="D92" t="s">
        <v>14</v>
      </c>
      <c r="E92">
        <v>18</v>
      </c>
      <c r="F92" s="31" t="s">
        <v>31</v>
      </c>
      <c r="G92" t="s">
        <v>279</v>
      </c>
      <c r="H92">
        <v>60</v>
      </c>
      <c r="I92" t="s">
        <v>184</v>
      </c>
      <c r="J92" t="s">
        <v>206</v>
      </c>
      <c r="K92" t="s">
        <v>19</v>
      </c>
      <c r="L92" t="s">
        <v>160</v>
      </c>
      <c r="M92" t="s">
        <v>326</v>
      </c>
      <c r="N92">
        <v>5000</v>
      </c>
      <c r="O92">
        <v>21367450</v>
      </c>
      <c r="P92" s="6" t="s">
        <v>211</v>
      </c>
    </row>
    <row r="93" spans="1:16">
      <c r="A93">
        <v>49</v>
      </c>
      <c r="B93" s="6">
        <v>1.6666667E-2</v>
      </c>
      <c r="C93">
        <v>0.01</v>
      </c>
      <c r="D93" t="s">
        <v>14</v>
      </c>
      <c r="E93" t="s">
        <v>326</v>
      </c>
      <c r="F93" s="21" t="s">
        <v>15</v>
      </c>
      <c r="G93" t="s">
        <v>279</v>
      </c>
      <c r="H93">
        <v>41</v>
      </c>
      <c r="I93" t="s">
        <v>167</v>
      </c>
      <c r="J93" t="s">
        <v>206</v>
      </c>
      <c r="K93" t="s">
        <v>19</v>
      </c>
      <c r="L93" t="s">
        <v>221</v>
      </c>
      <c r="M93" t="s">
        <v>326</v>
      </c>
      <c r="N93">
        <v>0</v>
      </c>
      <c r="O93" s="8" t="s">
        <v>222</v>
      </c>
      <c r="P93" s="6" t="s">
        <v>223</v>
      </c>
    </row>
    <row r="94" spans="1:16">
      <c r="A94">
        <v>49</v>
      </c>
      <c r="B94" s="6">
        <v>4.1666666999999998E-2</v>
      </c>
      <c r="C94">
        <v>0.01</v>
      </c>
      <c r="D94" t="s">
        <v>14</v>
      </c>
      <c r="E94" t="s">
        <v>326</v>
      </c>
      <c r="F94" s="21" t="s">
        <v>15</v>
      </c>
      <c r="G94" t="s">
        <v>279</v>
      </c>
      <c r="H94">
        <v>41</v>
      </c>
      <c r="I94" t="s">
        <v>167</v>
      </c>
      <c r="J94" t="s">
        <v>206</v>
      </c>
      <c r="K94" t="s">
        <v>19</v>
      </c>
      <c r="L94" t="s">
        <v>221</v>
      </c>
      <c r="M94" t="s">
        <v>326</v>
      </c>
      <c r="N94">
        <v>0</v>
      </c>
      <c r="O94" s="8" t="s">
        <v>222</v>
      </c>
    </row>
    <row r="95" spans="1:16">
      <c r="A95">
        <v>49</v>
      </c>
      <c r="B95">
        <f>5/60</f>
        <v>8.3333333333333329E-2</v>
      </c>
      <c r="C95">
        <v>0.06</v>
      </c>
      <c r="D95" t="s">
        <v>14</v>
      </c>
      <c r="E95" t="s">
        <v>326</v>
      </c>
      <c r="F95" s="21" t="s">
        <v>15</v>
      </c>
      <c r="G95" t="s">
        <v>279</v>
      </c>
      <c r="H95">
        <v>41</v>
      </c>
      <c r="I95" t="s">
        <v>167</v>
      </c>
      <c r="J95" t="s">
        <v>206</v>
      </c>
      <c r="K95" t="s">
        <v>19</v>
      </c>
      <c r="L95" t="s">
        <v>221</v>
      </c>
      <c r="M95" t="s">
        <v>326</v>
      </c>
      <c r="N95">
        <v>0</v>
      </c>
      <c r="O95" s="8" t="s">
        <v>222</v>
      </c>
    </row>
    <row r="96" spans="1:16">
      <c r="A96">
        <v>49</v>
      </c>
      <c r="B96">
        <v>0.25</v>
      </c>
      <c r="C96">
        <v>0.04</v>
      </c>
      <c r="D96" t="s">
        <v>14</v>
      </c>
      <c r="E96" t="s">
        <v>326</v>
      </c>
      <c r="F96" s="21" t="s">
        <v>15</v>
      </c>
      <c r="G96" t="s">
        <v>279</v>
      </c>
      <c r="H96">
        <v>41</v>
      </c>
      <c r="I96" t="s">
        <v>167</v>
      </c>
      <c r="J96" t="s">
        <v>206</v>
      </c>
      <c r="K96" t="s">
        <v>19</v>
      </c>
      <c r="L96" t="s">
        <v>221</v>
      </c>
      <c r="M96" t="s">
        <v>326</v>
      </c>
      <c r="N96">
        <v>0</v>
      </c>
      <c r="O96" s="8" t="s">
        <v>222</v>
      </c>
    </row>
    <row r="97" spans="1:16">
      <c r="A97">
        <v>49</v>
      </c>
      <c r="B97" s="6">
        <v>0.5</v>
      </c>
      <c r="C97">
        <v>0.03</v>
      </c>
      <c r="D97" t="s">
        <v>14</v>
      </c>
      <c r="E97" t="s">
        <v>326</v>
      </c>
      <c r="F97" s="21" t="s">
        <v>15</v>
      </c>
      <c r="G97" t="s">
        <v>279</v>
      </c>
      <c r="H97">
        <v>41</v>
      </c>
      <c r="I97" t="s">
        <v>167</v>
      </c>
      <c r="J97" t="s">
        <v>206</v>
      </c>
      <c r="K97" t="s">
        <v>19</v>
      </c>
      <c r="L97" t="s">
        <v>221</v>
      </c>
      <c r="M97" t="s">
        <v>326</v>
      </c>
      <c r="N97">
        <v>0</v>
      </c>
      <c r="O97" s="8" t="s">
        <v>222</v>
      </c>
    </row>
    <row r="98" spans="1:16">
      <c r="A98">
        <v>49</v>
      </c>
      <c r="B98" s="6">
        <v>1</v>
      </c>
      <c r="C98">
        <v>0.03</v>
      </c>
      <c r="D98" t="s">
        <v>14</v>
      </c>
      <c r="E98" t="s">
        <v>326</v>
      </c>
      <c r="F98" s="21" t="s">
        <v>15</v>
      </c>
      <c r="G98" t="s">
        <v>279</v>
      </c>
      <c r="H98">
        <v>41</v>
      </c>
      <c r="I98" t="s">
        <v>167</v>
      </c>
      <c r="J98" t="s">
        <v>206</v>
      </c>
      <c r="K98" t="s">
        <v>19</v>
      </c>
      <c r="L98" t="s">
        <v>221</v>
      </c>
      <c r="M98" t="s">
        <v>326</v>
      </c>
      <c r="N98">
        <v>0</v>
      </c>
      <c r="O98" s="8" t="s">
        <v>222</v>
      </c>
    </row>
    <row r="99" spans="1:16">
      <c r="A99">
        <v>49</v>
      </c>
      <c r="B99">
        <v>2</v>
      </c>
      <c r="C99">
        <v>0.01</v>
      </c>
      <c r="D99" t="s">
        <v>14</v>
      </c>
      <c r="E99" t="s">
        <v>326</v>
      </c>
      <c r="F99" s="21" t="s">
        <v>15</v>
      </c>
      <c r="G99" t="s">
        <v>279</v>
      </c>
      <c r="H99">
        <v>41</v>
      </c>
      <c r="I99" t="s">
        <v>167</v>
      </c>
      <c r="J99" t="s">
        <v>206</v>
      </c>
      <c r="K99" t="s">
        <v>19</v>
      </c>
      <c r="L99" t="s">
        <v>221</v>
      </c>
      <c r="M99" t="s">
        <v>326</v>
      </c>
      <c r="N99">
        <v>0</v>
      </c>
      <c r="O99" s="8" t="s">
        <v>222</v>
      </c>
    </row>
    <row r="100" spans="1:16">
      <c r="A100">
        <v>49</v>
      </c>
      <c r="B100">
        <v>4</v>
      </c>
      <c r="C100">
        <v>0.01</v>
      </c>
      <c r="D100" t="s">
        <v>14</v>
      </c>
      <c r="E100" t="s">
        <v>326</v>
      </c>
      <c r="F100" s="21" t="s">
        <v>15</v>
      </c>
      <c r="G100" t="s">
        <v>279</v>
      </c>
      <c r="H100">
        <v>41</v>
      </c>
      <c r="I100" t="s">
        <v>167</v>
      </c>
      <c r="J100" t="s">
        <v>206</v>
      </c>
      <c r="K100" t="s">
        <v>19</v>
      </c>
      <c r="L100" t="s">
        <v>221</v>
      </c>
      <c r="M100" t="s">
        <v>326</v>
      </c>
      <c r="N100">
        <v>0</v>
      </c>
      <c r="O100" s="8" t="s">
        <v>222</v>
      </c>
    </row>
    <row r="101" spans="1:16">
      <c r="A101">
        <v>49</v>
      </c>
      <c r="B101">
        <v>6</v>
      </c>
      <c r="C101">
        <v>0.01</v>
      </c>
      <c r="D101" t="s">
        <v>14</v>
      </c>
      <c r="E101" t="s">
        <v>326</v>
      </c>
      <c r="F101" s="21" t="s">
        <v>15</v>
      </c>
      <c r="G101" t="s">
        <v>279</v>
      </c>
      <c r="H101">
        <v>41</v>
      </c>
      <c r="I101" t="s">
        <v>167</v>
      </c>
      <c r="J101" t="s">
        <v>206</v>
      </c>
      <c r="K101" t="s">
        <v>19</v>
      </c>
      <c r="L101" t="s">
        <v>221</v>
      </c>
      <c r="M101" t="s">
        <v>326</v>
      </c>
      <c r="N101">
        <v>0</v>
      </c>
      <c r="O101" s="8" t="s">
        <v>222</v>
      </c>
    </row>
    <row r="102" spans="1:16">
      <c r="A102">
        <v>50</v>
      </c>
      <c r="B102">
        <f>80/60</f>
        <v>1.3333333333333333</v>
      </c>
      <c r="C102">
        <v>0.218</v>
      </c>
      <c r="D102" t="s">
        <v>14</v>
      </c>
      <c r="E102">
        <v>19.100000000000001</v>
      </c>
      <c r="F102" s="21" t="s">
        <v>15</v>
      </c>
      <c r="G102" t="s">
        <v>279</v>
      </c>
      <c r="H102">
        <v>53.6</v>
      </c>
      <c r="I102" t="s">
        <v>167</v>
      </c>
      <c r="J102" t="s">
        <v>206</v>
      </c>
      <c r="K102" t="s">
        <v>19</v>
      </c>
      <c r="L102" t="s">
        <v>221</v>
      </c>
      <c r="M102" t="s">
        <v>196</v>
      </c>
      <c r="N102">
        <v>0</v>
      </c>
      <c r="O102">
        <v>29341587</v>
      </c>
      <c r="P102" s="6" t="s">
        <v>225</v>
      </c>
    </row>
    <row r="103" spans="1:16">
      <c r="A103" s="13">
        <v>51</v>
      </c>
      <c r="B103">
        <v>24</v>
      </c>
      <c r="C103">
        <v>0.21739130000000001</v>
      </c>
      <c r="D103" t="s">
        <v>14</v>
      </c>
      <c r="E103">
        <v>23.5</v>
      </c>
      <c r="F103" s="6" t="s">
        <v>290</v>
      </c>
      <c r="G103" t="s">
        <v>279</v>
      </c>
      <c r="H103">
        <v>23</v>
      </c>
      <c r="I103" t="s">
        <v>92</v>
      </c>
      <c r="J103" t="s">
        <v>242</v>
      </c>
      <c r="K103" t="s">
        <v>19</v>
      </c>
      <c r="L103" t="s">
        <v>20</v>
      </c>
      <c r="M103" t="s">
        <v>326</v>
      </c>
      <c r="N103">
        <v>0</v>
      </c>
      <c r="O103">
        <v>21612822</v>
      </c>
      <c r="P103" t="s">
        <v>254</v>
      </c>
    </row>
    <row r="104" spans="1:16">
      <c r="A104">
        <v>52</v>
      </c>
      <c r="B104">
        <v>6</v>
      </c>
      <c r="C104">
        <v>0.8</v>
      </c>
      <c r="D104" t="s">
        <v>14</v>
      </c>
      <c r="E104">
        <v>20</v>
      </c>
      <c r="F104" t="s">
        <v>302</v>
      </c>
      <c r="G104" t="s">
        <v>279</v>
      </c>
      <c r="H104">
        <v>77.2</v>
      </c>
      <c r="I104" t="s">
        <v>234</v>
      </c>
      <c r="J104" t="s">
        <v>242</v>
      </c>
      <c r="K104" t="s">
        <v>250</v>
      </c>
      <c r="L104" t="s">
        <v>20</v>
      </c>
      <c r="M104" t="s">
        <v>196</v>
      </c>
      <c r="N104">
        <v>5000</v>
      </c>
      <c r="O104">
        <v>21176954</v>
      </c>
      <c r="P104" t="s">
        <v>255</v>
      </c>
    </row>
    <row r="105" spans="1:16">
      <c r="A105">
        <v>53</v>
      </c>
      <c r="B105">
        <v>6</v>
      </c>
      <c r="C105">
        <v>0.748</v>
      </c>
      <c r="D105" t="s">
        <v>14</v>
      </c>
      <c r="E105">
        <v>20</v>
      </c>
      <c r="F105" t="s">
        <v>302</v>
      </c>
      <c r="G105" t="s">
        <v>279</v>
      </c>
      <c r="H105">
        <v>77.2</v>
      </c>
      <c r="I105" t="s">
        <v>234</v>
      </c>
      <c r="J105" t="s">
        <v>242</v>
      </c>
      <c r="K105" t="s">
        <v>250</v>
      </c>
      <c r="L105" t="s">
        <v>68</v>
      </c>
      <c r="M105" t="s">
        <v>196</v>
      </c>
      <c r="N105">
        <v>5000</v>
      </c>
      <c r="O105">
        <v>21176954</v>
      </c>
      <c r="P105" t="s">
        <v>256</v>
      </c>
    </row>
    <row r="106" spans="1:16">
      <c r="A106">
        <v>54</v>
      </c>
      <c r="B106">
        <v>48</v>
      </c>
      <c r="C106">
        <v>0.41666666666666702</v>
      </c>
      <c r="D106" t="s">
        <v>14</v>
      </c>
      <c r="E106">
        <v>20</v>
      </c>
      <c r="F106" s="21" t="s">
        <v>15</v>
      </c>
      <c r="G106" t="s">
        <v>279</v>
      </c>
      <c r="H106">
        <v>13.5</v>
      </c>
      <c r="I106" t="s">
        <v>81</v>
      </c>
      <c r="J106" t="s">
        <v>152</v>
      </c>
      <c r="K106" t="s">
        <v>19</v>
      </c>
      <c r="L106" t="s">
        <v>20</v>
      </c>
      <c r="M106" t="s">
        <v>326</v>
      </c>
      <c r="N106">
        <v>500</v>
      </c>
      <c r="O106">
        <v>34029471</v>
      </c>
      <c r="P106" t="s">
        <v>180</v>
      </c>
    </row>
    <row r="107" spans="1:16">
      <c r="A107">
        <v>55</v>
      </c>
      <c r="B107">
        <v>72</v>
      </c>
      <c r="C107">
        <v>0.460526315789476</v>
      </c>
      <c r="D107" t="s">
        <v>14</v>
      </c>
      <c r="E107">
        <v>20</v>
      </c>
      <c r="F107" s="21" t="s">
        <v>15</v>
      </c>
      <c r="G107" t="s">
        <v>279</v>
      </c>
      <c r="H107">
        <v>13.64</v>
      </c>
      <c r="I107" t="s">
        <v>184</v>
      </c>
      <c r="J107" t="s">
        <v>152</v>
      </c>
      <c r="K107" t="s">
        <v>19</v>
      </c>
      <c r="L107" t="s">
        <v>20</v>
      </c>
      <c r="M107" t="s">
        <v>196</v>
      </c>
      <c r="N107">
        <v>500</v>
      </c>
      <c r="O107">
        <v>31565854</v>
      </c>
      <c r="P107" t="s">
        <v>185</v>
      </c>
    </row>
    <row r="108" spans="1:16">
      <c r="A108">
        <v>56</v>
      </c>
      <c r="B108">
        <v>72</v>
      </c>
      <c r="C108">
        <v>0.19736842105263</v>
      </c>
      <c r="D108" t="s">
        <v>14</v>
      </c>
      <c r="E108">
        <v>20</v>
      </c>
      <c r="F108" s="21" t="s">
        <v>15</v>
      </c>
      <c r="G108" t="s">
        <v>279</v>
      </c>
      <c r="H108">
        <v>13.64</v>
      </c>
      <c r="I108" t="s">
        <v>184</v>
      </c>
      <c r="J108" t="s">
        <v>152</v>
      </c>
      <c r="K108" t="s">
        <v>19</v>
      </c>
      <c r="L108" t="s">
        <v>20</v>
      </c>
      <c r="M108" t="s">
        <v>196</v>
      </c>
      <c r="N108">
        <v>500</v>
      </c>
      <c r="O108">
        <v>31565854</v>
      </c>
    </row>
    <row r="109" spans="1:16">
      <c r="A109">
        <v>57</v>
      </c>
      <c r="B109">
        <v>2</v>
      </c>
      <c r="C109">
        <v>0.35087719298247599</v>
      </c>
      <c r="D109" t="s">
        <v>14</v>
      </c>
      <c r="E109">
        <v>28.5</v>
      </c>
      <c r="F109" s="21" t="s">
        <v>15</v>
      </c>
      <c r="G109" t="s">
        <v>279</v>
      </c>
      <c r="H109">
        <v>400</v>
      </c>
      <c r="I109" t="s">
        <v>81</v>
      </c>
      <c r="J109" t="s">
        <v>152</v>
      </c>
      <c r="K109" t="s">
        <v>19</v>
      </c>
      <c r="L109" t="s">
        <v>20</v>
      </c>
      <c r="M109" t="s">
        <v>59</v>
      </c>
      <c r="N109">
        <v>0</v>
      </c>
      <c r="O109" s="8" t="s">
        <v>175</v>
      </c>
      <c r="P109" t="s">
        <v>176</v>
      </c>
    </row>
    <row r="110" spans="1:16">
      <c r="A110">
        <v>58</v>
      </c>
      <c r="B110">
        <f>14*24</f>
        <v>336</v>
      </c>
      <c r="C110">
        <v>0.86538461538460898</v>
      </c>
      <c r="D110" t="s">
        <v>14</v>
      </c>
      <c r="E110">
        <v>21</v>
      </c>
      <c r="F110" t="s">
        <v>70</v>
      </c>
      <c r="G110" t="s">
        <v>279</v>
      </c>
      <c r="H110" s="27">
        <v>109.38</v>
      </c>
      <c r="I110" s="27" t="s">
        <v>178</v>
      </c>
      <c r="J110" t="s">
        <v>152</v>
      </c>
      <c r="K110" t="s">
        <v>19</v>
      </c>
      <c r="L110" t="s">
        <v>20</v>
      </c>
      <c r="M110" t="s">
        <v>381</v>
      </c>
      <c r="N110">
        <v>0</v>
      </c>
      <c r="O110">
        <v>23593469</v>
      </c>
      <c r="P110" s="27" t="s">
        <v>179</v>
      </c>
    </row>
    <row r="111" spans="1:16">
      <c r="A111">
        <v>59</v>
      </c>
      <c r="B111">
        <v>55</v>
      </c>
      <c r="C111">
        <v>0.03</v>
      </c>
      <c r="D111" t="s">
        <v>14</v>
      </c>
      <c r="E111">
        <v>39.700000000000003</v>
      </c>
      <c r="F111" t="s">
        <v>132</v>
      </c>
      <c r="G111" t="s">
        <v>279</v>
      </c>
      <c r="H111">
        <v>145</v>
      </c>
      <c r="I111" t="s">
        <v>29</v>
      </c>
      <c r="J111" t="s">
        <v>186</v>
      </c>
      <c r="K111" t="s">
        <v>19</v>
      </c>
      <c r="L111" t="s">
        <v>20</v>
      </c>
      <c r="M111" t="s">
        <v>381</v>
      </c>
      <c r="N111" t="s">
        <v>205</v>
      </c>
      <c r="O111">
        <v>21388194</v>
      </c>
      <c r="P111" t="s">
        <v>299</v>
      </c>
    </row>
    <row r="112" spans="1:16">
      <c r="A112">
        <v>60</v>
      </c>
      <c r="B112">
        <f>2/60</f>
        <v>3.3333333333333333E-2</v>
      </c>
      <c r="C112">
        <f>0.619/0.485</f>
        <v>1.2762886597938146</v>
      </c>
      <c r="D112" t="s">
        <v>14</v>
      </c>
      <c r="E112">
        <v>20</v>
      </c>
      <c r="F112" s="21" t="s">
        <v>15</v>
      </c>
      <c r="G112" t="s">
        <v>279</v>
      </c>
      <c r="H112">
        <v>29</v>
      </c>
      <c r="I112" t="s">
        <v>178</v>
      </c>
      <c r="J112" t="s">
        <v>206</v>
      </c>
      <c r="K112" t="s">
        <v>19</v>
      </c>
      <c r="L112" t="s">
        <v>20</v>
      </c>
      <c r="M112" t="s">
        <v>381</v>
      </c>
      <c r="N112">
        <v>0</v>
      </c>
      <c r="O112">
        <v>27125435</v>
      </c>
      <c r="P112" s="6" t="s">
        <v>220</v>
      </c>
    </row>
    <row r="113" spans="1:16">
      <c r="A113">
        <v>60</v>
      </c>
      <c r="B113">
        <f>30/60</f>
        <v>0.5</v>
      </c>
      <c r="C113">
        <f>0.833/0.485</f>
        <v>1.7175257731958762</v>
      </c>
      <c r="D113" t="s">
        <v>14</v>
      </c>
      <c r="E113">
        <v>20</v>
      </c>
      <c r="F113" s="21" t="s">
        <v>15</v>
      </c>
      <c r="G113" t="s">
        <v>279</v>
      </c>
      <c r="H113">
        <v>29</v>
      </c>
      <c r="I113" t="s">
        <v>178</v>
      </c>
      <c r="J113" t="s">
        <v>206</v>
      </c>
      <c r="K113" t="s">
        <v>19</v>
      </c>
      <c r="L113" t="s">
        <v>20</v>
      </c>
      <c r="M113" t="s">
        <v>381</v>
      </c>
      <c r="N113">
        <v>0</v>
      </c>
      <c r="O113">
        <v>27125435</v>
      </c>
    </row>
    <row r="114" spans="1:16">
      <c r="A114">
        <v>61</v>
      </c>
      <c r="B114">
        <f>80/60</f>
        <v>1.3333333333333333</v>
      </c>
      <c r="C114" s="6">
        <v>0.17899999999999999</v>
      </c>
      <c r="D114" t="s">
        <v>14</v>
      </c>
      <c r="E114">
        <v>19.7</v>
      </c>
      <c r="F114" t="s">
        <v>387</v>
      </c>
      <c r="G114" t="s">
        <v>279</v>
      </c>
      <c r="H114">
        <v>109</v>
      </c>
      <c r="I114" s="21" t="s">
        <v>169</v>
      </c>
      <c r="J114" t="s">
        <v>206</v>
      </c>
      <c r="K114" t="s">
        <v>19</v>
      </c>
      <c r="L114" t="s">
        <v>221</v>
      </c>
      <c r="M114" t="s">
        <v>196</v>
      </c>
      <c r="N114">
        <v>0</v>
      </c>
      <c r="O114">
        <v>29341587</v>
      </c>
      <c r="P114" t="s">
        <v>386</v>
      </c>
    </row>
    <row r="115" spans="1:16">
      <c r="A115">
        <v>61</v>
      </c>
      <c r="B115">
        <v>24</v>
      </c>
      <c r="C115" s="6">
        <v>0.17199999999999999</v>
      </c>
      <c r="D115" t="s">
        <v>14</v>
      </c>
      <c r="E115">
        <v>19.7</v>
      </c>
      <c r="F115" t="s">
        <v>387</v>
      </c>
      <c r="G115" t="s">
        <v>279</v>
      </c>
      <c r="H115">
        <v>109</v>
      </c>
      <c r="I115" s="21" t="s">
        <v>169</v>
      </c>
      <c r="J115" t="s">
        <v>206</v>
      </c>
      <c r="K115" t="s">
        <v>19</v>
      </c>
      <c r="L115" t="s">
        <v>221</v>
      </c>
      <c r="M115" t="s">
        <v>196</v>
      </c>
      <c r="N115">
        <v>0</v>
      </c>
      <c r="O115">
        <v>29341587</v>
      </c>
      <c r="P115" t="s">
        <v>386</v>
      </c>
    </row>
    <row r="116" spans="1:16">
      <c r="A116">
        <v>62</v>
      </c>
      <c r="B116">
        <v>24</v>
      </c>
      <c r="C116" s="6">
        <v>0.36499999999999999</v>
      </c>
      <c r="D116" t="s">
        <v>14</v>
      </c>
      <c r="E116">
        <v>19.7</v>
      </c>
      <c r="F116" t="s">
        <v>387</v>
      </c>
      <c r="G116" t="s">
        <v>279</v>
      </c>
      <c r="H116">
        <v>127</v>
      </c>
      <c r="I116" s="21" t="s">
        <v>169</v>
      </c>
      <c r="J116" t="s">
        <v>206</v>
      </c>
      <c r="K116" t="s">
        <v>19</v>
      </c>
      <c r="L116" t="s">
        <v>221</v>
      </c>
      <c r="M116" t="s">
        <v>196</v>
      </c>
      <c r="N116">
        <v>0</v>
      </c>
      <c r="O116">
        <v>29341587</v>
      </c>
      <c r="P116" s="6" t="s">
        <v>226</v>
      </c>
    </row>
    <row r="117" spans="1:16">
      <c r="A117">
        <v>63</v>
      </c>
      <c r="B117">
        <f>1/60</f>
        <v>1.6666666666666666E-2</v>
      </c>
      <c r="C117" s="6">
        <v>0</v>
      </c>
      <c r="D117" t="s">
        <v>14</v>
      </c>
      <c r="E117" t="s">
        <v>326</v>
      </c>
      <c r="F117" s="21" t="s">
        <v>15</v>
      </c>
      <c r="G117" t="s">
        <v>279</v>
      </c>
      <c r="H117">
        <v>80.2</v>
      </c>
      <c r="I117" s="21" t="s">
        <v>92</v>
      </c>
      <c r="J117" t="s">
        <v>206</v>
      </c>
      <c r="K117" t="s">
        <v>19</v>
      </c>
      <c r="L117" t="s">
        <v>221</v>
      </c>
      <c r="M117" t="s">
        <v>196</v>
      </c>
      <c r="N117">
        <v>0</v>
      </c>
      <c r="O117" s="22" t="s">
        <v>333</v>
      </c>
      <c r="P117" t="s">
        <v>231</v>
      </c>
    </row>
    <row r="118" spans="1:16">
      <c r="A118">
        <v>63</v>
      </c>
      <c r="B118">
        <f>5/60</f>
        <v>8.3333333333333329E-2</v>
      </c>
      <c r="C118" s="6">
        <v>0</v>
      </c>
      <c r="D118" t="s">
        <v>14</v>
      </c>
      <c r="E118" t="s">
        <v>326</v>
      </c>
      <c r="F118" s="21" t="s">
        <v>15</v>
      </c>
      <c r="G118" t="s">
        <v>279</v>
      </c>
      <c r="H118">
        <v>80.2</v>
      </c>
      <c r="I118" s="21" t="s">
        <v>92</v>
      </c>
      <c r="J118" t="s">
        <v>206</v>
      </c>
      <c r="K118" t="s">
        <v>19</v>
      </c>
      <c r="L118" t="s">
        <v>221</v>
      </c>
      <c r="M118" t="s">
        <v>196</v>
      </c>
      <c r="N118">
        <v>0</v>
      </c>
      <c r="O118" s="22" t="s">
        <v>333</v>
      </c>
    </row>
    <row r="119" spans="1:16">
      <c r="A119">
        <v>63</v>
      </c>
      <c r="B119">
        <f>15/60</f>
        <v>0.25</v>
      </c>
      <c r="C119" s="6">
        <v>0</v>
      </c>
      <c r="D119" t="s">
        <v>14</v>
      </c>
      <c r="E119" t="s">
        <v>326</v>
      </c>
      <c r="F119" s="21" t="s">
        <v>15</v>
      </c>
      <c r="G119" t="s">
        <v>279</v>
      </c>
      <c r="H119">
        <v>80.2</v>
      </c>
      <c r="I119" s="21" t="s">
        <v>92</v>
      </c>
      <c r="J119" t="s">
        <v>206</v>
      </c>
      <c r="K119" t="s">
        <v>19</v>
      </c>
      <c r="L119" t="s">
        <v>221</v>
      </c>
      <c r="M119" t="s">
        <v>196</v>
      </c>
      <c r="N119">
        <v>0</v>
      </c>
      <c r="O119" s="22" t="s">
        <v>333</v>
      </c>
    </row>
    <row r="120" spans="1:16">
      <c r="A120">
        <v>63</v>
      </c>
      <c r="B120">
        <f>30/60</f>
        <v>0.5</v>
      </c>
      <c r="C120" s="6">
        <v>0</v>
      </c>
      <c r="D120" t="s">
        <v>14</v>
      </c>
      <c r="E120" t="s">
        <v>326</v>
      </c>
      <c r="F120" s="21" t="s">
        <v>15</v>
      </c>
      <c r="G120" t="s">
        <v>279</v>
      </c>
      <c r="H120">
        <v>80.2</v>
      </c>
      <c r="I120" s="21" t="s">
        <v>92</v>
      </c>
      <c r="J120" t="s">
        <v>206</v>
      </c>
      <c r="K120" t="s">
        <v>19</v>
      </c>
      <c r="L120" t="s">
        <v>221</v>
      </c>
      <c r="M120" t="s">
        <v>196</v>
      </c>
      <c r="N120">
        <v>0</v>
      </c>
      <c r="O120" s="22" t="s">
        <v>333</v>
      </c>
    </row>
    <row r="121" spans="1:16">
      <c r="A121">
        <v>63</v>
      </c>
      <c r="B121">
        <f>1</f>
        <v>1</v>
      </c>
      <c r="C121" s="6">
        <v>0</v>
      </c>
      <c r="D121" t="s">
        <v>14</v>
      </c>
      <c r="E121" t="s">
        <v>326</v>
      </c>
      <c r="F121" s="21" t="s">
        <v>15</v>
      </c>
      <c r="G121" t="s">
        <v>279</v>
      </c>
      <c r="H121">
        <v>80.2</v>
      </c>
      <c r="I121" s="21" t="s">
        <v>92</v>
      </c>
      <c r="J121" t="s">
        <v>206</v>
      </c>
      <c r="K121" t="s">
        <v>19</v>
      </c>
      <c r="L121" t="s">
        <v>221</v>
      </c>
      <c r="M121" t="s">
        <v>196</v>
      </c>
      <c r="N121">
        <v>0</v>
      </c>
      <c r="O121" s="22" t="s">
        <v>333</v>
      </c>
    </row>
    <row r="122" spans="1:16">
      <c r="A122">
        <v>63</v>
      </c>
      <c r="B122">
        <v>2</v>
      </c>
      <c r="C122" s="6">
        <v>0</v>
      </c>
      <c r="D122" t="s">
        <v>14</v>
      </c>
      <c r="E122" t="s">
        <v>326</v>
      </c>
      <c r="F122" s="21" t="s">
        <v>15</v>
      </c>
      <c r="G122" t="s">
        <v>279</v>
      </c>
      <c r="H122">
        <v>80.2</v>
      </c>
      <c r="I122" s="21" t="s">
        <v>92</v>
      </c>
      <c r="J122" t="s">
        <v>206</v>
      </c>
      <c r="K122" t="s">
        <v>19</v>
      </c>
      <c r="L122" t="s">
        <v>221</v>
      </c>
      <c r="M122" t="s">
        <v>196</v>
      </c>
      <c r="N122">
        <v>0</v>
      </c>
      <c r="O122" s="22" t="s">
        <v>333</v>
      </c>
    </row>
    <row r="123" spans="1:16">
      <c r="A123">
        <v>63</v>
      </c>
      <c r="B123">
        <v>6</v>
      </c>
      <c r="C123" s="6">
        <v>0</v>
      </c>
      <c r="D123" t="s">
        <v>14</v>
      </c>
      <c r="E123" t="s">
        <v>326</v>
      </c>
      <c r="F123" s="21" t="s">
        <v>15</v>
      </c>
      <c r="G123" t="s">
        <v>279</v>
      </c>
      <c r="H123">
        <v>80.2</v>
      </c>
      <c r="I123" s="21" t="s">
        <v>92</v>
      </c>
      <c r="J123" t="s">
        <v>206</v>
      </c>
      <c r="K123" t="s">
        <v>19</v>
      </c>
      <c r="L123" t="s">
        <v>221</v>
      </c>
      <c r="M123" t="s">
        <v>196</v>
      </c>
      <c r="N123">
        <v>0</v>
      </c>
      <c r="O123" s="22" t="s">
        <v>333</v>
      </c>
    </row>
    <row r="124" spans="1:16">
      <c r="A124" s="6">
        <v>64</v>
      </c>
      <c r="B124" s="6">
        <v>0.5</v>
      </c>
      <c r="C124" s="6">
        <v>0.02</v>
      </c>
      <c r="D124" t="s">
        <v>14</v>
      </c>
      <c r="E124">
        <v>23.7</v>
      </c>
      <c r="F124" s="21" t="s">
        <v>15</v>
      </c>
      <c r="G124" t="s">
        <v>279</v>
      </c>
      <c r="H124">
        <v>4</v>
      </c>
      <c r="I124" t="s">
        <v>17</v>
      </c>
      <c r="J124" t="s">
        <v>18</v>
      </c>
      <c r="K124" t="s">
        <v>19</v>
      </c>
      <c r="L124" t="s">
        <v>20</v>
      </c>
      <c r="M124" t="s">
        <v>326</v>
      </c>
      <c r="N124">
        <v>5000</v>
      </c>
      <c r="O124">
        <v>20193702</v>
      </c>
      <c r="P124" s="6" t="s">
        <v>21</v>
      </c>
    </row>
    <row r="125" spans="1:16">
      <c r="A125" s="6">
        <v>64</v>
      </c>
      <c r="B125" s="6">
        <v>4</v>
      </c>
      <c r="C125" s="6">
        <v>0.01</v>
      </c>
      <c r="D125" t="s">
        <v>14</v>
      </c>
      <c r="E125">
        <v>23.7</v>
      </c>
      <c r="F125" s="21" t="s">
        <v>15</v>
      </c>
      <c r="G125" t="s">
        <v>279</v>
      </c>
      <c r="H125">
        <v>4</v>
      </c>
      <c r="I125" t="s">
        <v>17</v>
      </c>
      <c r="J125" t="s">
        <v>18</v>
      </c>
      <c r="K125" t="s">
        <v>19</v>
      </c>
      <c r="L125" t="s">
        <v>20</v>
      </c>
      <c r="M125" t="s">
        <v>326</v>
      </c>
      <c r="N125">
        <v>5000</v>
      </c>
      <c r="O125">
        <v>20193702</v>
      </c>
    </row>
    <row r="126" spans="1:16">
      <c r="A126" s="6">
        <v>64</v>
      </c>
      <c r="B126" s="6">
        <v>24</v>
      </c>
      <c r="C126" s="6">
        <v>0.01</v>
      </c>
      <c r="D126" t="s">
        <v>14</v>
      </c>
      <c r="E126">
        <v>23.7</v>
      </c>
      <c r="F126" s="21" t="s">
        <v>15</v>
      </c>
      <c r="G126" t="s">
        <v>279</v>
      </c>
      <c r="H126">
        <v>4</v>
      </c>
      <c r="I126" t="s">
        <v>17</v>
      </c>
      <c r="J126" t="s">
        <v>18</v>
      </c>
      <c r="K126" t="s">
        <v>19</v>
      </c>
      <c r="L126" t="s">
        <v>20</v>
      </c>
      <c r="M126" t="s">
        <v>326</v>
      </c>
      <c r="N126">
        <v>5000</v>
      </c>
      <c r="O126">
        <v>20193702</v>
      </c>
    </row>
    <row r="127" spans="1:16">
      <c r="A127" s="6">
        <v>64</v>
      </c>
      <c r="B127" s="6">
        <v>168</v>
      </c>
      <c r="C127" s="6">
        <v>0.01</v>
      </c>
      <c r="D127" t="s">
        <v>14</v>
      </c>
      <c r="E127">
        <v>23.7</v>
      </c>
      <c r="F127" s="21" t="s">
        <v>15</v>
      </c>
      <c r="G127" t="s">
        <v>279</v>
      </c>
      <c r="H127">
        <v>4</v>
      </c>
      <c r="I127" t="s">
        <v>17</v>
      </c>
      <c r="J127" t="s">
        <v>18</v>
      </c>
      <c r="K127" t="s">
        <v>19</v>
      </c>
      <c r="L127" t="s">
        <v>20</v>
      </c>
      <c r="M127" t="s">
        <v>326</v>
      </c>
      <c r="N127">
        <v>5000</v>
      </c>
      <c r="O127">
        <v>20193702</v>
      </c>
    </row>
    <row r="128" spans="1:16">
      <c r="A128" s="6">
        <v>64</v>
      </c>
      <c r="B128" s="6">
        <v>720</v>
      </c>
      <c r="C128" s="6">
        <v>0.01</v>
      </c>
      <c r="D128" t="s">
        <v>14</v>
      </c>
      <c r="E128">
        <v>23.7</v>
      </c>
      <c r="F128" s="21" t="s">
        <v>15</v>
      </c>
      <c r="G128" t="s">
        <v>279</v>
      </c>
      <c r="H128">
        <v>4</v>
      </c>
      <c r="I128" t="s">
        <v>17</v>
      </c>
      <c r="J128" t="s">
        <v>18</v>
      </c>
      <c r="K128" t="s">
        <v>19</v>
      </c>
      <c r="L128" t="s">
        <v>20</v>
      </c>
      <c r="M128" t="s">
        <v>326</v>
      </c>
      <c r="N128">
        <v>5000</v>
      </c>
      <c r="O128">
        <v>20193702</v>
      </c>
    </row>
    <row r="129" spans="1:16">
      <c r="A129" s="6">
        <v>64</v>
      </c>
      <c r="B129" s="6">
        <v>2160</v>
      </c>
      <c r="C129" s="6">
        <v>2E-3</v>
      </c>
      <c r="D129" t="s">
        <v>14</v>
      </c>
      <c r="E129">
        <v>23.7</v>
      </c>
      <c r="F129" s="21" t="s">
        <v>15</v>
      </c>
      <c r="G129" t="s">
        <v>279</v>
      </c>
      <c r="H129">
        <v>4</v>
      </c>
      <c r="I129" t="s">
        <v>17</v>
      </c>
      <c r="J129" t="s">
        <v>18</v>
      </c>
      <c r="K129" t="s">
        <v>19</v>
      </c>
      <c r="L129" t="s">
        <v>20</v>
      </c>
      <c r="M129" t="s">
        <v>326</v>
      </c>
      <c r="N129">
        <v>5000</v>
      </c>
      <c r="O129">
        <v>20193702</v>
      </c>
    </row>
    <row r="130" spans="1:16">
      <c r="A130" s="6">
        <v>64</v>
      </c>
      <c r="B130" s="6">
        <v>4320</v>
      </c>
      <c r="C130" s="6">
        <v>2E-3</v>
      </c>
      <c r="D130" t="s">
        <v>14</v>
      </c>
      <c r="E130">
        <v>23.7</v>
      </c>
      <c r="F130" s="21" t="s">
        <v>15</v>
      </c>
      <c r="G130" t="s">
        <v>279</v>
      </c>
      <c r="H130">
        <v>4</v>
      </c>
      <c r="I130" t="s">
        <v>17</v>
      </c>
      <c r="J130" t="s">
        <v>18</v>
      </c>
      <c r="K130" t="s">
        <v>19</v>
      </c>
      <c r="L130" t="s">
        <v>20</v>
      </c>
      <c r="M130" t="s">
        <v>326</v>
      </c>
      <c r="N130">
        <v>5000</v>
      </c>
      <c r="O130">
        <v>20193702</v>
      </c>
    </row>
    <row r="131" spans="1:16">
      <c r="A131" s="6">
        <v>65</v>
      </c>
      <c r="B131" s="6">
        <v>0.5</v>
      </c>
      <c r="C131">
        <v>0.98222222222222411</v>
      </c>
      <c r="D131" t="s">
        <v>14</v>
      </c>
      <c r="E131">
        <v>23.7</v>
      </c>
      <c r="F131" s="21" t="s">
        <v>15</v>
      </c>
      <c r="G131" t="s">
        <v>279</v>
      </c>
      <c r="H131">
        <v>13</v>
      </c>
      <c r="I131" t="s">
        <v>17</v>
      </c>
      <c r="J131" t="s">
        <v>18</v>
      </c>
      <c r="K131" t="s">
        <v>19</v>
      </c>
      <c r="L131" t="s">
        <v>20</v>
      </c>
      <c r="M131" t="s">
        <v>326</v>
      </c>
      <c r="N131">
        <v>5000</v>
      </c>
      <c r="O131">
        <v>20193702</v>
      </c>
      <c r="P131" s="6" t="s">
        <v>22</v>
      </c>
    </row>
    <row r="132" spans="1:16">
      <c r="A132" s="6">
        <v>65</v>
      </c>
      <c r="B132" s="6">
        <v>4</v>
      </c>
      <c r="C132">
        <v>0.73666666666665481</v>
      </c>
      <c r="D132" t="s">
        <v>14</v>
      </c>
      <c r="E132">
        <v>23.7</v>
      </c>
      <c r="F132" s="21" t="s">
        <v>15</v>
      </c>
      <c r="G132" t="s">
        <v>279</v>
      </c>
      <c r="H132">
        <v>13</v>
      </c>
      <c r="I132" t="s">
        <v>17</v>
      </c>
      <c r="J132" t="s">
        <v>18</v>
      </c>
      <c r="K132" t="s">
        <v>19</v>
      </c>
      <c r="L132" t="s">
        <v>20</v>
      </c>
      <c r="M132" t="s">
        <v>326</v>
      </c>
      <c r="N132">
        <v>5000</v>
      </c>
      <c r="O132">
        <v>20193702</v>
      </c>
    </row>
    <row r="133" spans="1:16">
      <c r="A133" s="6">
        <v>65</v>
      </c>
      <c r="B133" s="6">
        <v>24</v>
      </c>
      <c r="C133">
        <v>0.49111111111110445</v>
      </c>
      <c r="D133" t="s">
        <v>14</v>
      </c>
      <c r="E133">
        <v>23.7</v>
      </c>
      <c r="F133" s="21" t="s">
        <v>15</v>
      </c>
      <c r="G133" t="s">
        <v>279</v>
      </c>
      <c r="H133">
        <v>13</v>
      </c>
      <c r="I133" t="s">
        <v>17</v>
      </c>
      <c r="J133" t="s">
        <v>18</v>
      </c>
      <c r="K133" t="s">
        <v>19</v>
      </c>
      <c r="L133" t="s">
        <v>20</v>
      </c>
      <c r="M133" t="s">
        <v>326</v>
      </c>
      <c r="N133">
        <v>5000</v>
      </c>
      <c r="O133">
        <v>20193702</v>
      </c>
    </row>
    <row r="134" spans="1:16">
      <c r="A134" s="6">
        <v>65</v>
      </c>
      <c r="B134" s="6">
        <v>168</v>
      </c>
      <c r="C134">
        <v>0.61388888888887894</v>
      </c>
      <c r="D134" t="s">
        <v>14</v>
      </c>
      <c r="E134">
        <v>23.7</v>
      </c>
      <c r="F134" s="21" t="s">
        <v>15</v>
      </c>
      <c r="G134" t="s">
        <v>279</v>
      </c>
      <c r="H134">
        <v>13</v>
      </c>
      <c r="I134" t="s">
        <v>17</v>
      </c>
      <c r="J134" t="s">
        <v>18</v>
      </c>
      <c r="K134" t="s">
        <v>19</v>
      </c>
      <c r="L134" t="s">
        <v>20</v>
      </c>
      <c r="M134" t="s">
        <v>326</v>
      </c>
      <c r="N134">
        <v>5000</v>
      </c>
      <c r="O134">
        <v>20193702</v>
      </c>
    </row>
    <row r="135" spans="1:16">
      <c r="A135" s="6">
        <v>65</v>
      </c>
      <c r="B135" s="6">
        <v>720</v>
      </c>
      <c r="C135" s="6">
        <v>0.01</v>
      </c>
      <c r="D135" t="s">
        <v>14</v>
      </c>
      <c r="E135">
        <v>23.7</v>
      </c>
      <c r="F135" s="21" t="s">
        <v>15</v>
      </c>
      <c r="G135" t="s">
        <v>279</v>
      </c>
      <c r="H135">
        <v>13</v>
      </c>
      <c r="I135" t="s">
        <v>17</v>
      </c>
      <c r="J135" t="s">
        <v>18</v>
      </c>
      <c r="K135" t="s">
        <v>19</v>
      </c>
      <c r="L135" t="s">
        <v>20</v>
      </c>
      <c r="M135" t="s">
        <v>326</v>
      </c>
      <c r="N135">
        <v>5000</v>
      </c>
      <c r="O135">
        <v>20193702</v>
      </c>
    </row>
    <row r="136" spans="1:16">
      <c r="A136" s="6">
        <v>65</v>
      </c>
      <c r="B136" s="6">
        <v>2160</v>
      </c>
      <c r="C136" s="6">
        <v>0.01</v>
      </c>
      <c r="D136" t="s">
        <v>14</v>
      </c>
      <c r="E136">
        <v>23.7</v>
      </c>
      <c r="F136" s="21" t="s">
        <v>15</v>
      </c>
      <c r="G136" t="s">
        <v>279</v>
      </c>
      <c r="H136">
        <v>13</v>
      </c>
      <c r="I136" t="s">
        <v>17</v>
      </c>
      <c r="J136" t="s">
        <v>18</v>
      </c>
      <c r="K136" t="s">
        <v>19</v>
      </c>
      <c r="L136" t="s">
        <v>20</v>
      </c>
      <c r="M136" t="s">
        <v>326</v>
      </c>
      <c r="N136">
        <v>5000</v>
      </c>
      <c r="O136">
        <v>20193702</v>
      </c>
    </row>
    <row r="137" spans="1:16">
      <c r="A137" s="6">
        <v>65</v>
      </c>
      <c r="B137" s="6">
        <v>4320</v>
      </c>
      <c r="C137" s="6">
        <v>0.01</v>
      </c>
      <c r="D137" t="s">
        <v>14</v>
      </c>
      <c r="E137">
        <v>23.7</v>
      </c>
      <c r="F137" s="21" t="s">
        <v>15</v>
      </c>
      <c r="G137" t="s">
        <v>279</v>
      </c>
      <c r="H137">
        <v>13</v>
      </c>
      <c r="I137" t="s">
        <v>17</v>
      </c>
      <c r="J137" t="s">
        <v>18</v>
      </c>
      <c r="K137" t="s">
        <v>19</v>
      </c>
      <c r="L137" t="s">
        <v>20</v>
      </c>
      <c r="M137" t="s">
        <v>326</v>
      </c>
      <c r="N137">
        <v>5000</v>
      </c>
      <c r="O137">
        <v>20193702</v>
      </c>
    </row>
    <row r="138" spans="1:16">
      <c r="A138" s="6">
        <v>66</v>
      </c>
      <c r="B138" s="6">
        <v>0.5</v>
      </c>
      <c r="C138" s="6">
        <v>0.01</v>
      </c>
      <c r="D138" t="s">
        <v>14</v>
      </c>
      <c r="E138">
        <v>23.7</v>
      </c>
      <c r="F138" s="21" t="s">
        <v>15</v>
      </c>
      <c r="G138" t="s">
        <v>279</v>
      </c>
      <c r="H138">
        <v>100</v>
      </c>
      <c r="I138" t="s">
        <v>17</v>
      </c>
      <c r="J138" t="s">
        <v>18</v>
      </c>
      <c r="K138" t="s">
        <v>19</v>
      </c>
      <c r="L138" t="s">
        <v>20</v>
      </c>
      <c r="M138" t="s">
        <v>326</v>
      </c>
      <c r="N138">
        <v>30000</v>
      </c>
      <c r="O138">
        <v>20193702</v>
      </c>
      <c r="P138" s="6" t="s">
        <v>23</v>
      </c>
    </row>
    <row r="139" spans="1:16">
      <c r="A139" s="6">
        <v>66</v>
      </c>
      <c r="B139" s="6">
        <v>4</v>
      </c>
      <c r="C139" s="6">
        <v>0.01</v>
      </c>
      <c r="D139" t="s">
        <v>14</v>
      </c>
      <c r="E139">
        <v>23.7</v>
      </c>
      <c r="F139" s="21" t="s">
        <v>15</v>
      </c>
      <c r="G139" t="s">
        <v>279</v>
      </c>
      <c r="H139">
        <v>100</v>
      </c>
      <c r="I139" t="s">
        <v>17</v>
      </c>
      <c r="J139" t="s">
        <v>18</v>
      </c>
      <c r="K139" t="s">
        <v>19</v>
      </c>
      <c r="L139" t="s">
        <v>20</v>
      </c>
      <c r="M139" t="s">
        <v>326</v>
      </c>
      <c r="N139">
        <v>30000</v>
      </c>
      <c r="O139">
        <v>20193702</v>
      </c>
    </row>
    <row r="140" spans="1:16">
      <c r="A140" s="6">
        <v>66</v>
      </c>
      <c r="B140" s="6">
        <v>24</v>
      </c>
      <c r="C140" s="6">
        <v>0.01</v>
      </c>
      <c r="D140" t="s">
        <v>14</v>
      </c>
      <c r="E140">
        <v>23.7</v>
      </c>
      <c r="F140" s="21" t="s">
        <v>15</v>
      </c>
      <c r="G140" t="s">
        <v>279</v>
      </c>
      <c r="H140">
        <v>100</v>
      </c>
      <c r="I140" t="s">
        <v>17</v>
      </c>
      <c r="J140" t="s">
        <v>18</v>
      </c>
      <c r="K140" t="s">
        <v>19</v>
      </c>
      <c r="L140" t="s">
        <v>20</v>
      </c>
      <c r="M140" t="s">
        <v>326</v>
      </c>
      <c r="N140">
        <v>30000</v>
      </c>
      <c r="O140">
        <v>20193702</v>
      </c>
    </row>
    <row r="141" spans="1:16">
      <c r="A141" s="6">
        <v>66</v>
      </c>
      <c r="B141" s="6">
        <v>168</v>
      </c>
      <c r="C141" s="6">
        <v>0.01</v>
      </c>
      <c r="D141" t="s">
        <v>14</v>
      </c>
      <c r="E141">
        <v>23.7</v>
      </c>
      <c r="F141" s="21" t="s">
        <v>15</v>
      </c>
      <c r="G141" t="s">
        <v>279</v>
      </c>
      <c r="H141">
        <v>100</v>
      </c>
      <c r="I141" t="s">
        <v>17</v>
      </c>
      <c r="J141" t="s">
        <v>18</v>
      </c>
      <c r="K141" t="s">
        <v>19</v>
      </c>
      <c r="L141" t="s">
        <v>20</v>
      </c>
      <c r="M141" t="s">
        <v>326</v>
      </c>
      <c r="N141">
        <v>30000</v>
      </c>
      <c r="O141">
        <v>20193702</v>
      </c>
    </row>
    <row r="142" spans="1:16">
      <c r="A142" s="6">
        <v>66</v>
      </c>
      <c r="B142" s="6">
        <v>720</v>
      </c>
      <c r="C142" s="6">
        <v>0.01</v>
      </c>
      <c r="D142" t="s">
        <v>14</v>
      </c>
      <c r="E142">
        <v>23.7</v>
      </c>
      <c r="F142" s="21" t="s">
        <v>15</v>
      </c>
      <c r="G142" t="s">
        <v>279</v>
      </c>
      <c r="H142">
        <v>100</v>
      </c>
      <c r="I142" t="s">
        <v>17</v>
      </c>
      <c r="J142" t="s">
        <v>18</v>
      </c>
      <c r="K142" t="s">
        <v>19</v>
      </c>
      <c r="L142" t="s">
        <v>20</v>
      </c>
      <c r="M142" t="s">
        <v>326</v>
      </c>
      <c r="N142">
        <v>30000</v>
      </c>
      <c r="O142">
        <v>20193702</v>
      </c>
    </row>
    <row r="143" spans="1:16">
      <c r="A143" s="6">
        <v>66</v>
      </c>
      <c r="B143" s="6">
        <v>2160</v>
      </c>
      <c r="C143" s="6">
        <v>0.01</v>
      </c>
      <c r="D143" t="s">
        <v>14</v>
      </c>
      <c r="E143">
        <v>23.7</v>
      </c>
      <c r="F143" s="21" t="s">
        <v>15</v>
      </c>
      <c r="G143" t="s">
        <v>279</v>
      </c>
      <c r="H143">
        <v>100</v>
      </c>
      <c r="I143" t="s">
        <v>17</v>
      </c>
      <c r="J143" t="s">
        <v>18</v>
      </c>
      <c r="K143" t="s">
        <v>19</v>
      </c>
      <c r="L143" t="s">
        <v>20</v>
      </c>
      <c r="M143" t="s">
        <v>326</v>
      </c>
      <c r="N143">
        <v>30000</v>
      </c>
      <c r="O143">
        <v>20193702</v>
      </c>
    </row>
    <row r="144" spans="1:16">
      <c r="A144" s="6">
        <v>66</v>
      </c>
      <c r="B144" s="6">
        <v>4320</v>
      </c>
      <c r="C144" s="6">
        <v>0.01</v>
      </c>
      <c r="D144" t="s">
        <v>14</v>
      </c>
      <c r="E144">
        <v>23.7</v>
      </c>
      <c r="F144" s="21" t="s">
        <v>15</v>
      </c>
      <c r="G144" t="s">
        <v>279</v>
      </c>
      <c r="H144">
        <v>100</v>
      </c>
      <c r="I144" t="s">
        <v>17</v>
      </c>
      <c r="J144" t="s">
        <v>18</v>
      </c>
      <c r="K144" t="s">
        <v>19</v>
      </c>
      <c r="L144" t="s">
        <v>20</v>
      </c>
      <c r="M144" t="s">
        <v>326</v>
      </c>
      <c r="N144">
        <v>30000</v>
      </c>
      <c r="O144">
        <v>20193702</v>
      </c>
    </row>
    <row r="145" spans="1:16">
      <c r="A145" s="18">
        <v>67</v>
      </c>
      <c r="B145" s="6">
        <v>0.5</v>
      </c>
      <c r="C145">
        <v>0.16949152542373</v>
      </c>
      <c r="D145" t="s">
        <v>14</v>
      </c>
      <c r="E145">
        <v>21.8</v>
      </c>
      <c r="F145" s="21" t="s">
        <v>15</v>
      </c>
      <c r="G145" t="s">
        <v>279</v>
      </c>
      <c r="H145">
        <v>27.3</v>
      </c>
      <c r="I145" t="s">
        <v>17</v>
      </c>
      <c r="J145" t="s">
        <v>18</v>
      </c>
      <c r="K145" t="s">
        <v>19</v>
      </c>
      <c r="L145" t="s">
        <v>27</v>
      </c>
      <c r="M145" t="s">
        <v>326</v>
      </c>
      <c r="N145">
        <v>0</v>
      </c>
      <c r="O145">
        <v>23739667</v>
      </c>
      <c r="P145" s="6" t="s">
        <v>28</v>
      </c>
    </row>
    <row r="146" spans="1:16">
      <c r="A146" s="18">
        <v>67</v>
      </c>
      <c r="B146" s="6">
        <v>1</v>
      </c>
      <c r="C146">
        <v>0.16949152542373</v>
      </c>
      <c r="D146" t="s">
        <v>14</v>
      </c>
      <c r="E146">
        <v>21.8</v>
      </c>
      <c r="F146" s="21" t="s">
        <v>15</v>
      </c>
      <c r="G146" t="s">
        <v>279</v>
      </c>
      <c r="H146">
        <v>27.3</v>
      </c>
      <c r="I146" t="s">
        <v>17</v>
      </c>
      <c r="J146" t="s">
        <v>18</v>
      </c>
      <c r="K146" t="s">
        <v>19</v>
      </c>
      <c r="L146" t="s">
        <v>27</v>
      </c>
      <c r="M146" t="s">
        <v>326</v>
      </c>
      <c r="N146">
        <v>0</v>
      </c>
      <c r="O146">
        <v>23739667</v>
      </c>
    </row>
    <row r="147" spans="1:16">
      <c r="A147" s="18">
        <v>67</v>
      </c>
      <c r="B147" s="6">
        <v>2</v>
      </c>
      <c r="C147">
        <v>8.4745762711868497E-2</v>
      </c>
      <c r="D147" t="s">
        <v>14</v>
      </c>
      <c r="E147">
        <v>21.8</v>
      </c>
      <c r="F147" s="21" t="s">
        <v>15</v>
      </c>
      <c r="G147" t="s">
        <v>279</v>
      </c>
      <c r="H147">
        <v>27.3</v>
      </c>
      <c r="I147" t="s">
        <v>17</v>
      </c>
      <c r="J147" t="s">
        <v>18</v>
      </c>
      <c r="K147" t="s">
        <v>19</v>
      </c>
      <c r="L147" t="s">
        <v>27</v>
      </c>
      <c r="M147" t="s">
        <v>326</v>
      </c>
      <c r="N147">
        <v>0</v>
      </c>
      <c r="O147">
        <v>23739667</v>
      </c>
    </row>
    <row r="148" spans="1:16">
      <c r="A148" s="18">
        <v>67</v>
      </c>
      <c r="B148" s="6">
        <v>4</v>
      </c>
      <c r="C148">
        <v>0.16949152542373</v>
      </c>
      <c r="D148" t="s">
        <v>14</v>
      </c>
      <c r="E148">
        <v>21.8</v>
      </c>
      <c r="F148" s="21" t="s">
        <v>15</v>
      </c>
      <c r="G148" t="s">
        <v>279</v>
      </c>
      <c r="H148">
        <v>27.3</v>
      </c>
      <c r="I148" t="s">
        <v>17</v>
      </c>
      <c r="J148" t="s">
        <v>18</v>
      </c>
      <c r="K148" t="s">
        <v>19</v>
      </c>
      <c r="L148" t="s">
        <v>27</v>
      </c>
      <c r="M148" t="s">
        <v>326</v>
      </c>
      <c r="N148">
        <v>0</v>
      </c>
      <c r="O148">
        <v>23739667</v>
      </c>
    </row>
    <row r="149" spans="1:16">
      <c r="A149" s="18">
        <v>67</v>
      </c>
      <c r="B149" s="6">
        <v>24</v>
      </c>
      <c r="C149">
        <v>0.16949152542373</v>
      </c>
      <c r="D149" t="s">
        <v>14</v>
      </c>
      <c r="E149">
        <v>21.8</v>
      </c>
      <c r="F149" s="21" t="s">
        <v>15</v>
      </c>
      <c r="G149" t="s">
        <v>279</v>
      </c>
      <c r="H149">
        <v>27.3</v>
      </c>
      <c r="I149" t="s">
        <v>17</v>
      </c>
      <c r="J149" t="s">
        <v>18</v>
      </c>
      <c r="K149" t="s">
        <v>19</v>
      </c>
      <c r="L149" t="s">
        <v>27</v>
      </c>
      <c r="M149" t="s">
        <v>326</v>
      </c>
      <c r="N149">
        <v>0</v>
      </c>
      <c r="O149">
        <v>23739667</v>
      </c>
    </row>
    <row r="150" spans="1:16">
      <c r="A150" s="18">
        <v>68</v>
      </c>
      <c r="B150" s="6">
        <v>4</v>
      </c>
      <c r="C150">
        <v>8.6021505376343996E-2</v>
      </c>
      <c r="D150" t="s">
        <v>14</v>
      </c>
      <c r="E150" t="s">
        <v>326</v>
      </c>
      <c r="F150" s="6" t="s">
        <v>48</v>
      </c>
      <c r="G150" t="s">
        <v>279</v>
      </c>
      <c r="H150">
        <v>42.5</v>
      </c>
      <c r="I150" t="s">
        <v>17</v>
      </c>
      <c r="J150" t="s">
        <v>18</v>
      </c>
      <c r="K150" t="s">
        <v>19</v>
      </c>
      <c r="L150" t="s">
        <v>20</v>
      </c>
      <c r="M150" t="s">
        <v>326</v>
      </c>
      <c r="N150">
        <v>5000</v>
      </c>
      <c r="O150" s="21">
        <v>21711861</v>
      </c>
      <c r="P150" s="6" t="s">
        <v>49</v>
      </c>
    </row>
    <row r="151" spans="1:16">
      <c r="A151" s="18">
        <v>68</v>
      </c>
      <c r="B151" s="6">
        <v>8</v>
      </c>
      <c r="C151">
        <v>6.4516129032257993E-2</v>
      </c>
      <c r="D151" t="s">
        <v>14</v>
      </c>
      <c r="E151" t="s">
        <v>326</v>
      </c>
      <c r="F151" s="6" t="s">
        <v>48</v>
      </c>
      <c r="G151" t="s">
        <v>279</v>
      </c>
      <c r="H151">
        <v>42.5</v>
      </c>
      <c r="I151" t="s">
        <v>17</v>
      </c>
      <c r="J151" t="s">
        <v>18</v>
      </c>
      <c r="K151" t="s">
        <v>19</v>
      </c>
      <c r="L151" t="s">
        <v>20</v>
      </c>
      <c r="M151" t="s">
        <v>326</v>
      </c>
      <c r="N151">
        <v>5000</v>
      </c>
      <c r="O151" s="21">
        <v>21711861</v>
      </c>
    </row>
    <row r="152" spans="1:16">
      <c r="A152" s="18">
        <v>68</v>
      </c>
      <c r="B152" s="6">
        <v>24</v>
      </c>
      <c r="C152">
        <v>0.01</v>
      </c>
      <c r="D152" t="s">
        <v>14</v>
      </c>
      <c r="E152" t="s">
        <v>326</v>
      </c>
      <c r="F152" s="6" t="s">
        <v>48</v>
      </c>
      <c r="G152" t="s">
        <v>279</v>
      </c>
      <c r="H152">
        <v>42.5</v>
      </c>
      <c r="I152" t="s">
        <v>17</v>
      </c>
      <c r="J152" t="s">
        <v>18</v>
      </c>
      <c r="K152" t="s">
        <v>19</v>
      </c>
      <c r="L152" t="s">
        <v>20</v>
      </c>
      <c r="M152" t="s">
        <v>326</v>
      </c>
      <c r="N152">
        <v>5000</v>
      </c>
      <c r="O152" s="21">
        <v>21711861</v>
      </c>
    </row>
    <row r="153" spans="1:16">
      <c r="A153" s="18">
        <v>69</v>
      </c>
      <c r="B153" s="6">
        <v>0.5</v>
      </c>
      <c r="C153">
        <v>0.35714285714285499</v>
      </c>
      <c r="D153" t="s">
        <v>14</v>
      </c>
      <c r="E153">
        <v>21.4</v>
      </c>
      <c r="F153" t="s">
        <v>31</v>
      </c>
      <c r="G153" t="s">
        <v>279</v>
      </c>
      <c r="H153">
        <v>10</v>
      </c>
      <c r="I153" t="s">
        <v>17</v>
      </c>
      <c r="J153" t="s">
        <v>18</v>
      </c>
      <c r="K153" t="s">
        <v>99</v>
      </c>
      <c r="L153" t="s">
        <v>20</v>
      </c>
      <c r="M153" t="s">
        <v>196</v>
      </c>
      <c r="N153">
        <v>5000</v>
      </c>
      <c r="O153">
        <v>21093587</v>
      </c>
      <c r="P153" s="6" t="s">
        <v>103</v>
      </c>
    </row>
    <row r="154" spans="1:16">
      <c r="A154" s="18">
        <v>69</v>
      </c>
      <c r="B154" s="6">
        <v>2</v>
      </c>
      <c r="C154">
        <v>0.35714285714285499</v>
      </c>
      <c r="D154" t="s">
        <v>14</v>
      </c>
      <c r="E154">
        <v>21.4</v>
      </c>
      <c r="F154" t="s">
        <v>31</v>
      </c>
      <c r="G154" t="s">
        <v>279</v>
      </c>
      <c r="H154">
        <v>10</v>
      </c>
      <c r="I154" t="s">
        <v>17</v>
      </c>
      <c r="J154" t="s">
        <v>18</v>
      </c>
      <c r="K154" t="s">
        <v>99</v>
      </c>
      <c r="L154" t="s">
        <v>20</v>
      </c>
      <c r="M154" t="s">
        <v>196</v>
      </c>
      <c r="N154">
        <v>5000</v>
      </c>
      <c r="O154">
        <v>21093587</v>
      </c>
    </row>
    <row r="155" spans="1:16">
      <c r="A155" s="18">
        <v>69</v>
      </c>
      <c r="B155" s="6">
        <v>6</v>
      </c>
      <c r="C155">
        <v>0.17857142857142699</v>
      </c>
      <c r="D155" t="s">
        <v>14</v>
      </c>
      <c r="E155">
        <v>21.4</v>
      </c>
      <c r="F155" t="s">
        <v>31</v>
      </c>
      <c r="G155" t="s">
        <v>279</v>
      </c>
      <c r="H155">
        <v>10</v>
      </c>
      <c r="I155" t="s">
        <v>17</v>
      </c>
      <c r="J155" t="s">
        <v>18</v>
      </c>
      <c r="K155" t="s">
        <v>99</v>
      </c>
      <c r="L155" t="s">
        <v>20</v>
      </c>
      <c r="M155" t="s">
        <v>196</v>
      </c>
      <c r="N155">
        <v>5000</v>
      </c>
      <c r="O155">
        <v>21093587</v>
      </c>
    </row>
    <row r="156" spans="1:16">
      <c r="A156" s="18">
        <v>69</v>
      </c>
      <c r="B156" s="6">
        <v>24</v>
      </c>
      <c r="C156">
        <v>0.35714285714285499</v>
      </c>
      <c r="D156" t="s">
        <v>14</v>
      </c>
      <c r="E156">
        <v>21.4</v>
      </c>
      <c r="F156" t="s">
        <v>31</v>
      </c>
      <c r="G156" t="s">
        <v>279</v>
      </c>
      <c r="H156">
        <v>10</v>
      </c>
      <c r="I156" t="s">
        <v>17</v>
      </c>
      <c r="J156" t="s">
        <v>18</v>
      </c>
      <c r="K156" t="s">
        <v>99</v>
      </c>
      <c r="L156" t="s">
        <v>20</v>
      </c>
      <c r="M156" t="s">
        <v>196</v>
      </c>
      <c r="N156">
        <v>5000</v>
      </c>
      <c r="O156">
        <v>21093587</v>
      </c>
    </row>
    <row r="157" spans="1:16">
      <c r="A157" s="18">
        <v>69</v>
      </c>
      <c r="B157" s="6">
        <v>72</v>
      </c>
      <c r="C157">
        <v>1.96428571428571</v>
      </c>
      <c r="D157" t="s">
        <v>14</v>
      </c>
      <c r="E157">
        <v>21.4</v>
      </c>
      <c r="F157" t="s">
        <v>31</v>
      </c>
      <c r="G157" t="s">
        <v>279</v>
      </c>
      <c r="H157">
        <v>10</v>
      </c>
      <c r="I157" t="s">
        <v>17</v>
      </c>
      <c r="J157" t="s">
        <v>18</v>
      </c>
      <c r="K157" t="s">
        <v>99</v>
      </c>
      <c r="L157" t="s">
        <v>20</v>
      </c>
      <c r="M157" t="s">
        <v>196</v>
      </c>
      <c r="N157">
        <v>5000</v>
      </c>
      <c r="O157">
        <v>21093587</v>
      </c>
    </row>
    <row r="158" spans="1:16">
      <c r="A158" s="18">
        <v>70</v>
      </c>
      <c r="B158" s="6">
        <v>0.5</v>
      </c>
      <c r="C158">
        <v>3.59</v>
      </c>
      <c r="D158" t="s">
        <v>14</v>
      </c>
      <c r="E158">
        <v>21</v>
      </c>
      <c r="F158" t="s">
        <v>31</v>
      </c>
      <c r="G158" t="s">
        <v>279</v>
      </c>
      <c r="H158">
        <v>50</v>
      </c>
      <c r="I158" t="s">
        <v>17</v>
      </c>
      <c r="J158" t="s">
        <v>18</v>
      </c>
      <c r="K158" t="s">
        <v>19</v>
      </c>
      <c r="L158" t="s">
        <v>20</v>
      </c>
      <c r="M158" t="s">
        <v>59</v>
      </c>
      <c r="N158">
        <v>5000</v>
      </c>
      <c r="O158" s="21">
        <v>21093587</v>
      </c>
      <c r="P158" s="6" t="s">
        <v>50</v>
      </c>
    </row>
    <row r="159" spans="1:16">
      <c r="A159" s="18">
        <v>70</v>
      </c>
      <c r="B159" s="6">
        <v>2</v>
      </c>
      <c r="C159">
        <v>0.39</v>
      </c>
      <c r="D159" t="s">
        <v>14</v>
      </c>
      <c r="E159">
        <v>21</v>
      </c>
      <c r="F159" t="s">
        <v>31</v>
      </c>
      <c r="G159" t="s">
        <v>279</v>
      </c>
      <c r="H159">
        <v>50</v>
      </c>
      <c r="I159" t="s">
        <v>17</v>
      </c>
      <c r="J159" t="s">
        <v>18</v>
      </c>
      <c r="K159" t="s">
        <v>19</v>
      </c>
      <c r="L159" t="s">
        <v>20</v>
      </c>
      <c r="M159" t="s">
        <v>59</v>
      </c>
      <c r="N159">
        <v>5000</v>
      </c>
      <c r="O159" s="21">
        <v>21093587</v>
      </c>
    </row>
    <row r="160" spans="1:16">
      <c r="A160" s="18">
        <v>71</v>
      </c>
      <c r="B160" s="6">
        <v>8.3333332999999996E-2</v>
      </c>
      <c r="C160">
        <v>0.44444444444444903</v>
      </c>
      <c r="D160" t="s">
        <v>14</v>
      </c>
      <c r="E160">
        <v>26.1</v>
      </c>
      <c r="F160" s="21" t="s">
        <v>42</v>
      </c>
      <c r="G160" t="s">
        <v>279</v>
      </c>
      <c r="H160">
        <v>11</v>
      </c>
      <c r="I160" s="5" t="s">
        <v>328</v>
      </c>
      <c r="J160" t="s">
        <v>18</v>
      </c>
      <c r="K160" t="s">
        <v>56</v>
      </c>
      <c r="L160" t="s">
        <v>20</v>
      </c>
      <c r="M160" t="s">
        <v>59</v>
      </c>
      <c r="N160">
        <v>0</v>
      </c>
      <c r="O160" s="21">
        <v>17962085</v>
      </c>
      <c r="P160" s="6" t="s">
        <v>391</v>
      </c>
    </row>
    <row r="161" spans="1:16">
      <c r="A161" s="18">
        <v>71</v>
      </c>
      <c r="B161" s="6">
        <v>1</v>
      </c>
      <c r="C161">
        <v>0.01</v>
      </c>
      <c r="D161" t="s">
        <v>14</v>
      </c>
      <c r="E161">
        <v>26.1</v>
      </c>
      <c r="F161" s="21" t="s">
        <v>42</v>
      </c>
      <c r="G161" t="s">
        <v>279</v>
      </c>
      <c r="H161">
        <v>11</v>
      </c>
      <c r="I161" s="5" t="s">
        <v>328</v>
      </c>
      <c r="J161" t="s">
        <v>18</v>
      </c>
      <c r="K161" t="s">
        <v>56</v>
      </c>
      <c r="L161" t="s">
        <v>20</v>
      </c>
      <c r="M161" t="s">
        <v>59</v>
      </c>
      <c r="N161">
        <v>0</v>
      </c>
      <c r="O161" s="21">
        <v>17962085</v>
      </c>
    </row>
    <row r="162" spans="1:16">
      <c r="A162" s="18">
        <v>71</v>
      </c>
      <c r="B162" s="6">
        <v>24</v>
      </c>
      <c r="C162">
        <v>0.01</v>
      </c>
      <c r="D162" t="s">
        <v>14</v>
      </c>
      <c r="E162">
        <v>26.1</v>
      </c>
      <c r="F162" s="21" t="s">
        <v>42</v>
      </c>
      <c r="G162" t="s">
        <v>279</v>
      </c>
      <c r="H162">
        <v>11</v>
      </c>
      <c r="I162" s="5" t="s">
        <v>328</v>
      </c>
      <c r="J162" t="s">
        <v>18</v>
      </c>
      <c r="K162" t="s">
        <v>56</v>
      </c>
      <c r="L162" t="s">
        <v>20</v>
      </c>
      <c r="M162" t="s">
        <v>59</v>
      </c>
      <c r="N162">
        <v>0</v>
      </c>
      <c r="O162" s="21">
        <v>17962085</v>
      </c>
    </row>
    <row r="163" spans="1:16">
      <c r="A163" s="18">
        <v>71</v>
      </c>
      <c r="B163" s="6">
        <v>96</v>
      </c>
      <c r="C163">
        <v>0.01</v>
      </c>
      <c r="D163" t="s">
        <v>14</v>
      </c>
      <c r="E163">
        <v>26.1</v>
      </c>
      <c r="F163" s="21" t="s">
        <v>42</v>
      </c>
      <c r="G163" t="s">
        <v>279</v>
      </c>
      <c r="H163">
        <v>11</v>
      </c>
      <c r="I163" s="5" t="s">
        <v>328</v>
      </c>
      <c r="J163" t="s">
        <v>18</v>
      </c>
      <c r="K163" t="s">
        <v>56</v>
      </c>
      <c r="L163" t="s">
        <v>20</v>
      </c>
      <c r="M163" t="s">
        <v>59</v>
      </c>
      <c r="N163">
        <v>0</v>
      </c>
      <c r="O163" s="21">
        <v>17962085</v>
      </c>
    </row>
    <row r="164" spans="1:16">
      <c r="A164" s="18">
        <v>72</v>
      </c>
      <c r="B164" s="6">
        <v>1</v>
      </c>
      <c r="C164">
        <v>0.16853932584270301</v>
      </c>
      <c r="D164" t="s">
        <v>14</v>
      </c>
      <c r="E164">
        <v>26.1</v>
      </c>
      <c r="F164" s="21" t="s">
        <v>42</v>
      </c>
      <c r="G164" t="s">
        <v>279</v>
      </c>
      <c r="H164">
        <v>11</v>
      </c>
      <c r="I164" s="5" t="s">
        <v>328</v>
      </c>
      <c r="J164" t="s">
        <v>18</v>
      </c>
      <c r="K164" t="s">
        <v>56</v>
      </c>
      <c r="L164" t="s">
        <v>20</v>
      </c>
      <c r="M164" t="s">
        <v>59</v>
      </c>
      <c r="N164">
        <v>0</v>
      </c>
      <c r="O164" s="21">
        <v>17962085</v>
      </c>
      <c r="P164" s="6" t="s">
        <v>392</v>
      </c>
    </row>
    <row r="165" spans="1:16">
      <c r="A165" s="18">
        <v>72</v>
      </c>
      <c r="B165" s="6">
        <v>24</v>
      </c>
      <c r="C165">
        <v>0.16853932584270301</v>
      </c>
      <c r="D165" t="s">
        <v>14</v>
      </c>
      <c r="E165">
        <v>26.1</v>
      </c>
      <c r="F165" s="21" t="s">
        <v>42</v>
      </c>
      <c r="G165" t="s">
        <v>279</v>
      </c>
      <c r="H165">
        <v>11</v>
      </c>
      <c r="I165" s="5" t="s">
        <v>328</v>
      </c>
      <c r="J165" t="s">
        <v>18</v>
      </c>
      <c r="K165" t="s">
        <v>56</v>
      </c>
      <c r="L165" t="s">
        <v>20</v>
      </c>
      <c r="M165" t="s">
        <v>59</v>
      </c>
      <c r="N165">
        <v>0</v>
      </c>
      <c r="O165" s="21">
        <v>17962085</v>
      </c>
    </row>
    <row r="166" spans="1:16">
      <c r="A166" s="18">
        <v>72</v>
      </c>
      <c r="B166" s="6">
        <v>96</v>
      </c>
      <c r="C166">
        <v>0.16853932584270301</v>
      </c>
      <c r="D166" t="s">
        <v>14</v>
      </c>
      <c r="E166">
        <v>26.1</v>
      </c>
      <c r="F166" s="21" t="s">
        <v>42</v>
      </c>
      <c r="G166" t="s">
        <v>279</v>
      </c>
      <c r="H166">
        <v>11</v>
      </c>
      <c r="I166" s="5" t="s">
        <v>328</v>
      </c>
      <c r="J166" t="s">
        <v>18</v>
      </c>
      <c r="K166" t="s">
        <v>56</v>
      </c>
      <c r="L166" t="s">
        <v>20</v>
      </c>
      <c r="M166" t="s">
        <v>59</v>
      </c>
      <c r="N166">
        <v>0</v>
      </c>
      <c r="O166" s="21">
        <v>17962085</v>
      </c>
    </row>
    <row r="167" spans="1:16">
      <c r="A167" s="18">
        <v>73</v>
      </c>
      <c r="B167" s="6">
        <v>1</v>
      </c>
      <c r="C167">
        <v>0.64814814814815003</v>
      </c>
      <c r="D167" t="s">
        <v>14</v>
      </c>
      <c r="E167">
        <v>26.1</v>
      </c>
      <c r="F167" s="21" t="s">
        <v>42</v>
      </c>
      <c r="G167" t="s">
        <v>279</v>
      </c>
      <c r="H167">
        <v>11</v>
      </c>
      <c r="I167" s="5" t="s">
        <v>328</v>
      </c>
      <c r="J167" t="s">
        <v>18</v>
      </c>
      <c r="K167" t="s">
        <v>56</v>
      </c>
      <c r="L167" t="s">
        <v>20</v>
      </c>
      <c r="M167" t="s">
        <v>59</v>
      </c>
      <c r="N167">
        <v>0</v>
      </c>
      <c r="O167" s="21">
        <v>17962085</v>
      </c>
      <c r="P167" s="6" t="s">
        <v>393</v>
      </c>
    </row>
    <row r="168" spans="1:16">
      <c r="A168" s="18">
        <v>73</v>
      </c>
      <c r="B168" s="6">
        <v>24</v>
      </c>
      <c r="C168">
        <v>0.37037037037037301</v>
      </c>
      <c r="D168" t="s">
        <v>14</v>
      </c>
      <c r="E168">
        <v>26.1</v>
      </c>
      <c r="F168" s="21" t="s">
        <v>42</v>
      </c>
      <c r="G168" t="s">
        <v>279</v>
      </c>
      <c r="H168">
        <v>11</v>
      </c>
      <c r="I168" s="5" t="s">
        <v>328</v>
      </c>
      <c r="J168" t="s">
        <v>18</v>
      </c>
      <c r="K168" t="s">
        <v>56</v>
      </c>
      <c r="L168" t="s">
        <v>20</v>
      </c>
      <c r="M168" t="s">
        <v>59</v>
      </c>
      <c r="N168">
        <v>0</v>
      </c>
      <c r="O168" s="21">
        <v>17962085</v>
      </c>
    </row>
    <row r="169" spans="1:16">
      <c r="A169" s="18">
        <v>73</v>
      </c>
      <c r="B169" s="6">
        <v>96</v>
      </c>
      <c r="C169">
        <v>0.37037037037037301</v>
      </c>
      <c r="D169" t="s">
        <v>14</v>
      </c>
      <c r="E169">
        <v>26.1</v>
      </c>
      <c r="F169" s="21" t="s">
        <v>42</v>
      </c>
      <c r="G169" t="s">
        <v>279</v>
      </c>
      <c r="H169">
        <v>11</v>
      </c>
      <c r="I169" s="5" t="s">
        <v>328</v>
      </c>
      <c r="J169" t="s">
        <v>18</v>
      </c>
      <c r="K169" t="s">
        <v>56</v>
      </c>
      <c r="L169" t="s">
        <v>20</v>
      </c>
      <c r="M169" t="s">
        <v>59</v>
      </c>
      <c r="N169">
        <v>0</v>
      </c>
      <c r="O169" s="21">
        <v>17962085</v>
      </c>
    </row>
    <row r="170" spans="1:16">
      <c r="A170" s="18">
        <v>74</v>
      </c>
      <c r="B170" s="6">
        <v>24</v>
      </c>
      <c r="C170" s="47">
        <v>0.15463917525773196</v>
      </c>
      <c r="D170" t="s">
        <v>14</v>
      </c>
      <c r="E170">
        <v>27.5</v>
      </c>
      <c r="F170" s="16" t="s">
        <v>74</v>
      </c>
      <c r="G170" t="s">
        <v>279</v>
      </c>
      <c r="H170">
        <v>15</v>
      </c>
      <c r="I170" t="s">
        <v>17</v>
      </c>
      <c r="J170" t="s">
        <v>18</v>
      </c>
      <c r="K170" t="s">
        <v>19</v>
      </c>
      <c r="L170" t="s">
        <v>20</v>
      </c>
      <c r="M170" t="s">
        <v>378</v>
      </c>
      <c r="N170">
        <v>0</v>
      </c>
      <c r="O170" s="21">
        <v>18722754</v>
      </c>
      <c r="P170" s="6" t="s">
        <v>75</v>
      </c>
    </row>
    <row r="171" spans="1:16">
      <c r="A171" s="18">
        <v>75</v>
      </c>
      <c r="B171" s="6">
        <v>24</v>
      </c>
      <c r="C171" s="47">
        <v>7.422680412371134E-2</v>
      </c>
      <c r="D171" t="s">
        <v>14</v>
      </c>
      <c r="E171">
        <v>27.5</v>
      </c>
      <c r="F171" s="16" t="s">
        <v>74</v>
      </c>
      <c r="G171" t="s">
        <v>279</v>
      </c>
      <c r="H171">
        <v>50</v>
      </c>
      <c r="I171" t="s">
        <v>17</v>
      </c>
      <c r="J171" t="s">
        <v>18</v>
      </c>
      <c r="K171" t="s">
        <v>19</v>
      </c>
      <c r="L171" t="s">
        <v>20</v>
      </c>
      <c r="M171" t="s">
        <v>378</v>
      </c>
      <c r="N171">
        <v>0</v>
      </c>
      <c r="O171" s="21">
        <v>18722754</v>
      </c>
      <c r="P171" s="6" t="s">
        <v>76</v>
      </c>
    </row>
    <row r="172" spans="1:16">
      <c r="A172" s="18">
        <v>76</v>
      </c>
      <c r="B172" s="6">
        <v>24</v>
      </c>
      <c r="C172">
        <v>0.01</v>
      </c>
      <c r="D172" t="s">
        <v>14</v>
      </c>
      <c r="E172">
        <v>27.5</v>
      </c>
      <c r="F172" s="16" t="s">
        <v>74</v>
      </c>
      <c r="G172" t="s">
        <v>279</v>
      </c>
      <c r="H172">
        <v>100</v>
      </c>
      <c r="I172" t="s">
        <v>17</v>
      </c>
      <c r="J172" t="s">
        <v>18</v>
      </c>
      <c r="K172" t="s">
        <v>19</v>
      </c>
      <c r="L172" t="s">
        <v>20</v>
      </c>
      <c r="M172" t="s">
        <v>378</v>
      </c>
      <c r="N172">
        <v>0</v>
      </c>
      <c r="O172" s="21">
        <v>18722754</v>
      </c>
      <c r="P172" s="6" t="s">
        <v>23</v>
      </c>
    </row>
    <row r="173" spans="1:16">
      <c r="A173" s="18">
        <v>77</v>
      </c>
      <c r="B173" s="6">
        <v>24</v>
      </c>
      <c r="C173">
        <v>0.01</v>
      </c>
      <c r="D173" t="s">
        <v>14</v>
      </c>
      <c r="E173">
        <v>27.5</v>
      </c>
      <c r="F173" s="16" t="s">
        <v>74</v>
      </c>
      <c r="G173" t="s">
        <v>279</v>
      </c>
      <c r="H173">
        <v>200</v>
      </c>
      <c r="I173" t="s">
        <v>17</v>
      </c>
      <c r="J173" t="s">
        <v>18</v>
      </c>
      <c r="K173" t="s">
        <v>19</v>
      </c>
      <c r="L173" t="s">
        <v>20</v>
      </c>
      <c r="M173" t="s">
        <v>378</v>
      </c>
      <c r="N173">
        <v>0</v>
      </c>
      <c r="O173" s="21">
        <v>18722754</v>
      </c>
      <c r="P173" s="6" t="s">
        <v>77</v>
      </c>
    </row>
    <row r="174" spans="1:16">
      <c r="A174" s="18">
        <v>78</v>
      </c>
      <c r="B174" s="6">
        <v>1</v>
      </c>
      <c r="C174">
        <v>1.29411764705882</v>
      </c>
      <c r="D174" t="s">
        <v>14</v>
      </c>
      <c r="E174" t="s">
        <v>326</v>
      </c>
      <c r="F174" s="21" t="s">
        <v>15</v>
      </c>
      <c r="G174" t="s">
        <v>279</v>
      </c>
      <c r="H174">
        <v>9.4</v>
      </c>
      <c r="I174" t="s">
        <v>81</v>
      </c>
      <c r="J174" t="s">
        <v>18</v>
      </c>
      <c r="K174" t="s">
        <v>19</v>
      </c>
      <c r="L174" t="s">
        <v>20</v>
      </c>
      <c r="M174" t="s">
        <v>196</v>
      </c>
      <c r="N174">
        <v>5000</v>
      </c>
      <c r="O174" s="21">
        <v>24272951</v>
      </c>
      <c r="P174" s="6" t="s">
        <v>83</v>
      </c>
    </row>
    <row r="175" spans="1:16">
      <c r="A175" s="18">
        <v>78</v>
      </c>
      <c r="B175" s="6">
        <v>24</v>
      </c>
      <c r="C175">
        <v>0.70588235294117196</v>
      </c>
      <c r="D175" t="s">
        <v>14</v>
      </c>
      <c r="E175" t="s">
        <v>326</v>
      </c>
      <c r="F175" s="21" t="s">
        <v>15</v>
      </c>
      <c r="G175" t="s">
        <v>279</v>
      </c>
      <c r="H175">
        <v>9.4</v>
      </c>
      <c r="I175" t="s">
        <v>81</v>
      </c>
      <c r="J175" t="s">
        <v>18</v>
      </c>
      <c r="K175" t="s">
        <v>19</v>
      </c>
      <c r="L175" t="s">
        <v>20</v>
      </c>
      <c r="M175" t="s">
        <v>196</v>
      </c>
      <c r="N175">
        <v>5000</v>
      </c>
      <c r="O175" s="21">
        <v>24272951</v>
      </c>
      <c r="P175" s="6"/>
    </row>
    <row r="176" spans="1:16">
      <c r="A176" s="18">
        <v>78</v>
      </c>
      <c r="B176" s="6">
        <v>48</v>
      </c>
      <c r="C176">
        <v>0.47058823529411398</v>
      </c>
      <c r="D176" t="s">
        <v>14</v>
      </c>
      <c r="E176" t="s">
        <v>326</v>
      </c>
      <c r="F176" s="21" t="s">
        <v>15</v>
      </c>
      <c r="G176" t="s">
        <v>279</v>
      </c>
      <c r="H176">
        <v>9.4</v>
      </c>
      <c r="I176" t="s">
        <v>81</v>
      </c>
      <c r="J176" t="s">
        <v>18</v>
      </c>
      <c r="K176" t="s">
        <v>19</v>
      </c>
      <c r="L176" t="s">
        <v>20</v>
      </c>
      <c r="M176" t="s">
        <v>196</v>
      </c>
      <c r="N176">
        <v>5000</v>
      </c>
      <c r="O176" s="21">
        <v>24272951</v>
      </c>
      <c r="P176" s="6"/>
    </row>
    <row r="177" spans="1:16">
      <c r="A177" s="18">
        <v>79</v>
      </c>
      <c r="B177" s="6">
        <v>1</v>
      </c>
      <c r="C177">
        <v>0.30927835051546099</v>
      </c>
      <c r="D177" t="s">
        <v>14</v>
      </c>
      <c r="E177">
        <v>22.5</v>
      </c>
      <c r="F177" t="s">
        <v>31</v>
      </c>
      <c r="G177" t="s">
        <v>279</v>
      </c>
      <c r="H177">
        <v>21.5</v>
      </c>
      <c r="I177" t="s">
        <v>167</v>
      </c>
      <c r="J177" t="s">
        <v>18</v>
      </c>
      <c r="K177" t="s">
        <v>19</v>
      </c>
      <c r="L177" t="s">
        <v>20</v>
      </c>
      <c r="M177" t="s">
        <v>326</v>
      </c>
      <c r="N177">
        <v>0</v>
      </c>
      <c r="O177" s="21">
        <v>21513349</v>
      </c>
      <c r="P177" s="6" t="s">
        <v>394</v>
      </c>
    </row>
    <row r="178" spans="1:16">
      <c r="F178" s="16"/>
      <c r="I178" s="6"/>
    </row>
    <row r="179" spans="1:16">
      <c r="F179" s="16"/>
      <c r="I179" s="6"/>
    </row>
    <row r="180" spans="1:16">
      <c r="C180" s="36"/>
      <c r="F180" s="16"/>
      <c r="I180" s="6"/>
    </row>
    <row r="181" spans="1:16">
      <c r="C181" s="36"/>
      <c r="F181" s="16"/>
      <c r="I181" s="6"/>
    </row>
    <row r="182" spans="1:16">
      <c r="C182" s="36"/>
    </row>
    <row r="183" spans="1:16">
      <c r="C183" s="36"/>
    </row>
  </sheetData>
  <phoneticPr fontId="16" type="noConversion"/>
  <hyperlinks>
    <hyperlink ref="O49" r:id="rId1" tooltip="Persistent link using digital object identifier" xr:uid="{00000000-0004-0000-0400-000000000000}"/>
    <hyperlink ref="O76" r:id="rId2" display=" 25955122" xr:uid="{00000000-0004-0000-0400-000002000000}"/>
    <hyperlink ref="O77" r:id="rId3" display=" 25955122" xr:uid="{3425E27B-19C7-4399-A0F3-E9E5C1FA996B}"/>
    <hyperlink ref="O50:O54" r:id="rId4" tooltip="Persistent link using digital object identifier" display="https://doi.org/10.1016/j.carbon.2010.11.005" xr:uid="{40AEEC4C-4E18-4367-B942-A03123A0427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821"/>
  <sheetViews>
    <sheetView zoomScale="70" zoomScaleNormal="70" workbookViewId="0">
      <pane ySplit="1" topLeftCell="A43" activePane="bottomLeft" state="frozen"/>
      <selection pane="bottomLeft" activeCell="K88" sqref="K88"/>
    </sheetView>
  </sheetViews>
  <sheetFormatPr defaultRowHeight="14.4"/>
  <cols>
    <col min="3" max="3" width="8.88671875" style="18"/>
    <col min="10" max="10" width="19.33203125" customWidth="1"/>
    <col min="15" max="15" width="29" customWidth="1"/>
  </cols>
  <sheetData>
    <row r="1" spans="1:27">
      <c r="A1" t="s">
        <v>0</v>
      </c>
      <c r="B1" t="s">
        <v>1</v>
      </c>
      <c r="C1" s="18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403</v>
      </c>
      <c r="J1" t="s">
        <v>8</v>
      </c>
      <c r="K1" t="s">
        <v>9</v>
      </c>
      <c r="L1" t="s">
        <v>10</v>
      </c>
      <c r="M1" t="s">
        <v>375</v>
      </c>
      <c r="N1" t="s">
        <v>11</v>
      </c>
      <c r="O1" t="s">
        <v>12</v>
      </c>
      <c r="P1" t="s">
        <v>13</v>
      </c>
    </row>
    <row r="2" spans="1:27">
      <c r="A2" s="18">
        <v>1</v>
      </c>
      <c r="B2" s="18">
        <v>4</v>
      </c>
      <c r="C2" s="18">
        <v>18.679245283018801</v>
      </c>
      <c r="D2" s="18" t="s">
        <v>14</v>
      </c>
      <c r="E2" s="18" t="s">
        <v>326</v>
      </c>
      <c r="F2" s="18" t="s">
        <v>31</v>
      </c>
      <c r="G2" s="18" t="s">
        <v>273</v>
      </c>
      <c r="H2" s="18">
        <v>5</v>
      </c>
      <c r="I2" s="18" t="s">
        <v>24</v>
      </c>
      <c r="J2" s="18" t="s">
        <v>18</v>
      </c>
      <c r="K2" s="18" t="s">
        <v>19</v>
      </c>
      <c r="L2" s="18" t="s">
        <v>25</v>
      </c>
      <c r="M2" s="18" t="s">
        <v>196</v>
      </c>
      <c r="N2" s="18">
        <v>5000</v>
      </c>
      <c r="O2" s="18">
        <v>25999665</v>
      </c>
      <c r="P2" s="18" t="s">
        <v>26</v>
      </c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>
      <c r="A3" s="18">
        <v>1</v>
      </c>
      <c r="B3" s="18">
        <v>24</v>
      </c>
      <c r="C3" s="18">
        <v>5.47169811320755</v>
      </c>
      <c r="D3" s="18" t="s">
        <v>14</v>
      </c>
      <c r="E3" s="18" t="s">
        <v>326</v>
      </c>
      <c r="F3" s="18" t="s">
        <v>31</v>
      </c>
      <c r="G3" s="18" t="s">
        <v>273</v>
      </c>
      <c r="H3" s="18">
        <v>5</v>
      </c>
      <c r="I3" s="18" t="s">
        <v>24</v>
      </c>
      <c r="J3" s="18" t="s">
        <v>18</v>
      </c>
      <c r="K3" s="18" t="s">
        <v>19</v>
      </c>
      <c r="L3" s="18" t="s">
        <v>25</v>
      </c>
      <c r="M3" s="18" t="s">
        <v>196</v>
      </c>
      <c r="N3" s="18">
        <v>5000</v>
      </c>
      <c r="O3" s="18">
        <v>25999665</v>
      </c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>
      <c r="A4" s="18">
        <v>1</v>
      </c>
      <c r="B4" s="18">
        <v>168</v>
      </c>
      <c r="C4" s="18">
        <v>0.18867924528303101</v>
      </c>
      <c r="D4" s="18" t="s">
        <v>14</v>
      </c>
      <c r="E4" s="18" t="s">
        <v>326</v>
      </c>
      <c r="F4" s="18" t="s">
        <v>31</v>
      </c>
      <c r="G4" s="18" t="s">
        <v>273</v>
      </c>
      <c r="H4" s="18">
        <v>5</v>
      </c>
      <c r="I4" s="18" t="s">
        <v>24</v>
      </c>
      <c r="J4" s="18" t="s">
        <v>18</v>
      </c>
      <c r="K4" s="18" t="s">
        <v>19</v>
      </c>
      <c r="L4" s="18" t="s">
        <v>25</v>
      </c>
      <c r="M4" s="18" t="s">
        <v>196</v>
      </c>
      <c r="N4" s="18">
        <v>5000</v>
      </c>
      <c r="O4" s="18">
        <v>25999665</v>
      </c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>
      <c r="A5" s="18">
        <v>2</v>
      </c>
      <c r="B5" s="18">
        <v>0.5</v>
      </c>
      <c r="C5" s="18">
        <v>8.5714285714285694</v>
      </c>
      <c r="D5" s="18" t="s">
        <v>14</v>
      </c>
      <c r="E5" s="18">
        <v>21.8</v>
      </c>
      <c r="F5" s="18" t="s">
        <v>15</v>
      </c>
      <c r="G5" s="18" t="s">
        <v>273</v>
      </c>
      <c r="H5" s="18">
        <v>27.3</v>
      </c>
      <c r="I5" s="18" t="s">
        <v>17</v>
      </c>
      <c r="J5" s="18" t="s">
        <v>18</v>
      </c>
      <c r="K5" s="18" t="s">
        <v>19</v>
      </c>
      <c r="L5" s="18" t="s">
        <v>27</v>
      </c>
      <c r="M5" s="18" t="s">
        <v>326</v>
      </c>
      <c r="N5" s="18">
        <v>0</v>
      </c>
      <c r="O5" s="18">
        <v>23739667</v>
      </c>
      <c r="P5" s="18" t="s">
        <v>28</v>
      </c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>
      <c r="A6" s="18">
        <v>2</v>
      </c>
      <c r="B6" s="18">
        <v>1</v>
      </c>
      <c r="C6" s="18">
        <v>5.75510204081632</v>
      </c>
      <c r="D6" s="18" t="s">
        <v>14</v>
      </c>
      <c r="E6" s="18">
        <v>21.8</v>
      </c>
      <c r="F6" s="18" t="s">
        <v>15</v>
      </c>
      <c r="G6" s="18" t="s">
        <v>273</v>
      </c>
      <c r="H6" s="18">
        <v>27.3</v>
      </c>
      <c r="I6" s="18" t="s">
        <v>17</v>
      </c>
      <c r="J6" s="18" t="s">
        <v>18</v>
      </c>
      <c r="K6" s="18" t="s">
        <v>19</v>
      </c>
      <c r="L6" s="18" t="s">
        <v>27</v>
      </c>
      <c r="M6" s="18" t="s">
        <v>326</v>
      </c>
      <c r="N6" s="18">
        <v>0</v>
      </c>
      <c r="O6" s="18">
        <v>23739667</v>
      </c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>
      <c r="A7" s="18">
        <v>2</v>
      </c>
      <c r="B7" s="18">
        <v>2</v>
      </c>
      <c r="C7" s="18">
        <v>3.65306122448979</v>
      </c>
      <c r="D7" s="18" t="s">
        <v>14</v>
      </c>
      <c r="E7" s="18">
        <v>21.8</v>
      </c>
      <c r="F7" s="18" t="s">
        <v>15</v>
      </c>
      <c r="G7" s="18" t="s">
        <v>273</v>
      </c>
      <c r="H7" s="18">
        <v>27.3</v>
      </c>
      <c r="I7" s="18" t="s">
        <v>17</v>
      </c>
      <c r="J7" s="18" t="s">
        <v>18</v>
      </c>
      <c r="K7" s="18" t="s">
        <v>19</v>
      </c>
      <c r="L7" s="18" t="s">
        <v>27</v>
      </c>
      <c r="M7" s="18" t="s">
        <v>326</v>
      </c>
      <c r="N7" s="18">
        <v>0</v>
      </c>
      <c r="O7" s="18">
        <v>23739667</v>
      </c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>
      <c r="A8" s="18">
        <v>2</v>
      </c>
      <c r="B8" s="18">
        <v>4</v>
      </c>
      <c r="C8" s="18">
        <v>1.0816326530612199</v>
      </c>
      <c r="D8" s="18" t="s">
        <v>14</v>
      </c>
      <c r="E8" s="18">
        <v>21.8</v>
      </c>
      <c r="F8" s="18" t="s">
        <v>15</v>
      </c>
      <c r="G8" s="18" t="s">
        <v>273</v>
      </c>
      <c r="H8" s="18">
        <v>27.3</v>
      </c>
      <c r="I8" s="18" t="s">
        <v>17</v>
      </c>
      <c r="J8" s="18" t="s">
        <v>18</v>
      </c>
      <c r="K8" s="18" t="s">
        <v>19</v>
      </c>
      <c r="L8" s="18" t="s">
        <v>27</v>
      </c>
      <c r="M8" s="18" t="s">
        <v>326</v>
      </c>
      <c r="N8" s="18">
        <v>0</v>
      </c>
      <c r="O8" s="18">
        <v>23739667</v>
      </c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>
      <c r="A9" s="18">
        <v>2</v>
      </c>
      <c r="B9" s="18">
        <v>24</v>
      </c>
      <c r="C9" s="18">
        <v>0.44897959183673503</v>
      </c>
      <c r="D9" s="18" t="s">
        <v>14</v>
      </c>
      <c r="E9" s="18">
        <v>21.8</v>
      </c>
      <c r="F9" s="18" t="s">
        <v>15</v>
      </c>
      <c r="G9" s="18" t="s">
        <v>273</v>
      </c>
      <c r="H9" s="18">
        <v>27.3</v>
      </c>
      <c r="I9" s="18" t="s">
        <v>17</v>
      </c>
      <c r="J9" s="18" t="s">
        <v>18</v>
      </c>
      <c r="K9" s="18" t="s">
        <v>19</v>
      </c>
      <c r="L9" s="18" t="s">
        <v>27</v>
      </c>
      <c r="M9" s="18" t="s">
        <v>326</v>
      </c>
      <c r="N9" s="18">
        <v>0</v>
      </c>
      <c r="O9" s="18">
        <v>23739667</v>
      </c>
      <c r="P9" s="18"/>
      <c r="Q9" s="18"/>
      <c r="R9" s="18"/>
      <c r="S9" s="18"/>
      <c r="T9" s="18"/>
      <c r="U9" s="18"/>
      <c r="V9" s="18"/>
      <c r="W9" s="18" t="s">
        <v>405</v>
      </c>
      <c r="X9" s="18" t="s">
        <v>404</v>
      </c>
      <c r="Y9" s="18"/>
      <c r="Z9" s="18"/>
      <c r="AA9" s="18"/>
    </row>
    <row r="10" spans="1:27">
      <c r="A10" s="18">
        <v>3</v>
      </c>
      <c r="B10" s="18">
        <v>24</v>
      </c>
      <c r="C10" s="18">
        <v>1.9166666666666601</v>
      </c>
      <c r="D10" s="18" t="s">
        <v>14</v>
      </c>
      <c r="E10" s="18" t="s">
        <v>326</v>
      </c>
      <c r="F10" s="18" t="s">
        <v>31</v>
      </c>
      <c r="G10" s="18" t="s">
        <v>273</v>
      </c>
      <c r="H10" s="18">
        <v>2.5</v>
      </c>
      <c r="I10" s="18" t="s">
        <v>29</v>
      </c>
      <c r="J10" s="18" t="s">
        <v>18</v>
      </c>
      <c r="K10" s="18" t="s">
        <v>30</v>
      </c>
      <c r="L10" s="18" t="s">
        <v>20</v>
      </c>
      <c r="M10" s="18" t="s">
        <v>326</v>
      </c>
      <c r="N10" s="18">
        <v>0</v>
      </c>
      <c r="O10" s="18">
        <v>25224367</v>
      </c>
      <c r="P10" s="18" t="s">
        <v>346</v>
      </c>
      <c r="Q10" s="18"/>
      <c r="R10" s="18"/>
      <c r="S10" s="18"/>
      <c r="T10" s="18"/>
      <c r="U10" s="18"/>
      <c r="V10" s="18"/>
      <c r="W10" s="18">
        <v>0.5</v>
      </c>
      <c r="X10" s="18">
        <v>8.5714285714285694</v>
      </c>
      <c r="Y10" s="18"/>
      <c r="Z10" s="18"/>
      <c r="AA10" s="18"/>
    </row>
    <row r="11" spans="1:27">
      <c r="A11" s="18">
        <v>4</v>
      </c>
      <c r="B11" s="18">
        <v>1</v>
      </c>
      <c r="C11" s="18">
        <v>44.430379746835399</v>
      </c>
      <c r="D11" s="18" t="s">
        <v>14</v>
      </c>
      <c r="E11" s="18">
        <v>20</v>
      </c>
      <c r="F11" s="18" t="s">
        <v>15</v>
      </c>
      <c r="G11" s="18" t="s">
        <v>273</v>
      </c>
      <c r="H11" s="18">
        <v>56.8</v>
      </c>
      <c r="I11" s="18" t="s">
        <v>35</v>
      </c>
      <c r="J11" s="18" t="s">
        <v>18</v>
      </c>
      <c r="K11" s="18" t="s">
        <v>19</v>
      </c>
      <c r="L11" s="18" t="s">
        <v>20</v>
      </c>
      <c r="M11" s="18" t="s">
        <v>326</v>
      </c>
      <c r="N11" s="18">
        <v>5000</v>
      </c>
      <c r="O11" s="18">
        <v>24766522</v>
      </c>
      <c r="P11" s="18" t="s">
        <v>36</v>
      </c>
      <c r="Q11" s="18"/>
      <c r="R11" s="18"/>
      <c r="S11" s="18"/>
      <c r="T11" s="18"/>
      <c r="U11" s="18"/>
      <c r="V11" s="18"/>
      <c r="W11" s="18">
        <v>1</v>
      </c>
      <c r="X11" s="18">
        <v>5.75510204081632</v>
      </c>
      <c r="Y11" s="18"/>
      <c r="Z11" s="18"/>
      <c r="AA11" s="18"/>
    </row>
    <row r="12" spans="1:27">
      <c r="A12" s="18">
        <v>4</v>
      </c>
      <c r="B12" s="18">
        <v>6</v>
      </c>
      <c r="C12" s="18">
        <v>24.652173913043399</v>
      </c>
      <c r="D12" s="18" t="s">
        <v>14</v>
      </c>
      <c r="E12" s="18">
        <v>20</v>
      </c>
      <c r="F12" s="18" t="s">
        <v>15</v>
      </c>
      <c r="G12" s="18" t="s">
        <v>273</v>
      </c>
      <c r="H12" s="18">
        <v>56.8</v>
      </c>
      <c r="I12" s="18" t="s">
        <v>35</v>
      </c>
      <c r="J12" s="18" t="s">
        <v>18</v>
      </c>
      <c r="K12" s="18" t="s">
        <v>19</v>
      </c>
      <c r="L12" s="18" t="s">
        <v>20</v>
      </c>
      <c r="M12" s="18" t="s">
        <v>326</v>
      </c>
      <c r="N12" s="18">
        <v>5000</v>
      </c>
      <c r="O12" s="18">
        <v>24766522</v>
      </c>
      <c r="P12" s="18"/>
      <c r="Q12" s="18"/>
      <c r="R12" s="18"/>
      <c r="S12" s="18"/>
      <c r="T12" s="18"/>
      <c r="U12" s="18"/>
      <c r="V12" s="18"/>
      <c r="W12" s="18">
        <v>2</v>
      </c>
      <c r="X12" s="18">
        <v>3.65306122448979</v>
      </c>
      <c r="Y12" s="18"/>
      <c r="Z12" s="18"/>
      <c r="AA12" s="18"/>
    </row>
    <row r="13" spans="1:27">
      <c r="A13" s="18">
        <v>4</v>
      </c>
      <c r="B13" s="18">
        <v>24</v>
      </c>
      <c r="C13" s="18">
        <v>11.3777777777777</v>
      </c>
      <c r="D13" s="18" t="s">
        <v>14</v>
      </c>
      <c r="E13" s="18">
        <v>20</v>
      </c>
      <c r="F13" s="18" t="s">
        <v>15</v>
      </c>
      <c r="G13" s="18" t="s">
        <v>273</v>
      </c>
      <c r="H13" s="18">
        <v>56.8</v>
      </c>
      <c r="I13" s="18" t="s">
        <v>35</v>
      </c>
      <c r="J13" s="18" t="s">
        <v>18</v>
      </c>
      <c r="K13" s="18" t="s">
        <v>19</v>
      </c>
      <c r="L13" s="18" t="s">
        <v>20</v>
      </c>
      <c r="M13" s="18" t="s">
        <v>326</v>
      </c>
      <c r="N13" s="18">
        <v>5000</v>
      </c>
      <c r="O13" s="18">
        <v>24766522</v>
      </c>
      <c r="P13" s="18"/>
      <c r="Q13" s="18"/>
      <c r="R13" s="18"/>
      <c r="S13" s="18"/>
      <c r="T13" s="18"/>
      <c r="U13" s="18"/>
      <c r="V13" s="18"/>
      <c r="W13" s="18">
        <v>4</v>
      </c>
      <c r="X13" s="18">
        <v>1.0816326530612199</v>
      </c>
      <c r="Y13" s="18"/>
      <c r="Z13" s="18"/>
      <c r="AA13" s="18"/>
    </row>
    <row r="14" spans="1:27">
      <c r="A14" s="18">
        <v>5</v>
      </c>
      <c r="B14" s="18">
        <v>1</v>
      </c>
      <c r="C14" s="18">
        <v>16.582278481012601</v>
      </c>
      <c r="D14" s="18" t="s">
        <v>14</v>
      </c>
      <c r="E14" s="18">
        <v>20</v>
      </c>
      <c r="F14" s="18" t="s">
        <v>15</v>
      </c>
      <c r="G14" s="18" t="s">
        <v>273</v>
      </c>
      <c r="H14" s="18">
        <v>92</v>
      </c>
      <c r="I14" s="18" t="s">
        <v>35</v>
      </c>
      <c r="J14" s="18" t="s">
        <v>18</v>
      </c>
      <c r="K14" s="18" t="s">
        <v>37</v>
      </c>
      <c r="L14" s="18" t="s">
        <v>20</v>
      </c>
      <c r="M14" s="18" t="s">
        <v>326</v>
      </c>
      <c r="N14" s="18">
        <v>5000</v>
      </c>
      <c r="O14" s="18">
        <v>24766522</v>
      </c>
      <c r="P14" s="18" t="s">
        <v>38</v>
      </c>
      <c r="Q14" s="18"/>
      <c r="R14" s="18"/>
      <c r="S14" s="18"/>
      <c r="T14" s="18"/>
      <c r="U14" s="18"/>
      <c r="V14" s="18"/>
      <c r="W14" s="18">
        <v>24</v>
      </c>
      <c r="X14" s="18">
        <v>0.44897959183673503</v>
      </c>
      <c r="Y14" s="18"/>
      <c r="Z14" s="18"/>
      <c r="AA14" s="18"/>
    </row>
    <row r="15" spans="1:27">
      <c r="A15" s="18">
        <v>5</v>
      </c>
      <c r="B15" s="18">
        <v>6</v>
      </c>
      <c r="C15" s="18">
        <v>9.8260869565217206</v>
      </c>
      <c r="D15" s="18" t="s">
        <v>14</v>
      </c>
      <c r="E15" s="18">
        <v>20</v>
      </c>
      <c r="F15" s="18" t="s">
        <v>15</v>
      </c>
      <c r="G15" s="18" t="s">
        <v>273</v>
      </c>
      <c r="H15" s="18">
        <v>92</v>
      </c>
      <c r="I15" s="18" t="s">
        <v>35</v>
      </c>
      <c r="J15" s="18" t="s">
        <v>18</v>
      </c>
      <c r="K15" s="18" t="s">
        <v>37</v>
      </c>
      <c r="L15" s="18" t="s">
        <v>20</v>
      </c>
      <c r="M15" s="18" t="s">
        <v>326</v>
      </c>
      <c r="N15" s="18">
        <v>5000</v>
      </c>
      <c r="O15" s="18">
        <v>24766522</v>
      </c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>
      <c r="A16" s="18">
        <v>5</v>
      </c>
      <c r="B16" s="18">
        <v>24</v>
      </c>
      <c r="C16" s="18">
        <v>0.5</v>
      </c>
      <c r="D16" s="18" t="s">
        <v>14</v>
      </c>
      <c r="E16" s="18">
        <v>20</v>
      </c>
      <c r="F16" s="18" t="s">
        <v>15</v>
      </c>
      <c r="G16" s="18" t="s">
        <v>273</v>
      </c>
      <c r="H16" s="18">
        <v>92</v>
      </c>
      <c r="I16" s="18" t="s">
        <v>35</v>
      </c>
      <c r="J16" s="18" t="s">
        <v>18</v>
      </c>
      <c r="K16" s="18" t="s">
        <v>37</v>
      </c>
      <c r="L16" s="18" t="s">
        <v>20</v>
      </c>
      <c r="M16" s="18" t="s">
        <v>326</v>
      </c>
      <c r="N16" s="18">
        <v>5000</v>
      </c>
      <c r="O16" s="18">
        <v>24766522</v>
      </c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>
      <c r="A17" s="18">
        <v>6</v>
      </c>
      <c r="B17" s="18">
        <v>1</v>
      </c>
      <c r="C17" s="18">
        <v>14.9113924050633</v>
      </c>
      <c r="D17" s="18" t="s">
        <v>14</v>
      </c>
      <c r="E17" s="18">
        <v>20</v>
      </c>
      <c r="F17" s="18" t="s">
        <v>15</v>
      </c>
      <c r="G17" s="18" t="s">
        <v>273</v>
      </c>
      <c r="H17" s="18">
        <v>49.6</v>
      </c>
      <c r="I17" s="18" t="s">
        <v>35</v>
      </c>
      <c r="J17" s="18" t="s">
        <v>18</v>
      </c>
      <c r="K17" s="18" t="s">
        <v>39</v>
      </c>
      <c r="L17" s="18" t="s">
        <v>20</v>
      </c>
      <c r="M17" s="18" t="s">
        <v>326</v>
      </c>
      <c r="N17" s="18">
        <v>5000</v>
      </c>
      <c r="O17" s="18">
        <v>24766522</v>
      </c>
      <c r="P17" s="18" t="s">
        <v>40</v>
      </c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27">
      <c r="A18" s="18">
        <v>6</v>
      </c>
      <c r="B18" s="6">
        <v>6</v>
      </c>
      <c r="C18" s="18">
        <v>13.6521739130434</v>
      </c>
      <c r="D18" t="s">
        <v>14</v>
      </c>
      <c r="E18">
        <v>20</v>
      </c>
      <c r="F18" s="21" t="s">
        <v>15</v>
      </c>
      <c r="G18" t="s">
        <v>273</v>
      </c>
      <c r="H18">
        <v>49.6</v>
      </c>
      <c r="I18" t="s">
        <v>35</v>
      </c>
      <c r="J18" t="s">
        <v>18</v>
      </c>
      <c r="K18" t="s">
        <v>39</v>
      </c>
      <c r="L18" t="s">
        <v>20</v>
      </c>
      <c r="M18" t="s">
        <v>326</v>
      </c>
      <c r="N18">
        <v>5000</v>
      </c>
      <c r="O18" s="21">
        <v>24766522</v>
      </c>
    </row>
    <row r="19" spans="1:27">
      <c r="A19" s="18">
        <v>6</v>
      </c>
      <c r="B19" s="6">
        <v>24</v>
      </c>
      <c r="C19" s="18">
        <v>0.999999999999998</v>
      </c>
      <c r="D19" t="s">
        <v>14</v>
      </c>
      <c r="E19">
        <v>20</v>
      </c>
      <c r="F19" s="21" t="s">
        <v>15</v>
      </c>
      <c r="G19" t="s">
        <v>273</v>
      </c>
      <c r="H19">
        <v>49.6</v>
      </c>
      <c r="I19" t="s">
        <v>35</v>
      </c>
      <c r="J19" t="s">
        <v>18</v>
      </c>
      <c r="K19" t="s">
        <v>39</v>
      </c>
      <c r="L19" t="s">
        <v>20</v>
      </c>
      <c r="M19" t="s">
        <v>326</v>
      </c>
      <c r="N19">
        <v>5000</v>
      </c>
      <c r="O19" s="21">
        <v>24766522</v>
      </c>
    </row>
    <row r="20" spans="1:27">
      <c r="A20" s="18">
        <v>7</v>
      </c>
      <c r="B20" s="6">
        <v>1</v>
      </c>
      <c r="C20" s="18">
        <v>19.9479166666666</v>
      </c>
      <c r="D20" t="s">
        <v>14</v>
      </c>
      <c r="E20" t="s">
        <v>326</v>
      </c>
      <c r="F20" t="s">
        <v>31</v>
      </c>
      <c r="G20" t="s">
        <v>273</v>
      </c>
      <c r="H20">
        <v>5.5</v>
      </c>
      <c r="I20" t="s">
        <v>17</v>
      </c>
      <c r="J20" t="s">
        <v>18</v>
      </c>
      <c r="K20" t="s">
        <v>19</v>
      </c>
      <c r="L20" t="s">
        <v>20</v>
      </c>
      <c r="M20" t="s">
        <v>326</v>
      </c>
      <c r="N20">
        <v>1000</v>
      </c>
      <c r="O20">
        <v>24123783</v>
      </c>
      <c r="P20" s="6" t="s">
        <v>41</v>
      </c>
    </row>
    <row r="21" spans="1:27">
      <c r="A21" s="18">
        <v>7</v>
      </c>
      <c r="B21" s="6">
        <v>12</v>
      </c>
      <c r="C21" s="18">
        <v>3.3854166666666599</v>
      </c>
      <c r="D21" t="s">
        <v>14</v>
      </c>
      <c r="E21" t="s">
        <v>326</v>
      </c>
      <c r="F21" t="s">
        <v>31</v>
      </c>
      <c r="G21" t="s">
        <v>273</v>
      </c>
      <c r="H21">
        <v>5.5</v>
      </c>
      <c r="I21" t="s">
        <v>17</v>
      </c>
      <c r="J21" t="s">
        <v>18</v>
      </c>
      <c r="K21" t="s">
        <v>19</v>
      </c>
      <c r="L21" t="s">
        <v>20</v>
      </c>
      <c r="M21" t="s">
        <v>326</v>
      </c>
      <c r="N21">
        <v>1000</v>
      </c>
      <c r="O21">
        <v>24123783</v>
      </c>
    </row>
    <row r="22" spans="1:27">
      <c r="A22" s="18">
        <v>7</v>
      </c>
      <c r="B22" s="6">
        <v>24</v>
      </c>
      <c r="C22" s="18">
        <v>1.1979166666666601</v>
      </c>
      <c r="D22" t="s">
        <v>14</v>
      </c>
      <c r="E22" t="s">
        <v>326</v>
      </c>
      <c r="F22" t="s">
        <v>31</v>
      </c>
      <c r="G22" t="s">
        <v>273</v>
      </c>
      <c r="H22">
        <v>5.5</v>
      </c>
      <c r="I22" t="s">
        <v>17</v>
      </c>
      <c r="J22" t="s">
        <v>18</v>
      </c>
      <c r="K22" t="s">
        <v>19</v>
      </c>
      <c r="L22" t="s">
        <v>20</v>
      </c>
      <c r="M22" t="s">
        <v>326</v>
      </c>
      <c r="N22">
        <v>1000</v>
      </c>
      <c r="O22">
        <v>24123783</v>
      </c>
    </row>
    <row r="23" spans="1:27">
      <c r="A23" s="18">
        <v>7</v>
      </c>
      <c r="B23" s="6">
        <v>48</v>
      </c>
      <c r="C23" s="18">
        <v>0.52083333333333504</v>
      </c>
      <c r="D23" t="s">
        <v>14</v>
      </c>
      <c r="E23" t="s">
        <v>326</v>
      </c>
      <c r="F23" t="s">
        <v>31</v>
      </c>
      <c r="G23" t="s">
        <v>273</v>
      </c>
      <c r="H23">
        <v>5.5</v>
      </c>
      <c r="I23" t="s">
        <v>17</v>
      </c>
      <c r="J23" t="s">
        <v>18</v>
      </c>
      <c r="K23" t="s">
        <v>19</v>
      </c>
      <c r="L23" t="s">
        <v>20</v>
      </c>
      <c r="M23" t="s">
        <v>326</v>
      </c>
      <c r="N23">
        <v>1000</v>
      </c>
      <c r="O23">
        <v>24123783</v>
      </c>
    </row>
    <row r="24" spans="1:27">
      <c r="A24" s="18">
        <v>8</v>
      </c>
      <c r="B24" s="6">
        <v>1</v>
      </c>
      <c r="C24" s="18">
        <v>1.0833333333333299</v>
      </c>
      <c r="D24" t="s">
        <v>14</v>
      </c>
      <c r="E24">
        <v>22.5</v>
      </c>
      <c r="F24" s="21" t="s">
        <v>42</v>
      </c>
      <c r="G24" t="s">
        <v>273</v>
      </c>
      <c r="H24">
        <v>55</v>
      </c>
      <c r="I24" t="s">
        <v>29</v>
      </c>
      <c r="J24" t="s">
        <v>18</v>
      </c>
      <c r="K24" t="s">
        <v>39</v>
      </c>
      <c r="L24" t="s">
        <v>43</v>
      </c>
      <c r="M24" t="s">
        <v>57</v>
      </c>
      <c r="N24">
        <v>5000</v>
      </c>
      <c r="O24">
        <v>22690722</v>
      </c>
      <c r="P24" s="6" t="s">
        <v>44</v>
      </c>
    </row>
    <row r="25" spans="1:27">
      <c r="A25" s="18">
        <v>8</v>
      </c>
      <c r="B25" s="6">
        <v>4</v>
      </c>
      <c r="C25" s="18">
        <v>0.83333333333332904</v>
      </c>
      <c r="D25" t="s">
        <v>14</v>
      </c>
      <c r="E25">
        <v>22.5</v>
      </c>
      <c r="F25" s="21" t="s">
        <v>42</v>
      </c>
      <c r="G25" t="s">
        <v>273</v>
      </c>
      <c r="H25">
        <v>55</v>
      </c>
      <c r="I25" t="s">
        <v>29</v>
      </c>
      <c r="J25" t="s">
        <v>18</v>
      </c>
      <c r="K25" t="s">
        <v>39</v>
      </c>
      <c r="L25" t="s">
        <v>43</v>
      </c>
      <c r="M25" t="s">
        <v>57</v>
      </c>
      <c r="N25">
        <v>5000</v>
      </c>
      <c r="O25">
        <v>22690722</v>
      </c>
    </row>
    <row r="26" spans="1:27">
      <c r="A26" s="18">
        <v>8</v>
      </c>
      <c r="B26" s="6">
        <v>24</v>
      </c>
      <c r="C26" s="18">
        <v>1.0833333333333299</v>
      </c>
      <c r="D26" t="s">
        <v>14</v>
      </c>
      <c r="E26">
        <v>22.5</v>
      </c>
      <c r="F26" s="21" t="s">
        <v>42</v>
      </c>
      <c r="G26" t="s">
        <v>273</v>
      </c>
      <c r="H26">
        <v>55</v>
      </c>
      <c r="I26" t="s">
        <v>29</v>
      </c>
      <c r="J26" t="s">
        <v>18</v>
      </c>
      <c r="K26" t="s">
        <v>39</v>
      </c>
      <c r="L26" t="s">
        <v>43</v>
      </c>
      <c r="M26" t="s">
        <v>57</v>
      </c>
      <c r="N26">
        <v>5000</v>
      </c>
      <c r="O26">
        <v>22690722</v>
      </c>
    </row>
    <row r="27" spans="1:27">
      <c r="A27" s="18">
        <v>9</v>
      </c>
      <c r="B27" s="6">
        <v>1</v>
      </c>
      <c r="C27" s="18">
        <v>20.322580645161199</v>
      </c>
      <c r="D27" t="s">
        <v>14</v>
      </c>
      <c r="E27">
        <v>22.5</v>
      </c>
      <c r="F27" s="21" t="s">
        <v>42</v>
      </c>
      <c r="G27" t="s">
        <v>273</v>
      </c>
      <c r="H27">
        <v>30</v>
      </c>
      <c r="I27" t="s">
        <v>29</v>
      </c>
      <c r="J27" t="s">
        <v>18</v>
      </c>
      <c r="K27" t="s">
        <v>39</v>
      </c>
      <c r="L27" t="s">
        <v>43</v>
      </c>
      <c r="M27" t="s">
        <v>57</v>
      </c>
      <c r="N27">
        <v>5000</v>
      </c>
      <c r="O27">
        <v>22690722</v>
      </c>
      <c r="P27" s="6" t="s">
        <v>45</v>
      </c>
    </row>
    <row r="28" spans="1:27">
      <c r="A28" s="18">
        <v>9</v>
      </c>
      <c r="B28" s="6">
        <v>4</v>
      </c>
      <c r="C28" s="18">
        <v>16.451612903225801</v>
      </c>
      <c r="D28" t="s">
        <v>14</v>
      </c>
      <c r="E28">
        <v>22.5</v>
      </c>
      <c r="F28" s="21" t="s">
        <v>42</v>
      </c>
      <c r="G28" t="s">
        <v>273</v>
      </c>
      <c r="H28">
        <v>30</v>
      </c>
      <c r="I28" t="s">
        <v>29</v>
      </c>
      <c r="J28" t="s">
        <v>18</v>
      </c>
      <c r="K28" t="s">
        <v>39</v>
      </c>
      <c r="L28" t="s">
        <v>43</v>
      </c>
      <c r="M28" t="s">
        <v>57</v>
      </c>
      <c r="N28">
        <v>5000</v>
      </c>
      <c r="O28">
        <v>22690722</v>
      </c>
    </row>
    <row r="29" spans="1:27">
      <c r="A29" s="18">
        <v>9</v>
      </c>
      <c r="B29" s="6">
        <v>24</v>
      </c>
      <c r="C29" s="18">
        <v>2.3478260869565002</v>
      </c>
      <c r="D29" t="s">
        <v>14</v>
      </c>
      <c r="E29">
        <v>22.5</v>
      </c>
      <c r="F29" s="21" t="s">
        <v>42</v>
      </c>
      <c r="G29" t="s">
        <v>273</v>
      </c>
      <c r="H29">
        <v>30</v>
      </c>
      <c r="I29" t="s">
        <v>29</v>
      </c>
      <c r="J29" t="s">
        <v>18</v>
      </c>
      <c r="K29" t="s">
        <v>39</v>
      </c>
      <c r="L29" t="s">
        <v>43</v>
      </c>
      <c r="M29" t="s">
        <v>57</v>
      </c>
      <c r="N29">
        <v>5000</v>
      </c>
      <c r="O29">
        <v>22690722</v>
      </c>
    </row>
    <row r="30" spans="1:27">
      <c r="A30" s="18">
        <v>10</v>
      </c>
      <c r="B30" s="6">
        <v>1</v>
      </c>
      <c r="C30" s="18">
        <v>3.2244897959183598</v>
      </c>
      <c r="D30" t="s">
        <v>14</v>
      </c>
      <c r="E30">
        <v>22.5</v>
      </c>
      <c r="F30" s="21" t="s">
        <v>42</v>
      </c>
      <c r="G30" t="s">
        <v>273</v>
      </c>
      <c r="H30">
        <v>55</v>
      </c>
      <c r="I30" t="s">
        <v>29</v>
      </c>
      <c r="J30" t="s">
        <v>18</v>
      </c>
      <c r="K30" t="s">
        <v>39</v>
      </c>
      <c r="L30" t="s">
        <v>43</v>
      </c>
      <c r="M30" t="s">
        <v>57</v>
      </c>
      <c r="N30">
        <v>5000</v>
      </c>
      <c r="O30">
        <v>22690722</v>
      </c>
      <c r="P30" s="6" t="s">
        <v>46</v>
      </c>
    </row>
    <row r="31" spans="1:27">
      <c r="A31" s="18">
        <v>10</v>
      </c>
      <c r="B31" s="6">
        <v>4</v>
      </c>
      <c r="C31" s="18">
        <v>2.0816326530612201</v>
      </c>
      <c r="D31" t="s">
        <v>14</v>
      </c>
      <c r="E31">
        <v>22.5</v>
      </c>
      <c r="F31" s="21" t="s">
        <v>42</v>
      </c>
      <c r="G31" t="s">
        <v>273</v>
      </c>
      <c r="H31">
        <v>55</v>
      </c>
      <c r="I31" t="s">
        <v>29</v>
      </c>
      <c r="J31" t="s">
        <v>18</v>
      </c>
      <c r="K31" t="s">
        <v>39</v>
      </c>
      <c r="L31" t="s">
        <v>43</v>
      </c>
      <c r="M31" t="s">
        <v>57</v>
      </c>
      <c r="N31">
        <v>5000</v>
      </c>
      <c r="O31">
        <v>22690722</v>
      </c>
    </row>
    <row r="32" spans="1:27">
      <c r="A32" s="18">
        <v>10</v>
      </c>
      <c r="B32" s="6">
        <v>24</v>
      </c>
      <c r="C32" s="18">
        <v>1.2653061224489699</v>
      </c>
      <c r="D32" t="s">
        <v>14</v>
      </c>
      <c r="E32">
        <v>22.5</v>
      </c>
      <c r="F32" s="21" t="s">
        <v>42</v>
      </c>
      <c r="G32" t="s">
        <v>273</v>
      </c>
      <c r="H32">
        <v>55</v>
      </c>
      <c r="I32" t="s">
        <v>29</v>
      </c>
      <c r="J32" t="s">
        <v>18</v>
      </c>
      <c r="K32" t="s">
        <v>39</v>
      </c>
      <c r="L32" t="s">
        <v>43</v>
      </c>
      <c r="M32" t="s">
        <v>57</v>
      </c>
      <c r="N32">
        <v>5000</v>
      </c>
      <c r="O32">
        <v>22690722</v>
      </c>
    </row>
    <row r="33" spans="1:16">
      <c r="A33" s="18">
        <v>11</v>
      </c>
      <c r="B33" s="6">
        <v>1</v>
      </c>
      <c r="C33" s="18">
        <v>18.048780487804802</v>
      </c>
      <c r="D33" t="s">
        <v>14</v>
      </c>
      <c r="E33">
        <v>22.5</v>
      </c>
      <c r="F33" s="21" t="s">
        <v>42</v>
      </c>
      <c r="G33" t="s">
        <v>273</v>
      </c>
      <c r="H33">
        <v>30</v>
      </c>
      <c r="I33" t="s">
        <v>29</v>
      </c>
      <c r="J33" t="s">
        <v>18</v>
      </c>
      <c r="K33" t="s">
        <v>39</v>
      </c>
      <c r="L33" t="s">
        <v>43</v>
      </c>
      <c r="M33" t="s">
        <v>57</v>
      </c>
      <c r="N33">
        <v>5000</v>
      </c>
      <c r="O33">
        <v>22690722</v>
      </c>
      <c r="P33" s="6" t="s">
        <v>47</v>
      </c>
    </row>
    <row r="34" spans="1:16">
      <c r="A34" s="18">
        <v>11</v>
      </c>
      <c r="B34" s="6">
        <v>4</v>
      </c>
      <c r="C34" s="18">
        <v>13.170731707317</v>
      </c>
      <c r="D34" t="s">
        <v>14</v>
      </c>
      <c r="E34">
        <v>22.5</v>
      </c>
      <c r="F34" s="21" t="s">
        <v>42</v>
      </c>
      <c r="G34" t="s">
        <v>273</v>
      </c>
      <c r="H34">
        <v>30</v>
      </c>
      <c r="I34" t="s">
        <v>29</v>
      </c>
      <c r="J34" t="s">
        <v>18</v>
      </c>
      <c r="K34" t="s">
        <v>39</v>
      </c>
      <c r="L34" t="s">
        <v>43</v>
      </c>
      <c r="M34" t="s">
        <v>57</v>
      </c>
      <c r="N34">
        <v>5000</v>
      </c>
      <c r="O34">
        <v>22690722</v>
      </c>
    </row>
    <row r="35" spans="1:16">
      <c r="A35" s="18">
        <v>11</v>
      </c>
      <c r="B35" s="6">
        <v>24</v>
      </c>
      <c r="C35" s="18">
        <v>1.5999999999999901</v>
      </c>
      <c r="D35" t="s">
        <v>14</v>
      </c>
      <c r="E35">
        <v>22.5</v>
      </c>
      <c r="F35" s="21" t="s">
        <v>42</v>
      </c>
      <c r="G35" t="s">
        <v>273</v>
      </c>
      <c r="H35">
        <v>30</v>
      </c>
      <c r="I35" t="s">
        <v>29</v>
      </c>
      <c r="J35" t="s">
        <v>18</v>
      </c>
      <c r="K35" t="s">
        <v>39</v>
      </c>
      <c r="L35" t="s">
        <v>43</v>
      </c>
      <c r="M35" t="s">
        <v>57</v>
      </c>
      <c r="N35">
        <v>5000</v>
      </c>
      <c r="O35">
        <v>22690722</v>
      </c>
    </row>
    <row r="36" spans="1:16">
      <c r="A36" s="18">
        <v>12</v>
      </c>
      <c r="B36" s="6">
        <v>4</v>
      </c>
      <c r="C36" s="18">
        <v>0.74413225647442383</v>
      </c>
      <c r="D36" t="s">
        <v>14</v>
      </c>
      <c r="E36" t="s">
        <v>326</v>
      </c>
      <c r="F36" s="6" t="s">
        <v>48</v>
      </c>
      <c r="G36" t="s">
        <v>323</v>
      </c>
      <c r="H36">
        <v>42.5</v>
      </c>
      <c r="I36" t="s">
        <v>17</v>
      </c>
      <c r="J36" t="s">
        <v>18</v>
      </c>
      <c r="K36" t="s">
        <v>19</v>
      </c>
      <c r="L36" t="s">
        <v>20</v>
      </c>
      <c r="M36" t="s">
        <v>326</v>
      </c>
      <c r="N36">
        <v>5000</v>
      </c>
      <c r="O36" s="21">
        <v>21711861</v>
      </c>
      <c r="P36" s="6" t="s">
        <v>49</v>
      </c>
    </row>
    <row r="37" spans="1:16">
      <c r="A37" s="18">
        <v>12</v>
      </c>
      <c r="B37" s="6">
        <v>8</v>
      </c>
      <c r="C37" s="18">
        <v>1.6588935653888419</v>
      </c>
      <c r="D37" t="s">
        <v>14</v>
      </c>
      <c r="E37" t="s">
        <v>326</v>
      </c>
      <c r="F37" s="6" t="s">
        <v>48</v>
      </c>
      <c r="G37" t="s">
        <v>323</v>
      </c>
      <c r="H37">
        <v>42.5</v>
      </c>
      <c r="I37" t="s">
        <v>17</v>
      </c>
      <c r="J37" t="s">
        <v>18</v>
      </c>
      <c r="K37" t="s">
        <v>19</v>
      </c>
      <c r="L37" t="s">
        <v>20</v>
      </c>
      <c r="M37" t="s">
        <v>326</v>
      </c>
      <c r="N37">
        <v>5000</v>
      </c>
      <c r="O37" s="21">
        <v>21711861</v>
      </c>
    </row>
    <row r="38" spans="1:16">
      <c r="A38" s="18">
        <v>12</v>
      </c>
      <c r="B38" s="6">
        <v>24</v>
      </c>
      <c r="C38" s="18">
        <v>0.32229932127554661</v>
      </c>
      <c r="D38" t="s">
        <v>14</v>
      </c>
      <c r="E38" t="s">
        <v>326</v>
      </c>
      <c r="F38" s="6" t="s">
        <v>48</v>
      </c>
      <c r="G38" t="s">
        <v>323</v>
      </c>
      <c r="H38">
        <v>42.5</v>
      </c>
      <c r="I38" t="s">
        <v>17</v>
      </c>
      <c r="J38" t="s">
        <v>18</v>
      </c>
      <c r="K38" t="s">
        <v>19</v>
      </c>
      <c r="L38" t="s">
        <v>20</v>
      </c>
      <c r="M38" t="s">
        <v>326</v>
      </c>
      <c r="N38">
        <v>5000</v>
      </c>
      <c r="O38" s="21">
        <v>21711861</v>
      </c>
    </row>
    <row r="39" spans="1:16">
      <c r="A39" s="18">
        <v>13</v>
      </c>
      <c r="B39" s="6">
        <v>0.5</v>
      </c>
      <c r="C39" s="18">
        <v>8.9655172413793096</v>
      </c>
      <c r="D39" t="s">
        <v>14</v>
      </c>
      <c r="E39">
        <v>21</v>
      </c>
      <c r="F39" t="s">
        <v>31</v>
      </c>
      <c r="G39" t="s">
        <v>273</v>
      </c>
      <c r="H39">
        <v>50</v>
      </c>
      <c r="I39" t="s">
        <v>17</v>
      </c>
      <c r="J39" t="s">
        <v>18</v>
      </c>
      <c r="K39" t="s">
        <v>19</v>
      </c>
      <c r="L39" t="s">
        <v>20</v>
      </c>
      <c r="M39" t="s">
        <v>59</v>
      </c>
      <c r="N39">
        <v>5000</v>
      </c>
      <c r="O39" s="21">
        <v>21093587</v>
      </c>
      <c r="P39" s="6" t="s">
        <v>50</v>
      </c>
    </row>
    <row r="40" spans="1:16">
      <c r="A40" s="18">
        <v>13</v>
      </c>
      <c r="B40" s="6">
        <v>2</v>
      </c>
      <c r="C40" s="18">
        <v>6.8965517241379297</v>
      </c>
      <c r="D40" t="s">
        <v>14</v>
      </c>
      <c r="E40">
        <v>21</v>
      </c>
      <c r="F40" t="s">
        <v>31</v>
      </c>
      <c r="G40" t="s">
        <v>273</v>
      </c>
      <c r="H40">
        <v>50</v>
      </c>
      <c r="I40" t="s">
        <v>17</v>
      </c>
      <c r="J40" t="s">
        <v>18</v>
      </c>
      <c r="K40" t="s">
        <v>19</v>
      </c>
      <c r="L40" t="s">
        <v>20</v>
      </c>
      <c r="M40" t="s">
        <v>59</v>
      </c>
      <c r="N40">
        <v>5000</v>
      </c>
      <c r="O40" s="21">
        <v>21093587</v>
      </c>
    </row>
    <row r="41" spans="1:16">
      <c r="A41" s="18">
        <v>13</v>
      </c>
      <c r="B41" s="6">
        <v>6</v>
      </c>
      <c r="C41" s="18">
        <v>0.91954022988506301</v>
      </c>
      <c r="D41" t="s">
        <v>14</v>
      </c>
      <c r="E41">
        <v>21</v>
      </c>
      <c r="F41" t="s">
        <v>31</v>
      </c>
      <c r="G41" t="s">
        <v>273</v>
      </c>
      <c r="H41">
        <v>50</v>
      </c>
      <c r="I41" t="s">
        <v>17</v>
      </c>
      <c r="J41" t="s">
        <v>18</v>
      </c>
      <c r="K41" t="s">
        <v>19</v>
      </c>
      <c r="L41" t="s">
        <v>20</v>
      </c>
      <c r="M41" t="s">
        <v>59</v>
      </c>
      <c r="N41">
        <v>5000</v>
      </c>
      <c r="O41" s="21">
        <v>21093587</v>
      </c>
    </row>
    <row r="42" spans="1:16">
      <c r="A42" s="18">
        <v>13</v>
      </c>
      <c r="B42" s="6">
        <v>24</v>
      </c>
      <c r="C42" s="18">
        <v>0.114942528735639</v>
      </c>
      <c r="D42" t="s">
        <v>14</v>
      </c>
      <c r="E42">
        <v>21</v>
      </c>
      <c r="F42" t="s">
        <v>31</v>
      </c>
      <c r="G42" t="s">
        <v>273</v>
      </c>
      <c r="H42">
        <v>50</v>
      </c>
      <c r="I42" t="s">
        <v>17</v>
      </c>
      <c r="J42" t="s">
        <v>18</v>
      </c>
      <c r="K42" t="s">
        <v>19</v>
      </c>
      <c r="L42" t="s">
        <v>20</v>
      </c>
      <c r="M42" t="s">
        <v>59</v>
      </c>
      <c r="N42">
        <v>5000</v>
      </c>
      <c r="O42" s="21">
        <v>21093587</v>
      </c>
    </row>
    <row r="43" spans="1:16">
      <c r="A43" s="18">
        <v>14</v>
      </c>
      <c r="B43">
        <f>1/60</f>
        <v>1.6666666666666666E-2</v>
      </c>
      <c r="C43" s="48">
        <v>70.261069141350546</v>
      </c>
      <c r="D43" t="s">
        <v>14</v>
      </c>
      <c r="E43">
        <v>20</v>
      </c>
      <c r="F43" s="21" t="s">
        <v>15</v>
      </c>
      <c r="G43" t="s">
        <v>273</v>
      </c>
      <c r="H43">
        <v>7.2</v>
      </c>
      <c r="I43" t="s">
        <v>17</v>
      </c>
      <c r="J43" t="s">
        <v>18</v>
      </c>
      <c r="K43" t="s">
        <v>30</v>
      </c>
      <c r="L43" t="s">
        <v>52</v>
      </c>
      <c r="M43" t="s">
        <v>59</v>
      </c>
      <c r="N43" t="s">
        <v>53</v>
      </c>
      <c r="O43" s="21">
        <v>25671498</v>
      </c>
      <c r="P43" s="6" t="s">
        <v>54</v>
      </c>
    </row>
    <row r="44" spans="1:16">
      <c r="A44" s="18">
        <v>14</v>
      </c>
      <c r="B44">
        <f>3/60</f>
        <v>0.05</v>
      </c>
      <c r="C44" s="48">
        <v>44.41193506218697</v>
      </c>
      <c r="D44" t="s">
        <v>14</v>
      </c>
      <c r="E44">
        <v>20</v>
      </c>
      <c r="F44" s="21" t="s">
        <v>15</v>
      </c>
      <c r="G44" t="s">
        <v>273</v>
      </c>
      <c r="H44">
        <v>7.2</v>
      </c>
      <c r="I44" t="s">
        <v>17</v>
      </c>
      <c r="J44" t="s">
        <v>18</v>
      </c>
      <c r="K44" t="s">
        <v>30</v>
      </c>
      <c r="L44" t="s">
        <v>52</v>
      </c>
      <c r="M44" t="s">
        <v>59</v>
      </c>
      <c r="N44" t="s">
        <v>53</v>
      </c>
      <c r="O44" s="21">
        <v>25671498</v>
      </c>
    </row>
    <row r="45" spans="1:16">
      <c r="A45" s="18">
        <v>14</v>
      </c>
      <c r="B45">
        <f>5/60</f>
        <v>8.3333333333333329E-2</v>
      </c>
      <c r="C45" s="48">
        <v>30.01275299124352</v>
      </c>
      <c r="D45" t="s">
        <v>14</v>
      </c>
      <c r="E45">
        <v>20</v>
      </c>
      <c r="F45" s="21" t="s">
        <v>15</v>
      </c>
      <c r="G45" t="s">
        <v>273</v>
      </c>
      <c r="H45">
        <v>7.2</v>
      </c>
      <c r="I45" t="s">
        <v>17</v>
      </c>
      <c r="J45" t="s">
        <v>18</v>
      </c>
      <c r="K45" t="s">
        <v>30</v>
      </c>
      <c r="L45" t="s">
        <v>52</v>
      </c>
      <c r="M45" t="s">
        <v>59</v>
      </c>
      <c r="N45" t="s">
        <v>53</v>
      </c>
      <c r="O45" s="21">
        <v>25671498</v>
      </c>
    </row>
    <row r="46" spans="1:16">
      <c r="A46" s="18">
        <v>14</v>
      </c>
      <c r="B46">
        <f>10/60</f>
        <v>0.16666666666666666</v>
      </c>
      <c r="C46" s="48">
        <v>17.86886449767675</v>
      </c>
      <c r="D46" t="s">
        <v>14</v>
      </c>
      <c r="E46">
        <v>20</v>
      </c>
      <c r="F46" s="21" t="s">
        <v>15</v>
      </c>
      <c r="G46" t="s">
        <v>273</v>
      </c>
      <c r="H46">
        <v>7.2</v>
      </c>
      <c r="I46" t="s">
        <v>17</v>
      </c>
      <c r="J46" t="s">
        <v>18</v>
      </c>
      <c r="K46" t="s">
        <v>30</v>
      </c>
      <c r="L46" t="s">
        <v>52</v>
      </c>
      <c r="M46" t="s">
        <v>59</v>
      </c>
      <c r="N46" t="s">
        <v>53</v>
      </c>
      <c r="O46" s="21">
        <v>25671498</v>
      </c>
    </row>
    <row r="47" spans="1:16">
      <c r="A47" s="18">
        <v>14</v>
      </c>
      <c r="B47">
        <v>1</v>
      </c>
      <c r="C47" s="48">
        <v>8.6742060668333849</v>
      </c>
      <c r="D47" t="s">
        <v>14</v>
      </c>
      <c r="E47">
        <v>20</v>
      </c>
      <c r="F47" s="21" t="s">
        <v>15</v>
      </c>
      <c r="G47" t="s">
        <v>273</v>
      </c>
      <c r="H47">
        <v>7.2</v>
      </c>
      <c r="I47" t="s">
        <v>17</v>
      </c>
      <c r="J47" t="s">
        <v>18</v>
      </c>
      <c r="K47" t="s">
        <v>30</v>
      </c>
      <c r="L47" t="s">
        <v>52</v>
      </c>
      <c r="M47" t="s">
        <v>59</v>
      </c>
      <c r="N47" t="s">
        <v>53</v>
      </c>
      <c r="O47" s="21">
        <v>25671498</v>
      </c>
    </row>
    <row r="48" spans="1:16">
      <c r="A48" s="18">
        <v>14</v>
      </c>
      <c r="B48">
        <v>2</v>
      </c>
      <c r="C48" s="48">
        <v>7.1128489748033852</v>
      </c>
      <c r="D48" t="s">
        <v>14</v>
      </c>
      <c r="E48">
        <v>20</v>
      </c>
      <c r="F48" s="21" t="s">
        <v>15</v>
      </c>
      <c r="G48" t="s">
        <v>273</v>
      </c>
      <c r="H48">
        <v>7.2</v>
      </c>
      <c r="I48" t="s">
        <v>17</v>
      </c>
      <c r="J48" t="s">
        <v>18</v>
      </c>
      <c r="K48" t="s">
        <v>30</v>
      </c>
      <c r="L48" t="s">
        <v>52</v>
      </c>
      <c r="M48" t="s">
        <v>59</v>
      </c>
      <c r="N48" t="s">
        <v>53</v>
      </c>
      <c r="O48" s="21">
        <v>25671498</v>
      </c>
    </row>
    <row r="49" spans="1:16">
      <c r="A49" s="18">
        <v>14</v>
      </c>
      <c r="B49">
        <v>6</v>
      </c>
      <c r="C49" s="48">
        <v>3.8166506694066835</v>
      </c>
      <c r="D49" t="s">
        <v>14</v>
      </c>
      <c r="E49">
        <v>20</v>
      </c>
      <c r="F49" s="21" t="s">
        <v>15</v>
      </c>
      <c r="G49" t="s">
        <v>273</v>
      </c>
      <c r="H49">
        <v>7.2</v>
      </c>
      <c r="I49" t="s">
        <v>17</v>
      </c>
      <c r="J49" t="s">
        <v>18</v>
      </c>
      <c r="K49" t="s">
        <v>30</v>
      </c>
      <c r="L49" t="s">
        <v>52</v>
      </c>
      <c r="M49" t="s">
        <v>59</v>
      </c>
      <c r="N49" t="s">
        <v>53</v>
      </c>
      <c r="O49" s="21">
        <v>25671498</v>
      </c>
    </row>
    <row r="50" spans="1:16">
      <c r="A50" s="18">
        <v>14</v>
      </c>
      <c r="B50">
        <v>12</v>
      </c>
      <c r="C50" s="48">
        <v>2.9492300627233621</v>
      </c>
      <c r="D50" t="s">
        <v>14</v>
      </c>
      <c r="E50">
        <v>20</v>
      </c>
      <c r="F50" s="21" t="s">
        <v>15</v>
      </c>
      <c r="G50" t="s">
        <v>273</v>
      </c>
      <c r="H50">
        <v>7.2</v>
      </c>
      <c r="I50" t="s">
        <v>17</v>
      </c>
      <c r="J50" t="s">
        <v>18</v>
      </c>
      <c r="K50" t="s">
        <v>30</v>
      </c>
      <c r="L50" t="s">
        <v>52</v>
      </c>
      <c r="M50" t="s">
        <v>59</v>
      </c>
      <c r="N50" t="s">
        <v>53</v>
      </c>
      <c r="O50" s="21">
        <v>25671498</v>
      </c>
    </row>
    <row r="51" spans="1:16">
      <c r="A51" s="18">
        <v>14</v>
      </c>
      <c r="B51">
        <v>24</v>
      </c>
      <c r="C51" s="48">
        <v>0.69393648534667396</v>
      </c>
      <c r="D51" t="s">
        <v>14</v>
      </c>
      <c r="E51">
        <v>20</v>
      </c>
      <c r="F51" s="21" t="s">
        <v>15</v>
      </c>
      <c r="G51" t="s">
        <v>273</v>
      </c>
      <c r="H51">
        <v>7.2</v>
      </c>
      <c r="I51" t="s">
        <v>17</v>
      </c>
      <c r="J51" t="s">
        <v>18</v>
      </c>
      <c r="K51" t="s">
        <v>30</v>
      </c>
      <c r="L51" t="s">
        <v>52</v>
      </c>
      <c r="M51" t="s">
        <v>59</v>
      </c>
      <c r="N51" t="s">
        <v>53</v>
      </c>
      <c r="O51" s="21">
        <v>25671498</v>
      </c>
    </row>
    <row r="52" spans="1:16">
      <c r="A52" s="18">
        <v>15</v>
      </c>
      <c r="B52" s="6">
        <v>8.3333332999999996E-2</v>
      </c>
      <c r="C52" s="18">
        <v>29.782608695652101</v>
      </c>
      <c r="D52" t="s">
        <v>14</v>
      </c>
      <c r="E52">
        <v>26.1</v>
      </c>
      <c r="F52" s="21" t="s">
        <v>42</v>
      </c>
      <c r="G52" t="s">
        <v>273</v>
      </c>
      <c r="H52">
        <v>5</v>
      </c>
      <c r="I52" s="5" t="s">
        <v>328</v>
      </c>
      <c r="J52" t="s">
        <v>18</v>
      </c>
      <c r="K52" t="s">
        <v>56</v>
      </c>
      <c r="L52" t="s">
        <v>20</v>
      </c>
      <c r="M52" t="s">
        <v>57</v>
      </c>
      <c r="N52">
        <v>0</v>
      </c>
      <c r="O52" s="21">
        <v>17962085</v>
      </c>
      <c r="P52" s="6" t="s">
        <v>58</v>
      </c>
    </row>
    <row r="53" spans="1:16">
      <c r="A53" s="18">
        <v>15</v>
      </c>
      <c r="B53" s="6">
        <v>1</v>
      </c>
      <c r="C53" s="18">
        <v>14.782608695652099</v>
      </c>
      <c r="D53" t="s">
        <v>14</v>
      </c>
      <c r="E53">
        <v>26.1</v>
      </c>
      <c r="F53" s="21" t="s">
        <v>42</v>
      </c>
      <c r="G53" t="s">
        <v>273</v>
      </c>
      <c r="H53">
        <v>5</v>
      </c>
      <c r="I53" s="5" t="s">
        <v>328</v>
      </c>
      <c r="J53" t="s">
        <v>18</v>
      </c>
      <c r="K53" t="s">
        <v>56</v>
      </c>
      <c r="L53" t="s">
        <v>20</v>
      </c>
      <c r="M53" t="s">
        <v>57</v>
      </c>
      <c r="N53">
        <v>0</v>
      </c>
      <c r="O53" s="21">
        <v>17962085</v>
      </c>
    </row>
    <row r="54" spans="1:16">
      <c r="A54" s="18">
        <v>15</v>
      </c>
      <c r="B54" s="6">
        <v>24</v>
      </c>
      <c r="C54" s="18">
        <v>3.4782608695652102</v>
      </c>
      <c r="D54" t="s">
        <v>14</v>
      </c>
      <c r="E54">
        <v>26.1</v>
      </c>
      <c r="F54" s="21" t="s">
        <v>42</v>
      </c>
      <c r="G54" t="s">
        <v>273</v>
      </c>
      <c r="H54">
        <v>5</v>
      </c>
      <c r="I54" s="5" t="s">
        <v>328</v>
      </c>
      <c r="J54" t="s">
        <v>18</v>
      </c>
      <c r="K54" t="s">
        <v>56</v>
      </c>
      <c r="L54" t="s">
        <v>20</v>
      </c>
      <c r="M54" t="s">
        <v>57</v>
      </c>
      <c r="N54">
        <v>0</v>
      </c>
      <c r="O54" s="21">
        <v>17962085</v>
      </c>
    </row>
    <row r="55" spans="1:16">
      <c r="A55" s="18">
        <v>15</v>
      </c>
      <c r="B55" s="6">
        <v>96</v>
      </c>
      <c r="C55" s="18">
        <v>0.434782608695645</v>
      </c>
      <c r="D55" t="s">
        <v>14</v>
      </c>
      <c r="E55">
        <v>26.1</v>
      </c>
      <c r="F55" s="21" t="s">
        <v>42</v>
      </c>
      <c r="G55" t="s">
        <v>273</v>
      </c>
      <c r="H55">
        <v>5</v>
      </c>
      <c r="I55" s="5" t="s">
        <v>328</v>
      </c>
      <c r="J55" t="s">
        <v>18</v>
      </c>
      <c r="K55" t="s">
        <v>56</v>
      </c>
      <c r="L55" t="s">
        <v>20</v>
      </c>
      <c r="M55" t="s">
        <v>57</v>
      </c>
      <c r="N55">
        <v>0</v>
      </c>
      <c r="O55" s="21">
        <v>17962085</v>
      </c>
    </row>
    <row r="56" spans="1:16">
      <c r="A56" s="18">
        <v>16</v>
      </c>
      <c r="B56" s="6">
        <v>8.3333332999999996E-2</v>
      </c>
      <c r="C56" s="18">
        <v>16.0416666666666</v>
      </c>
      <c r="D56" t="s">
        <v>14</v>
      </c>
      <c r="E56">
        <v>26.1</v>
      </c>
      <c r="F56" s="21" t="s">
        <v>42</v>
      </c>
      <c r="G56" t="s">
        <v>273</v>
      </c>
      <c r="H56">
        <v>5</v>
      </c>
      <c r="I56" s="5" t="s">
        <v>328</v>
      </c>
      <c r="J56" t="s">
        <v>18</v>
      </c>
      <c r="K56" t="s">
        <v>56</v>
      </c>
      <c r="L56" t="s">
        <v>20</v>
      </c>
      <c r="M56" t="s">
        <v>59</v>
      </c>
      <c r="N56">
        <v>0</v>
      </c>
      <c r="O56" s="21">
        <v>17962085</v>
      </c>
      <c r="P56" s="6" t="s">
        <v>60</v>
      </c>
    </row>
    <row r="57" spans="1:16">
      <c r="A57" s="18">
        <v>16</v>
      </c>
      <c r="B57" s="6">
        <v>1</v>
      </c>
      <c r="C57" s="18">
        <v>9.7916666666666696</v>
      </c>
      <c r="D57" t="s">
        <v>14</v>
      </c>
      <c r="E57">
        <v>26.1</v>
      </c>
      <c r="F57" s="21" t="s">
        <v>42</v>
      </c>
      <c r="G57" t="s">
        <v>273</v>
      </c>
      <c r="H57">
        <v>5</v>
      </c>
      <c r="I57" s="5" t="s">
        <v>328</v>
      </c>
      <c r="J57" t="s">
        <v>18</v>
      </c>
      <c r="K57" t="s">
        <v>56</v>
      </c>
      <c r="L57" t="s">
        <v>20</v>
      </c>
      <c r="M57" t="s">
        <v>59</v>
      </c>
      <c r="N57">
        <v>0</v>
      </c>
      <c r="O57" s="21">
        <v>17962085</v>
      </c>
    </row>
    <row r="58" spans="1:16">
      <c r="A58" s="18">
        <v>16</v>
      </c>
      <c r="B58" s="6">
        <v>24</v>
      </c>
      <c r="C58" s="18">
        <v>1.4583333333333299</v>
      </c>
      <c r="D58" t="s">
        <v>14</v>
      </c>
      <c r="E58">
        <v>26.1</v>
      </c>
      <c r="F58" s="21" t="s">
        <v>42</v>
      </c>
      <c r="G58" t="s">
        <v>273</v>
      </c>
      <c r="H58">
        <v>5</v>
      </c>
      <c r="I58" s="5" t="s">
        <v>328</v>
      </c>
      <c r="J58" t="s">
        <v>18</v>
      </c>
      <c r="K58" t="s">
        <v>56</v>
      </c>
      <c r="L58" t="s">
        <v>20</v>
      </c>
      <c r="M58" t="s">
        <v>59</v>
      </c>
      <c r="N58">
        <v>0</v>
      </c>
      <c r="O58" s="21">
        <v>17962085</v>
      </c>
    </row>
    <row r="59" spans="1:16">
      <c r="A59" s="18">
        <v>16</v>
      </c>
      <c r="B59" s="6">
        <v>96</v>
      </c>
      <c r="C59" s="18">
        <v>0.41666666666665902</v>
      </c>
      <c r="D59" t="s">
        <v>14</v>
      </c>
      <c r="E59">
        <v>26.1</v>
      </c>
      <c r="F59" s="21" t="s">
        <v>42</v>
      </c>
      <c r="G59" t="s">
        <v>273</v>
      </c>
      <c r="H59">
        <v>5</v>
      </c>
      <c r="I59" s="5" t="s">
        <v>328</v>
      </c>
      <c r="J59" t="s">
        <v>18</v>
      </c>
      <c r="K59" t="s">
        <v>56</v>
      </c>
      <c r="L59" t="s">
        <v>20</v>
      </c>
      <c r="M59" t="s">
        <v>59</v>
      </c>
      <c r="N59">
        <v>0</v>
      </c>
      <c r="O59" s="21">
        <v>17962085</v>
      </c>
    </row>
    <row r="60" spans="1:16">
      <c r="A60" s="18">
        <v>17</v>
      </c>
      <c r="B60" s="6">
        <v>8.3333332999999996E-2</v>
      </c>
      <c r="C60" s="18">
        <v>15.2083333333333</v>
      </c>
      <c r="D60" t="s">
        <v>14</v>
      </c>
      <c r="E60">
        <v>26.1</v>
      </c>
      <c r="F60" s="21" t="s">
        <v>42</v>
      </c>
      <c r="G60" t="s">
        <v>273</v>
      </c>
      <c r="H60">
        <v>5</v>
      </c>
      <c r="I60" s="5" t="s">
        <v>328</v>
      </c>
      <c r="J60" t="s">
        <v>18</v>
      </c>
      <c r="K60" t="s">
        <v>56</v>
      </c>
      <c r="L60" t="s">
        <v>20</v>
      </c>
      <c r="M60" t="s">
        <v>196</v>
      </c>
      <c r="N60">
        <v>0</v>
      </c>
      <c r="O60" s="21">
        <v>17962085</v>
      </c>
      <c r="P60" s="6" t="s">
        <v>61</v>
      </c>
    </row>
    <row r="61" spans="1:16">
      <c r="A61" s="18">
        <v>17</v>
      </c>
      <c r="B61" s="6">
        <v>1</v>
      </c>
      <c r="C61" s="18">
        <v>11.0416666666666</v>
      </c>
      <c r="D61" t="s">
        <v>14</v>
      </c>
      <c r="E61">
        <v>26.1</v>
      </c>
      <c r="F61" s="21" t="s">
        <v>42</v>
      </c>
      <c r="G61" t="s">
        <v>273</v>
      </c>
      <c r="H61">
        <v>5</v>
      </c>
      <c r="I61" s="5" t="s">
        <v>328</v>
      </c>
      <c r="J61" t="s">
        <v>18</v>
      </c>
      <c r="K61" t="s">
        <v>56</v>
      </c>
      <c r="L61" t="s">
        <v>20</v>
      </c>
      <c r="M61" t="s">
        <v>196</v>
      </c>
      <c r="N61">
        <v>0</v>
      </c>
      <c r="O61" s="21">
        <v>17962085</v>
      </c>
    </row>
    <row r="62" spans="1:16">
      <c r="A62" s="18">
        <v>17</v>
      </c>
      <c r="B62" s="6">
        <v>24</v>
      </c>
      <c r="C62" s="18">
        <v>1.87500000000002</v>
      </c>
      <c r="D62" t="s">
        <v>14</v>
      </c>
      <c r="E62">
        <v>26.1</v>
      </c>
      <c r="F62" s="21" t="s">
        <v>42</v>
      </c>
      <c r="G62" t="s">
        <v>273</v>
      </c>
      <c r="H62">
        <v>5</v>
      </c>
      <c r="I62" s="5" t="s">
        <v>328</v>
      </c>
      <c r="J62" t="s">
        <v>18</v>
      </c>
      <c r="K62" t="s">
        <v>56</v>
      </c>
      <c r="L62" t="s">
        <v>20</v>
      </c>
      <c r="M62" t="s">
        <v>196</v>
      </c>
      <c r="N62">
        <v>0</v>
      </c>
      <c r="O62" s="21">
        <v>17962085</v>
      </c>
    </row>
    <row r="63" spans="1:16">
      <c r="A63" s="18">
        <v>17</v>
      </c>
      <c r="B63" s="6">
        <v>96</v>
      </c>
      <c r="C63" s="18">
        <v>0.83333333333337301</v>
      </c>
      <c r="D63" t="s">
        <v>14</v>
      </c>
      <c r="E63">
        <v>26.1</v>
      </c>
      <c r="F63" s="21" t="s">
        <v>42</v>
      </c>
      <c r="G63" t="s">
        <v>273</v>
      </c>
      <c r="H63">
        <v>5</v>
      </c>
      <c r="I63" s="5" t="s">
        <v>328</v>
      </c>
      <c r="J63" t="s">
        <v>18</v>
      </c>
      <c r="K63" t="s">
        <v>56</v>
      </c>
      <c r="L63" t="s">
        <v>20</v>
      </c>
      <c r="M63" t="s">
        <v>196</v>
      </c>
      <c r="N63">
        <v>0</v>
      </c>
      <c r="O63" s="21">
        <v>17962085</v>
      </c>
    </row>
    <row r="64" spans="1:16">
      <c r="A64" s="18">
        <v>18</v>
      </c>
      <c r="B64" s="6">
        <v>8.3333332999999996E-2</v>
      </c>
      <c r="C64" s="18">
        <v>24.4444444444444</v>
      </c>
      <c r="D64" t="s">
        <v>14</v>
      </c>
      <c r="E64">
        <v>26.1</v>
      </c>
      <c r="F64" s="21" t="s">
        <v>42</v>
      </c>
      <c r="G64" t="s">
        <v>273</v>
      </c>
      <c r="H64">
        <v>11</v>
      </c>
      <c r="I64" s="5" t="s">
        <v>328</v>
      </c>
      <c r="J64" t="s">
        <v>18</v>
      </c>
      <c r="K64" t="s">
        <v>56</v>
      </c>
      <c r="L64" t="s">
        <v>20</v>
      </c>
      <c r="M64" t="s">
        <v>59</v>
      </c>
      <c r="N64">
        <v>0</v>
      </c>
      <c r="O64" s="21">
        <v>17962085</v>
      </c>
      <c r="P64" s="6" t="s">
        <v>391</v>
      </c>
    </row>
    <row r="65" spans="1:34">
      <c r="A65" s="18">
        <v>18</v>
      </c>
      <c r="B65" s="6">
        <v>1</v>
      </c>
      <c r="C65" s="18">
        <v>1.00000000000001</v>
      </c>
      <c r="D65" t="s">
        <v>14</v>
      </c>
      <c r="E65">
        <v>26.1</v>
      </c>
      <c r="F65" s="21" t="s">
        <v>42</v>
      </c>
      <c r="G65" t="s">
        <v>273</v>
      </c>
      <c r="H65">
        <v>11</v>
      </c>
      <c r="I65" s="5" t="s">
        <v>328</v>
      </c>
      <c r="J65" t="s">
        <v>18</v>
      </c>
      <c r="K65" t="s">
        <v>56</v>
      </c>
      <c r="L65" t="s">
        <v>20</v>
      </c>
      <c r="M65" t="s">
        <v>59</v>
      </c>
      <c r="N65">
        <v>0</v>
      </c>
      <c r="O65" s="21">
        <v>17962085</v>
      </c>
    </row>
    <row r="66" spans="1:34">
      <c r="A66" s="18">
        <v>18</v>
      </c>
      <c r="B66" s="6">
        <v>24</v>
      </c>
      <c r="C66" s="18">
        <v>1.00000000000001</v>
      </c>
      <c r="D66" t="s">
        <v>14</v>
      </c>
      <c r="E66">
        <v>26.1</v>
      </c>
      <c r="F66" s="21" t="s">
        <v>42</v>
      </c>
      <c r="G66" t="s">
        <v>273</v>
      </c>
      <c r="H66">
        <v>11</v>
      </c>
      <c r="I66" s="5" t="s">
        <v>328</v>
      </c>
      <c r="J66" t="s">
        <v>18</v>
      </c>
      <c r="K66" t="s">
        <v>56</v>
      </c>
      <c r="L66" t="s">
        <v>20</v>
      </c>
      <c r="M66" t="s">
        <v>59</v>
      </c>
      <c r="N66">
        <v>0</v>
      </c>
      <c r="O66" s="21">
        <v>17962085</v>
      </c>
    </row>
    <row r="67" spans="1:34">
      <c r="A67" s="18">
        <v>18</v>
      </c>
      <c r="B67" s="6">
        <v>96</v>
      </c>
      <c r="C67" s="18">
        <v>0.01</v>
      </c>
      <c r="D67" t="s">
        <v>14</v>
      </c>
      <c r="E67">
        <v>26.1</v>
      </c>
      <c r="F67" s="21" t="s">
        <v>42</v>
      </c>
      <c r="G67" t="s">
        <v>273</v>
      </c>
      <c r="H67">
        <v>11</v>
      </c>
      <c r="I67" s="5" t="s">
        <v>328</v>
      </c>
      <c r="J67" t="s">
        <v>18</v>
      </c>
      <c r="K67" t="s">
        <v>56</v>
      </c>
      <c r="L67" t="s">
        <v>20</v>
      </c>
      <c r="M67" t="s">
        <v>59</v>
      </c>
      <c r="N67">
        <v>0</v>
      </c>
      <c r="O67" s="21">
        <v>17962085</v>
      </c>
    </row>
    <row r="68" spans="1:34">
      <c r="A68" s="18">
        <v>19</v>
      </c>
      <c r="B68" s="6">
        <v>1</v>
      </c>
      <c r="C68" s="18">
        <v>5.5617977528089897</v>
      </c>
      <c r="D68" t="s">
        <v>14</v>
      </c>
      <c r="E68">
        <v>26.1</v>
      </c>
      <c r="F68" s="21" t="s">
        <v>42</v>
      </c>
      <c r="G68" t="s">
        <v>280</v>
      </c>
      <c r="H68">
        <v>11</v>
      </c>
      <c r="I68" s="5" t="s">
        <v>328</v>
      </c>
      <c r="J68" t="s">
        <v>18</v>
      </c>
      <c r="K68" t="s">
        <v>56</v>
      </c>
      <c r="L68" t="s">
        <v>20</v>
      </c>
      <c r="M68" t="s">
        <v>59</v>
      </c>
      <c r="N68">
        <v>0</v>
      </c>
      <c r="O68" s="21">
        <v>17962085</v>
      </c>
      <c r="P68" s="6" t="s">
        <v>392</v>
      </c>
    </row>
    <row r="69" spans="1:34">
      <c r="A69" s="18">
        <v>19</v>
      </c>
      <c r="B69" s="6">
        <v>24</v>
      </c>
      <c r="C69" s="18">
        <v>0.39325842696630697</v>
      </c>
      <c r="D69" t="s">
        <v>14</v>
      </c>
      <c r="E69">
        <v>26.1</v>
      </c>
      <c r="F69" s="21" t="s">
        <v>42</v>
      </c>
      <c r="G69" t="s">
        <v>280</v>
      </c>
      <c r="H69">
        <v>11</v>
      </c>
      <c r="I69" s="5" t="s">
        <v>328</v>
      </c>
      <c r="J69" t="s">
        <v>18</v>
      </c>
      <c r="K69" t="s">
        <v>56</v>
      </c>
      <c r="L69" t="s">
        <v>20</v>
      </c>
      <c r="M69" t="s">
        <v>59</v>
      </c>
      <c r="N69">
        <v>0</v>
      </c>
      <c r="O69" s="21">
        <v>17962085</v>
      </c>
    </row>
    <row r="70" spans="1:34">
      <c r="A70" s="18">
        <v>19</v>
      </c>
      <c r="B70" s="6">
        <v>96</v>
      </c>
      <c r="C70" s="18">
        <v>0.01</v>
      </c>
      <c r="D70" t="s">
        <v>14</v>
      </c>
      <c r="E70">
        <v>26.1</v>
      </c>
      <c r="F70" s="21" t="s">
        <v>42</v>
      </c>
      <c r="G70" t="s">
        <v>280</v>
      </c>
      <c r="H70">
        <v>11</v>
      </c>
      <c r="I70" s="5" t="s">
        <v>328</v>
      </c>
      <c r="J70" t="s">
        <v>18</v>
      </c>
      <c r="K70" t="s">
        <v>56</v>
      </c>
      <c r="L70" t="s">
        <v>20</v>
      </c>
      <c r="M70" t="s">
        <v>59</v>
      </c>
      <c r="N70">
        <v>0</v>
      </c>
      <c r="O70" s="21">
        <v>17962085</v>
      </c>
    </row>
    <row r="71" spans="1:34">
      <c r="A71" s="18">
        <v>20</v>
      </c>
      <c r="B71" s="6">
        <v>1</v>
      </c>
      <c r="C71" s="18">
        <v>3.8888888888888902</v>
      </c>
      <c r="D71" t="s">
        <v>14</v>
      </c>
      <c r="E71">
        <v>26.1</v>
      </c>
      <c r="F71" s="21" t="s">
        <v>42</v>
      </c>
      <c r="G71" t="s">
        <v>280</v>
      </c>
      <c r="H71">
        <v>11</v>
      </c>
      <c r="I71" s="5" t="s">
        <v>328</v>
      </c>
      <c r="J71" t="s">
        <v>18</v>
      </c>
      <c r="K71" t="s">
        <v>56</v>
      </c>
      <c r="L71" t="s">
        <v>20</v>
      </c>
      <c r="M71" t="s">
        <v>59</v>
      </c>
      <c r="N71">
        <v>0</v>
      </c>
      <c r="O71" s="21">
        <v>17962085</v>
      </c>
      <c r="P71" s="6" t="s">
        <v>393</v>
      </c>
    </row>
    <row r="72" spans="1:34">
      <c r="A72" s="18">
        <v>20</v>
      </c>
      <c r="B72" s="6">
        <v>24</v>
      </c>
      <c r="C72" s="18">
        <v>0.83333333333333504</v>
      </c>
      <c r="D72" t="s">
        <v>14</v>
      </c>
      <c r="E72">
        <v>26.1</v>
      </c>
      <c r="F72" s="21" t="s">
        <v>42</v>
      </c>
      <c r="G72" t="s">
        <v>280</v>
      </c>
      <c r="H72">
        <v>11</v>
      </c>
      <c r="I72" s="5" t="s">
        <v>328</v>
      </c>
      <c r="J72" t="s">
        <v>18</v>
      </c>
      <c r="K72" t="s">
        <v>56</v>
      </c>
      <c r="L72" t="s">
        <v>20</v>
      </c>
      <c r="M72" t="s">
        <v>59</v>
      </c>
      <c r="N72">
        <v>0</v>
      </c>
      <c r="O72" s="21">
        <v>17962085</v>
      </c>
      <c r="Q72" s="18"/>
      <c r="R72" s="6"/>
      <c r="W72" s="21"/>
      <c r="Z72" s="5"/>
      <c r="AF72" s="21"/>
      <c r="AH72" s="6"/>
    </row>
    <row r="73" spans="1:34">
      <c r="A73" s="18">
        <v>20</v>
      </c>
      <c r="B73" s="6">
        <v>96</v>
      </c>
      <c r="C73" s="18">
        <v>0.18518518518518001</v>
      </c>
      <c r="D73" t="s">
        <v>14</v>
      </c>
      <c r="E73">
        <v>26.1</v>
      </c>
      <c r="F73" s="21" t="s">
        <v>42</v>
      </c>
      <c r="G73" t="s">
        <v>280</v>
      </c>
      <c r="H73">
        <v>11</v>
      </c>
      <c r="I73" s="5" t="s">
        <v>328</v>
      </c>
      <c r="J73" t="s">
        <v>18</v>
      </c>
      <c r="K73" t="s">
        <v>56</v>
      </c>
      <c r="L73" t="s">
        <v>20</v>
      </c>
      <c r="M73" t="s">
        <v>59</v>
      </c>
      <c r="N73">
        <v>0</v>
      </c>
      <c r="O73" s="21">
        <v>17962085</v>
      </c>
      <c r="Q73" s="18"/>
      <c r="R73" s="6"/>
      <c r="W73" s="21"/>
      <c r="Z73" s="5"/>
      <c r="AF73" s="21"/>
      <c r="AH73" s="6"/>
    </row>
    <row r="74" spans="1:34">
      <c r="A74" s="18">
        <v>21</v>
      </c>
      <c r="B74" s="6">
        <v>48</v>
      </c>
      <c r="C74" s="18">
        <v>2.3376623376623402</v>
      </c>
      <c r="D74" t="s">
        <v>14</v>
      </c>
      <c r="E74" t="s">
        <v>326</v>
      </c>
      <c r="F74" t="s">
        <v>31</v>
      </c>
      <c r="G74" t="s">
        <v>273</v>
      </c>
      <c r="H74">
        <v>24.4</v>
      </c>
      <c r="I74" t="s">
        <v>29</v>
      </c>
      <c r="J74" t="s">
        <v>18</v>
      </c>
      <c r="K74" t="s">
        <v>19</v>
      </c>
      <c r="L74" t="s">
        <v>63</v>
      </c>
      <c r="M74" t="s">
        <v>59</v>
      </c>
      <c r="N74">
        <v>3000</v>
      </c>
      <c r="O74" s="21">
        <v>23343632</v>
      </c>
      <c r="P74" s="6" t="s">
        <v>64</v>
      </c>
    </row>
    <row r="75" spans="1:34">
      <c r="A75" s="18">
        <v>22</v>
      </c>
      <c r="B75" s="6">
        <v>2</v>
      </c>
      <c r="C75" s="18">
        <v>1.6666666666666601</v>
      </c>
      <c r="D75" t="s">
        <v>14</v>
      </c>
      <c r="E75">
        <v>21</v>
      </c>
      <c r="F75" t="s">
        <v>31</v>
      </c>
      <c r="G75" t="s">
        <v>273</v>
      </c>
      <c r="H75">
        <v>120</v>
      </c>
      <c r="I75" t="s">
        <v>29</v>
      </c>
      <c r="J75" t="s">
        <v>18</v>
      </c>
      <c r="K75" t="s">
        <v>19</v>
      </c>
      <c r="L75" t="s">
        <v>43</v>
      </c>
      <c r="M75" t="s">
        <v>326</v>
      </c>
      <c r="N75">
        <v>2500</v>
      </c>
      <c r="O75" s="21">
        <v>21608124</v>
      </c>
      <c r="P75" s="18" t="s">
        <v>66</v>
      </c>
    </row>
    <row r="76" spans="1:34">
      <c r="A76" s="18">
        <v>22</v>
      </c>
      <c r="B76" s="6">
        <v>5</v>
      </c>
      <c r="C76" s="18">
        <v>1.71428571428571</v>
      </c>
      <c r="D76" t="s">
        <v>14</v>
      </c>
      <c r="E76">
        <v>21</v>
      </c>
      <c r="F76" t="s">
        <v>31</v>
      </c>
      <c r="G76" t="s">
        <v>273</v>
      </c>
      <c r="H76">
        <v>120</v>
      </c>
      <c r="I76" t="s">
        <v>29</v>
      </c>
      <c r="J76" t="s">
        <v>18</v>
      </c>
      <c r="K76" t="s">
        <v>19</v>
      </c>
      <c r="L76" t="s">
        <v>43</v>
      </c>
      <c r="M76" t="s">
        <v>326</v>
      </c>
      <c r="N76">
        <v>2500</v>
      </c>
      <c r="O76" s="21">
        <v>21608124</v>
      </c>
    </row>
    <row r="77" spans="1:34">
      <c r="A77" s="18">
        <v>22</v>
      </c>
      <c r="B77" s="6">
        <v>24</v>
      </c>
      <c r="C77" s="18">
        <v>2.2499999999999898</v>
      </c>
      <c r="D77" t="s">
        <v>14</v>
      </c>
      <c r="E77">
        <v>21</v>
      </c>
      <c r="F77" t="s">
        <v>31</v>
      </c>
      <c r="G77" t="s">
        <v>273</v>
      </c>
      <c r="H77">
        <v>120</v>
      </c>
      <c r="I77" t="s">
        <v>29</v>
      </c>
      <c r="J77" t="s">
        <v>18</v>
      </c>
      <c r="K77" t="s">
        <v>19</v>
      </c>
      <c r="L77" t="s">
        <v>43</v>
      </c>
      <c r="M77" t="s">
        <v>326</v>
      </c>
      <c r="N77">
        <v>2500</v>
      </c>
      <c r="O77" s="21">
        <v>21608124</v>
      </c>
    </row>
    <row r="78" spans="1:34">
      <c r="A78" s="18">
        <v>23</v>
      </c>
      <c r="B78" s="6">
        <v>0.5</v>
      </c>
      <c r="C78" s="18">
        <v>9.5299999999999994</v>
      </c>
      <c r="D78" t="s">
        <v>14</v>
      </c>
      <c r="E78">
        <v>23</v>
      </c>
      <c r="F78" s="6" t="s">
        <v>67</v>
      </c>
      <c r="G78" t="s">
        <v>273</v>
      </c>
      <c r="H78">
        <v>10</v>
      </c>
      <c r="I78" t="s">
        <v>167</v>
      </c>
      <c r="J78" t="s">
        <v>18</v>
      </c>
      <c r="K78" t="s">
        <v>19</v>
      </c>
      <c r="L78" t="s">
        <v>68</v>
      </c>
      <c r="M78" t="s">
        <v>326</v>
      </c>
      <c r="N78">
        <v>0</v>
      </c>
      <c r="O78" s="21">
        <v>33212346</v>
      </c>
      <c r="P78" s="6" t="s">
        <v>69</v>
      </c>
    </row>
    <row r="79" spans="1:34">
      <c r="A79" s="18">
        <v>23</v>
      </c>
      <c r="B79" s="6">
        <v>1</v>
      </c>
      <c r="C79" s="18">
        <v>5.61</v>
      </c>
      <c r="D79" t="s">
        <v>14</v>
      </c>
      <c r="E79">
        <v>23</v>
      </c>
      <c r="F79" s="6" t="s">
        <v>67</v>
      </c>
      <c r="G79" t="s">
        <v>273</v>
      </c>
      <c r="H79">
        <v>10</v>
      </c>
      <c r="I79" t="s">
        <v>167</v>
      </c>
      <c r="J79" t="s">
        <v>18</v>
      </c>
      <c r="K79" t="s">
        <v>19</v>
      </c>
      <c r="L79" t="s">
        <v>68</v>
      </c>
      <c r="M79" t="s">
        <v>326</v>
      </c>
      <c r="N79">
        <v>0</v>
      </c>
      <c r="O79" s="21">
        <v>33212346</v>
      </c>
    </row>
    <row r="80" spans="1:34">
      <c r="A80" s="18">
        <v>23</v>
      </c>
      <c r="B80" s="6">
        <v>3</v>
      </c>
      <c r="C80" s="18">
        <v>3.08</v>
      </c>
      <c r="D80" t="s">
        <v>14</v>
      </c>
      <c r="E80">
        <v>23</v>
      </c>
      <c r="F80" s="6" t="s">
        <v>67</v>
      </c>
      <c r="G80" t="s">
        <v>273</v>
      </c>
      <c r="H80">
        <v>10</v>
      </c>
      <c r="I80" t="s">
        <v>167</v>
      </c>
      <c r="J80" t="s">
        <v>18</v>
      </c>
      <c r="K80" t="s">
        <v>19</v>
      </c>
      <c r="L80" t="s">
        <v>68</v>
      </c>
      <c r="M80" t="s">
        <v>326</v>
      </c>
      <c r="N80">
        <v>0</v>
      </c>
      <c r="O80" s="21">
        <v>33212346</v>
      </c>
    </row>
    <row r="81" spans="1:16">
      <c r="A81" s="18">
        <v>24</v>
      </c>
      <c r="B81">
        <v>1</v>
      </c>
      <c r="C81" s="49">
        <v>64.242423050024257</v>
      </c>
      <c r="D81" t="s">
        <v>14</v>
      </c>
      <c r="E81">
        <v>20</v>
      </c>
      <c r="F81" t="s">
        <v>70</v>
      </c>
      <c r="G81" t="s">
        <v>273</v>
      </c>
      <c r="H81">
        <v>16</v>
      </c>
      <c r="I81" t="s">
        <v>17</v>
      </c>
      <c r="J81" t="s">
        <v>18</v>
      </c>
      <c r="K81" t="s">
        <v>19</v>
      </c>
      <c r="L81" t="s">
        <v>20</v>
      </c>
      <c r="M81" t="s">
        <v>196</v>
      </c>
      <c r="N81">
        <v>0</v>
      </c>
      <c r="O81" s="21">
        <v>24550205</v>
      </c>
      <c r="P81" s="6" t="s">
        <v>72</v>
      </c>
    </row>
    <row r="82" spans="1:16">
      <c r="A82" s="18">
        <v>24</v>
      </c>
      <c r="B82">
        <v>4</v>
      </c>
      <c r="C82" s="49">
        <v>53.675032723600715</v>
      </c>
      <c r="D82" t="s">
        <v>14</v>
      </c>
      <c r="E82">
        <v>20</v>
      </c>
      <c r="F82" t="s">
        <v>70</v>
      </c>
      <c r="G82" t="s">
        <v>273</v>
      </c>
      <c r="H82">
        <v>16</v>
      </c>
      <c r="I82" t="s">
        <v>17</v>
      </c>
      <c r="J82" t="s">
        <v>18</v>
      </c>
      <c r="K82" t="s">
        <v>19</v>
      </c>
      <c r="L82" t="s">
        <v>20</v>
      </c>
      <c r="M82" t="s">
        <v>196</v>
      </c>
      <c r="N82">
        <v>0</v>
      </c>
      <c r="O82" s="21">
        <v>24550205</v>
      </c>
    </row>
    <row r="83" spans="1:16">
      <c r="A83" s="18">
        <v>24</v>
      </c>
      <c r="B83">
        <v>6</v>
      </c>
      <c r="C83" s="49">
        <v>48.258887520049917</v>
      </c>
      <c r="D83" t="s">
        <v>14</v>
      </c>
      <c r="E83">
        <v>20</v>
      </c>
      <c r="F83" t="s">
        <v>70</v>
      </c>
      <c r="G83" t="s">
        <v>273</v>
      </c>
      <c r="H83">
        <v>16</v>
      </c>
      <c r="I83" t="s">
        <v>17</v>
      </c>
      <c r="J83" t="s">
        <v>18</v>
      </c>
      <c r="K83" t="s">
        <v>19</v>
      </c>
      <c r="L83" t="s">
        <v>20</v>
      </c>
      <c r="M83" t="s">
        <v>196</v>
      </c>
      <c r="N83">
        <v>0</v>
      </c>
      <c r="O83" s="21">
        <v>24550205</v>
      </c>
    </row>
    <row r="84" spans="1:16">
      <c r="A84" s="18">
        <v>24</v>
      </c>
      <c r="B84">
        <v>12</v>
      </c>
      <c r="C84" s="49">
        <v>38.860934135156619</v>
      </c>
      <c r="D84" t="s">
        <v>14</v>
      </c>
      <c r="E84">
        <v>20</v>
      </c>
      <c r="F84" t="s">
        <v>70</v>
      </c>
      <c r="G84" t="s">
        <v>273</v>
      </c>
      <c r="H84">
        <v>16</v>
      </c>
      <c r="I84" t="s">
        <v>17</v>
      </c>
      <c r="J84" t="s">
        <v>18</v>
      </c>
      <c r="K84" t="s">
        <v>19</v>
      </c>
      <c r="L84" t="s">
        <v>20</v>
      </c>
      <c r="M84" t="s">
        <v>196</v>
      </c>
      <c r="N84">
        <v>0</v>
      </c>
      <c r="O84" s="21">
        <v>24550205</v>
      </c>
    </row>
    <row r="85" spans="1:16">
      <c r="A85" s="18">
        <v>24</v>
      </c>
      <c r="B85">
        <v>24</v>
      </c>
      <c r="C85" s="49">
        <v>24.642168480640624</v>
      </c>
      <c r="D85" t="s">
        <v>14</v>
      </c>
      <c r="E85">
        <v>20</v>
      </c>
      <c r="F85" t="s">
        <v>70</v>
      </c>
      <c r="G85" t="s">
        <v>273</v>
      </c>
      <c r="H85">
        <v>16</v>
      </c>
      <c r="I85" t="s">
        <v>17</v>
      </c>
      <c r="J85" t="s">
        <v>18</v>
      </c>
      <c r="K85" t="s">
        <v>19</v>
      </c>
      <c r="L85" t="s">
        <v>20</v>
      </c>
      <c r="M85" t="s">
        <v>196</v>
      </c>
      <c r="N85">
        <v>0</v>
      </c>
      <c r="O85" s="21">
        <v>24550205</v>
      </c>
    </row>
    <row r="86" spans="1:16">
      <c r="A86" s="18">
        <v>24</v>
      </c>
      <c r="B86">
        <v>48</v>
      </c>
      <c r="C86" s="49">
        <v>15.798936170616724</v>
      </c>
      <c r="D86" t="s">
        <v>14</v>
      </c>
      <c r="E86">
        <v>20</v>
      </c>
      <c r="F86" t="s">
        <v>70</v>
      </c>
      <c r="G86" t="s">
        <v>273</v>
      </c>
      <c r="H86">
        <v>16</v>
      </c>
      <c r="I86" t="s">
        <v>17</v>
      </c>
      <c r="J86" t="s">
        <v>18</v>
      </c>
      <c r="K86" t="s">
        <v>19</v>
      </c>
      <c r="L86" t="s">
        <v>20</v>
      </c>
      <c r="M86" t="s">
        <v>196</v>
      </c>
      <c r="N86">
        <v>0</v>
      </c>
      <c r="O86" s="21">
        <v>24550205</v>
      </c>
    </row>
    <row r="87" spans="1:16">
      <c r="A87" s="18">
        <v>24</v>
      </c>
      <c r="B87">
        <v>72</v>
      </c>
      <c r="C87" s="49">
        <v>5.9588673200620494</v>
      </c>
      <c r="D87" t="s">
        <v>14</v>
      </c>
      <c r="E87">
        <v>20</v>
      </c>
      <c r="F87" t="s">
        <v>70</v>
      </c>
      <c r="G87" t="s">
        <v>273</v>
      </c>
      <c r="H87">
        <v>16</v>
      </c>
      <c r="I87" t="s">
        <v>17</v>
      </c>
      <c r="J87" t="s">
        <v>18</v>
      </c>
      <c r="K87" t="s">
        <v>19</v>
      </c>
      <c r="L87" t="s">
        <v>20</v>
      </c>
      <c r="M87" t="s">
        <v>196</v>
      </c>
      <c r="N87">
        <v>0</v>
      </c>
      <c r="O87" s="21">
        <v>24550205</v>
      </c>
    </row>
    <row r="88" spans="1:16">
      <c r="A88" s="18">
        <v>25</v>
      </c>
      <c r="B88">
        <v>1</v>
      </c>
      <c r="C88" s="49">
        <v>54.370972308378718</v>
      </c>
      <c r="D88" t="s">
        <v>14</v>
      </c>
      <c r="E88">
        <v>20</v>
      </c>
      <c r="F88" t="s">
        <v>70</v>
      </c>
      <c r="G88" t="s">
        <v>273</v>
      </c>
      <c r="H88">
        <v>16</v>
      </c>
      <c r="I88" t="s">
        <v>17</v>
      </c>
      <c r="J88" t="s">
        <v>18</v>
      </c>
      <c r="K88" t="s">
        <v>19</v>
      </c>
      <c r="L88" t="s">
        <v>20</v>
      </c>
      <c r="M88" t="s">
        <v>196</v>
      </c>
      <c r="N88">
        <v>2000</v>
      </c>
      <c r="O88" s="21">
        <v>24550205</v>
      </c>
      <c r="P88" s="6" t="s">
        <v>73</v>
      </c>
    </row>
    <row r="89" spans="1:16">
      <c r="A89" s="18">
        <v>25</v>
      </c>
      <c r="B89">
        <v>4</v>
      </c>
      <c r="C89" s="49">
        <v>39.081530369588862</v>
      </c>
      <c r="D89" t="s">
        <v>14</v>
      </c>
      <c r="E89">
        <v>20</v>
      </c>
      <c r="F89" t="s">
        <v>70</v>
      </c>
      <c r="G89" t="s">
        <v>273</v>
      </c>
      <c r="H89">
        <v>16</v>
      </c>
      <c r="I89" t="s">
        <v>17</v>
      </c>
      <c r="J89" t="s">
        <v>18</v>
      </c>
      <c r="K89" t="s">
        <v>19</v>
      </c>
      <c r="L89" t="s">
        <v>20</v>
      </c>
      <c r="M89" t="s">
        <v>196</v>
      </c>
      <c r="N89">
        <v>2000</v>
      </c>
      <c r="O89" s="21">
        <v>24550205</v>
      </c>
    </row>
    <row r="90" spans="1:16">
      <c r="A90" s="18">
        <v>25</v>
      </c>
      <c r="B90">
        <v>6</v>
      </c>
      <c r="C90" s="49">
        <v>31.380968093988315</v>
      </c>
      <c r="D90" t="s">
        <v>14</v>
      </c>
      <c r="E90">
        <v>20</v>
      </c>
      <c r="F90" t="s">
        <v>70</v>
      </c>
      <c r="G90" t="s">
        <v>273</v>
      </c>
      <c r="H90">
        <v>16</v>
      </c>
      <c r="I90" t="s">
        <v>17</v>
      </c>
      <c r="J90" t="s">
        <v>18</v>
      </c>
      <c r="K90" t="s">
        <v>19</v>
      </c>
      <c r="L90" t="s">
        <v>20</v>
      </c>
      <c r="M90" t="s">
        <v>196</v>
      </c>
      <c r="N90">
        <v>2000</v>
      </c>
      <c r="O90" s="21">
        <v>24550205</v>
      </c>
    </row>
    <row r="91" spans="1:16">
      <c r="A91" s="18">
        <v>25</v>
      </c>
      <c r="B91">
        <v>12</v>
      </c>
      <c r="C91" s="49">
        <v>10.247110437938112</v>
      </c>
      <c r="D91" t="s">
        <v>14</v>
      </c>
      <c r="E91">
        <v>20</v>
      </c>
      <c r="F91" t="s">
        <v>70</v>
      </c>
      <c r="G91" t="s">
        <v>273</v>
      </c>
      <c r="H91">
        <v>16</v>
      </c>
      <c r="I91" t="s">
        <v>17</v>
      </c>
      <c r="J91" t="s">
        <v>18</v>
      </c>
      <c r="K91" t="s">
        <v>19</v>
      </c>
      <c r="L91" t="s">
        <v>20</v>
      </c>
      <c r="M91" t="s">
        <v>196</v>
      </c>
      <c r="N91">
        <v>2000</v>
      </c>
      <c r="O91" s="21">
        <v>24550205</v>
      </c>
    </row>
    <row r="92" spans="1:16">
      <c r="A92" s="18">
        <v>25</v>
      </c>
      <c r="B92">
        <v>24</v>
      </c>
      <c r="C92" s="49">
        <v>2.322259940718101</v>
      </c>
      <c r="D92" t="s">
        <v>14</v>
      </c>
      <c r="E92">
        <v>20</v>
      </c>
      <c r="F92" t="s">
        <v>70</v>
      </c>
      <c r="G92" t="s">
        <v>273</v>
      </c>
      <c r="H92">
        <v>16</v>
      </c>
      <c r="I92" t="s">
        <v>17</v>
      </c>
      <c r="J92" t="s">
        <v>18</v>
      </c>
      <c r="K92" t="s">
        <v>19</v>
      </c>
      <c r="L92" t="s">
        <v>20</v>
      </c>
      <c r="M92" t="s">
        <v>196</v>
      </c>
      <c r="N92">
        <v>2000</v>
      </c>
      <c r="O92" s="21">
        <v>24550205</v>
      </c>
    </row>
    <row r="93" spans="1:16">
      <c r="A93" s="18">
        <v>25</v>
      </c>
      <c r="B93">
        <v>72</v>
      </c>
      <c r="C93" s="49">
        <v>0.8066992003925576</v>
      </c>
      <c r="D93" t="s">
        <v>14</v>
      </c>
      <c r="E93">
        <v>20</v>
      </c>
      <c r="F93" t="s">
        <v>70</v>
      </c>
      <c r="G93" t="s">
        <v>273</v>
      </c>
      <c r="H93">
        <v>16</v>
      </c>
      <c r="I93" t="s">
        <v>17</v>
      </c>
      <c r="J93" t="s">
        <v>18</v>
      </c>
      <c r="K93" t="s">
        <v>19</v>
      </c>
      <c r="L93" t="s">
        <v>20</v>
      </c>
      <c r="M93" t="s">
        <v>196</v>
      </c>
      <c r="N93">
        <v>2000</v>
      </c>
      <c r="O93" s="21">
        <v>24550205</v>
      </c>
    </row>
    <row r="94" spans="1:16">
      <c r="A94" s="18">
        <v>26</v>
      </c>
      <c r="B94" s="6">
        <v>24</v>
      </c>
      <c r="C94" s="50">
        <v>0.32786885245901642</v>
      </c>
      <c r="D94" t="s">
        <v>14</v>
      </c>
      <c r="E94">
        <v>27.5</v>
      </c>
      <c r="F94" s="16" t="s">
        <v>74</v>
      </c>
      <c r="G94" t="s">
        <v>273</v>
      </c>
      <c r="H94">
        <v>15</v>
      </c>
      <c r="I94" t="s">
        <v>17</v>
      </c>
      <c r="J94" t="s">
        <v>18</v>
      </c>
      <c r="K94" t="s">
        <v>19</v>
      </c>
      <c r="L94" t="s">
        <v>20</v>
      </c>
      <c r="M94" t="s">
        <v>378</v>
      </c>
      <c r="N94">
        <v>0</v>
      </c>
      <c r="O94" s="21">
        <v>18722754</v>
      </c>
      <c r="P94" s="6" t="s">
        <v>75</v>
      </c>
    </row>
    <row r="95" spans="1:16">
      <c r="A95" s="18">
        <v>27</v>
      </c>
      <c r="B95" s="6">
        <v>24</v>
      </c>
      <c r="C95" s="50">
        <v>0.16393442622950821</v>
      </c>
      <c r="D95" t="s">
        <v>14</v>
      </c>
      <c r="E95">
        <v>27.5</v>
      </c>
      <c r="F95" s="16" t="s">
        <v>74</v>
      </c>
      <c r="G95" t="s">
        <v>273</v>
      </c>
      <c r="H95">
        <v>50</v>
      </c>
      <c r="I95" t="s">
        <v>17</v>
      </c>
      <c r="J95" t="s">
        <v>18</v>
      </c>
      <c r="K95" t="s">
        <v>19</v>
      </c>
      <c r="L95" t="s">
        <v>20</v>
      </c>
      <c r="M95" t="s">
        <v>378</v>
      </c>
      <c r="N95">
        <v>0</v>
      </c>
      <c r="O95" s="21">
        <v>18722754</v>
      </c>
      <c r="P95" s="6" t="s">
        <v>76</v>
      </c>
    </row>
    <row r="96" spans="1:16">
      <c r="A96" s="18">
        <v>28</v>
      </c>
      <c r="B96" s="6">
        <v>24</v>
      </c>
      <c r="C96" s="50">
        <v>0</v>
      </c>
      <c r="D96" t="s">
        <v>14</v>
      </c>
      <c r="E96">
        <v>27.5</v>
      </c>
      <c r="F96" s="16" t="s">
        <v>74</v>
      </c>
      <c r="G96" t="s">
        <v>273</v>
      </c>
      <c r="H96">
        <v>100</v>
      </c>
      <c r="I96" t="s">
        <v>17</v>
      </c>
      <c r="J96" t="s">
        <v>18</v>
      </c>
      <c r="K96" t="s">
        <v>19</v>
      </c>
      <c r="L96" t="s">
        <v>20</v>
      </c>
      <c r="M96" t="s">
        <v>378</v>
      </c>
      <c r="N96">
        <v>0</v>
      </c>
      <c r="O96" s="21">
        <v>18722754</v>
      </c>
      <c r="P96" s="6" t="s">
        <v>23</v>
      </c>
    </row>
    <row r="97" spans="1:16">
      <c r="A97" s="18">
        <v>29</v>
      </c>
      <c r="B97" s="6">
        <v>24</v>
      </c>
      <c r="C97" s="50">
        <v>1.6393442622950821E-2</v>
      </c>
      <c r="D97" t="s">
        <v>14</v>
      </c>
      <c r="E97">
        <v>27.5</v>
      </c>
      <c r="F97" s="16" t="s">
        <v>74</v>
      </c>
      <c r="G97" t="s">
        <v>273</v>
      </c>
      <c r="H97">
        <v>200</v>
      </c>
      <c r="I97" t="s">
        <v>17</v>
      </c>
      <c r="J97" t="s">
        <v>18</v>
      </c>
      <c r="K97" t="s">
        <v>19</v>
      </c>
      <c r="L97" t="s">
        <v>20</v>
      </c>
      <c r="M97" t="s">
        <v>378</v>
      </c>
      <c r="N97">
        <v>0</v>
      </c>
      <c r="O97" s="21">
        <v>18722754</v>
      </c>
      <c r="P97" s="6" t="s">
        <v>77</v>
      </c>
    </row>
    <row r="98" spans="1:16">
      <c r="A98" s="18">
        <v>30</v>
      </c>
      <c r="B98">
        <v>0.5</v>
      </c>
      <c r="C98" s="18">
        <v>78.709776988965103</v>
      </c>
      <c r="D98" t="s">
        <v>14</v>
      </c>
      <c r="E98">
        <v>22.5</v>
      </c>
      <c r="F98" t="s">
        <v>31</v>
      </c>
      <c r="G98" t="s">
        <v>273</v>
      </c>
      <c r="H98">
        <v>20</v>
      </c>
      <c r="I98" s="6" t="s">
        <v>92</v>
      </c>
      <c r="J98" t="s">
        <v>18</v>
      </c>
      <c r="K98" t="s">
        <v>19</v>
      </c>
      <c r="L98" t="s">
        <v>20</v>
      </c>
      <c r="M98" t="s">
        <v>196</v>
      </c>
      <c r="N98">
        <v>5000</v>
      </c>
      <c r="O98" s="21">
        <v>19131103</v>
      </c>
      <c r="P98" s="6" t="s">
        <v>79</v>
      </c>
    </row>
    <row r="99" spans="1:16">
      <c r="A99" s="18">
        <v>30</v>
      </c>
      <c r="B99">
        <v>2</v>
      </c>
      <c r="C99" s="18">
        <v>68.374102940041595</v>
      </c>
      <c r="D99" t="s">
        <v>14</v>
      </c>
      <c r="E99">
        <v>22.5</v>
      </c>
      <c r="F99" t="s">
        <v>31</v>
      </c>
      <c r="G99" t="s">
        <v>273</v>
      </c>
      <c r="H99">
        <v>20</v>
      </c>
      <c r="I99" s="6" t="s">
        <v>92</v>
      </c>
      <c r="J99" t="s">
        <v>18</v>
      </c>
      <c r="K99" t="s">
        <v>19</v>
      </c>
      <c r="L99" t="s">
        <v>20</v>
      </c>
      <c r="M99" t="s">
        <v>196</v>
      </c>
      <c r="N99">
        <v>5000</v>
      </c>
      <c r="O99" s="21">
        <v>19131103</v>
      </c>
    </row>
    <row r="100" spans="1:16">
      <c r="A100" s="18">
        <v>30</v>
      </c>
      <c r="B100">
        <v>4</v>
      </c>
      <c r="C100" s="18">
        <v>60.077166448028301</v>
      </c>
      <c r="D100" t="s">
        <v>14</v>
      </c>
      <c r="E100">
        <v>22.5</v>
      </c>
      <c r="F100" t="s">
        <v>31</v>
      </c>
      <c r="G100" t="s">
        <v>273</v>
      </c>
      <c r="H100">
        <v>20</v>
      </c>
      <c r="I100" s="6" t="s">
        <v>92</v>
      </c>
      <c r="J100" t="s">
        <v>18</v>
      </c>
      <c r="K100" t="s">
        <v>19</v>
      </c>
      <c r="L100" t="s">
        <v>20</v>
      </c>
      <c r="M100" t="s">
        <v>196</v>
      </c>
      <c r="N100">
        <v>5000</v>
      </c>
      <c r="O100" s="21">
        <v>19131103</v>
      </c>
    </row>
    <row r="101" spans="1:16">
      <c r="A101" s="18">
        <v>30</v>
      </c>
      <c r="B101">
        <v>8</v>
      </c>
      <c r="C101" s="18">
        <v>56.079944440157398</v>
      </c>
      <c r="D101" t="s">
        <v>14</v>
      </c>
      <c r="E101">
        <v>22.5</v>
      </c>
      <c r="F101" t="s">
        <v>31</v>
      </c>
      <c r="G101" t="s">
        <v>273</v>
      </c>
      <c r="H101">
        <v>20</v>
      </c>
      <c r="I101" s="6" t="s">
        <v>92</v>
      </c>
      <c r="J101" t="s">
        <v>18</v>
      </c>
      <c r="K101" t="s">
        <v>19</v>
      </c>
      <c r="L101" t="s">
        <v>20</v>
      </c>
      <c r="M101" t="s">
        <v>196</v>
      </c>
      <c r="N101">
        <v>5000</v>
      </c>
      <c r="O101" s="21">
        <v>19131103</v>
      </c>
    </row>
    <row r="102" spans="1:16">
      <c r="A102" s="18">
        <v>30</v>
      </c>
      <c r="B102">
        <v>20</v>
      </c>
      <c r="C102" s="18">
        <v>39.262288756848498</v>
      </c>
      <c r="D102" t="s">
        <v>14</v>
      </c>
      <c r="E102">
        <v>22.5</v>
      </c>
      <c r="F102" t="s">
        <v>31</v>
      </c>
      <c r="G102" t="s">
        <v>273</v>
      </c>
      <c r="H102">
        <v>20</v>
      </c>
      <c r="I102" s="6" t="s">
        <v>92</v>
      </c>
      <c r="J102" t="s">
        <v>18</v>
      </c>
      <c r="K102" t="s">
        <v>19</v>
      </c>
      <c r="L102" t="s">
        <v>20</v>
      </c>
      <c r="M102" t="s">
        <v>196</v>
      </c>
      <c r="N102">
        <v>5000</v>
      </c>
      <c r="O102" s="21">
        <v>19131103</v>
      </c>
    </row>
    <row r="103" spans="1:16">
      <c r="A103" s="18">
        <v>30</v>
      </c>
      <c r="B103">
        <v>28</v>
      </c>
      <c r="C103" s="18">
        <v>32.930010031638197</v>
      </c>
      <c r="D103" t="s">
        <v>14</v>
      </c>
      <c r="E103">
        <v>22.5</v>
      </c>
      <c r="F103" t="s">
        <v>31</v>
      </c>
      <c r="G103" t="s">
        <v>273</v>
      </c>
      <c r="H103">
        <v>20</v>
      </c>
      <c r="I103" s="6" t="s">
        <v>92</v>
      </c>
      <c r="J103" t="s">
        <v>18</v>
      </c>
      <c r="K103" t="s">
        <v>19</v>
      </c>
      <c r="L103" t="s">
        <v>20</v>
      </c>
      <c r="M103" t="s">
        <v>196</v>
      </c>
      <c r="N103">
        <v>5000</v>
      </c>
      <c r="O103" s="21">
        <v>19131103</v>
      </c>
    </row>
    <row r="104" spans="1:16">
      <c r="A104" s="18">
        <v>30</v>
      </c>
      <c r="B104">
        <v>48</v>
      </c>
      <c r="C104" s="18">
        <v>16.076857782236299</v>
      </c>
      <c r="D104" t="s">
        <v>14</v>
      </c>
      <c r="E104">
        <v>22.5</v>
      </c>
      <c r="F104" t="s">
        <v>31</v>
      </c>
      <c r="G104" t="s">
        <v>273</v>
      </c>
      <c r="H104">
        <v>20</v>
      </c>
      <c r="I104" s="6" t="s">
        <v>92</v>
      </c>
      <c r="J104" t="s">
        <v>18</v>
      </c>
      <c r="K104" t="s">
        <v>19</v>
      </c>
      <c r="L104" t="s">
        <v>20</v>
      </c>
      <c r="M104" t="s">
        <v>196</v>
      </c>
      <c r="N104">
        <v>5000</v>
      </c>
      <c r="O104" s="21">
        <v>19131103</v>
      </c>
    </row>
    <row r="105" spans="1:16">
      <c r="A105" s="18">
        <v>31</v>
      </c>
      <c r="B105">
        <v>0.25</v>
      </c>
      <c r="C105" s="18">
        <v>80.929084034261805</v>
      </c>
      <c r="D105" t="s">
        <v>14</v>
      </c>
      <c r="E105">
        <v>22.5</v>
      </c>
      <c r="F105" t="s">
        <v>31</v>
      </c>
      <c r="G105" t="s">
        <v>273</v>
      </c>
      <c r="H105">
        <v>40</v>
      </c>
      <c r="I105" s="6" t="s">
        <v>92</v>
      </c>
      <c r="J105" t="s">
        <v>18</v>
      </c>
      <c r="K105" t="s">
        <v>19</v>
      </c>
      <c r="L105" t="s">
        <v>20</v>
      </c>
      <c r="M105" t="s">
        <v>196</v>
      </c>
      <c r="N105">
        <v>5000</v>
      </c>
      <c r="O105" s="21">
        <v>19131103</v>
      </c>
      <c r="P105" s="6" t="s">
        <v>324</v>
      </c>
    </row>
    <row r="106" spans="1:16">
      <c r="A106" s="18">
        <v>31</v>
      </c>
      <c r="B106">
        <v>0.5</v>
      </c>
      <c r="C106" s="18">
        <v>76.311443784242599</v>
      </c>
      <c r="D106" t="s">
        <v>14</v>
      </c>
      <c r="E106">
        <v>22.5</v>
      </c>
      <c r="F106" t="s">
        <v>31</v>
      </c>
      <c r="G106" t="s">
        <v>273</v>
      </c>
      <c r="H106">
        <v>40</v>
      </c>
      <c r="I106" s="6" t="s">
        <v>92</v>
      </c>
      <c r="J106" t="s">
        <v>18</v>
      </c>
      <c r="K106" t="s">
        <v>19</v>
      </c>
      <c r="L106" t="s">
        <v>20</v>
      </c>
      <c r="M106" t="s">
        <v>196</v>
      </c>
      <c r="N106">
        <v>5000</v>
      </c>
      <c r="O106" s="21">
        <v>19131103</v>
      </c>
    </row>
    <row r="107" spans="1:16">
      <c r="A107" s="18">
        <v>31</v>
      </c>
      <c r="B107">
        <v>1</v>
      </c>
      <c r="C107" s="18">
        <v>70.207577745196303</v>
      </c>
      <c r="D107" t="s">
        <v>14</v>
      </c>
      <c r="E107">
        <v>22.5</v>
      </c>
      <c r="F107" t="s">
        <v>31</v>
      </c>
      <c r="G107" t="s">
        <v>273</v>
      </c>
      <c r="H107">
        <v>40</v>
      </c>
      <c r="I107" s="6" t="s">
        <v>92</v>
      </c>
      <c r="J107" t="s">
        <v>18</v>
      </c>
      <c r="K107" t="s">
        <v>19</v>
      </c>
      <c r="L107" t="s">
        <v>20</v>
      </c>
      <c r="M107" t="s">
        <v>196</v>
      </c>
      <c r="N107">
        <v>5000</v>
      </c>
      <c r="O107" s="21">
        <v>19131103</v>
      </c>
    </row>
    <row r="108" spans="1:16">
      <c r="A108" s="18">
        <v>31</v>
      </c>
      <c r="B108">
        <v>2</v>
      </c>
      <c r="C108" s="18">
        <v>66.522108187360104</v>
      </c>
      <c r="D108" t="s">
        <v>14</v>
      </c>
      <c r="E108">
        <v>22.5</v>
      </c>
      <c r="F108" t="s">
        <v>31</v>
      </c>
      <c r="G108" t="s">
        <v>273</v>
      </c>
      <c r="H108">
        <v>40</v>
      </c>
      <c r="I108" s="6" t="s">
        <v>92</v>
      </c>
      <c r="J108" t="s">
        <v>18</v>
      </c>
      <c r="K108" t="s">
        <v>19</v>
      </c>
      <c r="L108" t="s">
        <v>20</v>
      </c>
      <c r="M108" t="s">
        <v>196</v>
      </c>
      <c r="N108">
        <v>5000</v>
      </c>
      <c r="O108" s="21">
        <v>19131103</v>
      </c>
    </row>
    <row r="109" spans="1:16">
      <c r="A109" s="18">
        <v>31</v>
      </c>
      <c r="B109">
        <v>4</v>
      </c>
      <c r="C109" s="18">
        <v>55.263523420016902</v>
      </c>
      <c r="D109" t="s">
        <v>14</v>
      </c>
      <c r="E109">
        <v>22.5</v>
      </c>
      <c r="F109" t="s">
        <v>31</v>
      </c>
      <c r="G109" t="s">
        <v>273</v>
      </c>
      <c r="H109">
        <v>40</v>
      </c>
      <c r="I109" s="6" t="s">
        <v>92</v>
      </c>
      <c r="J109" t="s">
        <v>18</v>
      </c>
      <c r="K109" t="s">
        <v>19</v>
      </c>
      <c r="L109" t="s">
        <v>20</v>
      </c>
      <c r="M109" t="s">
        <v>196</v>
      </c>
      <c r="N109">
        <v>5000</v>
      </c>
      <c r="O109" s="21">
        <v>19131103</v>
      </c>
    </row>
    <row r="110" spans="1:16">
      <c r="A110" s="18">
        <v>31</v>
      </c>
      <c r="B110">
        <v>8</v>
      </c>
      <c r="C110" s="18">
        <v>39.222162203873701</v>
      </c>
      <c r="D110" t="s">
        <v>14</v>
      </c>
      <c r="E110">
        <v>22.5</v>
      </c>
      <c r="F110" t="s">
        <v>31</v>
      </c>
      <c r="G110" t="s">
        <v>273</v>
      </c>
      <c r="H110">
        <v>40</v>
      </c>
      <c r="I110" s="6" t="s">
        <v>92</v>
      </c>
      <c r="J110" t="s">
        <v>18</v>
      </c>
      <c r="K110" t="s">
        <v>19</v>
      </c>
      <c r="L110" t="s">
        <v>20</v>
      </c>
      <c r="M110" t="s">
        <v>196</v>
      </c>
      <c r="N110">
        <v>5000</v>
      </c>
      <c r="O110" s="21">
        <v>19131103</v>
      </c>
    </row>
    <row r="111" spans="1:16">
      <c r="A111" s="18">
        <v>31</v>
      </c>
      <c r="B111">
        <v>20</v>
      </c>
      <c r="C111" s="18">
        <v>18.890346477351599</v>
      </c>
      <c r="D111" t="s">
        <v>14</v>
      </c>
      <c r="E111">
        <v>22.5</v>
      </c>
      <c r="F111" t="s">
        <v>31</v>
      </c>
      <c r="G111" t="s">
        <v>273</v>
      </c>
      <c r="H111">
        <v>40</v>
      </c>
      <c r="I111" s="6" t="s">
        <v>92</v>
      </c>
      <c r="J111" t="s">
        <v>18</v>
      </c>
      <c r="K111" t="s">
        <v>19</v>
      </c>
      <c r="L111" t="s">
        <v>20</v>
      </c>
      <c r="M111" t="s">
        <v>196</v>
      </c>
      <c r="N111">
        <v>5000</v>
      </c>
      <c r="O111" s="21">
        <v>19131103</v>
      </c>
    </row>
    <row r="112" spans="1:16">
      <c r="A112" s="18">
        <v>31</v>
      </c>
      <c r="B112">
        <v>28</v>
      </c>
      <c r="C112" s="18">
        <v>10.3341307199629</v>
      </c>
      <c r="D112" t="s">
        <v>14</v>
      </c>
      <c r="E112">
        <v>22.5</v>
      </c>
      <c r="F112" t="s">
        <v>31</v>
      </c>
      <c r="G112" t="s">
        <v>273</v>
      </c>
      <c r="H112">
        <v>40</v>
      </c>
      <c r="I112" s="6" t="s">
        <v>92</v>
      </c>
      <c r="J112" t="s">
        <v>18</v>
      </c>
      <c r="K112" t="s">
        <v>19</v>
      </c>
      <c r="L112" t="s">
        <v>20</v>
      </c>
      <c r="M112" t="s">
        <v>196</v>
      </c>
      <c r="N112">
        <v>5000</v>
      </c>
      <c r="O112" s="21">
        <v>19131103</v>
      </c>
    </row>
    <row r="113" spans="1:16">
      <c r="A113" s="18">
        <v>32</v>
      </c>
      <c r="B113">
        <v>0.25</v>
      </c>
      <c r="C113" s="18">
        <v>66.857010571803301</v>
      </c>
      <c r="D113" t="s">
        <v>14</v>
      </c>
      <c r="E113">
        <v>22.5</v>
      </c>
      <c r="F113" t="s">
        <v>31</v>
      </c>
      <c r="G113" t="s">
        <v>273</v>
      </c>
      <c r="H113">
        <v>80</v>
      </c>
      <c r="I113" s="6" t="s">
        <v>92</v>
      </c>
      <c r="J113" t="s">
        <v>18</v>
      </c>
      <c r="K113" t="s">
        <v>19</v>
      </c>
      <c r="L113" t="s">
        <v>20</v>
      </c>
      <c r="M113" t="s">
        <v>196</v>
      </c>
      <c r="N113">
        <v>5000</v>
      </c>
      <c r="O113" s="21">
        <v>19131103</v>
      </c>
      <c r="P113" s="6" t="s">
        <v>80</v>
      </c>
    </row>
    <row r="114" spans="1:16">
      <c r="A114" s="18">
        <v>32</v>
      </c>
      <c r="B114">
        <v>0.5</v>
      </c>
      <c r="C114" s="18">
        <v>30.939115672505501</v>
      </c>
      <c r="D114" t="s">
        <v>14</v>
      </c>
      <c r="E114">
        <v>22.5</v>
      </c>
      <c r="F114" t="s">
        <v>31</v>
      </c>
      <c r="G114" t="s">
        <v>273</v>
      </c>
      <c r="H114">
        <v>80</v>
      </c>
      <c r="I114" s="6" t="s">
        <v>92</v>
      </c>
      <c r="J114" t="s">
        <v>18</v>
      </c>
      <c r="K114" t="s">
        <v>19</v>
      </c>
      <c r="L114" t="s">
        <v>20</v>
      </c>
      <c r="M114" t="s">
        <v>196</v>
      </c>
      <c r="N114">
        <v>5000</v>
      </c>
      <c r="O114" s="21">
        <v>19131103</v>
      </c>
    </row>
    <row r="115" spans="1:16">
      <c r="A115" s="18">
        <v>32</v>
      </c>
      <c r="B115">
        <v>1</v>
      </c>
      <c r="C115" s="18">
        <v>20.946060652828098</v>
      </c>
      <c r="D115" t="s">
        <v>14</v>
      </c>
      <c r="E115">
        <v>22.5</v>
      </c>
      <c r="F115" t="s">
        <v>31</v>
      </c>
      <c r="G115" t="s">
        <v>273</v>
      </c>
      <c r="H115">
        <v>80</v>
      </c>
      <c r="I115" s="6" t="s">
        <v>92</v>
      </c>
      <c r="J115" t="s">
        <v>18</v>
      </c>
      <c r="K115" t="s">
        <v>19</v>
      </c>
      <c r="L115" t="s">
        <v>20</v>
      </c>
      <c r="M115" t="s">
        <v>196</v>
      </c>
      <c r="N115">
        <v>5000</v>
      </c>
      <c r="O115" s="21">
        <v>19131103</v>
      </c>
    </row>
    <row r="116" spans="1:16">
      <c r="A116" s="18">
        <v>32</v>
      </c>
      <c r="B116">
        <v>2</v>
      </c>
      <c r="C116" s="18">
        <v>14.6677984412377</v>
      </c>
      <c r="D116" t="s">
        <v>14</v>
      </c>
      <c r="E116">
        <v>22.5</v>
      </c>
      <c r="F116" t="s">
        <v>31</v>
      </c>
      <c r="G116" t="s">
        <v>273</v>
      </c>
      <c r="H116">
        <v>80</v>
      </c>
      <c r="I116" s="6" t="s">
        <v>92</v>
      </c>
      <c r="J116" t="s">
        <v>18</v>
      </c>
      <c r="K116" t="s">
        <v>19</v>
      </c>
      <c r="L116" t="s">
        <v>20</v>
      </c>
      <c r="M116" t="s">
        <v>196</v>
      </c>
      <c r="N116">
        <v>5000</v>
      </c>
      <c r="O116" s="21">
        <v>19131103</v>
      </c>
    </row>
    <row r="117" spans="1:16">
      <c r="A117" s="18">
        <v>32</v>
      </c>
      <c r="B117">
        <v>4</v>
      </c>
      <c r="C117" s="18">
        <v>8.9636546029786306</v>
      </c>
      <c r="D117" t="s">
        <v>14</v>
      </c>
      <c r="E117">
        <v>22.5</v>
      </c>
      <c r="F117" t="s">
        <v>31</v>
      </c>
      <c r="G117" t="s">
        <v>273</v>
      </c>
      <c r="H117">
        <v>80</v>
      </c>
      <c r="I117" s="6" t="s">
        <v>92</v>
      </c>
      <c r="J117" t="s">
        <v>18</v>
      </c>
      <c r="K117" t="s">
        <v>19</v>
      </c>
      <c r="L117" t="s">
        <v>20</v>
      </c>
      <c r="M117" t="s">
        <v>196</v>
      </c>
      <c r="N117">
        <v>5000</v>
      </c>
      <c r="O117" s="21">
        <v>19131103</v>
      </c>
    </row>
    <row r="118" spans="1:16">
      <c r="A118" s="18">
        <v>32</v>
      </c>
      <c r="B118">
        <v>8</v>
      </c>
      <c r="C118" s="18">
        <v>5.3337448877228102</v>
      </c>
      <c r="D118" t="s">
        <v>14</v>
      </c>
      <c r="E118">
        <v>22.5</v>
      </c>
      <c r="F118" t="s">
        <v>31</v>
      </c>
      <c r="G118" t="s">
        <v>273</v>
      </c>
      <c r="H118">
        <v>80</v>
      </c>
      <c r="I118" s="6" t="s">
        <v>92</v>
      </c>
      <c r="J118" t="s">
        <v>18</v>
      </c>
      <c r="K118" t="s">
        <v>19</v>
      </c>
      <c r="L118" t="s">
        <v>20</v>
      </c>
      <c r="M118" t="s">
        <v>196</v>
      </c>
      <c r="N118">
        <v>5000</v>
      </c>
      <c r="O118" s="21">
        <v>19131103</v>
      </c>
    </row>
    <row r="119" spans="1:16">
      <c r="A119" s="18">
        <v>32</v>
      </c>
      <c r="B119">
        <v>20</v>
      </c>
      <c r="C119" s="18">
        <v>2.4060498495254401</v>
      </c>
      <c r="D119" t="s">
        <v>14</v>
      </c>
      <c r="E119">
        <v>22.5</v>
      </c>
      <c r="F119" t="s">
        <v>31</v>
      </c>
      <c r="G119" t="s">
        <v>273</v>
      </c>
      <c r="H119">
        <v>80</v>
      </c>
      <c r="I119" s="6" t="s">
        <v>92</v>
      </c>
      <c r="J119" t="s">
        <v>18</v>
      </c>
      <c r="K119" t="s">
        <v>19</v>
      </c>
      <c r="L119" t="s">
        <v>20</v>
      </c>
      <c r="M119" t="s">
        <v>196</v>
      </c>
      <c r="N119">
        <v>5000</v>
      </c>
      <c r="O119" s="21">
        <v>19131103</v>
      </c>
    </row>
    <row r="120" spans="1:16">
      <c r="A120" s="18">
        <v>32</v>
      </c>
      <c r="B120">
        <v>28</v>
      </c>
      <c r="C120" s="18">
        <v>2.0032409908172299</v>
      </c>
      <c r="D120" t="s">
        <v>14</v>
      </c>
      <c r="E120">
        <v>22.5</v>
      </c>
      <c r="F120" t="s">
        <v>31</v>
      </c>
      <c r="G120" t="s">
        <v>273</v>
      </c>
      <c r="H120">
        <v>80</v>
      </c>
      <c r="I120" s="6" t="s">
        <v>92</v>
      </c>
      <c r="J120" t="s">
        <v>18</v>
      </c>
      <c r="K120" t="s">
        <v>19</v>
      </c>
      <c r="L120" t="s">
        <v>20</v>
      </c>
      <c r="M120" t="s">
        <v>196</v>
      </c>
      <c r="N120">
        <v>5000</v>
      </c>
      <c r="O120" s="21">
        <v>19131103</v>
      </c>
    </row>
    <row r="121" spans="1:16">
      <c r="A121" s="18">
        <v>32</v>
      </c>
      <c r="B121">
        <v>48</v>
      </c>
      <c r="C121" s="18">
        <v>1.6312987113203501</v>
      </c>
      <c r="D121" t="s">
        <v>14</v>
      </c>
      <c r="E121">
        <v>22.5</v>
      </c>
      <c r="F121" t="s">
        <v>31</v>
      </c>
      <c r="G121" t="s">
        <v>273</v>
      </c>
      <c r="H121">
        <v>80</v>
      </c>
      <c r="I121" s="6" t="s">
        <v>92</v>
      </c>
      <c r="J121" t="s">
        <v>18</v>
      </c>
      <c r="K121" t="s">
        <v>19</v>
      </c>
      <c r="L121" t="s">
        <v>20</v>
      </c>
      <c r="M121" t="s">
        <v>196</v>
      </c>
      <c r="N121">
        <v>5000</v>
      </c>
      <c r="O121" s="21">
        <v>19131103</v>
      </c>
    </row>
    <row r="122" spans="1:16">
      <c r="A122" s="18">
        <v>33</v>
      </c>
      <c r="B122" s="6">
        <v>1</v>
      </c>
      <c r="C122" s="18">
        <v>45.057471264367798</v>
      </c>
      <c r="D122" t="s">
        <v>14</v>
      </c>
      <c r="E122" t="s">
        <v>326</v>
      </c>
      <c r="F122" s="21" t="s">
        <v>15</v>
      </c>
      <c r="G122" t="s">
        <v>273</v>
      </c>
      <c r="H122">
        <v>9.4</v>
      </c>
      <c r="I122" t="s">
        <v>81</v>
      </c>
      <c r="J122" t="s">
        <v>18</v>
      </c>
      <c r="K122" t="s">
        <v>19</v>
      </c>
      <c r="L122" t="s">
        <v>20</v>
      </c>
      <c r="M122" t="s">
        <v>196</v>
      </c>
      <c r="N122">
        <v>5000</v>
      </c>
      <c r="O122" s="21">
        <v>24272951</v>
      </c>
      <c r="P122" s="6" t="s">
        <v>83</v>
      </c>
    </row>
    <row r="123" spans="1:16">
      <c r="A123" s="18">
        <v>33</v>
      </c>
      <c r="B123" s="6">
        <v>24</v>
      </c>
      <c r="C123" s="18">
        <v>6.0919540229884896</v>
      </c>
      <c r="D123" t="s">
        <v>14</v>
      </c>
      <c r="E123" t="s">
        <v>326</v>
      </c>
      <c r="F123" s="21" t="s">
        <v>15</v>
      </c>
      <c r="G123" t="s">
        <v>273</v>
      </c>
      <c r="H123">
        <v>9.4</v>
      </c>
      <c r="I123" t="s">
        <v>81</v>
      </c>
      <c r="J123" t="s">
        <v>18</v>
      </c>
      <c r="K123" t="s">
        <v>19</v>
      </c>
      <c r="L123" t="s">
        <v>20</v>
      </c>
      <c r="M123" t="s">
        <v>196</v>
      </c>
      <c r="N123">
        <v>5000</v>
      </c>
      <c r="O123" s="21">
        <v>24272951</v>
      </c>
      <c r="P123" s="6"/>
    </row>
    <row r="124" spans="1:16">
      <c r="A124" s="18">
        <v>33</v>
      </c>
      <c r="B124" s="6">
        <v>48</v>
      </c>
      <c r="C124" s="18">
        <v>1.3793103448275801</v>
      </c>
      <c r="D124" t="s">
        <v>14</v>
      </c>
      <c r="E124" t="s">
        <v>326</v>
      </c>
      <c r="F124" s="21" t="s">
        <v>15</v>
      </c>
      <c r="G124" t="s">
        <v>273</v>
      </c>
      <c r="H124">
        <v>9.4</v>
      </c>
      <c r="I124" t="s">
        <v>81</v>
      </c>
      <c r="J124" t="s">
        <v>18</v>
      </c>
      <c r="K124" t="s">
        <v>19</v>
      </c>
      <c r="L124" t="s">
        <v>20</v>
      </c>
      <c r="M124" t="s">
        <v>196</v>
      </c>
      <c r="N124">
        <v>5000</v>
      </c>
      <c r="O124" s="21">
        <v>24272951</v>
      </c>
      <c r="P124" s="6"/>
    </row>
    <row r="125" spans="1:16">
      <c r="A125" s="18">
        <v>34</v>
      </c>
      <c r="B125" s="6">
        <v>0.5</v>
      </c>
      <c r="C125" s="18">
        <v>1.41</v>
      </c>
      <c r="D125" t="s">
        <v>14</v>
      </c>
      <c r="E125">
        <v>22.5</v>
      </c>
      <c r="F125" t="s">
        <v>31</v>
      </c>
      <c r="G125" t="s">
        <v>273</v>
      </c>
      <c r="H125">
        <v>21.5</v>
      </c>
      <c r="I125" t="s">
        <v>167</v>
      </c>
      <c r="J125" t="s">
        <v>18</v>
      </c>
      <c r="K125" t="s">
        <v>19</v>
      </c>
      <c r="L125" s="6" t="s">
        <v>84</v>
      </c>
      <c r="M125" s="6" t="s">
        <v>326</v>
      </c>
      <c r="N125">
        <v>0</v>
      </c>
      <c r="O125" s="21">
        <v>21513349</v>
      </c>
      <c r="P125" s="6" t="s">
        <v>85</v>
      </c>
    </row>
    <row r="126" spans="1:16">
      <c r="A126" s="18">
        <v>34</v>
      </c>
      <c r="B126" s="6">
        <v>1</v>
      </c>
      <c r="C126" s="18">
        <v>0.49</v>
      </c>
      <c r="D126" t="s">
        <v>14</v>
      </c>
      <c r="E126">
        <v>22.5</v>
      </c>
      <c r="F126" t="s">
        <v>31</v>
      </c>
      <c r="G126" t="s">
        <v>273</v>
      </c>
      <c r="H126">
        <v>21.5</v>
      </c>
      <c r="I126" t="s">
        <v>167</v>
      </c>
      <c r="J126" t="s">
        <v>18</v>
      </c>
      <c r="K126" t="s">
        <v>19</v>
      </c>
      <c r="L126" s="6" t="s">
        <v>84</v>
      </c>
      <c r="M126" s="6" t="s">
        <v>326</v>
      </c>
      <c r="N126">
        <v>0</v>
      </c>
      <c r="O126" s="21">
        <v>21513349</v>
      </c>
    </row>
    <row r="127" spans="1:16">
      <c r="A127" s="18">
        <v>34</v>
      </c>
      <c r="B127" s="6">
        <v>3</v>
      </c>
      <c r="C127" s="18">
        <v>0.55000000000000004</v>
      </c>
      <c r="D127" t="s">
        <v>14</v>
      </c>
      <c r="E127">
        <v>22.5</v>
      </c>
      <c r="F127" t="s">
        <v>31</v>
      </c>
      <c r="G127" t="s">
        <v>273</v>
      </c>
      <c r="H127">
        <v>21.5</v>
      </c>
      <c r="I127" t="s">
        <v>167</v>
      </c>
      <c r="J127" t="s">
        <v>18</v>
      </c>
      <c r="K127" t="s">
        <v>19</v>
      </c>
      <c r="L127" s="6" t="s">
        <v>84</v>
      </c>
      <c r="M127" s="6" t="s">
        <v>326</v>
      </c>
      <c r="N127">
        <v>0</v>
      </c>
      <c r="O127" s="21">
        <v>21513349</v>
      </c>
    </row>
    <row r="128" spans="1:16">
      <c r="A128" s="18">
        <v>34</v>
      </c>
      <c r="B128" s="6">
        <v>24</v>
      </c>
      <c r="C128" s="18">
        <v>0.22</v>
      </c>
      <c r="D128" t="s">
        <v>14</v>
      </c>
      <c r="E128">
        <v>22.5</v>
      </c>
      <c r="F128" t="s">
        <v>31</v>
      </c>
      <c r="G128" t="s">
        <v>273</v>
      </c>
      <c r="H128">
        <v>21.5</v>
      </c>
      <c r="I128" t="s">
        <v>167</v>
      </c>
      <c r="J128" t="s">
        <v>18</v>
      </c>
      <c r="K128" t="s">
        <v>19</v>
      </c>
      <c r="L128" s="6" t="s">
        <v>84</v>
      </c>
      <c r="M128" s="6" t="s">
        <v>326</v>
      </c>
      <c r="N128">
        <v>0</v>
      </c>
      <c r="O128" s="21">
        <v>21513349</v>
      </c>
    </row>
    <row r="129" spans="1:16">
      <c r="A129" s="18">
        <v>35</v>
      </c>
      <c r="B129" s="6">
        <v>1</v>
      </c>
      <c r="C129" s="18">
        <v>9.08</v>
      </c>
      <c r="D129" t="s">
        <v>14</v>
      </c>
      <c r="E129">
        <v>19.100000000000001</v>
      </c>
      <c r="F129" s="21" t="s">
        <v>15</v>
      </c>
      <c r="G129" t="s">
        <v>273</v>
      </c>
      <c r="H129">
        <v>44.1</v>
      </c>
      <c r="I129" t="s">
        <v>92</v>
      </c>
      <c r="J129" t="s">
        <v>18</v>
      </c>
      <c r="K129" t="s">
        <v>19</v>
      </c>
      <c r="L129" t="s">
        <v>93</v>
      </c>
      <c r="M129" s="6" t="s">
        <v>326</v>
      </c>
      <c r="N129">
        <v>5000</v>
      </c>
      <c r="O129" s="21">
        <v>24990295</v>
      </c>
      <c r="P129" s="6" t="s">
        <v>94</v>
      </c>
    </row>
    <row r="130" spans="1:16">
      <c r="A130" s="18">
        <v>35</v>
      </c>
      <c r="B130" s="6">
        <v>4</v>
      </c>
      <c r="C130" s="18">
        <v>4.8899999999999997</v>
      </c>
      <c r="D130" t="s">
        <v>14</v>
      </c>
      <c r="E130">
        <v>19.100000000000001</v>
      </c>
      <c r="F130" s="21" t="s">
        <v>15</v>
      </c>
      <c r="G130" t="s">
        <v>273</v>
      </c>
      <c r="H130">
        <v>44.1</v>
      </c>
      <c r="I130" t="s">
        <v>92</v>
      </c>
      <c r="J130" t="s">
        <v>18</v>
      </c>
      <c r="K130" t="s">
        <v>19</v>
      </c>
      <c r="L130" t="s">
        <v>93</v>
      </c>
      <c r="M130" s="6" t="s">
        <v>326</v>
      </c>
      <c r="N130">
        <v>5000</v>
      </c>
      <c r="O130" s="21">
        <v>24990295</v>
      </c>
    </row>
    <row r="131" spans="1:16">
      <c r="A131" s="18">
        <v>35</v>
      </c>
      <c r="B131" s="6">
        <v>24</v>
      </c>
      <c r="C131" s="18">
        <v>1.55</v>
      </c>
      <c r="D131" t="s">
        <v>14</v>
      </c>
      <c r="E131">
        <v>19.100000000000001</v>
      </c>
      <c r="F131" s="21" t="s">
        <v>15</v>
      </c>
      <c r="G131" t="s">
        <v>273</v>
      </c>
      <c r="H131">
        <v>44.1</v>
      </c>
      <c r="I131" t="s">
        <v>92</v>
      </c>
      <c r="J131" t="s">
        <v>18</v>
      </c>
      <c r="K131" t="s">
        <v>19</v>
      </c>
      <c r="L131" t="s">
        <v>93</v>
      </c>
      <c r="M131" s="6" t="s">
        <v>326</v>
      </c>
      <c r="N131">
        <v>5000</v>
      </c>
      <c r="O131" s="21">
        <v>24990295</v>
      </c>
    </row>
    <row r="132" spans="1:16">
      <c r="A132" s="18">
        <v>35</v>
      </c>
      <c r="B132" s="6">
        <v>48</v>
      </c>
      <c r="C132" s="18">
        <v>0.55000000000000004</v>
      </c>
      <c r="D132" t="s">
        <v>14</v>
      </c>
      <c r="E132">
        <v>19.100000000000001</v>
      </c>
      <c r="F132" s="21" t="s">
        <v>15</v>
      </c>
      <c r="G132" t="s">
        <v>273</v>
      </c>
      <c r="H132">
        <v>44.1</v>
      </c>
      <c r="I132" t="s">
        <v>92</v>
      </c>
      <c r="J132" t="s">
        <v>18</v>
      </c>
      <c r="K132" t="s">
        <v>19</v>
      </c>
      <c r="L132" t="s">
        <v>93</v>
      </c>
      <c r="M132" s="6" t="s">
        <v>326</v>
      </c>
      <c r="N132">
        <v>5000</v>
      </c>
      <c r="O132" s="21">
        <v>24990295</v>
      </c>
    </row>
    <row r="133" spans="1:16">
      <c r="A133" s="18">
        <v>36</v>
      </c>
      <c r="B133" s="6">
        <v>24</v>
      </c>
      <c r="C133" s="18">
        <v>0.7</v>
      </c>
      <c r="D133" t="s">
        <v>14</v>
      </c>
      <c r="E133">
        <v>19.100000000000001</v>
      </c>
      <c r="F133" s="21" t="s">
        <v>15</v>
      </c>
      <c r="G133" t="s">
        <v>273</v>
      </c>
      <c r="H133">
        <v>44.1</v>
      </c>
      <c r="I133" t="s">
        <v>92</v>
      </c>
      <c r="J133" t="s">
        <v>18</v>
      </c>
      <c r="K133" t="s">
        <v>19</v>
      </c>
      <c r="L133" t="s">
        <v>20</v>
      </c>
      <c r="M133" s="6" t="s">
        <v>326</v>
      </c>
      <c r="N133">
        <v>5000</v>
      </c>
      <c r="O133" s="21">
        <v>24990295</v>
      </c>
      <c r="P133" s="14" t="s">
        <v>286</v>
      </c>
    </row>
    <row r="134" spans="1:16">
      <c r="A134" s="18">
        <v>37</v>
      </c>
      <c r="B134" s="6">
        <v>1</v>
      </c>
      <c r="C134" s="18">
        <v>30.5263157894736</v>
      </c>
      <c r="D134" t="s">
        <v>14</v>
      </c>
      <c r="E134">
        <v>18</v>
      </c>
      <c r="F134" s="21" t="s">
        <v>15</v>
      </c>
      <c r="G134" t="s">
        <v>273</v>
      </c>
      <c r="H134">
        <v>5</v>
      </c>
      <c r="I134" t="s">
        <v>95</v>
      </c>
      <c r="J134" t="s">
        <v>18</v>
      </c>
      <c r="K134" t="s">
        <v>19</v>
      </c>
      <c r="L134" t="s">
        <v>96</v>
      </c>
      <c r="M134" s="6" t="s">
        <v>326</v>
      </c>
      <c r="N134">
        <v>5000</v>
      </c>
      <c r="O134" s="21">
        <v>26865221</v>
      </c>
      <c r="P134" t="s">
        <v>97</v>
      </c>
    </row>
    <row r="135" spans="1:16">
      <c r="A135" s="18">
        <v>37</v>
      </c>
      <c r="B135" s="6">
        <v>4</v>
      </c>
      <c r="C135" s="18">
        <v>14.736842105263101</v>
      </c>
      <c r="D135" t="s">
        <v>14</v>
      </c>
      <c r="E135">
        <v>18</v>
      </c>
      <c r="F135" s="21" t="s">
        <v>15</v>
      </c>
      <c r="G135" t="s">
        <v>273</v>
      </c>
      <c r="H135">
        <v>5</v>
      </c>
      <c r="I135" t="s">
        <v>95</v>
      </c>
      <c r="J135" t="s">
        <v>18</v>
      </c>
      <c r="K135" t="s">
        <v>19</v>
      </c>
      <c r="L135" t="s">
        <v>96</v>
      </c>
      <c r="M135" s="6" t="s">
        <v>326</v>
      </c>
      <c r="N135">
        <v>5000</v>
      </c>
      <c r="O135" s="21">
        <v>26865221</v>
      </c>
    </row>
    <row r="136" spans="1:16">
      <c r="A136" s="18">
        <v>37</v>
      </c>
      <c r="B136" s="6">
        <v>24</v>
      </c>
      <c r="C136" s="18">
        <v>0.52631578947368696</v>
      </c>
      <c r="D136" t="s">
        <v>14</v>
      </c>
      <c r="E136">
        <v>18</v>
      </c>
      <c r="F136" s="21" t="s">
        <v>15</v>
      </c>
      <c r="G136" t="s">
        <v>273</v>
      </c>
      <c r="H136">
        <v>5</v>
      </c>
      <c r="I136" t="s">
        <v>95</v>
      </c>
      <c r="J136" t="s">
        <v>18</v>
      </c>
      <c r="K136" t="s">
        <v>19</v>
      </c>
      <c r="L136" t="s">
        <v>96</v>
      </c>
      <c r="M136" s="6" t="s">
        <v>326</v>
      </c>
      <c r="N136">
        <v>5000</v>
      </c>
      <c r="O136" s="21">
        <v>26865221</v>
      </c>
    </row>
    <row r="137" spans="1:16">
      <c r="A137" s="18">
        <v>38</v>
      </c>
      <c r="B137" s="6">
        <v>1</v>
      </c>
      <c r="C137" s="18">
        <v>34.054054054053999</v>
      </c>
      <c r="D137" t="s">
        <v>14</v>
      </c>
      <c r="E137">
        <v>18</v>
      </c>
      <c r="F137" s="21" t="s">
        <v>15</v>
      </c>
      <c r="G137" t="s">
        <v>273</v>
      </c>
      <c r="H137">
        <v>18</v>
      </c>
      <c r="I137" t="s">
        <v>95</v>
      </c>
      <c r="J137" t="s">
        <v>18</v>
      </c>
      <c r="K137" t="s">
        <v>19</v>
      </c>
      <c r="L137" t="s">
        <v>96</v>
      </c>
      <c r="M137" s="6" t="s">
        <v>326</v>
      </c>
      <c r="N137">
        <v>5000</v>
      </c>
      <c r="O137" s="21">
        <v>26865221</v>
      </c>
      <c r="P137" s="25" t="s">
        <v>98</v>
      </c>
    </row>
    <row r="138" spans="1:16">
      <c r="A138" s="18">
        <v>38</v>
      </c>
      <c r="B138" s="6">
        <v>4</v>
      </c>
      <c r="C138" s="18">
        <v>8.1578947368421009</v>
      </c>
      <c r="D138" t="s">
        <v>14</v>
      </c>
      <c r="E138">
        <v>18</v>
      </c>
      <c r="F138" s="21" t="s">
        <v>15</v>
      </c>
      <c r="G138" t="s">
        <v>273</v>
      </c>
      <c r="H138">
        <v>18</v>
      </c>
      <c r="I138" t="s">
        <v>95</v>
      </c>
      <c r="J138" t="s">
        <v>18</v>
      </c>
      <c r="K138" t="s">
        <v>19</v>
      </c>
      <c r="L138" t="s">
        <v>96</v>
      </c>
      <c r="M138" s="6" t="s">
        <v>326</v>
      </c>
      <c r="N138">
        <v>5000</v>
      </c>
      <c r="O138" s="21">
        <v>26865221</v>
      </c>
    </row>
    <row r="139" spans="1:16">
      <c r="A139" s="18">
        <v>39</v>
      </c>
      <c r="B139" s="6">
        <v>8.7517546701219667E-2</v>
      </c>
      <c r="C139" s="18">
        <v>0.57141956092328505</v>
      </c>
      <c r="D139" t="s">
        <v>14</v>
      </c>
      <c r="E139">
        <v>20</v>
      </c>
      <c r="F139" t="s">
        <v>31</v>
      </c>
      <c r="G139" t="s">
        <v>273</v>
      </c>
      <c r="H139">
        <v>46</v>
      </c>
      <c r="I139" t="s">
        <v>17</v>
      </c>
      <c r="J139" t="s">
        <v>18</v>
      </c>
      <c r="K139" t="s">
        <v>19</v>
      </c>
      <c r="L139" t="s">
        <v>20</v>
      </c>
      <c r="M139" s="6" t="s">
        <v>326</v>
      </c>
      <c r="N139" t="s">
        <v>221</v>
      </c>
      <c r="O139">
        <v>31501470</v>
      </c>
      <c r="P139" t="s">
        <v>314</v>
      </c>
    </row>
    <row r="140" spans="1:16">
      <c r="A140" s="18">
        <v>39</v>
      </c>
      <c r="B140" s="6">
        <v>0.25364431486880334</v>
      </c>
      <c r="C140" s="18">
        <v>0.13504834884939498</v>
      </c>
      <c r="D140" t="s">
        <v>14</v>
      </c>
      <c r="E140">
        <v>20</v>
      </c>
      <c r="F140" t="s">
        <v>31</v>
      </c>
      <c r="G140" t="s">
        <v>273</v>
      </c>
      <c r="H140">
        <v>46</v>
      </c>
      <c r="I140" t="s">
        <v>17</v>
      </c>
      <c r="J140" t="s">
        <v>18</v>
      </c>
      <c r="K140" t="s">
        <v>19</v>
      </c>
      <c r="L140" t="s">
        <v>20</v>
      </c>
      <c r="M140" s="6" t="s">
        <v>326</v>
      </c>
      <c r="N140" t="s">
        <v>221</v>
      </c>
      <c r="O140">
        <v>31501470</v>
      </c>
    </row>
    <row r="141" spans="1:16">
      <c r="A141" s="18">
        <v>39</v>
      </c>
      <c r="B141" s="6">
        <v>0.50637080228916831</v>
      </c>
      <c r="C141" s="18">
        <v>5.1184880307974502E-2</v>
      </c>
      <c r="D141" t="s">
        <v>14</v>
      </c>
      <c r="E141">
        <v>20</v>
      </c>
      <c r="F141" t="s">
        <v>31</v>
      </c>
      <c r="G141" t="s">
        <v>273</v>
      </c>
      <c r="H141">
        <v>46</v>
      </c>
      <c r="I141" t="s">
        <v>17</v>
      </c>
      <c r="J141" t="s">
        <v>18</v>
      </c>
      <c r="K141" t="s">
        <v>19</v>
      </c>
      <c r="L141" t="s">
        <v>20</v>
      </c>
      <c r="M141" s="6" t="s">
        <v>326</v>
      </c>
      <c r="N141" t="s">
        <v>221</v>
      </c>
      <c r="O141">
        <v>31501470</v>
      </c>
    </row>
    <row r="142" spans="1:16">
      <c r="A142" s="18">
        <v>39</v>
      </c>
      <c r="B142">
        <v>0.75871936076017665</v>
      </c>
      <c r="C142" s="18">
        <v>2.1840774168069701E-2</v>
      </c>
      <c r="D142" t="s">
        <v>14</v>
      </c>
      <c r="E142">
        <v>20</v>
      </c>
      <c r="F142" t="s">
        <v>31</v>
      </c>
      <c r="G142" t="s">
        <v>273</v>
      </c>
      <c r="H142">
        <v>46</v>
      </c>
      <c r="I142" t="s">
        <v>17</v>
      </c>
      <c r="J142" t="s">
        <v>18</v>
      </c>
      <c r="K142" t="s">
        <v>19</v>
      </c>
      <c r="L142" t="s">
        <v>20</v>
      </c>
      <c r="M142" s="6" t="s">
        <v>326</v>
      </c>
      <c r="N142" t="s">
        <v>221</v>
      </c>
      <c r="O142">
        <v>31501470</v>
      </c>
    </row>
    <row r="143" spans="1:16">
      <c r="A143" s="18">
        <v>39</v>
      </c>
      <c r="B143">
        <v>1.0144152899254935</v>
      </c>
      <c r="C143" s="18">
        <v>3.2619888783360598E-2</v>
      </c>
      <c r="D143" t="s">
        <v>14</v>
      </c>
      <c r="E143">
        <v>20</v>
      </c>
      <c r="F143" t="s">
        <v>31</v>
      </c>
      <c r="G143" t="s">
        <v>273</v>
      </c>
      <c r="H143">
        <v>46</v>
      </c>
      <c r="I143" t="s">
        <v>17</v>
      </c>
      <c r="J143" t="s">
        <v>18</v>
      </c>
      <c r="K143" t="s">
        <v>19</v>
      </c>
      <c r="L143" t="s">
        <v>20</v>
      </c>
      <c r="M143" s="6" t="s">
        <v>326</v>
      </c>
      <c r="N143" t="s">
        <v>221</v>
      </c>
      <c r="O143">
        <v>31501470</v>
      </c>
    </row>
    <row r="144" spans="1:16">
      <c r="A144" s="18">
        <v>39</v>
      </c>
      <c r="B144">
        <v>4.0042651981427335</v>
      </c>
      <c r="C144" s="18">
        <v>1.976628153442235E-2</v>
      </c>
      <c r="D144" t="s">
        <v>14</v>
      </c>
      <c r="E144">
        <v>20</v>
      </c>
      <c r="F144" t="s">
        <v>31</v>
      </c>
      <c r="G144" t="s">
        <v>273</v>
      </c>
      <c r="H144">
        <v>46</v>
      </c>
      <c r="I144" t="s">
        <v>17</v>
      </c>
      <c r="J144" t="s">
        <v>18</v>
      </c>
      <c r="K144" t="s">
        <v>19</v>
      </c>
      <c r="L144" t="s">
        <v>20</v>
      </c>
      <c r="M144" s="6" t="s">
        <v>326</v>
      </c>
      <c r="N144" t="s">
        <v>221</v>
      </c>
      <c r="O144">
        <v>31501470</v>
      </c>
    </row>
    <row r="145" spans="1:16">
      <c r="A145" s="18">
        <v>40</v>
      </c>
      <c r="B145" s="6">
        <v>6</v>
      </c>
      <c r="C145" s="18">
        <v>8.4313725490000007</v>
      </c>
      <c r="D145" t="s">
        <v>14</v>
      </c>
      <c r="E145">
        <v>18</v>
      </c>
      <c r="F145" s="21" t="s">
        <v>15</v>
      </c>
      <c r="G145" t="s">
        <v>273</v>
      </c>
      <c r="H145">
        <v>10</v>
      </c>
      <c r="I145" t="s">
        <v>17</v>
      </c>
      <c r="J145" t="s">
        <v>18</v>
      </c>
      <c r="K145" t="s">
        <v>99</v>
      </c>
      <c r="L145" t="s">
        <v>68</v>
      </c>
      <c r="M145" t="s">
        <v>326</v>
      </c>
      <c r="N145" t="s">
        <v>53</v>
      </c>
      <c r="O145">
        <v>25933697</v>
      </c>
      <c r="P145" s="6" t="s">
        <v>100</v>
      </c>
    </row>
    <row r="146" spans="1:16">
      <c r="A146" s="18">
        <v>40</v>
      </c>
      <c r="B146" s="6">
        <v>24</v>
      </c>
      <c r="C146" s="18">
        <v>3.8235294120000001</v>
      </c>
      <c r="D146" t="s">
        <v>14</v>
      </c>
      <c r="E146">
        <v>18</v>
      </c>
      <c r="F146" s="21" t="s">
        <v>15</v>
      </c>
      <c r="G146" t="s">
        <v>273</v>
      </c>
      <c r="H146">
        <v>10</v>
      </c>
      <c r="I146" t="s">
        <v>17</v>
      </c>
      <c r="J146" t="s">
        <v>18</v>
      </c>
      <c r="K146" t="s">
        <v>99</v>
      </c>
      <c r="L146" t="s">
        <v>68</v>
      </c>
      <c r="M146" t="s">
        <v>326</v>
      </c>
      <c r="N146" t="s">
        <v>53</v>
      </c>
      <c r="O146">
        <v>25933697</v>
      </c>
      <c r="P146" s="6"/>
    </row>
    <row r="147" spans="1:16">
      <c r="A147" s="18">
        <v>40</v>
      </c>
      <c r="B147" s="6">
        <v>168</v>
      </c>
      <c r="C147" s="18">
        <v>0.35</v>
      </c>
      <c r="D147" t="s">
        <v>14</v>
      </c>
      <c r="E147">
        <v>18</v>
      </c>
      <c r="F147" s="21" t="s">
        <v>15</v>
      </c>
      <c r="G147" t="s">
        <v>273</v>
      </c>
      <c r="H147">
        <v>10</v>
      </c>
      <c r="I147" t="s">
        <v>17</v>
      </c>
      <c r="J147" t="s">
        <v>18</v>
      </c>
      <c r="K147" t="s">
        <v>99</v>
      </c>
      <c r="L147" t="s">
        <v>68</v>
      </c>
      <c r="M147" t="s">
        <v>326</v>
      </c>
      <c r="N147" t="s">
        <v>53</v>
      </c>
      <c r="O147">
        <v>25933697</v>
      </c>
      <c r="P147" s="6"/>
    </row>
    <row r="148" spans="1:16">
      <c r="A148" s="18">
        <v>41</v>
      </c>
      <c r="B148" s="6">
        <v>24</v>
      </c>
      <c r="C148" s="18">
        <v>0.19887211099999999</v>
      </c>
      <c r="D148" t="s">
        <v>14</v>
      </c>
      <c r="E148">
        <v>18</v>
      </c>
      <c r="F148" s="21" t="s">
        <v>15</v>
      </c>
      <c r="G148" t="s">
        <v>273</v>
      </c>
      <c r="H148">
        <v>14</v>
      </c>
      <c r="I148" s="5" t="s">
        <v>328</v>
      </c>
      <c r="J148" t="s">
        <v>18</v>
      </c>
      <c r="K148" t="s">
        <v>99</v>
      </c>
      <c r="L148" t="s">
        <v>20</v>
      </c>
      <c r="M148" t="s">
        <v>326</v>
      </c>
      <c r="N148" t="s">
        <v>53</v>
      </c>
      <c r="O148" s="21">
        <v>20210487</v>
      </c>
      <c r="P148" s="6" t="s">
        <v>101</v>
      </c>
    </row>
    <row r="149" spans="1:16">
      <c r="A149" s="18">
        <v>41</v>
      </c>
      <c r="B149" s="6">
        <v>168</v>
      </c>
      <c r="C149" s="18">
        <v>7.9548843999999994E-2</v>
      </c>
      <c r="D149" t="s">
        <v>14</v>
      </c>
      <c r="E149">
        <v>18</v>
      </c>
      <c r="F149" s="21" t="s">
        <v>15</v>
      </c>
      <c r="G149" t="s">
        <v>273</v>
      </c>
      <c r="H149">
        <v>14</v>
      </c>
      <c r="I149" s="5" t="s">
        <v>328</v>
      </c>
      <c r="J149" t="s">
        <v>18</v>
      </c>
      <c r="K149" t="s">
        <v>99</v>
      </c>
      <c r="L149" t="s">
        <v>20</v>
      </c>
      <c r="M149" t="s">
        <v>326</v>
      </c>
      <c r="N149" t="s">
        <v>53</v>
      </c>
      <c r="O149" s="21">
        <v>20210487</v>
      </c>
    </row>
    <row r="150" spans="1:16">
      <c r="A150" s="18">
        <v>42</v>
      </c>
      <c r="B150" s="6">
        <v>1</v>
      </c>
      <c r="C150" s="18">
        <v>10.66666667</v>
      </c>
      <c r="D150" t="s">
        <v>14</v>
      </c>
      <c r="E150">
        <v>20</v>
      </c>
      <c r="F150" s="21" t="s">
        <v>15</v>
      </c>
      <c r="G150" t="s">
        <v>273</v>
      </c>
      <c r="H150">
        <v>9.1</v>
      </c>
      <c r="I150" t="s">
        <v>35</v>
      </c>
      <c r="J150" t="s">
        <v>18</v>
      </c>
      <c r="K150" t="s">
        <v>99</v>
      </c>
      <c r="L150" t="s">
        <v>20</v>
      </c>
      <c r="M150" t="s">
        <v>326</v>
      </c>
      <c r="N150">
        <v>5000</v>
      </c>
      <c r="O150">
        <v>24766522</v>
      </c>
      <c r="P150" s="6" t="s">
        <v>102</v>
      </c>
    </row>
    <row r="151" spans="1:16">
      <c r="A151" s="18">
        <v>42</v>
      </c>
      <c r="B151" s="6">
        <v>6</v>
      </c>
      <c r="C151" s="18">
        <v>0.92307692299999999</v>
      </c>
      <c r="D151" t="s">
        <v>14</v>
      </c>
      <c r="E151">
        <v>20</v>
      </c>
      <c r="F151" s="21" t="s">
        <v>15</v>
      </c>
      <c r="G151" t="s">
        <v>273</v>
      </c>
      <c r="H151">
        <v>9.1</v>
      </c>
      <c r="I151" t="s">
        <v>35</v>
      </c>
      <c r="J151" t="s">
        <v>18</v>
      </c>
      <c r="K151" t="s">
        <v>99</v>
      </c>
      <c r="L151" t="s">
        <v>20</v>
      </c>
      <c r="M151" t="s">
        <v>326</v>
      </c>
      <c r="N151">
        <v>5000</v>
      </c>
      <c r="O151">
        <v>24766522</v>
      </c>
    </row>
    <row r="152" spans="1:16">
      <c r="A152" s="18">
        <v>42</v>
      </c>
      <c r="B152" s="6">
        <v>24</v>
      </c>
      <c r="C152" s="18">
        <v>0.35897435900000002</v>
      </c>
      <c r="D152" t="s">
        <v>14</v>
      </c>
      <c r="E152">
        <v>20</v>
      </c>
      <c r="F152" s="21" t="s">
        <v>15</v>
      </c>
      <c r="G152" t="s">
        <v>273</v>
      </c>
      <c r="H152">
        <v>9.1</v>
      </c>
      <c r="I152" t="s">
        <v>35</v>
      </c>
      <c r="J152" t="s">
        <v>18</v>
      </c>
      <c r="K152" t="s">
        <v>99</v>
      </c>
      <c r="L152" t="s">
        <v>20</v>
      </c>
      <c r="M152" t="s">
        <v>326</v>
      </c>
      <c r="N152">
        <v>5000</v>
      </c>
      <c r="O152">
        <v>24766522</v>
      </c>
    </row>
    <row r="153" spans="1:16">
      <c r="A153" s="18">
        <v>43</v>
      </c>
      <c r="B153" s="6">
        <v>0.5</v>
      </c>
      <c r="C153" s="18">
        <v>20.107526880000002</v>
      </c>
      <c r="D153" t="s">
        <v>14</v>
      </c>
      <c r="E153">
        <v>21.4</v>
      </c>
      <c r="F153" t="s">
        <v>31</v>
      </c>
      <c r="G153" t="s">
        <v>273</v>
      </c>
      <c r="H153">
        <v>10</v>
      </c>
      <c r="I153" t="s">
        <v>17</v>
      </c>
      <c r="J153" t="s">
        <v>18</v>
      </c>
      <c r="K153" t="s">
        <v>99</v>
      </c>
      <c r="L153" t="s">
        <v>20</v>
      </c>
      <c r="M153" t="s">
        <v>196</v>
      </c>
      <c r="N153">
        <v>5000</v>
      </c>
      <c r="O153">
        <v>21093587</v>
      </c>
      <c r="P153" s="6" t="s">
        <v>103</v>
      </c>
    </row>
    <row r="154" spans="1:16">
      <c r="A154" s="18">
        <v>43</v>
      </c>
      <c r="B154" s="6">
        <v>2</v>
      </c>
      <c r="C154" s="18">
        <v>16.666666670000001</v>
      </c>
      <c r="D154" t="s">
        <v>14</v>
      </c>
      <c r="E154">
        <v>21.4</v>
      </c>
      <c r="F154" t="s">
        <v>31</v>
      </c>
      <c r="G154" t="s">
        <v>273</v>
      </c>
      <c r="H154">
        <v>10</v>
      </c>
      <c r="I154" t="s">
        <v>17</v>
      </c>
      <c r="J154" t="s">
        <v>18</v>
      </c>
      <c r="K154" t="s">
        <v>99</v>
      </c>
      <c r="L154" t="s">
        <v>20</v>
      </c>
      <c r="M154" t="s">
        <v>196</v>
      </c>
      <c r="N154">
        <v>5000</v>
      </c>
      <c r="O154">
        <v>21093587</v>
      </c>
    </row>
    <row r="155" spans="1:16">
      <c r="A155" s="18">
        <v>43</v>
      </c>
      <c r="B155" s="6">
        <v>6</v>
      </c>
      <c r="C155" s="18">
        <v>11.07526882</v>
      </c>
      <c r="D155" t="s">
        <v>14</v>
      </c>
      <c r="E155">
        <v>21.4</v>
      </c>
      <c r="F155" t="s">
        <v>31</v>
      </c>
      <c r="G155" t="s">
        <v>273</v>
      </c>
      <c r="H155">
        <v>10</v>
      </c>
      <c r="I155" t="s">
        <v>17</v>
      </c>
      <c r="J155" t="s">
        <v>18</v>
      </c>
      <c r="K155" t="s">
        <v>99</v>
      </c>
      <c r="L155" t="s">
        <v>20</v>
      </c>
      <c r="M155" t="s">
        <v>196</v>
      </c>
      <c r="N155">
        <v>5000</v>
      </c>
      <c r="O155">
        <v>21093587</v>
      </c>
    </row>
    <row r="156" spans="1:16">
      <c r="A156" s="18">
        <v>43</v>
      </c>
      <c r="B156" s="6">
        <v>24</v>
      </c>
      <c r="C156" s="18">
        <v>1.5053763440000001</v>
      </c>
      <c r="D156" t="s">
        <v>14</v>
      </c>
      <c r="E156">
        <v>21.4</v>
      </c>
      <c r="F156" t="s">
        <v>31</v>
      </c>
      <c r="G156" t="s">
        <v>273</v>
      </c>
      <c r="H156">
        <v>10</v>
      </c>
      <c r="I156" t="s">
        <v>17</v>
      </c>
      <c r="J156" t="s">
        <v>18</v>
      </c>
      <c r="K156" t="s">
        <v>99</v>
      </c>
      <c r="L156" t="s">
        <v>20</v>
      </c>
      <c r="M156" t="s">
        <v>196</v>
      </c>
      <c r="N156">
        <v>5000</v>
      </c>
      <c r="O156">
        <v>21093587</v>
      </c>
    </row>
    <row r="157" spans="1:16">
      <c r="A157" s="18">
        <v>44</v>
      </c>
      <c r="B157" s="6">
        <v>0.5</v>
      </c>
      <c r="C157" s="18">
        <v>52.542372880000002</v>
      </c>
      <c r="D157" t="s">
        <v>14</v>
      </c>
      <c r="E157">
        <v>20</v>
      </c>
      <c r="F157" s="21" t="s">
        <v>15</v>
      </c>
      <c r="G157" t="s">
        <v>273</v>
      </c>
      <c r="H157">
        <v>15</v>
      </c>
      <c r="I157" t="s">
        <v>17</v>
      </c>
      <c r="J157" t="s">
        <v>18</v>
      </c>
      <c r="K157" t="s">
        <v>99</v>
      </c>
      <c r="L157" t="s">
        <v>20</v>
      </c>
      <c r="M157" t="s">
        <v>196</v>
      </c>
      <c r="N157">
        <v>2000</v>
      </c>
      <c r="O157" s="21">
        <v>25671498</v>
      </c>
      <c r="P157" s="6" t="s">
        <v>104</v>
      </c>
    </row>
    <row r="158" spans="1:16">
      <c r="A158" s="18">
        <v>44</v>
      </c>
      <c r="B158" s="6">
        <v>1</v>
      </c>
      <c r="C158" s="18">
        <v>38.983050849999998</v>
      </c>
      <c r="D158" t="s">
        <v>14</v>
      </c>
      <c r="E158">
        <v>20</v>
      </c>
      <c r="F158" s="21" t="s">
        <v>15</v>
      </c>
      <c r="G158" t="s">
        <v>273</v>
      </c>
      <c r="H158">
        <v>15</v>
      </c>
      <c r="I158" t="s">
        <v>17</v>
      </c>
      <c r="J158" t="s">
        <v>18</v>
      </c>
      <c r="K158" t="s">
        <v>99</v>
      </c>
      <c r="L158" t="s">
        <v>20</v>
      </c>
      <c r="M158" t="s">
        <v>196</v>
      </c>
      <c r="N158">
        <v>2000</v>
      </c>
      <c r="O158" s="21">
        <v>25671498</v>
      </c>
    </row>
    <row r="159" spans="1:16">
      <c r="A159" s="18">
        <v>44</v>
      </c>
      <c r="B159" s="6">
        <v>2</v>
      </c>
      <c r="C159" s="18">
        <v>24.858757059999999</v>
      </c>
      <c r="D159" t="s">
        <v>14</v>
      </c>
      <c r="E159">
        <v>20</v>
      </c>
      <c r="F159" s="21" t="s">
        <v>15</v>
      </c>
      <c r="G159" t="s">
        <v>273</v>
      </c>
      <c r="H159">
        <v>15</v>
      </c>
      <c r="I159" t="s">
        <v>17</v>
      </c>
      <c r="J159" t="s">
        <v>18</v>
      </c>
      <c r="K159" t="s">
        <v>99</v>
      </c>
      <c r="L159" t="s">
        <v>20</v>
      </c>
      <c r="M159" t="s">
        <v>196</v>
      </c>
      <c r="N159">
        <v>2000</v>
      </c>
      <c r="O159" s="21">
        <v>25671498</v>
      </c>
    </row>
    <row r="160" spans="1:16">
      <c r="A160" s="18">
        <v>44</v>
      </c>
      <c r="B160" s="6">
        <v>6</v>
      </c>
      <c r="C160" s="18">
        <v>15.254237290000001</v>
      </c>
      <c r="D160" t="s">
        <v>14</v>
      </c>
      <c r="E160">
        <v>20</v>
      </c>
      <c r="F160" s="21" t="s">
        <v>15</v>
      </c>
      <c r="G160" t="s">
        <v>273</v>
      </c>
      <c r="H160">
        <v>15</v>
      </c>
      <c r="I160" t="s">
        <v>17</v>
      </c>
      <c r="J160" t="s">
        <v>18</v>
      </c>
      <c r="K160" t="s">
        <v>99</v>
      </c>
      <c r="L160" t="s">
        <v>20</v>
      </c>
      <c r="M160" t="s">
        <v>196</v>
      </c>
      <c r="N160">
        <v>2000</v>
      </c>
      <c r="O160" s="21">
        <v>25671498</v>
      </c>
    </row>
    <row r="161" spans="1:16">
      <c r="A161" s="18">
        <v>44</v>
      </c>
      <c r="B161" s="6">
        <v>8</v>
      </c>
      <c r="C161" s="18">
        <v>6.2146892659999997</v>
      </c>
      <c r="D161" t="s">
        <v>14</v>
      </c>
      <c r="E161">
        <v>20</v>
      </c>
      <c r="F161" s="21" t="s">
        <v>15</v>
      </c>
      <c r="G161" t="s">
        <v>273</v>
      </c>
      <c r="H161">
        <v>15</v>
      </c>
      <c r="I161" t="s">
        <v>17</v>
      </c>
      <c r="J161" t="s">
        <v>18</v>
      </c>
      <c r="K161" t="s">
        <v>99</v>
      </c>
      <c r="L161" t="s">
        <v>20</v>
      </c>
      <c r="M161" t="s">
        <v>196</v>
      </c>
      <c r="N161">
        <v>2000</v>
      </c>
      <c r="O161" s="21">
        <v>25671498</v>
      </c>
    </row>
    <row r="162" spans="1:16">
      <c r="A162" s="18">
        <v>44</v>
      </c>
      <c r="B162" s="6">
        <v>12</v>
      </c>
      <c r="C162" s="18">
        <v>1.6949152540000001</v>
      </c>
      <c r="D162" t="s">
        <v>14</v>
      </c>
      <c r="E162">
        <v>20</v>
      </c>
      <c r="F162" s="21" t="s">
        <v>15</v>
      </c>
      <c r="G162" t="s">
        <v>273</v>
      </c>
      <c r="H162">
        <v>15</v>
      </c>
      <c r="I162" t="s">
        <v>17</v>
      </c>
      <c r="J162" t="s">
        <v>18</v>
      </c>
      <c r="K162" t="s">
        <v>99</v>
      </c>
      <c r="L162" t="s">
        <v>20</v>
      </c>
      <c r="M162" t="s">
        <v>196</v>
      </c>
      <c r="N162">
        <v>2000</v>
      </c>
      <c r="O162" s="21">
        <v>25671498</v>
      </c>
    </row>
    <row r="163" spans="1:16">
      <c r="A163" s="18">
        <v>45</v>
      </c>
      <c r="B163" s="6">
        <v>0.5</v>
      </c>
      <c r="C163" s="18">
        <v>22.881355930000002</v>
      </c>
      <c r="D163" t="s">
        <v>14</v>
      </c>
      <c r="E163">
        <v>20</v>
      </c>
      <c r="F163" s="21" t="s">
        <v>15</v>
      </c>
      <c r="G163" t="s">
        <v>273</v>
      </c>
      <c r="H163">
        <v>15</v>
      </c>
      <c r="I163" t="s">
        <v>17</v>
      </c>
      <c r="J163" t="s">
        <v>18</v>
      </c>
      <c r="K163" t="s">
        <v>99</v>
      </c>
      <c r="L163" t="s">
        <v>52</v>
      </c>
      <c r="M163" t="s">
        <v>59</v>
      </c>
      <c r="N163">
        <v>2000</v>
      </c>
      <c r="O163" s="21">
        <v>25671498</v>
      </c>
      <c r="P163" s="6" t="s">
        <v>105</v>
      </c>
    </row>
    <row r="164" spans="1:16">
      <c r="A164" s="18">
        <v>45</v>
      </c>
      <c r="B164" s="6">
        <v>1</v>
      </c>
      <c r="C164" s="18">
        <v>11.864406779999999</v>
      </c>
      <c r="D164" t="s">
        <v>14</v>
      </c>
      <c r="E164">
        <v>20</v>
      </c>
      <c r="F164" s="21" t="s">
        <v>15</v>
      </c>
      <c r="G164" t="s">
        <v>273</v>
      </c>
      <c r="H164">
        <v>15</v>
      </c>
      <c r="I164" t="s">
        <v>17</v>
      </c>
      <c r="J164" t="s">
        <v>18</v>
      </c>
      <c r="K164" t="s">
        <v>99</v>
      </c>
      <c r="L164" t="s">
        <v>52</v>
      </c>
      <c r="M164" t="s">
        <v>59</v>
      </c>
      <c r="N164">
        <v>2000</v>
      </c>
      <c r="O164" s="21">
        <v>25671498</v>
      </c>
    </row>
    <row r="165" spans="1:16">
      <c r="A165" s="18">
        <v>45</v>
      </c>
      <c r="B165" s="6">
        <v>2</v>
      </c>
      <c r="C165" s="18">
        <v>9.6045197739999999</v>
      </c>
      <c r="D165" t="s">
        <v>14</v>
      </c>
      <c r="E165">
        <v>20</v>
      </c>
      <c r="F165" s="21" t="s">
        <v>15</v>
      </c>
      <c r="G165" t="s">
        <v>273</v>
      </c>
      <c r="H165">
        <v>15</v>
      </c>
      <c r="I165" t="s">
        <v>17</v>
      </c>
      <c r="J165" t="s">
        <v>18</v>
      </c>
      <c r="K165" t="s">
        <v>99</v>
      </c>
      <c r="L165" t="s">
        <v>52</v>
      </c>
      <c r="M165" t="s">
        <v>59</v>
      </c>
      <c r="N165">
        <v>2000</v>
      </c>
      <c r="O165" s="21">
        <v>25671498</v>
      </c>
    </row>
    <row r="166" spans="1:16">
      <c r="A166" s="18">
        <v>45</v>
      </c>
      <c r="B166" s="6">
        <v>6</v>
      </c>
      <c r="C166" s="18">
        <v>5.6497175139999998</v>
      </c>
      <c r="D166" t="s">
        <v>14</v>
      </c>
      <c r="E166">
        <v>20</v>
      </c>
      <c r="F166" s="21" t="s">
        <v>15</v>
      </c>
      <c r="G166" t="s">
        <v>273</v>
      </c>
      <c r="H166">
        <v>15</v>
      </c>
      <c r="I166" t="s">
        <v>17</v>
      </c>
      <c r="J166" t="s">
        <v>18</v>
      </c>
      <c r="K166" t="s">
        <v>99</v>
      </c>
      <c r="L166" t="s">
        <v>52</v>
      </c>
      <c r="M166" t="s">
        <v>59</v>
      </c>
      <c r="N166">
        <v>2000</v>
      </c>
      <c r="O166" s="21">
        <v>25671498</v>
      </c>
      <c r="P166" s="24"/>
    </row>
    <row r="167" spans="1:16">
      <c r="A167" s="18">
        <v>45</v>
      </c>
      <c r="B167" s="6">
        <v>8</v>
      </c>
      <c r="C167" s="18">
        <v>3.9548022600000001</v>
      </c>
      <c r="D167" t="s">
        <v>14</v>
      </c>
      <c r="E167">
        <v>20</v>
      </c>
      <c r="F167" s="21" t="s">
        <v>15</v>
      </c>
      <c r="G167" t="s">
        <v>273</v>
      </c>
      <c r="H167">
        <v>15</v>
      </c>
      <c r="I167" t="s">
        <v>17</v>
      </c>
      <c r="J167" t="s">
        <v>18</v>
      </c>
      <c r="K167" t="s">
        <v>99</v>
      </c>
      <c r="L167" t="s">
        <v>52</v>
      </c>
      <c r="M167" t="s">
        <v>59</v>
      </c>
      <c r="N167">
        <v>2000</v>
      </c>
      <c r="O167" s="21">
        <v>25671498</v>
      </c>
    </row>
    <row r="168" spans="1:16">
      <c r="A168" s="18">
        <v>45</v>
      </c>
      <c r="B168" s="6">
        <v>12</v>
      </c>
      <c r="C168" s="18">
        <v>0.56497175099999997</v>
      </c>
      <c r="D168" t="s">
        <v>14</v>
      </c>
      <c r="E168">
        <v>20</v>
      </c>
      <c r="F168" s="21" t="s">
        <v>15</v>
      </c>
      <c r="G168" t="s">
        <v>273</v>
      </c>
      <c r="H168">
        <v>15</v>
      </c>
      <c r="I168" t="s">
        <v>17</v>
      </c>
      <c r="J168" t="s">
        <v>18</v>
      </c>
      <c r="K168" t="s">
        <v>99</v>
      </c>
      <c r="L168" t="s">
        <v>52</v>
      </c>
      <c r="M168" t="s">
        <v>59</v>
      </c>
      <c r="N168">
        <v>2000</v>
      </c>
      <c r="O168" s="21">
        <v>25671498</v>
      </c>
    </row>
    <row r="169" spans="1:16">
      <c r="A169" s="18">
        <v>46</v>
      </c>
      <c r="B169" s="6">
        <v>0.5</v>
      </c>
      <c r="C169" s="18">
        <v>4.8022598869999999</v>
      </c>
      <c r="D169" t="s">
        <v>14</v>
      </c>
      <c r="E169">
        <v>20</v>
      </c>
      <c r="F169" s="21" t="s">
        <v>15</v>
      </c>
      <c r="G169" t="s">
        <v>273</v>
      </c>
      <c r="H169">
        <v>15</v>
      </c>
      <c r="I169" t="s">
        <v>17</v>
      </c>
      <c r="J169" t="s">
        <v>18</v>
      </c>
      <c r="K169" t="s">
        <v>99</v>
      </c>
      <c r="L169" t="s">
        <v>52</v>
      </c>
      <c r="M169" t="s">
        <v>59</v>
      </c>
      <c r="N169">
        <v>2000</v>
      </c>
      <c r="O169" s="21">
        <v>25671498</v>
      </c>
      <c r="P169" s="6" t="s">
        <v>106</v>
      </c>
    </row>
    <row r="170" spans="1:16">
      <c r="A170" s="18">
        <v>46</v>
      </c>
      <c r="B170" s="6">
        <v>1</v>
      </c>
      <c r="C170" s="18">
        <v>1.9774011300000001</v>
      </c>
      <c r="D170" t="s">
        <v>14</v>
      </c>
      <c r="E170">
        <v>20</v>
      </c>
      <c r="F170" s="21" t="s">
        <v>15</v>
      </c>
      <c r="G170" t="s">
        <v>273</v>
      </c>
      <c r="H170">
        <v>15</v>
      </c>
      <c r="I170" t="s">
        <v>17</v>
      </c>
      <c r="J170" t="s">
        <v>18</v>
      </c>
      <c r="K170" t="s">
        <v>99</v>
      </c>
      <c r="L170" t="s">
        <v>52</v>
      </c>
      <c r="M170" t="s">
        <v>59</v>
      </c>
      <c r="N170">
        <v>2000</v>
      </c>
      <c r="O170" s="21">
        <v>25671498</v>
      </c>
    </row>
    <row r="171" spans="1:16">
      <c r="A171" s="18">
        <v>46</v>
      </c>
      <c r="B171" s="6">
        <v>2</v>
      </c>
      <c r="C171" s="18">
        <v>1.412429379</v>
      </c>
      <c r="D171" t="s">
        <v>14</v>
      </c>
      <c r="E171">
        <v>20</v>
      </c>
      <c r="F171" s="21" t="s">
        <v>15</v>
      </c>
      <c r="G171" t="s">
        <v>273</v>
      </c>
      <c r="H171">
        <v>15</v>
      </c>
      <c r="I171" t="s">
        <v>17</v>
      </c>
      <c r="J171" t="s">
        <v>18</v>
      </c>
      <c r="K171" t="s">
        <v>99</v>
      </c>
      <c r="L171" t="s">
        <v>52</v>
      </c>
      <c r="M171" t="s">
        <v>59</v>
      </c>
      <c r="N171">
        <v>2000</v>
      </c>
      <c r="O171" s="21">
        <v>25671498</v>
      </c>
    </row>
    <row r="172" spans="1:16">
      <c r="A172" s="18">
        <v>46</v>
      </c>
      <c r="B172" s="6">
        <v>6</v>
      </c>
      <c r="C172" s="18">
        <v>0.84745762700000005</v>
      </c>
      <c r="D172" t="s">
        <v>14</v>
      </c>
      <c r="E172">
        <v>20</v>
      </c>
      <c r="F172" s="21" t="s">
        <v>15</v>
      </c>
      <c r="G172" t="s">
        <v>273</v>
      </c>
      <c r="H172">
        <v>15</v>
      </c>
      <c r="I172" t="s">
        <v>17</v>
      </c>
      <c r="J172" t="s">
        <v>18</v>
      </c>
      <c r="K172" t="s">
        <v>99</v>
      </c>
      <c r="L172" t="s">
        <v>52</v>
      </c>
      <c r="M172" t="s">
        <v>59</v>
      </c>
      <c r="N172">
        <v>2000</v>
      </c>
      <c r="O172" s="21">
        <v>25671498</v>
      </c>
    </row>
    <row r="173" spans="1:16">
      <c r="A173" s="18">
        <v>46</v>
      </c>
      <c r="B173" s="6">
        <v>8</v>
      </c>
      <c r="C173" s="18">
        <v>0.56497175099999997</v>
      </c>
      <c r="D173" t="s">
        <v>14</v>
      </c>
      <c r="E173">
        <v>20</v>
      </c>
      <c r="F173" s="21" t="s">
        <v>15</v>
      </c>
      <c r="G173" t="s">
        <v>273</v>
      </c>
      <c r="H173">
        <v>15</v>
      </c>
      <c r="I173" t="s">
        <v>17</v>
      </c>
      <c r="J173" t="s">
        <v>18</v>
      </c>
      <c r="K173" t="s">
        <v>99</v>
      </c>
      <c r="L173" t="s">
        <v>52</v>
      </c>
      <c r="M173" t="s">
        <v>59</v>
      </c>
      <c r="N173">
        <v>2000</v>
      </c>
      <c r="O173" s="21">
        <v>25671498</v>
      </c>
    </row>
    <row r="174" spans="1:16">
      <c r="A174" s="18">
        <v>46</v>
      </c>
      <c r="B174" s="6">
        <v>12</v>
      </c>
      <c r="C174" s="18">
        <v>0.28248587600000002</v>
      </c>
      <c r="D174" t="s">
        <v>14</v>
      </c>
      <c r="E174">
        <v>20</v>
      </c>
      <c r="F174" s="21" t="s">
        <v>15</v>
      </c>
      <c r="G174" t="s">
        <v>273</v>
      </c>
      <c r="H174">
        <v>15</v>
      </c>
      <c r="I174" t="s">
        <v>17</v>
      </c>
      <c r="J174" t="s">
        <v>18</v>
      </c>
      <c r="K174" t="s">
        <v>99</v>
      </c>
      <c r="L174" t="s">
        <v>52</v>
      </c>
      <c r="M174" t="s">
        <v>59</v>
      </c>
      <c r="N174">
        <v>2000</v>
      </c>
      <c r="O174" s="21">
        <v>25671498</v>
      </c>
      <c r="P174" s="24"/>
    </row>
    <row r="175" spans="1:16">
      <c r="A175" s="18">
        <v>47</v>
      </c>
      <c r="B175" s="6">
        <v>72</v>
      </c>
      <c r="C175" s="18">
        <v>0.68085106399999995</v>
      </c>
      <c r="D175" t="s">
        <v>14</v>
      </c>
      <c r="E175">
        <v>32</v>
      </c>
      <c r="F175" s="8" t="s">
        <v>74</v>
      </c>
      <c r="G175" t="s">
        <v>273</v>
      </c>
      <c r="H175">
        <v>11</v>
      </c>
      <c r="I175" t="s">
        <v>17</v>
      </c>
      <c r="J175" t="s">
        <v>18</v>
      </c>
      <c r="K175" t="s">
        <v>99</v>
      </c>
      <c r="L175" t="s">
        <v>20</v>
      </c>
      <c r="M175" t="s">
        <v>196</v>
      </c>
      <c r="N175">
        <v>5000</v>
      </c>
      <c r="O175">
        <v>23050635</v>
      </c>
      <c r="P175" s="6" t="s">
        <v>107</v>
      </c>
    </row>
    <row r="176" spans="1:16">
      <c r="A176" s="18">
        <v>48</v>
      </c>
      <c r="B176" s="6">
        <v>72</v>
      </c>
      <c r="C176" s="18">
        <v>0.68085106399999995</v>
      </c>
      <c r="D176" t="s">
        <v>14</v>
      </c>
      <c r="E176">
        <v>32</v>
      </c>
      <c r="F176" s="8" t="s">
        <v>74</v>
      </c>
      <c r="G176" t="s">
        <v>273</v>
      </c>
      <c r="H176">
        <v>17.2</v>
      </c>
      <c r="I176" t="s">
        <v>17</v>
      </c>
      <c r="J176" t="s">
        <v>18</v>
      </c>
      <c r="K176" t="s">
        <v>99</v>
      </c>
      <c r="L176" t="s">
        <v>20</v>
      </c>
      <c r="M176" t="s">
        <v>196</v>
      </c>
      <c r="N176">
        <v>5000</v>
      </c>
      <c r="O176">
        <v>23050635</v>
      </c>
      <c r="P176" t="s">
        <v>287</v>
      </c>
    </row>
    <row r="177" spans="1:24">
      <c r="A177" s="18">
        <v>49</v>
      </c>
      <c r="B177" s="6">
        <v>0.5</v>
      </c>
      <c r="C177" s="18">
        <v>42.551865370000002</v>
      </c>
      <c r="D177" t="s">
        <v>14</v>
      </c>
      <c r="E177">
        <v>20</v>
      </c>
      <c r="F177" s="21" t="s">
        <v>15</v>
      </c>
      <c r="G177" t="s">
        <v>273</v>
      </c>
      <c r="H177">
        <v>24.7</v>
      </c>
      <c r="I177" t="s">
        <v>17</v>
      </c>
      <c r="J177" t="s">
        <v>18</v>
      </c>
      <c r="K177" t="s">
        <v>99</v>
      </c>
      <c r="L177" t="s">
        <v>20</v>
      </c>
      <c r="M177" t="s">
        <v>326</v>
      </c>
      <c r="N177">
        <v>2000</v>
      </c>
      <c r="O177" s="21">
        <v>32780938</v>
      </c>
      <c r="P177" s="6" t="s">
        <v>108</v>
      </c>
      <c r="W177" s="6">
        <v>0.5</v>
      </c>
      <c r="X177" s="18">
        <v>42.551865370000002</v>
      </c>
    </row>
    <row r="178" spans="1:24">
      <c r="A178" s="18">
        <v>49</v>
      </c>
      <c r="B178" s="6">
        <v>2</v>
      </c>
      <c r="C178" s="18">
        <v>23.17870181</v>
      </c>
      <c r="D178" t="s">
        <v>14</v>
      </c>
      <c r="E178">
        <v>20</v>
      </c>
      <c r="F178" s="21" t="s">
        <v>15</v>
      </c>
      <c r="G178" t="s">
        <v>273</v>
      </c>
      <c r="H178">
        <v>24.7</v>
      </c>
      <c r="I178" t="s">
        <v>17</v>
      </c>
      <c r="J178" t="s">
        <v>18</v>
      </c>
      <c r="K178" t="s">
        <v>99</v>
      </c>
      <c r="L178" t="s">
        <v>20</v>
      </c>
      <c r="M178" t="s">
        <v>326</v>
      </c>
      <c r="N178">
        <v>2000</v>
      </c>
      <c r="O178" s="21">
        <v>32780938</v>
      </c>
      <c r="W178" s="6">
        <v>2</v>
      </c>
      <c r="X178" s="18">
        <v>23.17870181</v>
      </c>
    </row>
    <row r="179" spans="1:24">
      <c r="A179" s="18">
        <v>49</v>
      </c>
      <c r="B179" s="6">
        <v>4</v>
      </c>
      <c r="C179" s="18">
        <v>15.613925740000001</v>
      </c>
      <c r="D179" t="s">
        <v>14</v>
      </c>
      <c r="E179">
        <v>20</v>
      </c>
      <c r="F179" s="21" t="s">
        <v>15</v>
      </c>
      <c r="G179" t="s">
        <v>273</v>
      </c>
      <c r="H179">
        <v>24.7</v>
      </c>
      <c r="I179" t="s">
        <v>17</v>
      </c>
      <c r="J179" t="s">
        <v>18</v>
      </c>
      <c r="K179" t="s">
        <v>99</v>
      </c>
      <c r="L179" t="s">
        <v>20</v>
      </c>
      <c r="M179" t="s">
        <v>326</v>
      </c>
      <c r="N179">
        <v>2000</v>
      </c>
      <c r="O179" s="21">
        <v>32780938</v>
      </c>
      <c r="W179" s="6">
        <v>4</v>
      </c>
      <c r="X179" s="18">
        <v>15.613925740000001</v>
      </c>
    </row>
    <row r="180" spans="1:24">
      <c r="A180" s="18">
        <v>49</v>
      </c>
      <c r="B180" s="6">
        <v>6</v>
      </c>
      <c r="C180" s="18">
        <v>11.21182441</v>
      </c>
      <c r="D180" t="s">
        <v>14</v>
      </c>
      <c r="E180">
        <v>20</v>
      </c>
      <c r="F180" s="21" t="s">
        <v>15</v>
      </c>
      <c r="G180" t="s">
        <v>273</v>
      </c>
      <c r="H180">
        <v>24.7</v>
      </c>
      <c r="I180" t="s">
        <v>17</v>
      </c>
      <c r="J180" t="s">
        <v>18</v>
      </c>
      <c r="K180" t="s">
        <v>99</v>
      </c>
      <c r="L180" t="s">
        <v>20</v>
      </c>
      <c r="M180" t="s">
        <v>326</v>
      </c>
      <c r="N180">
        <v>2000</v>
      </c>
      <c r="O180" s="21">
        <v>32780938</v>
      </c>
      <c r="W180" s="6">
        <v>6</v>
      </c>
      <c r="X180" s="18">
        <v>11.21182441</v>
      </c>
    </row>
    <row r="181" spans="1:24">
      <c r="A181" s="18">
        <v>49</v>
      </c>
      <c r="B181" s="6">
        <v>8</v>
      </c>
      <c r="C181" s="18">
        <v>9.1648116819999998</v>
      </c>
      <c r="D181" t="s">
        <v>14</v>
      </c>
      <c r="E181">
        <v>20</v>
      </c>
      <c r="F181" s="21" t="s">
        <v>15</v>
      </c>
      <c r="G181" t="s">
        <v>273</v>
      </c>
      <c r="H181">
        <v>24.7</v>
      </c>
      <c r="I181" t="s">
        <v>17</v>
      </c>
      <c r="J181" t="s">
        <v>18</v>
      </c>
      <c r="K181" t="s">
        <v>99</v>
      </c>
      <c r="L181" t="s">
        <v>20</v>
      </c>
      <c r="M181" t="s">
        <v>326</v>
      </c>
      <c r="N181">
        <v>2000</v>
      </c>
      <c r="O181" s="21">
        <v>32780938</v>
      </c>
      <c r="W181" s="6">
        <v>8</v>
      </c>
      <c r="X181" s="18">
        <v>9.1648116819999998</v>
      </c>
    </row>
    <row r="182" spans="1:24">
      <c r="A182" s="18">
        <v>49</v>
      </c>
      <c r="B182" s="6">
        <v>10</v>
      </c>
      <c r="C182" s="18">
        <v>8.4177722379999995</v>
      </c>
      <c r="D182" t="s">
        <v>14</v>
      </c>
      <c r="E182">
        <v>20</v>
      </c>
      <c r="F182" s="21" t="s">
        <v>15</v>
      </c>
      <c r="G182" t="s">
        <v>273</v>
      </c>
      <c r="H182">
        <v>24.7</v>
      </c>
      <c r="I182" t="s">
        <v>17</v>
      </c>
      <c r="J182" t="s">
        <v>18</v>
      </c>
      <c r="K182" t="s">
        <v>99</v>
      </c>
      <c r="L182" t="s">
        <v>20</v>
      </c>
      <c r="M182" t="s">
        <v>326</v>
      </c>
      <c r="N182">
        <v>2000</v>
      </c>
      <c r="O182" s="21">
        <v>32780938</v>
      </c>
      <c r="P182" s="24"/>
      <c r="W182" s="6">
        <v>10</v>
      </c>
      <c r="X182" s="18">
        <v>8.4177722379999995</v>
      </c>
    </row>
    <row r="183" spans="1:24">
      <c r="A183" s="18">
        <v>49</v>
      </c>
      <c r="B183" s="6">
        <v>12</v>
      </c>
      <c r="C183" s="18">
        <v>7.39560146</v>
      </c>
      <c r="D183" t="s">
        <v>14</v>
      </c>
      <c r="E183">
        <v>20</v>
      </c>
      <c r="F183" s="21" t="s">
        <v>15</v>
      </c>
      <c r="G183" t="s">
        <v>273</v>
      </c>
      <c r="H183">
        <v>24.7</v>
      </c>
      <c r="I183" t="s">
        <v>17</v>
      </c>
      <c r="J183" t="s">
        <v>18</v>
      </c>
      <c r="K183" t="s">
        <v>99</v>
      </c>
      <c r="L183" t="s">
        <v>20</v>
      </c>
      <c r="M183" t="s">
        <v>326</v>
      </c>
      <c r="N183">
        <v>2000</v>
      </c>
      <c r="O183" s="21">
        <v>32780938</v>
      </c>
      <c r="W183" s="6">
        <v>12</v>
      </c>
      <c r="X183" s="18">
        <v>7.39560146</v>
      </c>
    </row>
    <row r="184" spans="1:24">
      <c r="A184" s="18">
        <v>49</v>
      </c>
      <c r="B184" s="6">
        <v>24</v>
      </c>
      <c r="C184" s="18">
        <v>5.9985753720000003</v>
      </c>
      <c r="D184" t="s">
        <v>14</v>
      </c>
      <c r="E184">
        <v>20</v>
      </c>
      <c r="F184" s="21" t="s">
        <v>15</v>
      </c>
      <c r="G184" t="s">
        <v>273</v>
      </c>
      <c r="H184">
        <v>24.7</v>
      </c>
      <c r="I184" t="s">
        <v>17</v>
      </c>
      <c r="J184" t="s">
        <v>18</v>
      </c>
      <c r="K184" t="s">
        <v>99</v>
      </c>
      <c r="L184" t="s">
        <v>20</v>
      </c>
      <c r="M184" t="s">
        <v>326</v>
      </c>
      <c r="N184">
        <v>2000</v>
      </c>
      <c r="O184" s="21">
        <v>32780938</v>
      </c>
      <c r="W184" s="6">
        <v>24</v>
      </c>
      <c r="X184" s="18">
        <v>5.9985753720000003</v>
      </c>
    </row>
    <row r="185" spans="1:24">
      <c r="A185" s="18">
        <v>50</v>
      </c>
      <c r="B185" s="6">
        <v>0.5</v>
      </c>
      <c r="C185" s="18">
        <v>41.428189830000001</v>
      </c>
      <c r="D185" t="s">
        <v>14</v>
      </c>
      <c r="E185">
        <v>20</v>
      </c>
      <c r="F185" s="21" t="s">
        <v>15</v>
      </c>
      <c r="G185" t="s">
        <v>273</v>
      </c>
      <c r="H185">
        <v>105</v>
      </c>
      <c r="I185" t="s">
        <v>17</v>
      </c>
      <c r="J185" t="s">
        <v>18</v>
      </c>
      <c r="K185" t="s">
        <v>99</v>
      </c>
      <c r="L185" t="s">
        <v>20</v>
      </c>
      <c r="M185" t="s">
        <v>326</v>
      </c>
      <c r="N185">
        <v>2000</v>
      </c>
      <c r="O185" s="21">
        <v>32780938</v>
      </c>
      <c r="P185" s="6" t="s">
        <v>109</v>
      </c>
    </row>
    <row r="186" spans="1:24">
      <c r="A186" s="18">
        <v>50</v>
      </c>
      <c r="B186" s="6">
        <v>2</v>
      </c>
      <c r="C186" s="18">
        <v>18.50235954</v>
      </c>
      <c r="D186" t="s">
        <v>14</v>
      </c>
      <c r="E186">
        <v>20</v>
      </c>
      <c r="F186" s="21" t="s">
        <v>15</v>
      </c>
      <c r="G186" t="s">
        <v>273</v>
      </c>
      <c r="H186">
        <v>105</v>
      </c>
      <c r="I186" t="s">
        <v>17</v>
      </c>
      <c r="J186" t="s">
        <v>18</v>
      </c>
      <c r="K186" t="s">
        <v>99</v>
      </c>
      <c r="L186" t="s">
        <v>20</v>
      </c>
      <c r="M186" t="s">
        <v>326</v>
      </c>
      <c r="N186">
        <v>2000</v>
      </c>
      <c r="O186" s="21">
        <v>32780938</v>
      </c>
    </row>
    <row r="187" spans="1:24">
      <c r="A187" s="18">
        <v>50</v>
      </c>
      <c r="B187" s="6">
        <v>4</v>
      </c>
      <c r="C187" s="18">
        <v>12.241118330000001</v>
      </c>
      <c r="D187" t="s">
        <v>14</v>
      </c>
      <c r="E187">
        <v>20</v>
      </c>
      <c r="F187" s="21" t="s">
        <v>15</v>
      </c>
      <c r="G187" t="s">
        <v>273</v>
      </c>
      <c r="H187">
        <v>105</v>
      </c>
      <c r="I187" t="s">
        <v>17</v>
      </c>
      <c r="J187" t="s">
        <v>18</v>
      </c>
      <c r="K187" t="s">
        <v>99</v>
      </c>
      <c r="L187" t="s">
        <v>20</v>
      </c>
      <c r="M187" t="s">
        <v>326</v>
      </c>
      <c r="N187">
        <v>2000</v>
      </c>
      <c r="O187" s="21">
        <v>32780938</v>
      </c>
    </row>
    <row r="188" spans="1:24">
      <c r="A188" s="18">
        <v>50</v>
      </c>
      <c r="B188" s="6">
        <v>6</v>
      </c>
      <c r="C188" s="18">
        <v>9.1585789329999994</v>
      </c>
      <c r="D188" t="s">
        <v>14</v>
      </c>
      <c r="E188">
        <v>20</v>
      </c>
      <c r="F188" s="21" t="s">
        <v>15</v>
      </c>
      <c r="G188" t="s">
        <v>273</v>
      </c>
      <c r="H188">
        <v>105</v>
      </c>
      <c r="I188" t="s">
        <v>17</v>
      </c>
      <c r="J188" t="s">
        <v>18</v>
      </c>
      <c r="K188" t="s">
        <v>99</v>
      </c>
      <c r="L188" t="s">
        <v>20</v>
      </c>
      <c r="M188" t="s">
        <v>326</v>
      </c>
      <c r="N188">
        <v>2000</v>
      </c>
      <c r="O188" s="21">
        <v>32780938</v>
      </c>
    </row>
    <row r="189" spans="1:24">
      <c r="A189" s="18">
        <v>50</v>
      </c>
      <c r="B189" s="6">
        <v>8</v>
      </c>
      <c r="C189" s="18">
        <v>8.5085922889999992</v>
      </c>
      <c r="D189" t="s">
        <v>14</v>
      </c>
      <c r="E189">
        <v>20</v>
      </c>
      <c r="F189" s="21" t="s">
        <v>15</v>
      </c>
      <c r="G189" t="s">
        <v>273</v>
      </c>
      <c r="H189">
        <v>105</v>
      </c>
      <c r="I189" t="s">
        <v>17</v>
      </c>
      <c r="J189" t="s">
        <v>18</v>
      </c>
      <c r="K189" t="s">
        <v>99</v>
      </c>
      <c r="L189" t="s">
        <v>20</v>
      </c>
      <c r="M189" t="s">
        <v>326</v>
      </c>
      <c r="N189">
        <v>2000</v>
      </c>
      <c r="O189" s="21">
        <v>32780938</v>
      </c>
    </row>
    <row r="190" spans="1:24">
      <c r="A190" s="18">
        <v>50</v>
      </c>
      <c r="B190" s="6">
        <v>10</v>
      </c>
      <c r="C190" s="18">
        <v>7.6662808299999998</v>
      </c>
      <c r="D190" t="s">
        <v>14</v>
      </c>
      <c r="E190">
        <v>20</v>
      </c>
      <c r="F190" s="21" t="s">
        <v>15</v>
      </c>
      <c r="G190" t="s">
        <v>273</v>
      </c>
      <c r="H190">
        <v>105</v>
      </c>
      <c r="I190" t="s">
        <v>17</v>
      </c>
      <c r="J190" t="s">
        <v>18</v>
      </c>
      <c r="K190" t="s">
        <v>99</v>
      </c>
      <c r="L190" t="s">
        <v>20</v>
      </c>
      <c r="M190" t="s">
        <v>326</v>
      </c>
      <c r="N190">
        <v>2000</v>
      </c>
      <c r="O190" s="21">
        <v>32780938</v>
      </c>
    </row>
    <row r="191" spans="1:24">
      <c r="A191" s="18">
        <v>50</v>
      </c>
      <c r="B191" s="6">
        <v>12</v>
      </c>
      <c r="C191" s="18">
        <v>6.5452764669999999</v>
      </c>
      <c r="D191" t="s">
        <v>14</v>
      </c>
      <c r="E191">
        <v>20</v>
      </c>
      <c r="F191" s="21" t="s">
        <v>15</v>
      </c>
      <c r="G191" t="s">
        <v>273</v>
      </c>
      <c r="H191">
        <v>105</v>
      </c>
      <c r="I191" t="s">
        <v>17</v>
      </c>
      <c r="J191" t="s">
        <v>18</v>
      </c>
      <c r="K191" t="s">
        <v>99</v>
      </c>
      <c r="L191" t="s">
        <v>20</v>
      </c>
      <c r="M191" t="s">
        <v>326</v>
      </c>
      <c r="N191">
        <v>2000</v>
      </c>
      <c r="O191" s="21">
        <v>32780938</v>
      </c>
    </row>
    <row r="192" spans="1:24">
      <c r="A192" s="18">
        <v>50</v>
      </c>
      <c r="B192" s="6">
        <v>24</v>
      </c>
      <c r="C192" s="18">
        <v>5.2524263199999996</v>
      </c>
      <c r="D192" t="s">
        <v>14</v>
      </c>
      <c r="E192">
        <v>20</v>
      </c>
      <c r="F192" s="21" t="s">
        <v>15</v>
      </c>
      <c r="G192" t="s">
        <v>273</v>
      </c>
      <c r="H192">
        <v>105</v>
      </c>
      <c r="I192" t="s">
        <v>17</v>
      </c>
      <c r="J192" t="s">
        <v>18</v>
      </c>
      <c r="K192" t="s">
        <v>99</v>
      </c>
      <c r="L192" t="s">
        <v>20</v>
      </c>
      <c r="M192" t="s">
        <v>326</v>
      </c>
      <c r="N192">
        <v>2000</v>
      </c>
      <c r="O192" s="21">
        <v>32780938</v>
      </c>
    </row>
    <row r="193" spans="1:16">
      <c r="A193" s="18">
        <v>51</v>
      </c>
      <c r="B193">
        <v>0.25</v>
      </c>
      <c r="C193" s="18">
        <v>40.108672826543398</v>
      </c>
      <c r="D193" t="s">
        <v>14</v>
      </c>
      <c r="E193">
        <v>20</v>
      </c>
      <c r="F193" s="21" t="s">
        <v>15</v>
      </c>
      <c r="G193" t="s">
        <v>273</v>
      </c>
      <c r="H193">
        <v>9</v>
      </c>
      <c r="I193" t="s">
        <v>87</v>
      </c>
      <c r="J193" t="s">
        <v>18</v>
      </c>
      <c r="K193" t="s">
        <v>99</v>
      </c>
      <c r="L193" t="s">
        <v>112</v>
      </c>
      <c r="M193" t="s">
        <v>378</v>
      </c>
      <c r="N193" t="s">
        <v>53</v>
      </c>
      <c r="O193" s="21">
        <v>29235846</v>
      </c>
      <c r="P193" s="6" t="s">
        <v>113</v>
      </c>
    </row>
    <row r="194" spans="1:16">
      <c r="A194" s="18">
        <v>51</v>
      </c>
      <c r="B194">
        <v>1</v>
      </c>
      <c r="C194" s="18">
        <v>28.827173456530801</v>
      </c>
      <c r="D194" t="s">
        <v>14</v>
      </c>
      <c r="E194">
        <v>20</v>
      </c>
      <c r="F194" s="21" t="s">
        <v>15</v>
      </c>
      <c r="G194" t="s">
        <v>273</v>
      </c>
      <c r="H194">
        <v>9</v>
      </c>
      <c r="I194" t="s">
        <v>87</v>
      </c>
      <c r="J194" t="s">
        <v>18</v>
      </c>
      <c r="K194" t="s">
        <v>99</v>
      </c>
      <c r="L194" t="s">
        <v>112</v>
      </c>
      <c r="M194" t="s">
        <v>378</v>
      </c>
      <c r="N194" t="s">
        <v>53</v>
      </c>
      <c r="O194" s="21">
        <v>29235846</v>
      </c>
    </row>
    <row r="195" spans="1:16">
      <c r="A195" s="18">
        <v>51</v>
      </c>
      <c r="B195">
        <v>2</v>
      </c>
      <c r="C195" s="18">
        <v>25.280344393112099</v>
      </c>
      <c r="D195" t="s">
        <v>14</v>
      </c>
      <c r="E195">
        <v>20</v>
      </c>
      <c r="F195" s="21" t="s">
        <v>15</v>
      </c>
      <c r="G195" t="s">
        <v>273</v>
      </c>
      <c r="H195">
        <v>9</v>
      </c>
      <c r="I195" t="s">
        <v>87</v>
      </c>
      <c r="J195" t="s">
        <v>18</v>
      </c>
      <c r="K195" t="s">
        <v>99</v>
      </c>
      <c r="L195" t="s">
        <v>112</v>
      </c>
      <c r="M195" t="s">
        <v>378</v>
      </c>
      <c r="N195" t="s">
        <v>53</v>
      </c>
      <c r="O195" s="21">
        <v>29235846</v>
      </c>
    </row>
    <row r="196" spans="1:16">
      <c r="A196" s="18">
        <v>51</v>
      </c>
      <c r="B196">
        <v>4</v>
      </c>
      <c r="C196" s="18">
        <v>22.587148257034801</v>
      </c>
      <c r="D196" t="s">
        <v>14</v>
      </c>
      <c r="E196">
        <v>20</v>
      </c>
      <c r="F196" s="21" t="s">
        <v>15</v>
      </c>
      <c r="G196" t="s">
        <v>273</v>
      </c>
      <c r="H196">
        <v>9</v>
      </c>
      <c r="I196" t="s">
        <v>87</v>
      </c>
      <c r="J196" t="s">
        <v>18</v>
      </c>
      <c r="K196" t="s">
        <v>99</v>
      </c>
      <c r="L196" t="s">
        <v>112</v>
      </c>
      <c r="M196" t="s">
        <v>378</v>
      </c>
      <c r="N196" t="s">
        <v>53</v>
      </c>
      <c r="O196" s="21">
        <v>29235846</v>
      </c>
    </row>
    <row r="197" spans="1:16">
      <c r="A197" s="18">
        <v>51</v>
      </c>
      <c r="B197">
        <v>6</v>
      </c>
      <c r="C197" s="18">
        <v>20.425766484670302</v>
      </c>
      <c r="D197" t="s">
        <v>14</v>
      </c>
      <c r="E197">
        <v>20</v>
      </c>
      <c r="F197" s="21" t="s">
        <v>15</v>
      </c>
      <c r="G197" t="s">
        <v>273</v>
      </c>
      <c r="H197">
        <v>9</v>
      </c>
      <c r="I197" t="s">
        <v>87</v>
      </c>
      <c r="J197" t="s">
        <v>18</v>
      </c>
      <c r="K197" t="s">
        <v>99</v>
      </c>
      <c r="L197" t="s">
        <v>112</v>
      </c>
      <c r="M197" t="s">
        <v>378</v>
      </c>
      <c r="N197" t="s">
        <v>53</v>
      </c>
      <c r="O197" s="21">
        <v>29235846</v>
      </c>
    </row>
    <row r="198" spans="1:16">
      <c r="A198" s="18">
        <v>51</v>
      </c>
      <c r="B198">
        <v>12</v>
      </c>
      <c r="C198" s="18">
        <v>16.279399412011699</v>
      </c>
      <c r="D198" t="s">
        <v>14</v>
      </c>
      <c r="E198">
        <v>20</v>
      </c>
      <c r="F198" s="21" t="s">
        <v>15</v>
      </c>
      <c r="G198" t="s">
        <v>273</v>
      </c>
      <c r="H198">
        <v>9</v>
      </c>
      <c r="I198" t="s">
        <v>87</v>
      </c>
      <c r="J198" t="s">
        <v>18</v>
      </c>
      <c r="K198" t="s">
        <v>99</v>
      </c>
      <c r="L198" t="s">
        <v>112</v>
      </c>
      <c r="M198" t="s">
        <v>378</v>
      </c>
      <c r="N198" t="s">
        <v>53</v>
      </c>
      <c r="O198" s="21">
        <v>29235846</v>
      </c>
    </row>
    <row r="199" spans="1:16">
      <c r="A199" s="18">
        <v>51</v>
      </c>
      <c r="B199">
        <v>24</v>
      </c>
      <c r="C199" s="18">
        <v>14.853002939941099</v>
      </c>
      <c r="D199" t="s">
        <v>14</v>
      </c>
      <c r="E199">
        <v>20</v>
      </c>
      <c r="F199" s="21" t="s">
        <v>15</v>
      </c>
      <c r="G199" t="s">
        <v>273</v>
      </c>
      <c r="H199">
        <v>9</v>
      </c>
      <c r="I199" t="s">
        <v>87</v>
      </c>
      <c r="J199" t="s">
        <v>18</v>
      </c>
      <c r="K199" t="s">
        <v>99</v>
      </c>
      <c r="L199" t="s">
        <v>112</v>
      </c>
      <c r="M199" t="s">
        <v>378</v>
      </c>
      <c r="N199" t="s">
        <v>53</v>
      </c>
      <c r="O199" s="21">
        <v>29235846</v>
      </c>
    </row>
    <row r="200" spans="1:16">
      <c r="A200" s="18">
        <v>52</v>
      </c>
      <c r="B200">
        <v>0.5</v>
      </c>
      <c r="C200" s="18">
        <v>40.056398044867699</v>
      </c>
      <c r="D200" t="s">
        <v>14</v>
      </c>
      <c r="E200">
        <v>20</v>
      </c>
      <c r="F200" s="21" t="s">
        <v>15</v>
      </c>
      <c r="G200" t="s">
        <v>273</v>
      </c>
      <c r="H200">
        <v>10</v>
      </c>
      <c r="I200" t="s">
        <v>87</v>
      </c>
      <c r="J200" t="s">
        <v>18</v>
      </c>
      <c r="K200" t="s">
        <v>99</v>
      </c>
      <c r="L200" t="s">
        <v>20</v>
      </c>
      <c r="M200" t="s">
        <v>378</v>
      </c>
      <c r="N200">
        <v>0</v>
      </c>
      <c r="O200" s="21">
        <v>29235846</v>
      </c>
      <c r="P200" s="6" t="s">
        <v>325</v>
      </c>
    </row>
    <row r="201" spans="1:16">
      <c r="A201" s="18">
        <v>52</v>
      </c>
      <c r="B201">
        <v>1</v>
      </c>
      <c r="C201" s="18">
        <v>16.949492417596101</v>
      </c>
      <c r="D201" t="s">
        <v>14</v>
      </c>
      <c r="E201">
        <v>20</v>
      </c>
      <c r="F201" s="21" t="s">
        <v>15</v>
      </c>
      <c r="G201" t="s">
        <v>273</v>
      </c>
      <c r="H201">
        <v>10</v>
      </c>
      <c r="I201" t="s">
        <v>87</v>
      </c>
      <c r="J201" t="s">
        <v>18</v>
      </c>
      <c r="K201" t="s">
        <v>99</v>
      </c>
      <c r="L201" t="s">
        <v>20</v>
      </c>
      <c r="M201" t="s">
        <v>378</v>
      </c>
      <c r="N201">
        <v>0</v>
      </c>
      <c r="O201" s="21">
        <v>29235846</v>
      </c>
    </row>
    <row r="202" spans="1:16">
      <c r="A202" s="18">
        <v>52</v>
      </c>
      <c r="B202">
        <v>2</v>
      </c>
      <c r="C202" s="18">
        <v>3.6815390399799401</v>
      </c>
      <c r="D202" t="s">
        <v>14</v>
      </c>
      <c r="E202">
        <v>20</v>
      </c>
      <c r="F202" s="21" t="s">
        <v>15</v>
      </c>
      <c r="G202" t="s">
        <v>273</v>
      </c>
      <c r="H202">
        <v>10</v>
      </c>
      <c r="I202" t="s">
        <v>87</v>
      </c>
      <c r="J202" t="s">
        <v>18</v>
      </c>
      <c r="K202" t="s">
        <v>99</v>
      </c>
      <c r="L202" t="s">
        <v>20</v>
      </c>
      <c r="M202" t="s">
        <v>378</v>
      </c>
      <c r="N202">
        <v>0</v>
      </c>
      <c r="O202" s="21">
        <v>29235846</v>
      </c>
    </row>
    <row r="203" spans="1:16">
      <c r="A203" s="18">
        <v>52</v>
      </c>
      <c r="B203">
        <v>4</v>
      </c>
      <c r="C203" s="18">
        <v>1.06404311317208</v>
      </c>
      <c r="D203" t="s">
        <v>14</v>
      </c>
      <c r="E203">
        <v>20</v>
      </c>
      <c r="F203" s="21" t="s">
        <v>15</v>
      </c>
      <c r="G203" t="s">
        <v>273</v>
      </c>
      <c r="H203">
        <v>10</v>
      </c>
      <c r="I203" t="s">
        <v>87</v>
      </c>
      <c r="J203" t="s">
        <v>18</v>
      </c>
      <c r="K203" t="s">
        <v>99</v>
      </c>
      <c r="L203" t="s">
        <v>20</v>
      </c>
      <c r="M203" t="s">
        <v>378</v>
      </c>
      <c r="N203">
        <v>0</v>
      </c>
      <c r="O203" s="21">
        <v>29235846</v>
      </c>
    </row>
    <row r="204" spans="1:16">
      <c r="A204" s="18">
        <v>52</v>
      </c>
      <c r="B204">
        <v>6</v>
      </c>
      <c r="C204" s="18">
        <v>0.44617119939842098</v>
      </c>
      <c r="D204" t="s">
        <v>14</v>
      </c>
      <c r="E204">
        <v>20</v>
      </c>
      <c r="F204" s="21" t="s">
        <v>15</v>
      </c>
      <c r="G204" t="s">
        <v>273</v>
      </c>
      <c r="H204">
        <v>10</v>
      </c>
      <c r="I204" t="s">
        <v>87</v>
      </c>
      <c r="J204" t="s">
        <v>18</v>
      </c>
      <c r="K204" t="s">
        <v>99</v>
      </c>
      <c r="L204" t="s">
        <v>20</v>
      </c>
      <c r="M204" t="s">
        <v>378</v>
      </c>
      <c r="N204">
        <v>0</v>
      </c>
      <c r="O204" s="21">
        <v>29235846</v>
      </c>
    </row>
    <row r="205" spans="1:16">
      <c r="A205" s="18">
        <v>52</v>
      </c>
      <c r="B205">
        <v>12</v>
      </c>
      <c r="C205" s="18">
        <v>1.0652964030583601E-2</v>
      </c>
      <c r="D205" t="s">
        <v>14</v>
      </c>
      <c r="E205">
        <v>20</v>
      </c>
      <c r="F205" s="21" t="s">
        <v>15</v>
      </c>
      <c r="G205" t="s">
        <v>273</v>
      </c>
      <c r="H205">
        <v>10</v>
      </c>
      <c r="I205" t="s">
        <v>87</v>
      </c>
      <c r="J205" t="s">
        <v>18</v>
      </c>
      <c r="K205" t="s">
        <v>99</v>
      </c>
      <c r="L205" t="s">
        <v>20</v>
      </c>
      <c r="M205" t="s">
        <v>378</v>
      </c>
      <c r="N205">
        <v>0</v>
      </c>
      <c r="O205" s="21">
        <v>29235846</v>
      </c>
    </row>
    <row r="206" spans="1:16">
      <c r="A206" s="18">
        <v>52</v>
      </c>
      <c r="B206">
        <v>24</v>
      </c>
      <c r="C206" s="18">
        <v>1E-3</v>
      </c>
      <c r="D206" t="s">
        <v>14</v>
      </c>
      <c r="E206">
        <v>20</v>
      </c>
      <c r="F206" s="21" t="s">
        <v>15</v>
      </c>
      <c r="G206" t="s">
        <v>273</v>
      </c>
      <c r="H206">
        <v>10</v>
      </c>
      <c r="I206" t="s">
        <v>87</v>
      </c>
      <c r="J206" t="s">
        <v>18</v>
      </c>
      <c r="K206" t="s">
        <v>99</v>
      </c>
      <c r="L206" t="s">
        <v>20</v>
      </c>
      <c r="M206" t="s">
        <v>378</v>
      </c>
      <c r="N206">
        <v>0</v>
      </c>
      <c r="O206" s="21">
        <v>29235846</v>
      </c>
    </row>
    <row r="207" spans="1:16">
      <c r="A207" s="18">
        <v>53</v>
      </c>
      <c r="B207" s="6">
        <v>1</v>
      </c>
      <c r="C207" s="18">
        <v>1.6666666670000001</v>
      </c>
      <c r="D207" t="s">
        <v>14</v>
      </c>
      <c r="E207">
        <v>18</v>
      </c>
      <c r="F207" t="s">
        <v>31</v>
      </c>
      <c r="G207" t="s">
        <v>273</v>
      </c>
      <c r="H207">
        <v>10</v>
      </c>
      <c r="I207" t="s">
        <v>29</v>
      </c>
      <c r="J207" t="s">
        <v>18</v>
      </c>
      <c r="K207" t="s">
        <v>99</v>
      </c>
      <c r="L207" t="s">
        <v>20</v>
      </c>
      <c r="M207" s="32" t="s">
        <v>57</v>
      </c>
      <c r="N207">
        <v>5000</v>
      </c>
      <c r="O207">
        <v>22916075</v>
      </c>
      <c r="P207" s="6" t="s">
        <v>114</v>
      </c>
    </row>
    <row r="208" spans="1:16">
      <c r="A208" s="18">
        <v>53</v>
      </c>
      <c r="B208" s="6">
        <v>5</v>
      </c>
      <c r="C208" s="18">
        <v>1.6666666670000001</v>
      </c>
      <c r="D208" t="s">
        <v>14</v>
      </c>
      <c r="E208">
        <v>18</v>
      </c>
      <c r="F208" t="s">
        <v>31</v>
      </c>
      <c r="G208" t="s">
        <v>273</v>
      </c>
      <c r="H208">
        <v>10</v>
      </c>
      <c r="I208" t="s">
        <v>29</v>
      </c>
      <c r="J208" t="s">
        <v>18</v>
      </c>
      <c r="K208" t="s">
        <v>99</v>
      </c>
      <c r="L208" t="s">
        <v>20</v>
      </c>
      <c r="M208" s="32" t="s">
        <v>57</v>
      </c>
      <c r="N208">
        <v>5000</v>
      </c>
      <c r="O208">
        <v>22916075</v>
      </c>
      <c r="P208" s="6"/>
    </row>
    <row r="209" spans="1:16">
      <c r="A209" s="18">
        <v>53</v>
      </c>
      <c r="B209" s="6">
        <v>24</v>
      </c>
      <c r="C209" s="18">
        <v>1.4583333329999999</v>
      </c>
      <c r="D209" t="s">
        <v>14</v>
      </c>
      <c r="E209">
        <v>18</v>
      </c>
      <c r="F209" t="s">
        <v>31</v>
      </c>
      <c r="G209" t="s">
        <v>273</v>
      </c>
      <c r="H209">
        <v>10</v>
      </c>
      <c r="I209" t="s">
        <v>29</v>
      </c>
      <c r="J209" t="s">
        <v>18</v>
      </c>
      <c r="K209" t="s">
        <v>99</v>
      </c>
      <c r="L209" t="s">
        <v>20</v>
      </c>
      <c r="M209" s="32" t="s">
        <v>57</v>
      </c>
      <c r="N209">
        <v>5000</v>
      </c>
      <c r="O209">
        <v>22916075</v>
      </c>
      <c r="P209" s="6"/>
    </row>
    <row r="210" spans="1:16">
      <c r="A210" s="18">
        <v>53</v>
      </c>
      <c r="B210" s="6">
        <v>48</v>
      </c>
      <c r="C210" s="18">
        <v>1.5277777779999999</v>
      </c>
      <c r="D210" t="s">
        <v>14</v>
      </c>
      <c r="E210">
        <v>18</v>
      </c>
      <c r="F210" t="s">
        <v>31</v>
      </c>
      <c r="G210" t="s">
        <v>273</v>
      </c>
      <c r="H210">
        <v>10</v>
      </c>
      <c r="I210" t="s">
        <v>29</v>
      </c>
      <c r="J210" t="s">
        <v>18</v>
      </c>
      <c r="K210" t="s">
        <v>99</v>
      </c>
      <c r="L210" t="s">
        <v>20</v>
      </c>
      <c r="M210" s="32" t="s">
        <v>57</v>
      </c>
      <c r="N210">
        <v>5000</v>
      </c>
      <c r="O210">
        <v>22916075</v>
      </c>
    </row>
    <row r="211" spans="1:16">
      <c r="A211" s="18">
        <v>54</v>
      </c>
      <c r="B211" s="6">
        <v>1</v>
      </c>
      <c r="C211" s="18">
        <v>1.875</v>
      </c>
      <c r="D211" t="s">
        <v>14</v>
      </c>
      <c r="E211">
        <v>18</v>
      </c>
      <c r="F211" t="s">
        <v>31</v>
      </c>
      <c r="G211" t="s">
        <v>273</v>
      </c>
      <c r="H211">
        <v>10</v>
      </c>
      <c r="I211" t="s">
        <v>29</v>
      </c>
      <c r="J211" t="s">
        <v>18</v>
      </c>
      <c r="K211" t="s">
        <v>99</v>
      </c>
      <c r="L211" t="s">
        <v>160</v>
      </c>
      <c r="M211" s="32" t="s">
        <v>57</v>
      </c>
      <c r="N211">
        <v>5000</v>
      </c>
      <c r="O211">
        <v>22916075</v>
      </c>
      <c r="P211" s="6" t="s">
        <v>116</v>
      </c>
    </row>
    <row r="212" spans="1:16">
      <c r="A212" s="18">
        <v>54</v>
      </c>
      <c r="B212" s="6">
        <v>5</v>
      </c>
      <c r="C212" s="18">
        <v>1.9444444439999999</v>
      </c>
      <c r="D212" t="s">
        <v>14</v>
      </c>
      <c r="E212">
        <v>18</v>
      </c>
      <c r="F212" t="s">
        <v>31</v>
      </c>
      <c r="G212" t="s">
        <v>273</v>
      </c>
      <c r="H212">
        <v>10</v>
      </c>
      <c r="I212" t="s">
        <v>29</v>
      </c>
      <c r="J212" t="s">
        <v>18</v>
      </c>
      <c r="K212" t="s">
        <v>99</v>
      </c>
      <c r="L212" t="s">
        <v>160</v>
      </c>
      <c r="M212" s="32" t="s">
        <v>57</v>
      </c>
      <c r="N212">
        <v>5000</v>
      </c>
      <c r="O212">
        <v>22916075</v>
      </c>
      <c r="P212" s="6"/>
    </row>
    <row r="213" spans="1:16">
      <c r="A213" s="18">
        <v>54</v>
      </c>
      <c r="B213" s="6">
        <v>24</v>
      </c>
      <c r="C213" s="18">
        <v>1.736111111</v>
      </c>
      <c r="D213" t="s">
        <v>14</v>
      </c>
      <c r="E213">
        <v>18</v>
      </c>
      <c r="F213" t="s">
        <v>31</v>
      </c>
      <c r="G213" t="s">
        <v>273</v>
      </c>
      <c r="H213">
        <v>10</v>
      </c>
      <c r="I213" t="s">
        <v>29</v>
      </c>
      <c r="J213" t="s">
        <v>18</v>
      </c>
      <c r="K213" t="s">
        <v>99</v>
      </c>
      <c r="L213" t="s">
        <v>160</v>
      </c>
      <c r="M213" s="32" t="s">
        <v>57</v>
      </c>
      <c r="N213">
        <v>5000</v>
      </c>
      <c r="O213">
        <v>22916075</v>
      </c>
    </row>
    <row r="214" spans="1:16">
      <c r="A214" s="18">
        <v>54</v>
      </c>
      <c r="B214" s="6">
        <v>48</v>
      </c>
      <c r="C214" s="18">
        <v>1.875</v>
      </c>
      <c r="D214" t="s">
        <v>14</v>
      </c>
      <c r="E214">
        <v>18</v>
      </c>
      <c r="F214" t="s">
        <v>31</v>
      </c>
      <c r="G214" t="s">
        <v>273</v>
      </c>
      <c r="H214">
        <v>10</v>
      </c>
      <c r="I214" t="s">
        <v>29</v>
      </c>
      <c r="J214" t="s">
        <v>18</v>
      </c>
      <c r="K214" t="s">
        <v>99</v>
      </c>
      <c r="L214" t="s">
        <v>160</v>
      </c>
      <c r="M214" s="32" t="s">
        <v>57</v>
      </c>
      <c r="N214">
        <v>5000</v>
      </c>
      <c r="O214">
        <v>22916075</v>
      </c>
    </row>
    <row r="215" spans="1:16">
      <c r="A215" s="18">
        <v>55</v>
      </c>
      <c r="B215" s="6">
        <v>0.5</v>
      </c>
      <c r="C215" s="18">
        <v>66.447188650000001</v>
      </c>
      <c r="D215" t="s">
        <v>14</v>
      </c>
      <c r="E215">
        <v>20</v>
      </c>
      <c r="F215" t="s">
        <v>70</v>
      </c>
      <c r="G215" t="s">
        <v>273</v>
      </c>
      <c r="H215">
        <v>7.5</v>
      </c>
      <c r="I215" t="s">
        <v>17</v>
      </c>
      <c r="J215" t="s">
        <v>18</v>
      </c>
      <c r="K215" t="s">
        <v>99</v>
      </c>
      <c r="L215" t="s">
        <v>20</v>
      </c>
      <c r="M215" s="32" t="s">
        <v>196</v>
      </c>
      <c r="N215">
        <v>2000</v>
      </c>
      <c r="O215" s="21">
        <v>24673744</v>
      </c>
      <c r="P215" s="6" t="s">
        <v>117</v>
      </c>
    </row>
    <row r="216" spans="1:16">
      <c r="A216" s="18">
        <v>55</v>
      </c>
      <c r="B216" s="6">
        <v>1</v>
      </c>
      <c r="C216" s="18">
        <v>59.81818182</v>
      </c>
      <c r="D216" t="s">
        <v>14</v>
      </c>
      <c r="E216">
        <v>20</v>
      </c>
      <c r="F216" t="s">
        <v>70</v>
      </c>
      <c r="G216" t="s">
        <v>273</v>
      </c>
      <c r="H216">
        <v>7.5</v>
      </c>
      <c r="I216" t="s">
        <v>17</v>
      </c>
      <c r="J216" t="s">
        <v>18</v>
      </c>
      <c r="K216" t="s">
        <v>99</v>
      </c>
      <c r="L216" t="s">
        <v>20</v>
      </c>
      <c r="M216" s="32" t="s">
        <v>196</v>
      </c>
      <c r="N216">
        <v>2000</v>
      </c>
      <c r="O216" s="21">
        <v>24673744</v>
      </c>
    </row>
    <row r="217" spans="1:16">
      <c r="A217" s="18">
        <v>55</v>
      </c>
      <c r="B217" s="6">
        <v>3</v>
      </c>
      <c r="C217" s="18">
        <v>46.785076199999999</v>
      </c>
      <c r="D217" t="s">
        <v>14</v>
      </c>
      <c r="E217">
        <v>20</v>
      </c>
      <c r="F217" t="s">
        <v>70</v>
      </c>
      <c r="G217" t="s">
        <v>273</v>
      </c>
      <c r="H217">
        <v>7.5</v>
      </c>
      <c r="I217" t="s">
        <v>17</v>
      </c>
      <c r="J217" t="s">
        <v>18</v>
      </c>
      <c r="K217" t="s">
        <v>99</v>
      </c>
      <c r="L217" t="s">
        <v>20</v>
      </c>
      <c r="M217" s="32" t="s">
        <v>196</v>
      </c>
      <c r="N217">
        <v>2000</v>
      </c>
      <c r="O217" s="21">
        <v>24673744</v>
      </c>
    </row>
    <row r="218" spans="1:16">
      <c r="A218" s="18">
        <v>55</v>
      </c>
      <c r="B218" s="6">
        <v>6</v>
      </c>
      <c r="C218" s="18">
        <v>40.873883300000003</v>
      </c>
      <c r="D218" t="s">
        <v>14</v>
      </c>
      <c r="E218">
        <v>20</v>
      </c>
      <c r="F218" t="s">
        <v>70</v>
      </c>
      <c r="G218" t="s">
        <v>273</v>
      </c>
      <c r="H218">
        <v>7.5</v>
      </c>
      <c r="I218" t="s">
        <v>17</v>
      </c>
      <c r="J218" t="s">
        <v>18</v>
      </c>
      <c r="K218" t="s">
        <v>99</v>
      </c>
      <c r="L218" t="s">
        <v>20</v>
      </c>
      <c r="M218" s="32" t="s">
        <v>196</v>
      </c>
      <c r="N218">
        <v>2000</v>
      </c>
      <c r="O218" s="21">
        <v>24673744</v>
      </c>
    </row>
    <row r="219" spans="1:16">
      <c r="A219" s="18">
        <v>55</v>
      </c>
      <c r="B219" s="6">
        <v>12</v>
      </c>
      <c r="C219" s="18">
        <v>30.440357330000001</v>
      </c>
      <c r="D219" t="s">
        <v>14</v>
      </c>
      <c r="E219">
        <v>20</v>
      </c>
      <c r="F219" t="s">
        <v>70</v>
      </c>
      <c r="G219" t="s">
        <v>273</v>
      </c>
      <c r="H219">
        <v>7.5</v>
      </c>
      <c r="I219" t="s">
        <v>17</v>
      </c>
      <c r="J219" t="s">
        <v>18</v>
      </c>
      <c r="K219" t="s">
        <v>99</v>
      </c>
      <c r="L219" t="s">
        <v>20</v>
      </c>
      <c r="M219" s="32" t="s">
        <v>196</v>
      </c>
      <c r="N219">
        <v>2000</v>
      </c>
      <c r="O219" s="21">
        <v>24673744</v>
      </c>
    </row>
    <row r="220" spans="1:16">
      <c r="A220" s="18">
        <v>55</v>
      </c>
      <c r="B220" s="6">
        <v>24</v>
      </c>
      <c r="C220" s="18">
        <v>18.24382554</v>
      </c>
      <c r="D220" t="s">
        <v>14</v>
      </c>
      <c r="E220">
        <v>20</v>
      </c>
      <c r="F220" t="s">
        <v>70</v>
      </c>
      <c r="G220" t="s">
        <v>273</v>
      </c>
      <c r="H220">
        <v>7.5</v>
      </c>
      <c r="I220" t="s">
        <v>17</v>
      </c>
      <c r="J220" t="s">
        <v>18</v>
      </c>
      <c r="K220" t="s">
        <v>99</v>
      </c>
      <c r="L220" t="s">
        <v>20</v>
      </c>
      <c r="M220" s="32" t="s">
        <v>196</v>
      </c>
      <c r="N220">
        <v>2000</v>
      </c>
      <c r="O220" s="21">
        <v>24673744</v>
      </c>
    </row>
    <row r="221" spans="1:16">
      <c r="A221" s="18">
        <v>56</v>
      </c>
      <c r="B221" s="6">
        <v>1</v>
      </c>
      <c r="C221" s="18">
        <v>26.556722690000001</v>
      </c>
      <c r="D221" t="s">
        <v>14</v>
      </c>
      <c r="E221">
        <v>18</v>
      </c>
      <c r="F221" t="s">
        <v>31</v>
      </c>
      <c r="G221" t="s">
        <v>273</v>
      </c>
      <c r="H221">
        <v>2</v>
      </c>
      <c r="I221" t="s">
        <v>81</v>
      </c>
      <c r="J221" t="s">
        <v>18</v>
      </c>
      <c r="K221" t="s">
        <v>99</v>
      </c>
      <c r="L221" t="s">
        <v>20</v>
      </c>
      <c r="M221" s="32" t="s">
        <v>326</v>
      </c>
      <c r="N221">
        <v>5000</v>
      </c>
      <c r="O221">
        <v>27698939</v>
      </c>
      <c r="P221" s="6" t="s">
        <v>118</v>
      </c>
    </row>
    <row r="222" spans="1:16">
      <c r="A222" s="18">
        <v>56</v>
      </c>
      <c r="B222" s="6">
        <v>3</v>
      </c>
      <c r="C222" s="18">
        <v>25.670168069999999</v>
      </c>
      <c r="D222" t="s">
        <v>14</v>
      </c>
      <c r="E222">
        <v>18</v>
      </c>
      <c r="F222" t="s">
        <v>31</v>
      </c>
      <c r="G222" t="s">
        <v>273</v>
      </c>
      <c r="H222">
        <v>2</v>
      </c>
      <c r="I222" t="s">
        <v>81</v>
      </c>
      <c r="J222" t="s">
        <v>18</v>
      </c>
      <c r="K222" t="s">
        <v>99</v>
      </c>
      <c r="L222" t="s">
        <v>20</v>
      </c>
      <c r="M222" s="32" t="s">
        <v>326</v>
      </c>
      <c r="N222">
        <v>5000</v>
      </c>
      <c r="O222">
        <v>27698939</v>
      </c>
    </row>
    <row r="223" spans="1:16">
      <c r="A223" s="18">
        <v>56</v>
      </c>
      <c r="B223" s="6">
        <v>5</v>
      </c>
      <c r="C223" s="18">
        <v>23.926470590000001</v>
      </c>
      <c r="D223" t="s">
        <v>14</v>
      </c>
      <c r="E223">
        <v>18</v>
      </c>
      <c r="F223" t="s">
        <v>31</v>
      </c>
      <c r="G223" t="s">
        <v>273</v>
      </c>
      <c r="H223">
        <v>2</v>
      </c>
      <c r="I223" t="s">
        <v>81</v>
      </c>
      <c r="J223" t="s">
        <v>18</v>
      </c>
      <c r="K223" t="s">
        <v>99</v>
      </c>
      <c r="L223" t="s">
        <v>20</v>
      </c>
      <c r="M223" s="32" t="s">
        <v>326</v>
      </c>
      <c r="N223">
        <v>5000</v>
      </c>
      <c r="O223">
        <v>27698939</v>
      </c>
    </row>
    <row r="224" spans="1:16">
      <c r="A224" s="18">
        <v>56</v>
      </c>
      <c r="B224" s="6">
        <v>8</v>
      </c>
      <c r="C224" s="18">
        <v>20.45588235</v>
      </c>
      <c r="D224" t="s">
        <v>14</v>
      </c>
      <c r="E224">
        <v>18</v>
      </c>
      <c r="F224" t="s">
        <v>31</v>
      </c>
      <c r="G224" t="s">
        <v>273</v>
      </c>
      <c r="H224">
        <v>2</v>
      </c>
      <c r="I224" t="s">
        <v>81</v>
      </c>
      <c r="J224" t="s">
        <v>18</v>
      </c>
      <c r="K224" t="s">
        <v>99</v>
      </c>
      <c r="L224" t="s">
        <v>20</v>
      </c>
      <c r="M224" s="32" t="s">
        <v>326</v>
      </c>
      <c r="N224">
        <v>5000</v>
      </c>
      <c r="O224">
        <v>27698939</v>
      </c>
    </row>
    <row r="225" spans="1:16">
      <c r="A225" s="18">
        <v>56</v>
      </c>
      <c r="B225" s="6">
        <v>12</v>
      </c>
      <c r="C225" s="18">
        <v>16.256302519999998</v>
      </c>
      <c r="D225" t="s">
        <v>14</v>
      </c>
      <c r="E225">
        <v>18</v>
      </c>
      <c r="F225" t="s">
        <v>31</v>
      </c>
      <c r="G225" t="s">
        <v>273</v>
      </c>
      <c r="H225">
        <v>2</v>
      </c>
      <c r="I225" t="s">
        <v>81</v>
      </c>
      <c r="J225" t="s">
        <v>18</v>
      </c>
      <c r="K225" t="s">
        <v>99</v>
      </c>
      <c r="L225" t="s">
        <v>20</v>
      </c>
      <c r="M225" s="32" t="s">
        <v>326</v>
      </c>
      <c r="N225">
        <v>5000</v>
      </c>
      <c r="O225">
        <v>27698939</v>
      </c>
    </row>
    <row r="226" spans="1:16">
      <c r="A226" s="18">
        <v>56</v>
      </c>
      <c r="B226" s="6">
        <v>24</v>
      </c>
      <c r="C226" s="18">
        <v>7.5126050419999997</v>
      </c>
      <c r="D226" t="s">
        <v>14</v>
      </c>
      <c r="E226">
        <v>18</v>
      </c>
      <c r="F226" t="s">
        <v>31</v>
      </c>
      <c r="G226" t="s">
        <v>273</v>
      </c>
      <c r="H226">
        <v>2</v>
      </c>
      <c r="I226" t="s">
        <v>81</v>
      </c>
      <c r="J226" t="s">
        <v>18</v>
      </c>
      <c r="K226" t="s">
        <v>99</v>
      </c>
      <c r="L226" t="s">
        <v>20</v>
      </c>
      <c r="M226" s="32" t="s">
        <v>326</v>
      </c>
      <c r="N226">
        <v>5000</v>
      </c>
      <c r="O226">
        <v>27698939</v>
      </c>
    </row>
    <row r="227" spans="1:16">
      <c r="A227" s="18">
        <v>56</v>
      </c>
      <c r="B227" s="6">
        <v>48</v>
      </c>
      <c r="C227" s="18">
        <v>4.3172268909999998</v>
      </c>
      <c r="D227" t="s">
        <v>14</v>
      </c>
      <c r="E227">
        <v>18</v>
      </c>
      <c r="F227" t="s">
        <v>31</v>
      </c>
      <c r="G227" t="s">
        <v>273</v>
      </c>
      <c r="H227">
        <v>2</v>
      </c>
      <c r="I227" t="s">
        <v>81</v>
      </c>
      <c r="J227" t="s">
        <v>18</v>
      </c>
      <c r="K227" t="s">
        <v>99</v>
      </c>
      <c r="L227" t="s">
        <v>20</v>
      </c>
      <c r="M227" s="32" t="s">
        <v>326</v>
      </c>
      <c r="N227">
        <v>5000</v>
      </c>
      <c r="O227">
        <v>27698939</v>
      </c>
    </row>
    <row r="228" spans="1:16">
      <c r="A228" s="18">
        <v>57</v>
      </c>
      <c r="B228" s="6">
        <v>1</v>
      </c>
      <c r="C228" s="18">
        <v>21.268907559999999</v>
      </c>
      <c r="D228" t="s">
        <v>14</v>
      </c>
      <c r="E228">
        <v>18</v>
      </c>
      <c r="F228" t="s">
        <v>31</v>
      </c>
      <c r="G228" t="s">
        <v>273</v>
      </c>
      <c r="H228">
        <v>10</v>
      </c>
      <c r="I228" t="s">
        <v>81</v>
      </c>
      <c r="J228" t="s">
        <v>18</v>
      </c>
      <c r="K228" t="s">
        <v>99</v>
      </c>
      <c r="L228" t="s">
        <v>20</v>
      </c>
      <c r="M228" s="32" t="s">
        <v>326</v>
      </c>
      <c r="N228">
        <v>5000</v>
      </c>
      <c r="O228">
        <v>27698939</v>
      </c>
      <c r="P228" s="6" t="s">
        <v>119</v>
      </c>
    </row>
    <row r="229" spans="1:16">
      <c r="A229" s="18">
        <v>57</v>
      </c>
      <c r="B229" s="6">
        <v>3</v>
      </c>
      <c r="C229" s="18">
        <v>16.808823530000002</v>
      </c>
      <c r="D229" t="s">
        <v>14</v>
      </c>
      <c r="E229">
        <v>18</v>
      </c>
      <c r="F229" t="s">
        <v>31</v>
      </c>
      <c r="G229" t="s">
        <v>273</v>
      </c>
      <c r="H229">
        <v>10</v>
      </c>
      <c r="I229" t="s">
        <v>81</v>
      </c>
      <c r="J229" t="s">
        <v>18</v>
      </c>
      <c r="K229" t="s">
        <v>99</v>
      </c>
      <c r="L229" t="s">
        <v>20</v>
      </c>
      <c r="M229" s="32" t="s">
        <v>326</v>
      </c>
      <c r="N229">
        <v>5000</v>
      </c>
      <c r="O229">
        <v>27698939</v>
      </c>
    </row>
    <row r="230" spans="1:16">
      <c r="A230" s="18">
        <v>57</v>
      </c>
      <c r="B230" s="6">
        <v>5</v>
      </c>
      <c r="C230" s="18">
        <v>14.355042020000001</v>
      </c>
      <c r="D230" t="s">
        <v>14</v>
      </c>
      <c r="E230">
        <v>18</v>
      </c>
      <c r="F230" t="s">
        <v>31</v>
      </c>
      <c r="G230" t="s">
        <v>273</v>
      </c>
      <c r="H230">
        <v>10</v>
      </c>
      <c r="I230" t="s">
        <v>81</v>
      </c>
      <c r="J230" t="s">
        <v>18</v>
      </c>
      <c r="K230" t="s">
        <v>99</v>
      </c>
      <c r="L230" t="s">
        <v>20</v>
      </c>
      <c r="M230" s="32" t="s">
        <v>326</v>
      </c>
      <c r="N230">
        <v>5000</v>
      </c>
      <c r="O230">
        <v>27698939</v>
      </c>
    </row>
    <row r="231" spans="1:16">
      <c r="A231" s="18">
        <v>57</v>
      </c>
      <c r="B231" s="6">
        <v>8</v>
      </c>
      <c r="C231" s="18">
        <v>12.170168070000001</v>
      </c>
      <c r="D231" t="s">
        <v>14</v>
      </c>
      <c r="E231">
        <v>18</v>
      </c>
      <c r="F231" t="s">
        <v>31</v>
      </c>
      <c r="G231" t="s">
        <v>273</v>
      </c>
      <c r="H231">
        <v>10</v>
      </c>
      <c r="I231" t="s">
        <v>81</v>
      </c>
      <c r="J231" t="s">
        <v>18</v>
      </c>
      <c r="K231" t="s">
        <v>99</v>
      </c>
      <c r="L231" t="s">
        <v>20</v>
      </c>
      <c r="M231" s="32" t="s">
        <v>326</v>
      </c>
      <c r="N231">
        <v>5000</v>
      </c>
      <c r="O231">
        <v>27698939</v>
      </c>
    </row>
    <row r="232" spans="1:16">
      <c r="A232" s="18">
        <v>57</v>
      </c>
      <c r="B232" s="6">
        <v>12</v>
      </c>
      <c r="C232" s="18">
        <v>9.8277310920000005</v>
      </c>
      <c r="D232" t="s">
        <v>14</v>
      </c>
      <c r="E232">
        <v>18</v>
      </c>
      <c r="F232" t="s">
        <v>31</v>
      </c>
      <c r="G232" t="s">
        <v>273</v>
      </c>
      <c r="H232">
        <v>10</v>
      </c>
      <c r="I232" t="s">
        <v>81</v>
      </c>
      <c r="J232" t="s">
        <v>18</v>
      </c>
      <c r="K232" t="s">
        <v>99</v>
      </c>
      <c r="L232" t="s">
        <v>20</v>
      </c>
      <c r="M232" s="32" t="s">
        <v>326</v>
      </c>
      <c r="N232">
        <v>5000</v>
      </c>
      <c r="O232">
        <v>27698939</v>
      </c>
    </row>
    <row r="233" spans="1:16">
      <c r="A233" s="18">
        <v>57</v>
      </c>
      <c r="B233" s="6">
        <v>24</v>
      </c>
      <c r="C233" s="18">
        <v>5.3718487389999998</v>
      </c>
      <c r="D233" t="s">
        <v>14</v>
      </c>
      <c r="E233">
        <v>18</v>
      </c>
      <c r="F233" t="s">
        <v>31</v>
      </c>
      <c r="G233" t="s">
        <v>273</v>
      </c>
      <c r="H233">
        <v>10</v>
      </c>
      <c r="I233" t="s">
        <v>81</v>
      </c>
      <c r="J233" t="s">
        <v>18</v>
      </c>
      <c r="K233" t="s">
        <v>99</v>
      </c>
      <c r="L233" t="s">
        <v>20</v>
      </c>
      <c r="M233" s="32" t="s">
        <v>326</v>
      </c>
      <c r="N233">
        <v>5000</v>
      </c>
      <c r="O233">
        <v>27698939</v>
      </c>
    </row>
    <row r="234" spans="1:16">
      <c r="A234" s="18">
        <v>57</v>
      </c>
      <c r="B234" s="6">
        <v>48</v>
      </c>
      <c r="C234" s="18">
        <v>3.0294117649999999</v>
      </c>
      <c r="D234" t="s">
        <v>14</v>
      </c>
      <c r="E234">
        <v>18</v>
      </c>
      <c r="F234" t="s">
        <v>31</v>
      </c>
      <c r="G234" t="s">
        <v>273</v>
      </c>
      <c r="H234">
        <v>10</v>
      </c>
      <c r="I234" t="s">
        <v>81</v>
      </c>
      <c r="J234" t="s">
        <v>18</v>
      </c>
      <c r="K234" t="s">
        <v>99</v>
      </c>
      <c r="L234" t="s">
        <v>20</v>
      </c>
      <c r="M234" s="32" t="s">
        <v>326</v>
      </c>
      <c r="N234">
        <v>5000</v>
      </c>
      <c r="O234">
        <v>27698939</v>
      </c>
      <c r="P234" t="s">
        <v>120</v>
      </c>
    </row>
    <row r="235" spans="1:16">
      <c r="A235" s="18">
        <v>58</v>
      </c>
      <c r="B235" s="6">
        <v>1</v>
      </c>
      <c r="C235" s="18">
        <v>24.266806720000002</v>
      </c>
      <c r="D235" t="s">
        <v>14</v>
      </c>
      <c r="E235">
        <v>18</v>
      </c>
      <c r="F235" t="s">
        <v>31</v>
      </c>
      <c r="G235" t="s">
        <v>273</v>
      </c>
      <c r="H235">
        <v>13</v>
      </c>
      <c r="I235" t="s">
        <v>81</v>
      </c>
      <c r="J235" t="s">
        <v>18</v>
      </c>
      <c r="K235" t="s">
        <v>99</v>
      </c>
      <c r="L235" t="s">
        <v>20</v>
      </c>
      <c r="M235" s="32" t="s">
        <v>326</v>
      </c>
      <c r="N235">
        <v>5000</v>
      </c>
      <c r="O235">
        <v>27698939</v>
      </c>
    </row>
    <row r="236" spans="1:16">
      <c r="A236" s="18">
        <v>58</v>
      </c>
      <c r="B236" s="6">
        <v>3</v>
      </c>
      <c r="C236" s="18">
        <v>22.668067229999998</v>
      </c>
      <c r="D236" t="s">
        <v>14</v>
      </c>
      <c r="E236">
        <v>18</v>
      </c>
      <c r="F236" t="s">
        <v>31</v>
      </c>
      <c r="G236" t="s">
        <v>273</v>
      </c>
      <c r="H236">
        <v>13</v>
      </c>
      <c r="I236" t="s">
        <v>81</v>
      </c>
      <c r="J236" t="s">
        <v>18</v>
      </c>
      <c r="K236" t="s">
        <v>99</v>
      </c>
      <c r="L236" t="s">
        <v>20</v>
      </c>
      <c r="M236" s="32" t="s">
        <v>326</v>
      </c>
      <c r="N236">
        <v>5000</v>
      </c>
      <c r="O236">
        <v>27698939</v>
      </c>
    </row>
    <row r="237" spans="1:16">
      <c r="A237" s="18">
        <v>58</v>
      </c>
      <c r="B237" s="6">
        <v>5</v>
      </c>
      <c r="C237" s="18">
        <v>17.6407563</v>
      </c>
      <c r="D237" t="s">
        <v>14</v>
      </c>
      <c r="E237">
        <v>18</v>
      </c>
      <c r="F237" t="s">
        <v>31</v>
      </c>
      <c r="G237" t="s">
        <v>273</v>
      </c>
      <c r="H237">
        <v>13</v>
      </c>
      <c r="I237" t="s">
        <v>81</v>
      </c>
      <c r="J237" t="s">
        <v>18</v>
      </c>
      <c r="K237" t="s">
        <v>99</v>
      </c>
      <c r="L237" t="s">
        <v>20</v>
      </c>
      <c r="M237" s="32" t="s">
        <v>326</v>
      </c>
      <c r="N237">
        <v>5000</v>
      </c>
      <c r="O237">
        <v>27698939</v>
      </c>
    </row>
    <row r="238" spans="1:16">
      <c r="A238" s="18">
        <v>58</v>
      </c>
      <c r="B238" s="6">
        <v>8</v>
      </c>
      <c r="C238" s="18">
        <v>14.02731092</v>
      </c>
      <c r="D238" t="s">
        <v>14</v>
      </c>
      <c r="E238">
        <v>18</v>
      </c>
      <c r="F238" t="s">
        <v>31</v>
      </c>
      <c r="G238" t="s">
        <v>273</v>
      </c>
      <c r="H238">
        <v>13</v>
      </c>
      <c r="I238" t="s">
        <v>81</v>
      </c>
      <c r="J238" t="s">
        <v>18</v>
      </c>
      <c r="K238" t="s">
        <v>99</v>
      </c>
      <c r="L238" t="s">
        <v>20</v>
      </c>
      <c r="M238" s="32" t="s">
        <v>326</v>
      </c>
      <c r="N238">
        <v>5000</v>
      </c>
      <c r="O238">
        <v>27698939</v>
      </c>
    </row>
    <row r="239" spans="1:16">
      <c r="A239" s="18">
        <v>58</v>
      </c>
      <c r="B239" s="6">
        <v>12</v>
      </c>
      <c r="C239" s="18">
        <v>10.68487395</v>
      </c>
      <c r="D239" t="s">
        <v>14</v>
      </c>
      <c r="E239">
        <v>18</v>
      </c>
      <c r="F239" t="s">
        <v>31</v>
      </c>
      <c r="G239" t="s">
        <v>273</v>
      </c>
      <c r="H239">
        <v>13</v>
      </c>
      <c r="I239" t="s">
        <v>81</v>
      </c>
      <c r="J239" t="s">
        <v>18</v>
      </c>
      <c r="K239" t="s">
        <v>99</v>
      </c>
      <c r="L239" t="s">
        <v>20</v>
      </c>
      <c r="M239" s="32" t="s">
        <v>326</v>
      </c>
      <c r="N239">
        <v>5000</v>
      </c>
      <c r="O239">
        <v>27698939</v>
      </c>
    </row>
    <row r="240" spans="1:16">
      <c r="A240" s="18">
        <v>58</v>
      </c>
      <c r="B240" s="6">
        <v>24</v>
      </c>
      <c r="C240" s="18">
        <v>4.6554621850000002</v>
      </c>
      <c r="D240" t="s">
        <v>14</v>
      </c>
      <c r="E240">
        <v>18</v>
      </c>
      <c r="F240" t="s">
        <v>31</v>
      </c>
      <c r="G240" t="s">
        <v>273</v>
      </c>
      <c r="H240">
        <v>13</v>
      </c>
      <c r="I240" t="s">
        <v>81</v>
      </c>
      <c r="J240" t="s">
        <v>18</v>
      </c>
      <c r="K240" t="s">
        <v>99</v>
      </c>
      <c r="L240" t="s">
        <v>20</v>
      </c>
      <c r="M240" s="32" t="s">
        <v>326</v>
      </c>
      <c r="N240">
        <v>5000</v>
      </c>
      <c r="O240">
        <v>27698939</v>
      </c>
    </row>
    <row r="241" spans="1:16">
      <c r="A241" s="18">
        <v>58</v>
      </c>
      <c r="B241" s="6">
        <v>48</v>
      </c>
      <c r="C241" s="18">
        <v>2.884453782</v>
      </c>
      <c r="D241" t="s">
        <v>14</v>
      </c>
      <c r="E241">
        <v>18</v>
      </c>
      <c r="F241" t="s">
        <v>31</v>
      </c>
      <c r="G241" t="s">
        <v>273</v>
      </c>
      <c r="H241">
        <v>13</v>
      </c>
      <c r="I241" t="s">
        <v>81</v>
      </c>
      <c r="J241" t="s">
        <v>18</v>
      </c>
      <c r="K241" t="s">
        <v>99</v>
      </c>
      <c r="L241" t="s">
        <v>20</v>
      </c>
      <c r="M241" s="32" t="s">
        <v>326</v>
      </c>
      <c r="N241">
        <v>5000</v>
      </c>
      <c r="O241">
        <v>27698939</v>
      </c>
    </row>
    <row r="242" spans="1:16">
      <c r="A242" s="18">
        <v>59</v>
      </c>
      <c r="B242" s="6">
        <v>1</v>
      </c>
      <c r="C242" s="18">
        <v>16.83823529</v>
      </c>
      <c r="D242" t="s">
        <v>14</v>
      </c>
      <c r="E242">
        <v>18</v>
      </c>
      <c r="F242" t="s">
        <v>31</v>
      </c>
      <c r="G242" t="s">
        <v>273</v>
      </c>
      <c r="H242">
        <v>13</v>
      </c>
      <c r="I242" t="s">
        <v>81</v>
      </c>
      <c r="J242" t="s">
        <v>18</v>
      </c>
      <c r="K242" t="s">
        <v>99</v>
      </c>
      <c r="L242" t="s">
        <v>20</v>
      </c>
      <c r="M242" s="32" t="s">
        <v>326</v>
      </c>
      <c r="N242">
        <v>5000</v>
      </c>
      <c r="O242">
        <v>27698939</v>
      </c>
      <c r="P242" s="6" t="s">
        <v>121</v>
      </c>
    </row>
    <row r="243" spans="1:16">
      <c r="A243" s="18">
        <v>59</v>
      </c>
      <c r="B243" s="6">
        <v>3</v>
      </c>
      <c r="C243" s="18">
        <v>14.10084034</v>
      </c>
      <c r="D243" t="s">
        <v>14</v>
      </c>
      <c r="E243">
        <v>18</v>
      </c>
      <c r="F243" t="s">
        <v>31</v>
      </c>
      <c r="G243" t="s">
        <v>273</v>
      </c>
      <c r="H243">
        <v>13</v>
      </c>
      <c r="I243" t="s">
        <v>81</v>
      </c>
      <c r="J243" t="s">
        <v>18</v>
      </c>
      <c r="K243" t="s">
        <v>99</v>
      </c>
      <c r="L243" t="s">
        <v>20</v>
      </c>
      <c r="M243" s="32" t="s">
        <v>326</v>
      </c>
      <c r="N243">
        <v>5000</v>
      </c>
      <c r="O243">
        <v>27698939</v>
      </c>
    </row>
    <row r="244" spans="1:16">
      <c r="A244" s="18">
        <v>59</v>
      </c>
      <c r="B244" s="6">
        <v>5</v>
      </c>
      <c r="C244" s="18">
        <v>10.35714286</v>
      </c>
      <c r="D244" t="s">
        <v>14</v>
      </c>
      <c r="E244">
        <v>18</v>
      </c>
      <c r="F244" t="s">
        <v>31</v>
      </c>
      <c r="G244" t="s">
        <v>273</v>
      </c>
      <c r="H244">
        <v>13</v>
      </c>
      <c r="I244" t="s">
        <v>81</v>
      </c>
      <c r="J244" t="s">
        <v>18</v>
      </c>
      <c r="K244" t="s">
        <v>99</v>
      </c>
      <c r="L244" t="s">
        <v>20</v>
      </c>
      <c r="M244" s="32" t="s">
        <v>326</v>
      </c>
      <c r="N244">
        <v>5000</v>
      </c>
      <c r="O244">
        <v>27698939</v>
      </c>
    </row>
    <row r="245" spans="1:16">
      <c r="A245" s="18">
        <v>59</v>
      </c>
      <c r="B245" s="6">
        <v>8</v>
      </c>
      <c r="C245" s="18">
        <v>7.7415966389999999</v>
      </c>
      <c r="D245" t="s">
        <v>14</v>
      </c>
      <c r="E245">
        <v>18</v>
      </c>
      <c r="F245" t="s">
        <v>31</v>
      </c>
      <c r="G245" t="s">
        <v>273</v>
      </c>
      <c r="H245">
        <v>13</v>
      </c>
      <c r="I245" t="s">
        <v>81</v>
      </c>
      <c r="J245" t="s">
        <v>18</v>
      </c>
      <c r="K245" t="s">
        <v>99</v>
      </c>
      <c r="L245" t="s">
        <v>20</v>
      </c>
      <c r="M245" s="32" t="s">
        <v>326</v>
      </c>
      <c r="N245">
        <v>5000</v>
      </c>
      <c r="O245">
        <v>27698939</v>
      </c>
    </row>
    <row r="246" spans="1:16">
      <c r="A246" s="18">
        <v>59</v>
      </c>
      <c r="B246" s="6">
        <v>12</v>
      </c>
      <c r="C246" s="18">
        <v>5.6869747899999998</v>
      </c>
      <c r="D246" t="s">
        <v>14</v>
      </c>
      <c r="E246">
        <v>18</v>
      </c>
      <c r="F246" t="s">
        <v>31</v>
      </c>
      <c r="G246" t="s">
        <v>273</v>
      </c>
      <c r="H246">
        <v>13</v>
      </c>
      <c r="I246" t="s">
        <v>81</v>
      </c>
      <c r="J246" t="s">
        <v>18</v>
      </c>
      <c r="K246" t="s">
        <v>99</v>
      </c>
      <c r="L246" t="s">
        <v>20</v>
      </c>
      <c r="M246" s="32" t="s">
        <v>326</v>
      </c>
      <c r="N246">
        <v>5000</v>
      </c>
      <c r="O246">
        <v>27698939</v>
      </c>
    </row>
    <row r="247" spans="1:16">
      <c r="A247" s="18">
        <v>59</v>
      </c>
      <c r="B247" s="6">
        <v>24</v>
      </c>
      <c r="C247" s="18">
        <v>3.3718487389999998</v>
      </c>
      <c r="D247" t="s">
        <v>14</v>
      </c>
      <c r="E247">
        <v>18</v>
      </c>
      <c r="F247" t="s">
        <v>31</v>
      </c>
      <c r="G247" t="s">
        <v>273</v>
      </c>
      <c r="H247">
        <v>13</v>
      </c>
      <c r="I247" t="s">
        <v>81</v>
      </c>
      <c r="J247" t="s">
        <v>18</v>
      </c>
      <c r="K247" t="s">
        <v>99</v>
      </c>
      <c r="L247" t="s">
        <v>20</v>
      </c>
      <c r="M247" s="32" t="s">
        <v>326</v>
      </c>
      <c r="N247">
        <v>5000</v>
      </c>
      <c r="O247">
        <v>27698939</v>
      </c>
    </row>
    <row r="248" spans="1:16">
      <c r="A248" s="18">
        <v>59</v>
      </c>
      <c r="B248" s="6">
        <v>48</v>
      </c>
      <c r="C248" s="18">
        <v>2.6008403360000001</v>
      </c>
      <c r="D248" t="s">
        <v>14</v>
      </c>
      <c r="E248">
        <v>18</v>
      </c>
      <c r="F248" t="s">
        <v>31</v>
      </c>
      <c r="G248" t="s">
        <v>273</v>
      </c>
      <c r="H248">
        <v>13</v>
      </c>
      <c r="I248" t="s">
        <v>81</v>
      </c>
      <c r="J248" t="s">
        <v>18</v>
      </c>
      <c r="K248" t="s">
        <v>99</v>
      </c>
      <c r="L248" t="s">
        <v>20</v>
      </c>
      <c r="M248" s="32" t="s">
        <v>326</v>
      </c>
      <c r="N248">
        <v>5000</v>
      </c>
      <c r="O248">
        <v>27698939</v>
      </c>
    </row>
    <row r="249" spans="1:16">
      <c r="A249" s="18">
        <v>60</v>
      </c>
      <c r="B249" s="6">
        <v>1</v>
      </c>
      <c r="C249" s="18">
        <v>20.840336130000001</v>
      </c>
      <c r="D249" t="s">
        <v>14</v>
      </c>
      <c r="E249">
        <v>18</v>
      </c>
      <c r="F249" t="s">
        <v>31</v>
      </c>
      <c r="G249" t="s">
        <v>273</v>
      </c>
      <c r="H249">
        <v>18</v>
      </c>
      <c r="I249" t="s">
        <v>81</v>
      </c>
      <c r="J249" t="s">
        <v>18</v>
      </c>
      <c r="K249" t="s">
        <v>99</v>
      </c>
      <c r="L249" t="s">
        <v>20</v>
      </c>
      <c r="M249" s="32" t="s">
        <v>326</v>
      </c>
      <c r="N249">
        <v>5000</v>
      </c>
      <c r="O249">
        <v>27698939</v>
      </c>
      <c r="P249" s="6" t="s">
        <v>122</v>
      </c>
    </row>
    <row r="250" spans="1:16">
      <c r="A250" s="18">
        <v>60</v>
      </c>
      <c r="B250" s="6">
        <v>3</v>
      </c>
      <c r="C250" s="18">
        <v>14.813025209999999</v>
      </c>
      <c r="D250" t="s">
        <v>14</v>
      </c>
      <c r="E250">
        <v>18</v>
      </c>
      <c r="F250" t="s">
        <v>31</v>
      </c>
      <c r="G250" t="s">
        <v>273</v>
      </c>
      <c r="H250">
        <v>18</v>
      </c>
      <c r="I250" t="s">
        <v>81</v>
      </c>
      <c r="J250" t="s">
        <v>18</v>
      </c>
      <c r="K250" t="s">
        <v>99</v>
      </c>
      <c r="L250" t="s">
        <v>20</v>
      </c>
      <c r="M250" s="32" t="s">
        <v>326</v>
      </c>
      <c r="N250">
        <v>5000</v>
      </c>
      <c r="O250">
        <v>27698939</v>
      </c>
    </row>
    <row r="251" spans="1:16">
      <c r="A251" s="18">
        <v>60</v>
      </c>
      <c r="B251" s="6">
        <v>5</v>
      </c>
      <c r="C251" s="18">
        <v>12.21428571</v>
      </c>
      <c r="D251" t="s">
        <v>14</v>
      </c>
      <c r="E251">
        <v>18</v>
      </c>
      <c r="F251" t="s">
        <v>31</v>
      </c>
      <c r="G251" t="s">
        <v>273</v>
      </c>
      <c r="H251">
        <v>18</v>
      </c>
      <c r="I251" t="s">
        <v>81</v>
      </c>
      <c r="J251" t="s">
        <v>18</v>
      </c>
      <c r="K251" t="s">
        <v>99</v>
      </c>
      <c r="L251" t="s">
        <v>20</v>
      </c>
      <c r="M251" s="32" t="s">
        <v>326</v>
      </c>
      <c r="N251">
        <v>5000</v>
      </c>
      <c r="O251">
        <v>27698939</v>
      </c>
    </row>
    <row r="252" spans="1:16">
      <c r="A252" s="18">
        <v>60</v>
      </c>
      <c r="B252" s="6">
        <v>8</v>
      </c>
      <c r="C252" s="18">
        <v>9.6008403359999992</v>
      </c>
      <c r="D252" t="s">
        <v>14</v>
      </c>
      <c r="E252">
        <v>18</v>
      </c>
      <c r="F252" t="s">
        <v>31</v>
      </c>
      <c r="G252" t="s">
        <v>273</v>
      </c>
      <c r="H252">
        <v>18</v>
      </c>
      <c r="I252" t="s">
        <v>81</v>
      </c>
      <c r="J252" t="s">
        <v>18</v>
      </c>
      <c r="K252" t="s">
        <v>99</v>
      </c>
      <c r="L252" t="s">
        <v>20</v>
      </c>
      <c r="M252" s="32" t="s">
        <v>326</v>
      </c>
      <c r="N252">
        <v>5000</v>
      </c>
      <c r="O252">
        <v>27698939</v>
      </c>
    </row>
    <row r="253" spans="1:16">
      <c r="A253" s="18">
        <v>60</v>
      </c>
      <c r="B253" s="6">
        <v>12</v>
      </c>
      <c r="C253" s="18">
        <v>7.4012605039999997</v>
      </c>
      <c r="D253" t="s">
        <v>14</v>
      </c>
      <c r="E253">
        <v>18</v>
      </c>
      <c r="F253" t="s">
        <v>31</v>
      </c>
      <c r="G253" t="s">
        <v>273</v>
      </c>
      <c r="H253">
        <v>18</v>
      </c>
      <c r="I253" t="s">
        <v>81</v>
      </c>
      <c r="J253" t="s">
        <v>18</v>
      </c>
      <c r="K253" t="s">
        <v>99</v>
      </c>
      <c r="L253" t="s">
        <v>20</v>
      </c>
      <c r="M253" s="32" t="s">
        <v>326</v>
      </c>
      <c r="N253">
        <v>5000</v>
      </c>
      <c r="O253">
        <v>27698939</v>
      </c>
    </row>
    <row r="254" spans="1:16">
      <c r="A254" s="18">
        <v>60</v>
      </c>
      <c r="B254" s="6">
        <v>24</v>
      </c>
      <c r="C254" s="18">
        <v>3.6554621850000002</v>
      </c>
      <c r="D254" t="s">
        <v>14</v>
      </c>
      <c r="E254">
        <v>18</v>
      </c>
      <c r="F254" t="s">
        <v>31</v>
      </c>
      <c r="G254" t="s">
        <v>273</v>
      </c>
      <c r="H254">
        <v>18</v>
      </c>
      <c r="I254" t="s">
        <v>81</v>
      </c>
      <c r="J254" t="s">
        <v>18</v>
      </c>
      <c r="K254" t="s">
        <v>99</v>
      </c>
      <c r="L254" t="s">
        <v>20</v>
      </c>
      <c r="M254" s="32" t="s">
        <v>326</v>
      </c>
      <c r="N254">
        <v>5000</v>
      </c>
      <c r="O254">
        <v>27698939</v>
      </c>
    </row>
    <row r="255" spans="1:16">
      <c r="A255" s="18">
        <v>60</v>
      </c>
      <c r="B255" s="6">
        <v>48</v>
      </c>
      <c r="C255" s="18">
        <v>1.888655462</v>
      </c>
      <c r="D255" t="s">
        <v>14</v>
      </c>
      <c r="E255">
        <v>18</v>
      </c>
      <c r="F255" t="s">
        <v>31</v>
      </c>
      <c r="G255" t="s">
        <v>273</v>
      </c>
      <c r="H255">
        <v>18</v>
      </c>
      <c r="I255" t="s">
        <v>81</v>
      </c>
      <c r="J255" t="s">
        <v>18</v>
      </c>
      <c r="K255" t="s">
        <v>99</v>
      </c>
      <c r="L255" t="s">
        <v>20</v>
      </c>
      <c r="M255" s="32" t="s">
        <v>326</v>
      </c>
      <c r="N255">
        <v>5000</v>
      </c>
      <c r="O255">
        <v>27698939</v>
      </c>
    </row>
    <row r="256" spans="1:16">
      <c r="A256" s="18">
        <v>61</v>
      </c>
      <c r="B256" s="6">
        <v>0.16666666699999999</v>
      </c>
      <c r="C256" s="18">
        <v>5.5789473679999997</v>
      </c>
      <c r="D256" t="s">
        <v>14</v>
      </c>
      <c r="E256">
        <v>22.5</v>
      </c>
      <c r="F256" s="21" t="s">
        <v>15</v>
      </c>
      <c r="G256" t="s">
        <v>273</v>
      </c>
      <c r="H256">
        <v>10</v>
      </c>
      <c r="I256" t="s">
        <v>81</v>
      </c>
      <c r="J256" t="s">
        <v>18</v>
      </c>
      <c r="K256" t="s">
        <v>99</v>
      </c>
      <c r="L256" s="32" t="s">
        <v>123</v>
      </c>
      <c r="M256" s="32" t="s">
        <v>326</v>
      </c>
      <c r="N256">
        <v>0</v>
      </c>
      <c r="O256" s="21">
        <v>24758188</v>
      </c>
      <c r="P256" s="6" t="s">
        <v>124</v>
      </c>
    </row>
    <row r="257" spans="1:16">
      <c r="A257" s="18">
        <v>61</v>
      </c>
      <c r="B257" s="6">
        <v>0.33333333300000001</v>
      </c>
      <c r="C257" s="18">
        <v>5.9649122810000001</v>
      </c>
      <c r="D257" t="s">
        <v>14</v>
      </c>
      <c r="E257">
        <v>22.5</v>
      </c>
      <c r="F257" s="21" t="s">
        <v>15</v>
      </c>
      <c r="G257" t="s">
        <v>273</v>
      </c>
      <c r="H257">
        <v>10</v>
      </c>
      <c r="I257" t="s">
        <v>81</v>
      </c>
      <c r="J257" t="s">
        <v>18</v>
      </c>
      <c r="K257" t="s">
        <v>99</v>
      </c>
      <c r="L257" s="32" t="s">
        <v>123</v>
      </c>
      <c r="M257" s="32" t="s">
        <v>326</v>
      </c>
      <c r="N257">
        <v>0</v>
      </c>
      <c r="O257" s="21">
        <v>24758188</v>
      </c>
    </row>
    <row r="258" spans="1:16">
      <c r="A258" s="18">
        <v>61</v>
      </c>
      <c r="B258" s="6">
        <v>0.5</v>
      </c>
      <c r="C258" s="18">
        <v>6.9122807020000003</v>
      </c>
      <c r="D258" t="s">
        <v>14</v>
      </c>
      <c r="E258">
        <v>22.5</v>
      </c>
      <c r="F258" s="21" t="s">
        <v>15</v>
      </c>
      <c r="G258" t="s">
        <v>273</v>
      </c>
      <c r="H258">
        <v>10</v>
      </c>
      <c r="I258" t="s">
        <v>81</v>
      </c>
      <c r="J258" t="s">
        <v>18</v>
      </c>
      <c r="K258" t="s">
        <v>99</v>
      </c>
      <c r="L258" s="32" t="s">
        <v>123</v>
      </c>
      <c r="M258" s="32" t="s">
        <v>326</v>
      </c>
      <c r="N258">
        <v>0</v>
      </c>
      <c r="O258" s="21">
        <v>24758188</v>
      </c>
    </row>
    <row r="259" spans="1:16">
      <c r="A259" s="18">
        <v>61</v>
      </c>
      <c r="B259" s="6">
        <v>1</v>
      </c>
      <c r="C259" s="18">
        <v>6</v>
      </c>
      <c r="D259" t="s">
        <v>14</v>
      </c>
      <c r="E259">
        <v>22.5</v>
      </c>
      <c r="F259" s="21" t="s">
        <v>15</v>
      </c>
      <c r="G259" t="s">
        <v>273</v>
      </c>
      <c r="H259">
        <v>10</v>
      </c>
      <c r="I259" t="s">
        <v>81</v>
      </c>
      <c r="J259" t="s">
        <v>18</v>
      </c>
      <c r="K259" t="s">
        <v>99</v>
      </c>
      <c r="L259" s="32" t="s">
        <v>123</v>
      </c>
      <c r="M259" s="32" t="s">
        <v>326</v>
      </c>
      <c r="N259">
        <v>0</v>
      </c>
      <c r="O259" s="21">
        <v>24758188</v>
      </c>
    </row>
    <row r="260" spans="1:16">
      <c r="A260" s="18">
        <v>62</v>
      </c>
      <c r="B260" s="6">
        <v>0.5</v>
      </c>
      <c r="C260" s="18">
        <v>2.3684210530000001</v>
      </c>
      <c r="D260" t="s">
        <v>14</v>
      </c>
      <c r="E260">
        <v>18</v>
      </c>
      <c r="F260" t="s">
        <v>31</v>
      </c>
      <c r="G260" t="s">
        <v>273</v>
      </c>
      <c r="H260">
        <v>32</v>
      </c>
      <c r="I260" t="s">
        <v>81</v>
      </c>
      <c r="J260" t="s">
        <v>125</v>
      </c>
      <c r="K260" t="s">
        <v>19</v>
      </c>
      <c r="L260" s="32" t="s">
        <v>126</v>
      </c>
      <c r="M260" s="32" t="s">
        <v>326</v>
      </c>
      <c r="N260">
        <v>5000</v>
      </c>
      <c r="O260" s="21">
        <v>25477170</v>
      </c>
      <c r="P260" s="24" t="s">
        <v>347</v>
      </c>
    </row>
    <row r="261" spans="1:16">
      <c r="A261" s="18">
        <v>62</v>
      </c>
      <c r="B261" s="6">
        <v>3</v>
      </c>
      <c r="C261" s="18">
        <v>2.5438596489999998</v>
      </c>
      <c r="D261" t="s">
        <v>14</v>
      </c>
      <c r="E261">
        <v>18</v>
      </c>
      <c r="F261" t="s">
        <v>31</v>
      </c>
      <c r="G261" t="s">
        <v>273</v>
      </c>
      <c r="H261">
        <v>32</v>
      </c>
      <c r="I261" t="s">
        <v>81</v>
      </c>
      <c r="J261" t="s">
        <v>125</v>
      </c>
      <c r="K261" t="s">
        <v>19</v>
      </c>
      <c r="L261" s="32" t="s">
        <v>126</v>
      </c>
      <c r="M261" s="32" t="s">
        <v>326</v>
      </c>
      <c r="N261">
        <v>5000</v>
      </c>
      <c r="O261" s="21">
        <v>25477170</v>
      </c>
    </row>
    <row r="262" spans="1:16">
      <c r="A262" s="18">
        <v>62</v>
      </c>
      <c r="B262" s="6">
        <v>6</v>
      </c>
      <c r="C262" s="18">
        <v>2.5438596489999998</v>
      </c>
      <c r="D262" t="s">
        <v>14</v>
      </c>
      <c r="E262">
        <v>18</v>
      </c>
      <c r="F262" t="s">
        <v>31</v>
      </c>
      <c r="G262" t="s">
        <v>273</v>
      </c>
      <c r="H262">
        <v>32</v>
      </c>
      <c r="I262" t="s">
        <v>81</v>
      </c>
      <c r="J262" t="s">
        <v>125</v>
      </c>
      <c r="K262" t="s">
        <v>19</v>
      </c>
      <c r="L262" s="32" t="s">
        <v>126</v>
      </c>
      <c r="M262" s="32" t="s">
        <v>326</v>
      </c>
      <c r="N262">
        <v>5000</v>
      </c>
      <c r="O262" s="21">
        <v>25477170</v>
      </c>
    </row>
    <row r="263" spans="1:16">
      <c r="A263" s="18">
        <v>62</v>
      </c>
      <c r="B263" s="6">
        <v>16</v>
      </c>
      <c r="C263" s="18">
        <v>2.5438596489999998</v>
      </c>
      <c r="D263" t="s">
        <v>14</v>
      </c>
      <c r="E263">
        <v>18</v>
      </c>
      <c r="F263" t="s">
        <v>31</v>
      </c>
      <c r="G263" t="s">
        <v>273</v>
      </c>
      <c r="H263">
        <v>32</v>
      </c>
      <c r="I263" t="s">
        <v>81</v>
      </c>
      <c r="J263" t="s">
        <v>125</v>
      </c>
      <c r="K263" t="s">
        <v>19</v>
      </c>
      <c r="L263" s="32" t="s">
        <v>126</v>
      </c>
      <c r="M263" s="32" t="s">
        <v>326</v>
      </c>
      <c r="N263">
        <v>5000</v>
      </c>
      <c r="O263" s="21">
        <v>25477170</v>
      </c>
    </row>
    <row r="264" spans="1:16">
      <c r="A264" s="18">
        <v>62</v>
      </c>
      <c r="B264" s="6">
        <v>24</v>
      </c>
      <c r="C264" s="18">
        <v>2.5438596489999998</v>
      </c>
      <c r="D264" t="s">
        <v>14</v>
      </c>
      <c r="E264">
        <v>18</v>
      </c>
      <c r="F264" t="s">
        <v>31</v>
      </c>
      <c r="G264" t="s">
        <v>273</v>
      </c>
      <c r="H264">
        <v>32</v>
      </c>
      <c r="I264" t="s">
        <v>81</v>
      </c>
      <c r="J264" t="s">
        <v>125</v>
      </c>
      <c r="K264" t="s">
        <v>19</v>
      </c>
      <c r="L264" s="32" t="s">
        <v>126</v>
      </c>
      <c r="M264" s="32" t="s">
        <v>326</v>
      </c>
      <c r="N264">
        <v>5000</v>
      </c>
      <c r="O264" s="21">
        <v>25477170</v>
      </c>
    </row>
    <row r="265" spans="1:16">
      <c r="A265" s="18">
        <v>62</v>
      </c>
      <c r="B265" s="6">
        <v>48</v>
      </c>
      <c r="C265" s="18">
        <v>2.1929824560000002</v>
      </c>
      <c r="D265" t="s">
        <v>14</v>
      </c>
      <c r="E265">
        <v>18</v>
      </c>
      <c r="F265" t="s">
        <v>31</v>
      </c>
      <c r="G265" t="s">
        <v>273</v>
      </c>
      <c r="H265">
        <v>32</v>
      </c>
      <c r="I265" t="s">
        <v>81</v>
      </c>
      <c r="J265" t="s">
        <v>125</v>
      </c>
      <c r="K265" t="s">
        <v>19</v>
      </c>
      <c r="L265" s="32" t="s">
        <v>126</v>
      </c>
      <c r="M265" s="32" t="s">
        <v>326</v>
      </c>
      <c r="N265">
        <v>5000</v>
      </c>
      <c r="O265" s="21">
        <v>25477170</v>
      </c>
    </row>
    <row r="266" spans="1:16">
      <c r="A266" s="18">
        <v>63</v>
      </c>
      <c r="B266" s="6">
        <v>0.5</v>
      </c>
      <c r="C266" s="18">
        <v>3.5714285710000002</v>
      </c>
      <c r="D266" t="s">
        <v>14</v>
      </c>
      <c r="E266">
        <v>18</v>
      </c>
      <c r="F266" t="s">
        <v>31</v>
      </c>
      <c r="G266" t="s">
        <v>273</v>
      </c>
      <c r="H266">
        <v>27</v>
      </c>
      <c r="I266" t="s">
        <v>81</v>
      </c>
      <c r="J266" t="s">
        <v>125</v>
      </c>
      <c r="K266" t="s">
        <v>19</v>
      </c>
      <c r="L266" t="s">
        <v>20</v>
      </c>
      <c r="M266" s="32" t="s">
        <v>326</v>
      </c>
      <c r="N266">
        <v>5000</v>
      </c>
      <c r="O266" s="21">
        <v>25477170</v>
      </c>
      <c r="P266" s="24" t="s">
        <v>348</v>
      </c>
    </row>
    <row r="267" spans="1:16">
      <c r="A267" s="18">
        <v>63</v>
      </c>
      <c r="B267" s="6">
        <v>3</v>
      </c>
      <c r="C267" s="18">
        <v>3.2142857139999998</v>
      </c>
      <c r="D267" t="s">
        <v>14</v>
      </c>
      <c r="E267">
        <v>18</v>
      </c>
      <c r="F267" t="s">
        <v>31</v>
      </c>
      <c r="G267" t="s">
        <v>273</v>
      </c>
      <c r="H267">
        <v>27</v>
      </c>
      <c r="I267" t="s">
        <v>81</v>
      </c>
      <c r="J267" t="s">
        <v>125</v>
      </c>
      <c r="K267" t="s">
        <v>19</v>
      </c>
      <c r="L267" t="s">
        <v>20</v>
      </c>
      <c r="M267" s="32" t="s">
        <v>326</v>
      </c>
      <c r="N267">
        <v>5000</v>
      </c>
      <c r="O267" s="21">
        <v>25477170</v>
      </c>
    </row>
    <row r="268" spans="1:16">
      <c r="A268" s="18">
        <v>63</v>
      </c>
      <c r="B268" s="6">
        <v>6</v>
      </c>
      <c r="C268" s="18">
        <v>3.5714285710000002</v>
      </c>
      <c r="D268" t="s">
        <v>14</v>
      </c>
      <c r="E268">
        <v>18</v>
      </c>
      <c r="F268" t="s">
        <v>31</v>
      </c>
      <c r="G268" t="s">
        <v>273</v>
      </c>
      <c r="H268">
        <v>27</v>
      </c>
      <c r="I268" t="s">
        <v>81</v>
      </c>
      <c r="J268" t="s">
        <v>125</v>
      </c>
      <c r="K268" t="s">
        <v>19</v>
      </c>
      <c r="L268" t="s">
        <v>20</v>
      </c>
      <c r="M268" s="32" t="s">
        <v>326</v>
      </c>
      <c r="N268">
        <v>5000</v>
      </c>
      <c r="O268" s="21">
        <v>25477170</v>
      </c>
    </row>
    <row r="269" spans="1:16">
      <c r="A269" s="18">
        <v>63</v>
      </c>
      <c r="B269" s="6">
        <v>16</v>
      </c>
      <c r="C269" s="18">
        <v>3.3928571430000001</v>
      </c>
      <c r="D269" t="s">
        <v>14</v>
      </c>
      <c r="E269">
        <v>18</v>
      </c>
      <c r="F269" t="s">
        <v>31</v>
      </c>
      <c r="G269" t="s">
        <v>273</v>
      </c>
      <c r="H269">
        <v>27</v>
      </c>
      <c r="I269" t="s">
        <v>81</v>
      </c>
      <c r="J269" t="s">
        <v>125</v>
      </c>
      <c r="K269" t="s">
        <v>19</v>
      </c>
      <c r="L269" t="s">
        <v>20</v>
      </c>
      <c r="M269" s="32" t="s">
        <v>326</v>
      </c>
      <c r="N269">
        <v>5000</v>
      </c>
      <c r="O269" s="21">
        <v>25477170</v>
      </c>
    </row>
    <row r="270" spans="1:16">
      <c r="A270" s="18">
        <v>63</v>
      </c>
      <c r="B270" s="6">
        <v>24</v>
      </c>
      <c r="C270" s="18">
        <v>2.6785714289999998</v>
      </c>
      <c r="D270" t="s">
        <v>14</v>
      </c>
      <c r="E270">
        <v>18</v>
      </c>
      <c r="F270" t="s">
        <v>31</v>
      </c>
      <c r="G270" t="s">
        <v>273</v>
      </c>
      <c r="H270">
        <v>27</v>
      </c>
      <c r="I270" t="s">
        <v>81</v>
      </c>
      <c r="J270" t="s">
        <v>125</v>
      </c>
      <c r="K270" t="s">
        <v>19</v>
      </c>
      <c r="L270" t="s">
        <v>20</v>
      </c>
      <c r="M270" s="32" t="s">
        <v>326</v>
      </c>
      <c r="N270">
        <v>5000</v>
      </c>
      <c r="O270" s="21">
        <v>25477170</v>
      </c>
    </row>
    <row r="271" spans="1:16">
      <c r="A271" s="18">
        <v>63</v>
      </c>
      <c r="B271" s="6">
        <v>48</v>
      </c>
      <c r="C271" s="18">
        <v>2.1428571430000001</v>
      </c>
      <c r="D271" t="s">
        <v>14</v>
      </c>
      <c r="E271">
        <v>18</v>
      </c>
      <c r="F271" t="s">
        <v>31</v>
      </c>
      <c r="G271" t="s">
        <v>273</v>
      </c>
      <c r="H271">
        <v>27</v>
      </c>
      <c r="I271" t="s">
        <v>81</v>
      </c>
      <c r="J271" t="s">
        <v>125</v>
      </c>
      <c r="K271" t="s">
        <v>19</v>
      </c>
      <c r="L271" t="s">
        <v>20</v>
      </c>
      <c r="M271" s="32" t="s">
        <v>326</v>
      </c>
      <c r="N271">
        <v>5000</v>
      </c>
      <c r="O271" s="21">
        <v>25477170</v>
      </c>
    </row>
    <row r="272" spans="1:16">
      <c r="A272" s="18">
        <v>64</v>
      </c>
      <c r="B272" s="6">
        <v>0.5</v>
      </c>
      <c r="C272" s="18">
        <v>5.0684931510000002</v>
      </c>
      <c r="D272" t="s">
        <v>14</v>
      </c>
      <c r="E272">
        <v>18</v>
      </c>
      <c r="F272" s="21" t="s">
        <v>15</v>
      </c>
      <c r="G272" t="s">
        <v>273</v>
      </c>
      <c r="H272">
        <v>37</v>
      </c>
      <c r="I272" t="s">
        <v>81</v>
      </c>
      <c r="J272" t="s">
        <v>125</v>
      </c>
      <c r="K272" t="s">
        <v>19</v>
      </c>
      <c r="L272" t="s">
        <v>159</v>
      </c>
      <c r="M272" s="32" t="s">
        <v>196</v>
      </c>
      <c r="N272">
        <v>5000</v>
      </c>
      <c r="O272">
        <v>23374706</v>
      </c>
      <c r="P272" s="24" t="s">
        <v>349</v>
      </c>
    </row>
    <row r="273" spans="1:16">
      <c r="A273" s="18">
        <v>64</v>
      </c>
      <c r="B273" s="6">
        <v>3</v>
      </c>
      <c r="C273" s="18">
        <v>3.561643836</v>
      </c>
      <c r="D273" t="s">
        <v>14</v>
      </c>
      <c r="E273">
        <v>18</v>
      </c>
      <c r="F273" s="21" t="s">
        <v>15</v>
      </c>
      <c r="G273" t="s">
        <v>273</v>
      </c>
      <c r="H273">
        <v>37</v>
      </c>
      <c r="I273" t="s">
        <v>81</v>
      </c>
      <c r="J273" t="s">
        <v>125</v>
      </c>
      <c r="K273" t="s">
        <v>19</v>
      </c>
      <c r="L273" t="s">
        <v>159</v>
      </c>
      <c r="M273" s="32" t="s">
        <v>196</v>
      </c>
      <c r="N273">
        <v>5000</v>
      </c>
      <c r="O273">
        <v>23374706</v>
      </c>
      <c r="P273" s="24"/>
    </row>
    <row r="274" spans="1:16">
      <c r="A274" s="18">
        <v>64</v>
      </c>
      <c r="B274" s="6">
        <v>6</v>
      </c>
      <c r="C274" s="18">
        <v>3.6986301369999999</v>
      </c>
      <c r="D274" t="s">
        <v>14</v>
      </c>
      <c r="E274">
        <v>18</v>
      </c>
      <c r="F274" s="21" t="s">
        <v>15</v>
      </c>
      <c r="G274" t="s">
        <v>273</v>
      </c>
      <c r="H274">
        <v>37</v>
      </c>
      <c r="I274" t="s">
        <v>81</v>
      </c>
      <c r="J274" t="s">
        <v>125</v>
      </c>
      <c r="K274" t="s">
        <v>19</v>
      </c>
      <c r="L274" t="s">
        <v>159</v>
      </c>
      <c r="M274" s="32" t="s">
        <v>196</v>
      </c>
      <c r="N274">
        <v>5000</v>
      </c>
      <c r="O274">
        <v>23374706</v>
      </c>
      <c r="P274" s="24"/>
    </row>
    <row r="275" spans="1:16">
      <c r="A275" s="18">
        <v>64</v>
      </c>
      <c r="B275" s="6">
        <v>16</v>
      </c>
      <c r="C275" s="18">
        <v>3.1506849319999999</v>
      </c>
      <c r="D275" t="s">
        <v>14</v>
      </c>
      <c r="E275">
        <v>18</v>
      </c>
      <c r="F275" s="21" t="s">
        <v>15</v>
      </c>
      <c r="G275" t="s">
        <v>273</v>
      </c>
      <c r="H275">
        <v>37</v>
      </c>
      <c r="I275" t="s">
        <v>81</v>
      </c>
      <c r="J275" t="s">
        <v>125</v>
      </c>
      <c r="K275" t="s">
        <v>19</v>
      </c>
      <c r="L275" t="s">
        <v>159</v>
      </c>
      <c r="M275" s="32" t="s">
        <v>196</v>
      </c>
      <c r="N275">
        <v>5000</v>
      </c>
      <c r="O275">
        <v>23374706</v>
      </c>
      <c r="P275" s="24"/>
    </row>
    <row r="276" spans="1:16">
      <c r="A276" s="18">
        <v>64</v>
      </c>
      <c r="B276" s="6">
        <v>24</v>
      </c>
      <c r="C276" s="18">
        <v>3.1506849319999999</v>
      </c>
      <c r="D276" t="s">
        <v>14</v>
      </c>
      <c r="E276">
        <v>18</v>
      </c>
      <c r="F276" s="21" t="s">
        <v>15</v>
      </c>
      <c r="G276" t="s">
        <v>273</v>
      </c>
      <c r="H276">
        <v>37</v>
      </c>
      <c r="I276" t="s">
        <v>81</v>
      </c>
      <c r="J276" t="s">
        <v>125</v>
      </c>
      <c r="K276" t="s">
        <v>19</v>
      </c>
      <c r="L276" t="s">
        <v>159</v>
      </c>
      <c r="M276" s="32" t="s">
        <v>196</v>
      </c>
      <c r="N276">
        <v>5000</v>
      </c>
      <c r="O276">
        <v>23374706</v>
      </c>
      <c r="P276" s="24"/>
    </row>
    <row r="277" spans="1:16">
      <c r="A277" s="18">
        <v>64</v>
      </c>
      <c r="B277" s="6">
        <v>48</v>
      </c>
      <c r="C277" s="18">
        <v>2.7397260270000001</v>
      </c>
      <c r="D277" t="s">
        <v>14</v>
      </c>
      <c r="E277">
        <v>18</v>
      </c>
      <c r="F277" s="21" t="s">
        <v>15</v>
      </c>
      <c r="G277" t="s">
        <v>273</v>
      </c>
      <c r="H277">
        <v>37</v>
      </c>
      <c r="I277" t="s">
        <v>81</v>
      </c>
      <c r="J277" t="s">
        <v>125</v>
      </c>
      <c r="K277" t="s">
        <v>19</v>
      </c>
      <c r="L277" t="s">
        <v>159</v>
      </c>
      <c r="M277" s="32" t="s">
        <v>196</v>
      </c>
      <c r="N277">
        <v>5000</v>
      </c>
      <c r="O277">
        <v>23374706</v>
      </c>
    </row>
    <row r="278" spans="1:16">
      <c r="A278" s="18">
        <v>65</v>
      </c>
      <c r="B278" s="6">
        <v>0.5</v>
      </c>
      <c r="C278" s="18">
        <v>2.7232142860000002</v>
      </c>
      <c r="D278" t="s">
        <v>14</v>
      </c>
      <c r="E278">
        <v>18</v>
      </c>
      <c r="F278" s="21" t="s">
        <v>15</v>
      </c>
      <c r="G278" t="s">
        <v>273</v>
      </c>
      <c r="H278">
        <v>26.2</v>
      </c>
      <c r="I278" t="s">
        <v>81</v>
      </c>
      <c r="J278" t="s">
        <v>125</v>
      </c>
      <c r="K278" t="s">
        <v>19</v>
      </c>
      <c r="L278" t="s">
        <v>20</v>
      </c>
      <c r="M278" s="32" t="s">
        <v>59</v>
      </c>
      <c r="N278">
        <v>5000</v>
      </c>
      <c r="O278">
        <v>23374706</v>
      </c>
      <c r="P278" s="24" t="s">
        <v>350</v>
      </c>
    </row>
    <row r="279" spans="1:16">
      <c r="A279" s="18">
        <v>65</v>
      </c>
      <c r="B279" s="6">
        <v>3</v>
      </c>
      <c r="C279" s="18">
        <v>2.4107142860000002</v>
      </c>
      <c r="D279" t="s">
        <v>14</v>
      </c>
      <c r="E279">
        <v>18</v>
      </c>
      <c r="F279" s="21" t="s">
        <v>15</v>
      </c>
      <c r="G279" t="s">
        <v>273</v>
      </c>
      <c r="H279">
        <v>26.2</v>
      </c>
      <c r="I279" t="s">
        <v>81</v>
      </c>
      <c r="J279" t="s">
        <v>125</v>
      </c>
      <c r="K279" t="s">
        <v>19</v>
      </c>
      <c r="L279" t="s">
        <v>20</v>
      </c>
      <c r="M279" s="32" t="s">
        <v>59</v>
      </c>
      <c r="N279">
        <v>5000</v>
      </c>
      <c r="O279">
        <v>23374706</v>
      </c>
    </row>
    <row r="280" spans="1:16">
      <c r="A280" s="18">
        <v>65</v>
      </c>
      <c r="B280" s="6">
        <v>6</v>
      </c>
      <c r="C280" s="18">
        <v>2.4553571430000001</v>
      </c>
      <c r="D280" t="s">
        <v>14</v>
      </c>
      <c r="E280">
        <v>18</v>
      </c>
      <c r="F280" s="21" t="s">
        <v>15</v>
      </c>
      <c r="G280" t="s">
        <v>273</v>
      </c>
      <c r="H280">
        <v>26.2</v>
      </c>
      <c r="I280" t="s">
        <v>81</v>
      </c>
      <c r="J280" t="s">
        <v>125</v>
      </c>
      <c r="K280" t="s">
        <v>19</v>
      </c>
      <c r="L280" t="s">
        <v>20</v>
      </c>
      <c r="M280" s="32" t="s">
        <v>59</v>
      </c>
      <c r="N280">
        <v>5000</v>
      </c>
      <c r="O280">
        <v>23374706</v>
      </c>
    </row>
    <row r="281" spans="1:16">
      <c r="A281" s="18">
        <v>65</v>
      </c>
      <c r="B281" s="6">
        <v>16</v>
      </c>
      <c r="C281" s="18">
        <v>2.2767857139999998</v>
      </c>
      <c r="D281" t="s">
        <v>14</v>
      </c>
      <c r="E281">
        <v>18</v>
      </c>
      <c r="F281" s="21" t="s">
        <v>15</v>
      </c>
      <c r="G281" t="s">
        <v>273</v>
      </c>
      <c r="H281">
        <v>26.2</v>
      </c>
      <c r="I281" t="s">
        <v>81</v>
      </c>
      <c r="J281" t="s">
        <v>125</v>
      </c>
      <c r="K281" t="s">
        <v>19</v>
      </c>
      <c r="L281" t="s">
        <v>20</v>
      </c>
      <c r="M281" s="32" t="s">
        <v>59</v>
      </c>
      <c r="N281">
        <v>5000</v>
      </c>
      <c r="O281">
        <v>23374706</v>
      </c>
    </row>
    <row r="282" spans="1:16">
      <c r="A282" s="18">
        <v>65</v>
      </c>
      <c r="B282" s="6">
        <v>24</v>
      </c>
      <c r="C282" s="18">
        <v>2.1428571430000001</v>
      </c>
      <c r="D282" t="s">
        <v>14</v>
      </c>
      <c r="E282">
        <v>18</v>
      </c>
      <c r="F282" s="21" t="s">
        <v>15</v>
      </c>
      <c r="G282" t="s">
        <v>273</v>
      </c>
      <c r="H282">
        <v>26.2</v>
      </c>
      <c r="I282" t="s">
        <v>81</v>
      </c>
      <c r="J282" t="s">
        <v>125</v>
      </c>
      <c r="K282" t="s">
        <v>19</v>
      </c>
      <c r="L282" t="s">
        <v>20</v>
      </c>
      <c r="M282" s="32" t="s">
        <v>59</v>
      </c>
      <c r="N282">
        <v>5000</v>
      </c>
      <c r="O282">
        <v>23374706</v>
      </c>
    </row>
    <row r="283" spans="1:16">
      <c r="A283" s="18">
        <v>65</v>
      </c>
      <c r="B283" s="6">
        <v>48</v>
      </c>
      <c r="C283" s="18">
        <v>1.7857142859999999</v>
      </c>
      <c r="D283" t="s">
        <v>14</v>
      </c>
      <c r="E283">
        <v>18</v>
      </c>
      <c r="F283" s="21" t="s">
        <v>15</v>
      </c>
      <c r="G283" t="s">
        <v>273</v>
      </c>
      <c r="H283">
        <v>26.2</v>
      </c>
      <c r="I283" t="s">
        <v>81</v>
      </c>
      <c r="J283" t="s">
        <v>125</v>
      </c>
      <c r="K283" t="s">
        <v>19</v>
      </c>
      <c r="L283" t="s">
        <v>20</v>
      </c>
      <c r="M283" s="32" t="s">
        <v>59</v>
      </c>
      <c r="N283">
        <v>5000</v>
      </c>
      <c r="O283">
        <v>23374706</v>
      </c>
      <c r="P283" s="24"/>
    </row>
    <row r="284" spans="1:16">
      <c r="A284" s="18">
        <v>66</v>
      </c>
      <c r="B284" s="6">
        <v>0.5</v>
      </c>
      <c r="C284" s="18">
        <v>10.737704920000001</v>
      </c>
      <c r="D284" t="s">
        <v>14</v>
      </c>
      <c r="E284">
        <v>18</v>
      </c>
      <c r="F284" s="21" t="s">
        <v>15</v>
      </c>
      <c r="G284" t="s">
        <v>273</v>
      </c>
      <c r="H284">
        <v>27</v>
      </c>
      <c r="I284" t="s">
        <v>81</v>
      </c>
      <c r="J284" t="s">
        <v>125</v>
      </c>
      <c r="K284" t="s">
        <v>19</v>
      </c>
      <c r="L284" t="s">
        <v>159</v>
      </c>
      <c r="M284" s="32" t="s">
        <v>196</v>
      </c>
      <c r="N284">
        <v>5000</v>
      </c>
      <c r="O284" s="21">
        <v>22386918</v>
      </c>
      <c r="P284" s="16" t="s">
        <v>351</v>
      </c>
    </row>
    <row r="285" spans="1:16">
      <c r="A285" s="18">
        <v>66</v>
      </c>
      <c r="B285" s="6">
        <v>3</v>
      </c>
      <c r="C285" s="18">
        <v>7.4590163929999997</v>
      </c>
      <c r="D285" t="s">
        <v>14</v>
      </c>
      <c r="E285">
        <v>18</v>
      </c>
      <c r="F285" s="21" t="s">
        <v>15</v>
      </c>
      <c r="G285" t="s">
        <v>273</v>
      </c>
      <c r="H285">
        <v>27</v>
      </c>
      <c r="I285" t="s">
        <v>81</v>
      </c>
      <c r="J285" t="s">
        <v>125</v>
      </c>
      <c r="K285" t="s">
        <v>19</v>
      </c>
      <c r="L285" t="s">
        <v>159</v>
      </c>
      <c r="M285" s="32" t="s">
        <v>196</v>
      </c>
      <c r="N285">
        <v>5000</v>
      </c>
      <c r="O285" s="21">
        <v>22386918</v>
      </c>
      <c r="P285" s="24"/>
    </row>
    <row r="286" spans="1:16">
      <c r="A286" s="18">
        <v>66</v>
      </c>
      <c r="B286" s="6">
        <v>7</v>
      </c>
      <c r="C286" s="18">
        <v>5.2459016390000004</v>
      </c>
      <c r="D286" t="s">
        <v>14</v>
      </c>
      <c r="E286">
        <v>18</v>
      </c>
      <c r="F286" s="21" t="s">
        <v>15</v>
      </c>
      <c r="G286" t="s">
        <v>273</v>
      </c>
      <c r="H286">
        <v>27</v>
      </c>
      <c r="I286" t="s">
        <v>81</v>
      </c>
      <c r="J286" t="s">
        <v>125</v>
      </c>
      <c r="K286" t="s">
        <v>19</v>
      </c>
      <c r="L286" t="s">
        <v>159</v>
      </c>
      <c r="M286" s="32" t="s">
        <v>196</v>
      </c>
      <c r="N286">
        <v>5000</v>
      </c>
      <c r="O286" s="21">
        <v>22386918</v>
      </c>
      <c r="P286" s="16"/>
    </row>
    <row r="287" spans="1:16">
      <c r="A287" s="18">
        <v>66</v>
      </c>
      <c r="B287" s="6">
        <v>24</v>
      </c>
      <c r="C287" s="18">
        <v>3.4426229510000002</v>
      </c>
      <c r="D287" t="s">
        <v>14</v>
      </c>
      <c r="E287">
        <v>18</v>
      </c>
      <c r="F287" s="21" t="s">
        <v>15</v>
      </c>
      <c r="G287" t="s">
        <v>273</v>
      </c>
      <c r="H287">
        <v>27</v>
      </c>
      <c r="I287" t="s">
        <v>81</v>
      </c>
      <c r="J287" t="s">
        <v>125</v>
      </c>
      <c r="K287" t="s">
        <v>19</v>
      </c>
      <c r="L287" t="s">
        <v>159</v>
      </c>
      <c r="M287" s="32" t="s">
        <v>196</v>
      </c>
      <c r="N287">
        <v>5000</v>
      </c>
      <c r="O287" s="21">
        <v>22386918</v>
      </c>
    </row>
    <row r="288" spans="1:16">
      <c r="A288" s="18">
        <v>67</v>
      </c>
      <c r="B288" s="6">
        <v>0.5</v>
      </c>
      <c r="C288" s="18">
        <v>12.5</v>
      </c>
      <c r="D288" t="s">
        <v>14</v>
      </c>
      <c r="E288">
        <v>18</v>
      </c>
      <c r="F288" s="21" t="s">
        <v>15</v>
      </c>
      <c r="G288" t="s">
        <v>273</v>
      </c>
      <c r="H288">
        <v>22</v>
      </c>
      <c r="I288" t="s">
        <v>81</v>
      </c>
      <c r="J288" t="s">
        <v>125</v>
      </c>
      <c r="K288" t="s">
        <v>19</v>
      </c>
      <c r="L288" t="s">
        <v>20</v>
      </c>
      <c r="M288" s="32" t="s">
        <v>196</v>
      </c>
      <c r="N288">
        <v>5000</v>
      </c>
      <c r="O288" s="21">
        <v>22386918</v>
      </c>
      <c r="P288" s="16" t="s">
        <v>352</v>
      </c>
    </row>
    <row r="289" spans="1:16">
      <c r="A289" s="18">
        <v>67</v>
      </c>
      <c r="B289" s="6">
        <v>3</v>
      </c>
      <c r="C289" s="18">
        <v>8.6666666669999994</v>
      </c>
      <c r="D289" t="s">
        <v>14</v>
      </c>
      <c r="E289">
        <v>18</v>
      </c>
      <c r="F289" s="21" t="s">
        <v>15</v>
      </c>
      <c r="G289" t="s">
        <v>273</v>
      </c>
      <c r="H289">
        <v>22</v>
      </c>
      <c r="I289" t="s">
        <v>81</v>
      </c>
      <c r="J289" t="s">
        <v>125</v>
      </c>
      <c r="K289" t="s">
        <v>19</v>
      </c>
      <c r="L289" t="s">
        <v>20</v>
      </c>
      <c r="M289" s="32" t="s">
        <v>196</v>
      </c>
      <c r="N289">
        <v>5000</v>
      </c>
      <c r="O289" s="21">
        <v>22386918</v>
      </c>
    </row>
    <row r="290" spans="1:16">
      <c r="A290" s="18">
        <v>67</v>
      </c>
      <c r="B290" s="6">
        <v>7</v>
      </c>
      <c r="C290" s="18">
        <v>6.8333333329999997</v>
      </c>
      <c r="D290" t="s">
        <v>14</v>
      </c>
      <c r="E290">
        <v>18</v>
      </c>
      <c r="F290" s="21" t="s">
        <v>15</v>
      </c>
      <c r="G290" t="s">
        <v>273</v>
      </c>
      <c r="H290">
        <v>22</v>
      </c>
      <c r="I290" t="s">
        <v>81</v>
      </c>
      <c r="J290" t="s">
        <v>125</v>
      </c>
      <c r="K290" t="s">
        <v>19</v>
      </c>
      <c r="L290" t="s">
        <v>20</v>
      </c>
      <c r="M290" s="32" t="s">
        <v>196</v>
      </c>
      <c r="N290">
        <v>5000</v>
      </c>
      <c r="O290" s="21">
        <v>22386918</v>
      </c>
      <c r="P290" s="16"/>
    </row>
    <row r="291" spans="1:16">
      <c r="A291" s="18">
        <v>67</v>
      </c>
      <c r="B291" s="6">
        <v>24</v>
      </c>
      <c r="C291" s="18">
        <v>3.5</v>
      </c>
      <c r="D291" t="s">
        <v>14</v>
      </c>
      <c r="E291">
        <v>18</v>
      </c>
      <c r="F291" s="21" t="s">
        <v>15</v>
      </c>
      <c r="G291" t="s">
        <v>273</v>
      </c>
      <c r="H291">
        <v>22</v>
      </c>
      <c r="I291" t="s">
        <v>81</v>
      </c>
      <c r="J291" t="s">
        <v>125</v>
      </c>
      <c r="K291" t="s">
        <v>19</v>
      </c>
      <c r="L291" t="s">
        <v>20</v>
      </c>
      <c r="M291" s="32" t="s">
        <v>196</v>
      </c>
      <c r="N291">
        <v>5000</v>
      </c>
      <c r="O291" s="21">
        <v>22386918</v>
      </c>
    </row>
    <row r="292" spans="1:16">
      <c r="A292" s="18">
        <v>68</v>
      </c>
      <c r="B292" s="6">
        <v>0.5</v>
      </c>
      <c r="C292" s="18">
        <v>12.11267606</v>
      </c>
      <c r="D292" t="s">
        <v>14</v>
      </c>
      <c r="E292">
        <v>18</v>
      </c>
      <c r="F292" s="21" t="s">
        <v>15</v>
      </c>
      <c r="G292" t="s">
        <v>273</v>
      </c>
      <c r="H292">
        <v>27</v>
      </c>
      <c r="I292" t="s">
        <v>81</v>
      </c>
      <c r="J292" t="s">
        <v>125</v>
      </c>
      <c r="K292" t="s">
        <v>19</v>
      </c>
      <c r="L292" t="s">
        <v>159</v>
      </c>
      <c r="M292" s="32" t="s">
        <v>196</v>
      </c>
      <c r="N292">
        <v>5000</v>
      </c>
      <c r="O292" s="21">
        <v>22339280</v>
      </c>
      <c r="P292" s="6" t="s">
        <v>353</v>
      </c>
    </row>
    <row r="293" spans="1:16">
      <c r="A293" s="18">
        <v>68</v>
      </c>
      <c r="B293" s="6">
        <v>3</v>
      </c>
      <c r="C293" s="18">
        <v>7.8873239440000003</v>
      </c>
      <c r="D293" t="s">
        <v>14</v>
      </c>
      <c r="E293">
        <v>18</v>
      </c>
      <c r="F293" s="21" t="s">
        <v>15</v>
      </c>
      <c r="G293" t="s">
        <v>273</v>
      </c>
      <c r="H293">
        <v>27</v>
      </c>
      <c r="I293" t="s">
        <v>81</v>
      </c>
      <c r="J293" t="s">
        <v>125</v>
      </c>
      <c r="K293" t="s">
        <v>19</v>
      </c>
      <c r="L293" t="s">
        <v>159</v>
      </c>
      <c r="M293" s="32" t="s">
        <v>196</v>
      </c>
      <c r="N293">
        <v>5000</v>
      </c>
      <c r="O293" s="21">
        <v>22339280</v>
      </c>
    </row>
    <row r="294" spans="1:16">
      <c r="A294" s="18">
        <v>68</v>
      </c>
      <c r="B294" s="6">
        <v>16</v>
      </c>
      <c r="C294" s="18">
        <v>6.3380281690000002</v>
      </c>
      <c r="D294" t="s">
        <v>14</v>
      </c>
      <c r="E294">
        <v>18</v>
      </c>
      <c r="F294" s="21" t="s">
        <v>15</v>
      </c>
      <c r="G294" t="s">
        <v>273</v>
      </c>
      <c r="H294">
        <v>27</v>
      </c>
      <c r="I294" t="s">
        <v>81</v>
      </c>
      <c r="J294" t="s">
        <v>125</v>
      </c>
      <c r="K294" t="s">
        <v>19</v>
      </c>
      <c r="L294" t="s">
        <v>159</v>
      </c>
      <c r="M294" s="32" t="s">
        <v>196</v>
      </c>
      <c r="N294">
        <v>5000</v>
      </c>
      <c r="O294" s="21">
        <v>22339280</v>
      </c>
    </row>
    <row r="295" spans="1:16">
      <c r="A295" s="18">
        <v>68</v>
      </c>
      <c r="B295" s="6">
        <v>24</v>
      </c>
      <c r="C295" s="18">
        <v>4.0845070420000003</v>
      </c>
      <c r="D295" t="s">
        <v>14</v>
      </c>
      <c r="E295">
        <v>18</v>
      </c>
      <c r="F295" s="21" t="s">
        <v>15</v>
      </c>
      <c r="G295" t="s">
        <v>273</v>
      </c>
      <c r="H295">
        <v>27</v>
      </c>
      <c r="I295" t="s">
        <v>81</v>
      </c>
      <c r="J295" t="s">
        <v>125</v>
      </c>
      <c r="K295" t="s">
        <v>19</v>
      </c>
      <c r="L295" t="s">
        <v>159</v>
      </c>
      <c r="M295" s="32" t="s">
        <v>196</v>
      </c>
      <c r="N295">
        <v>5000</v>
      </c>
      <c r="O295" s="21">
        <v>22339280</v>
      </c>
      <c r="P295" s="6"/>
    </row>
    <row r="296" spans="1:16">
      <c r="A296" s="18">
        <v>68</v>
      </c>
      <c r="B296" s="6">
        <v>48</v>
      </c>
      <c r="C296" s="18">
        <v>3.2394366200000002</v>
      </c>
      <c r="D296" t="s">
        <v>14</v>
      </c>
      <c r="E296">
        <v>18</v>
      </c>
      <c r="F296" s="21" t="s">
        <v>15</v>
      </c>
      <c r="G296" t="s">
        <v>273</v>
      </c>
      <c r="H296">
        <v>27</v>
      </c>
      <c r="I296" t="s">
        <v>81</v>
      </c>
      <c r="J296" t="s">
        <v>125</v>
      </c>
      <c r="K296" t="s">
        <v>19</v>
      </c>
      <c r="L296" t="s">
        <v>159</v>
      </c>
      <c r="M296" s="32" t="s">
        <v>196</v>
      </c>
      <c r="N296">
        <v>5000</v>
      </c>
      <c r="O296" s="21">
        <v>22339280</v>
      </c>
    </row>
    <row r="297" spans="1:16">
      <c r="A297" s="18">
        <v>69</v>
      </c>
      <c r="B297" s="6">
        <v>0.5</v>
      </c>
      <c r="C297" s="18">
        <v>9.7183098589999997</v>
      </c>
      <c r="D297" t="s">
        <v>14</v>
      </c>
      <c r="E297">
        <v>18</v>
      </c>
      <c r="F297" s="21" t="s">
        <v>15</v>
      </c>
      <c r="G297" t="s">
        <v>273</v>
      </c>
      <c r="H297">
        <v>22</v>
      </c>
      <c r="I297" t="s">
        <v>81</v>
      </c>
      <c r="J297" t="s">
        <v>125</v>
      </c>
      <c r="K297" t="s">
        <v>19</v>
      </c>
      <c r="L297" t="s">
        <v>20</v>
      </c>
      <c r="M297" s="32" t="s">
        <v>196</v>
      </c>
      <c r="N297">
        <v>5000</v>
      </c>
      <c r="O297" s="21">
        <v>22339280</v>
      </c>
      <c r="P297" s="6" t="s">
        <v>354</v>
      </c>
    </row>
    <row r="298" spans="1:16">
      <c r="A298" s="18">
        <v>69</v>
      </c>
      <c r="B298" s="6">
        <v>3</v>
      </c>
      <c r="C298" s="18">
        <v>6.6197183099999997</v>
      </c>
      <c r="D298" t="s">
        <v>14</v>
      </c>
      <c r="E298">
        <v>18</v>
      </c>
      <c r="F298" s="21" t="s">
        <v>15</v>
      </c>
      <c r="G298" t="s">
        <v>273</v>
      </c>
      <c r="H298">
        <v>22</v>
      </c>
      <c r="I298" t="s">
        <v>81</v>
      </c>
      <c r="J298" t="s">
        <v>125</v>
      </c>
      <c r="K298" t="s">
        <v>19</v>
      </c>
      <c r="L298" t="s">
        <v>20</v>
      </c>
      <c r="M298" s="32" t="s">
        <v>196</v>
      </c>
      <c r="N298">
        <v>5000</v>
      </c>
      <c r="O298" s="21">
        <v>22339280</v>
      </c>
      <c r="P298" s="6"/>
    </row>
    <row r="299" spans="1:16">
      <c r="A299" s="18">
        <v>69</v>
      </c>
      <c r="B299" s="6">
        <v>16</v>
      </c>
      <c r="C299" s="18">
        <v>4.3661971829999997</v>
      </c>
      <c r="D299" t="s">
        <v>14</v>
      </c>
      <c r="E299">
        <v>18</v>
      </c>
      <c r="F299" s="21" t="s">
        <v>15</v>
      </c>
      <c r="G299" t="s">
        <v>273</v>
      </c>
      <c r="H299">
        <v>22</v>
      </c>
      <c r="I299" t="s">
        <v>81</v>
      </c>
      <c r="J299" t="s">
        <v>125</v>
      </c>
      <c r="K299" t="s">
        <v>19</v>
      </c>
      <c r="L299" t="s">
        <v>20</v>
      </c>
      <c r="M299" s="32" t="s">
        <v>196</v>
      </c>
      <c r="N299">
        <v>5000</v>
      </c>
      <c r="O299" s="21">
        <v>22339280</v>
      </c>
      <c r="P299" s="6"/>
    </row>
    <row r="300" spans="1:16">
      <c r="A300" s="18">
        <v>69</v>
      </c>
      <c r="B300" s="6">
        <v>24</v>
      </c>
      <c r="C300" s="18">
        <v>4.3661971829999997</v>
      </c>
      <c r="D300" t="s">
        <v>14</v>
      </c>
      <c r="E300">
        <v>18</v>
      </c>
      <c r="F300" s="21" t="s">
        <v>15</v>
      </c>
      <c r="G300" t="s">
        <v>273</v>
      </c>
      <c r="H300">
        <v>22</v>
      </c>
      <c r="I300" t="s">
        <v>81</v>
      </c>
      <c r="J300" t="s">
        <v>125</v>
      </c>
      <c r="K300" t="s">
        <v>19</v>
      </c>
      <c r="L300" t="s">
        <v>20</v>
      </c>
      <c r="M300" s="32" t="s">
        <v>196</v>
      </c>
      <c r="N300">
        <v>5000</v>
      </c>
      <c r="O300" s="21">
        <v>22339280</v>
      </c>
      <c r="P300" s="6"/>
    </row>
    <row r="301" spans="1:16">
      <c r="A301" s="18">
        <v>69</v>
      </c>
      <c r="B301" s="6">
        <v>48</v>
      </c>
      <c r="C301" s="18">
        <v>3.9436619720000001</v>
      </c>
      <c r="D301" t="s">
        <v>14</v>
      </c>
      <c r="E301">
        <v>18</v>
      </c>
      <c r="F301" s="21" t="s">
        <v>15</v>
      </c>
      <c r="G301" t="s">
        <v>273</v>
      </c>
      <c r="H301">
        <v>22</v>
      </c>
      <c r="I301" t="s">
        <v>81</v>
      </c>
      <c r="J301" t="s">
        <v>125</v>
      </c>
      <c r="K301" t="s">
        <v>19</v>
      </c>
      <c r="L301" t="s">
        <v>20</v>
      </c>
      <c r="M301" s="32" t="s">
        <v>196</v>
      </c>
      <c r="N301">
        <v>5000</v>
      </c>
      <c r="O301" s="21">
        <v>22339280</v>
      </c>
    </row>
    <row r="302" spans="1:16">
      <c r="A302" s="33">
        <v>70</v>
      </c>
      <c r="B302" s="6">
        <v>0.16666666699999999</v>
      </c>
      <c r="C302" s="18">
        <v>3.1798598230000001</v>
      </c>
      <c r="D302" t="s">
        <v>14</v>
      </c>
      <c r="E302">
        <v>30</v>
      </c>
      <c r="F302" s="16" t="s">
        <v>86</v>
      </c>
      <c r="G302" t="s">
        <v>273</v>
      </c>
      <c r="H302">
        <v>308</v>
      </c>
      <c r="I302" t="s">
        <v>81</v>
      </c>
      <c r="J302" t="s">
        <v>125</v>
      </c>
      <c r="K302" t="s">
        <v>130</v>
      </c>
      <c r="L302" t="s">
        <v>20</v>
      </c>
      <c r="M302" s="32" t="s">
        <v>59</v>
      </c>
      <c r="N302">
        <v>0</v>
      </c>
      <c r="O302" s="21">
        <v>25356071</v>
      </c>
      <c r="P302" t="s">
        <v>131</v>
      </c>
    </row>
    <row r="303" spans="1:16">
      <c r="A303" s="33">
        <v>70</v>
      </c>
      <c r="B303" s="6">
        <v>0.5</v>
      </c>
      <c r="C303" s="18">
        <v>2.709235209</v>
      </c>
      <c r="D303" t="s">
        <v>14</v>
      </c>
      <c r="E303">
        <v>30</v>
      </c>
      <c r="F303" s="16" t="s">
        <v>86</v>
      </c>
      <c r="G303" t="s">
        <v>273</v>
      </c>
      <c r="H303">
        <v>308</v>
      </c>
      <c r="I303" t="s">
        <v>81</v>
      </c>
      <c r="J303" t="s">
        <v>125</v>
      </c>
      <c r="K303" t="s">
        <v>130</v>
      </c>
      <c r="L303" t="s">
        <v>20</v>
      </c>
      <c r="M303" s="32" t="s">
        <v>59</v>
      </c>
      <c r="N303">
        <v>0</v>
      </c>
      <c r="O303" s="21">
        <v>25356071</v>
      </c>
    </row>
    <row r="304" spans="1:16">
      <c r="A304" s="33">
        <v>70</v>
      </c>
      <c r="B304" s="6">
        <v>1</v>
      </c>
      <c r="C304" s="18">
        <v>3.6021438880000001</v>
      </c>
      <c r="D304" t="s">
        <v>14</v>
      </c>
      <c r="E304">
        <v>30</v>
      </c>
      <c r="F304" s="16" t="s">
        <v>86</v>
      </c>
      <c r="G304" t="s">
        <v>273</v>
      </c>
      <c r="H304">
        <v>308</v>
      </c>
      <c r="I304" t="s">
        <v>81</v>
      </c>
      <c r="J304" t="s">
        <v>125</v>
      </c>
      <c r="K304" t="s">
        <v>130</v>
      </c>
      <c r="L304" t="s">
        <v>20</v>
      </c>
      <c r="M304" s="32" t="s">
        <v>59</v>
      </c>
      <c r="N304">
        <v>0</v>
      </c>
      <c r="O304" s="21">
        <v>25356071</v>
      </c>
    </row>
    <row r="305" spans="1:16">
      <c r="A305" s="33">
        <v>70</v>
      </c>
      <c r="B305" s="6">
        <v>3</v>
      </c>
      <c r="C305" s="18">
        <v>2.7197485050000001</v>
      </c>
      <c r="D305" t="s">
        <v>14</v>
      </c>
      <c r="E305">
        <v>30</v>
      </c>
      <c r="F305" s="16" t="s">
        <v>86</v>
      </c>
      <c r="G305" t="s">
        <v>273</v>
      </c>
      <c r="H305">
        <v>308</v>
      </c>
      <c r="I305" t="s">
        <v>81</v>
      </c>
      <c r="J305" t="s">
        <v>125</v>
      </c>
      <c r="K305" t="s">
        <v>130</v>
      </c>
      <c r="L305" t="s">
        <v>20</v>
      </c>
      <c r="M305" s="32" t="s">
        <v>59</v>
      </c>
      <c r="N305">
        <v>0</v>
      </c>
      <c r="O305" s="21">
        <v>25356071</v>
      </c>
    </row>
    <row r="306" spans="1:16">
      <c r="A306" s="33">
        <v>70</v>
      </c>
      <c r="B306" s="6">
        <v>6</v>
      </c>
      <c r="C306" s="18">
        <v>1.380643166</v>
      </c>
      <c r="D306" t="s">
        <v>14</v>
      </c>
      <c r="E306">
        <v>30</v>
      </c>
      <c r="F306" s="16" t="s">
        <v>86</v>
      </c>
      <c r="G306" t="s">
        <v>273</v>
      </c>
      <c r="H306">
        <v>308</v>
      </c>
      <c r="I306" t="s">
        <v>81</v>
      </c>
      <c r="J306" t="s">
        <v>125</v>
      </c>
      <c r="K306" t="s">
        <v>130</v>
      </c>
      <c r="L306" t="s">
        <v>20</v>
      </c>
      <c r="M306" s="32" t="s">
        <v>59</v>
      </c>
      <c r="N306">
        <v>0</v>
      </c>
      <c r="O306" s="21">
        <v>25356071</v>
      </c>
    </row>
    <row r="307" spans="1:16">
      <c r="A307" s="33">
        <v>70</v>
      </c>
      <c r="B307" s="6">
        <v>12</v>
      </c>
      <c r="C307" s="18">
        <v>0.38455988499999999</v>
      </c>
      <c r="D307" t="s">
        <v>14</v>
      </c>
      <c r="E307">
        <v>30</v>
      </c>
      <c r="F307" s="16" t="s">
        <v>86</v>
      </c>
      <c r="G307" t="s">
        <v>273</v>
      </c>
      <c r="H307">
        <v>308</v>
      </c>
      <c r="I307" t="s">
        <v>81</v>
      </c>
      <c r="J307" t="s">
        <v>125</v>
      </c>
      <c r="K307" t="s">
        <v>130</v>
      </c>
      <c r="L307" t="s">
        <v>20</v>
      </c>
      <c r="M307" s="32" t="s">
        <v>59</v>
      </c>
      <c r="N307">
        <v>0</v>
      </c>
      <c r="O307" s="21">
        <v>25356071</v>
      </c>
    </row>
    <row r="308" spans="1:16">
      <c r="A308" s="33">
        <v>70</v>
      </c>
      <c r="B308" s="6">
        <v>24</v>
      </c>
      <c r="C308" s="18">
        <v>0.22541744</v>
      </c>
      <c r="D308" t="s">
        <v>14</v>
      </c>
      <c r="E308">
        <v>30</v>
      </c>
      <c r="F308" s="16" t="s">
        <v>86</v>
      </c>
      <c r="G308" t="s">
        <v>273</v>
      </c>
      <c r="H308">
        <v>308</v>
      </c>
      <c r="I308" t="s">
        <v>81</v>
      </c>
      <c r="J308" t="s">
        <v>125</v>
      </c>
      <c r="K308" t="s">
        <v>130</v>
      </c>
      <c r="L308" t="s">
        <v>20</v>
      </c>
      <c r="M308" s="32" t="s">
        <v>59</v>
      </c>
      <c r="N308">
        <v>0</v>
      </c>
      <c r="O308" s="21">
        <v>25356071</v>
      </c>
    </row>
    <row r="309" spans="1:16">
      <c r="A309" s="18">
        <v>71</v>
      </c>
      <c r="B309" s="6">
        <v>3.3000000000000002E-2</v>
      </c>
      <c r="C309" s="18">
        <v>3.9523809519999999</v>
      </c>
      <c r="D309" t="s">
        <v>14</v>
      </c>
      <c r="E309">
        <v>30</v>
      </c>
      <c r="F309" s="16" t="s">
        <v>86</v>
      </c>
      <c r="G309" t="s">
        <v>273</v>
      </c>
      <c r="H309">
        <v>308</v>
      </c>
      <c r="I309" t="s">
        <v>81</v>
      </c>
      <c r="J309" t="s">
        <v>125</v>
      </c>
      <c r="K309" t="s">
        <v>130</v>
      </c>
      <c r="L309" t="s">
        <v>20</v>
      </c>
      <c r="M309" s="32" t="s">
        <v>59</v>
      </c>
      <c r="N309">
        <v>6000</v>
      </c>
      <c r="O309" s="21">
        <v>25356071</v>
      </c>
      <c r="P309" s="30" t="s">
        <v>369</v>
      </c>
    </row>
    <row r="310" spans="1:16">
      <c r="A310" s="18">
        <v>71</v>
      </c>
      <c r="B310" s="6">
        <v>0.5</v>
      </c>
      <c r="C310" s="18">
        <v>3.724799011</v>
      </c>
      <c r="D310" t="s">
        <v>14</v>
      </c>
      <c r="E310">
        <v>30</v>
      </c>
      <c r="F310" s="16" t="s">
        <v>86</v>
      </c>
      <c r="G310" t="s">
        <v>273</v>
      </c>
      <c r="H310">
        <v>308</v>
      </c>
      <c r="I310" t="s">
        <v>81</v>
      </c>
      <c r="J310" t="s">
        <v>125</v>
      </c>
      <c r="K310" t="s">
        <v>130</v>
      </c>
      <c r="L310" t="s">
        <v>20</v>
      </c>
      <c r="M310" s="32" t="s">
        <v>59</v>
      </c>
      <c r="N310">
        <v>6000</v>
      </c>
      <c r="O310" s="21">
        <v>25356071</v>
      </c>
    </row>
    <row r="311" spans="1:16">
      <c r="A311" s="18">
        <v>71</v>
      </c>
      <c r="B311" s="6">
        <v>1</v>
      </c>
      <c r="C311" s="18">
        <v>3.8748711610000002</v>
      </c>
      <c r="D311" t="s">
        <v>14</v>
      </c>
      <c r="E311">
        <v>30</v>
      </c>
      <c r="F311" s="16" t="s">
        <v>86</v>
      </c>
      <c r="G311" t="s">
        <v>273</v>
      </c>
      <c r="H311">
        <v>308</v>
      </c>
      <c r="I311" t="s">
        <v>81</v>
      </c>
      <c r="J311" t="s">
        <v>125</v>
      </c>
      <c r="K311" t="s">
        <v>130</v>
      </c>
      <c r="L311" t="s">
        <v>20</v>
      </c>
      <c r="M311" s="32" t="s">
        <v>59</v>
      </c>
      <c r="N311">
        <v>6000</v>
      </c>
      <c r="O311" s="21">
        <v>25356071</v>
      </c>
    </row>
    <row r="312" spans="1:16">
      <c r="A312" s="18">
        <v>71</v>
      </c>
      <c r="B312" s="6">
        <v>3</v>
      </c>
      <c r="C312" s="18">
        <v>3.2349000210000001</v>
      </c>
      <c r="D312" t="s">
        <v>14</v>
      </c>
      <c r="E312">
        <v>30</v>
      </c>
      <c r="F312" s="16" t="s">
        <v>86</v>
      </c>
      <c r="G312" t="s">
        <v>273</v>
      </c>
      <c r="H312">
        <v>308</v>
      </c>
      <c r="I312" t="s">
        <v>81</v>
      </c>
      <c r="J312" t="s">
        <v>125</v>
      </c>
      <c r="K312" t="s">
        <v>130</v>
      </c>
      <c r="L312" t="s">
        <v>20</v>
      </c>
      <c r="M312" s="32" t="s">
        <v>59</v>
      </c>
      <c r="N312">
        <v>6000</v>
      </c>
      <c r="O312" s="21">
        <v>25356071</v>
      </c>
    </row>
    <row r="313" spans="1:16">
      <c r="A313" s="18">
        <v>71</v>
      </c>
      <c r="B313" s="6">
        <v>6</v>
      </c>
      <c r="C313" s="18">
        <v>2.032158318</v>
      </c>
      <c r="D313" t="s">
        <v>14</v>
      </c>
      <c r="E313">
        <v>30</v>
      </c>
      <c r="F313" s="16" t="s">
        <v>86</v>
      </c>
      <c r="G313" t="s">
        <v>273</v>
      </c>
      <c r="H313">
        <v>308</v>
      </c>
      <c r="I313" t="s">
        <v>81</v>
      </c>
      <c r="J313" t="s">
        <v>125</v>
      </c>
      <c r="K313" t="s">
        <v>130</v>
      </c>
      <c r="L313" t="s">
        <v>20</v>
      </c>
      <c r="M313" s="32" t="s">
        <v>59</v>
      </c>
      <c r="N313">
        <v>6000</v>
      </c>
      <c r="O313" s="21">
        <v>25356071</v>
      </c>
    </row>
    <row r="314" spans="1:16">
      <c r="A314" s="18">
        <v>71</v>
      </c>
      <c r="B314" s="6">
        <v>12</v>
      </c>
      <c r="C314" s="18">
        <v>0.82385075200000002</v>
      </c>
      <c r="D314" t="s">
        <v>14</v>
      </c>
      <c r="E314">
        <v>30</v>
      </c>
      <c r="F314" s="16" t="s">
        <v>86</v>
      </c>
      <c r="G314" t="s">
        <v>273</v>
      </c>
      <c r="H314">
        <v>308</v>
      </c>
      <c r="I314" t="s">
        <v>81</v>
      </c>
      <c r="J314" t="s">
        <v>125</v>
      </c>
      <c r="K314" t="s">
        <v>130</v>
      </c>
      <c r="L314" t="s">
        <v>20</v>
      </c>
      <c r="M314" s="32" t="s">
        <v>59</v>
      </c>
      <c r="N314">
        <v>6000</v>
      </c>
      <c r="O314" s="21">
        <v>25356071</v>
      </c>
    </row>
    <row r="315" spans="1:16">
      <c r="A315" s="18">
        <v>71</v>
      </c>
      <c r="B315" s="6">
        <v>24</v>
      </c>
      <c r="C315" s="18">
        <v>0.43743557999999999</v>
      </c>
      <c r="D315" t="s">
        <v>14</v>
      </c>
      <c r="E315">
        <v>30</v>
      </c>
      <c r="F315" s="16" t="s">
        <v>86</v>
      </c>
      <c r="G315" t="s">
        <v>273</v>
      </c>
      <c r="H315">
        <v>308</v>
      </c>
      <c r="I315" t="s">
        <v>81</v>
      </c>
      <c r="J315" t="s">
        <v>125</v>
      </c>
      <c r="K315" t="s">
        <v>130</v>
      </c>
      <c r="L315" t="s">
        <v>20</v>
      </c>
      <c r="M315" s="32" t="s">
        <v>59</v>
      </c>
      <c r="N315">
        <v>6000</v>
      </c>
      <c r="O315" s="21">
        <v>25356071</v>
      </c>
    </row>
    <row r="316" spans="1:16" ht="16.2">
      <c r="A316" s="18">
        <v>72</v>
      </c>
      <c r="B316" s="6">
        <v>0.5</v>
      </c>
      <c r="C316" s="18">
        <v>18.971962619999999</v>
      </c>
      <c r="D316" t="s">
        <v>14</v>
      </c>
      <c r="E316">
        <v>18.399999999999999</v>
      </c>
      <c r="F316" s="21" t="s">
        <v>15</v>
      </c>
      <c r="G316" t="s">
        <v>273</v>
      </c>
      <c r="H316">
        <v>63</v>
      </c>
      <c r="I316" t="s">
        <v>81</v>
      </c>
      <c r="J316" t="s">
        <v>125</v>
      </c>
      <c r="K316" t="s">
        <v>19</v>
      </c>
      <c r="L316" s="32" t="s">
        <v>135</v>
      </c>
      <c r="M316" s="32" t="s">
        <v>326</v>
      </c>
      <c r="N316">
        <v>5000</v>
      </c>
      <c r="O316" s="21">
        <v>27109431</v>
      </c>
      <c r="P316" s="6" t="s">
        <v>355</v>
      </c>
    </row>
    <row r="317" spans="1:16">
      <c r="A317" s="18">
        <v>72</v>
      </c>
      <c r="B317" s="6">
        <v>3</v>
      </c>
      <c r="C317" s="18">
        <v>16.168224299999999</v>
      </c>
      <c r="D317" t="s">
        <v>14</v>
      </c>
      <c r="E317">
        <v>18.399999999999999</v>
      </c>
      <c r="F317" s="21" t="s">
        <v>15</v>
      </c>
      <c r="G317" t="s">
        <v>273</v>
      </c>
      <c r="H317">
        <v>63</v>
      </c>
      <c r="I317" t="s">
        <v>81</v>
      </c>
      <c r="J317" t="s">
        <v>125</v>
      </c>
      <c r="K317" t="s">
        <v>19</v>
      </c>
      <c r="L317" s="32" t="s">
        <v>135</v>
      </c>
      <c r="M317" s="32" t="s">
        <v>326</v>
      </c>
      <c r="N317">
        <v>5000</v>
      </c>
      <c r="O317" s="21">
        <v>27109431</v>
      </c>
    </row>
    <row r="318" spans="1:16">
      <c r="A318" s="18">
        <v>72</v>
      </c>
      <c r="B318" s="6">
        <v>6</v>
      </c>
      <c r="C318" s="18">
        <v>15.04672897</v>
      </c>
      <c r="D318" t="s">
        <v>14</v>
      </c>
      <c r="E318">
        <v>18.399999999999999</v>
      </c>
      <c r="F318" s="21" t="s">
        <v>15</v>
      </c>
      <c r="G318" t="s">
        <v>273</v>
      </c>
      <c r="H318">
        <v>63</v>
      </c>
      <c r="I318" t="s">
        <v>81</v>
      </c>
      <c r="J318" t="s">
        <v>125</v>
      </c>
      <c r="K318" t="s">
        <v>19</v>
      </c>
      <c r="L318" s="32" t="s">
        <v>135</v>
      </c>
      <c r="M318" s="32" t="s">
        <v>326</v>
      </c>
      <c r="N318">
        <v>5000</v>
      </c>
      <c r="O318" s="21">
        <v>27109431</v>
      </c>
    </row>
    <row r="319" spans="1:16">
      <c r="A319" s="18">
        <v>72</v>
      </c>
      <c r="B319" s="6">
        <v>24</v>
      </c>
      <c r="C319" s="18">
        <v>8.3177570089999993</v>
      </c>
      <c r="D319" t="s">
        <v>14</v>
      </c>
      <c r="E319">
        <v>18.399999999999999</v>
      </c>
      <c r="F319" s="21" t="s">
        <v>15</v>
      </c>
      <c r="G319" t="s">
        <v>273</v>
      </c>
      <c r="H319">
        <v>63</v>
      </c>
      <c r="I319" t="s">
        <v>81</v>
      </c>
      <c r="J319" t="s">
        <v>125</v>
      </c>
      <c r="K319" t="s">
        <v>19</v>
      </c>
      <c r="L319" s="32" t="s">
        <v>135</v>
      </c>
      <c r="M319" s="32" t="s">
        <v>326</v>
      </c>
      <c r="N319">
        <v>5000</v>
      </c>
      <c r="O319" s="21">
        <v>27109431</v>
      </c>
    </row>
    <row r="320" spans="1:16">
      <c r="A320" s="18">
        <v>72</v>
      </c>
      <c r="B320" s="6">
        <v>48</v>
      </c>
      <c r="C320" s="18">
        <v>5.1401869160000002</v>
      </c>
      <c r="D320" t="s">
        <v>14</v>
      </c>
      <c r="E320">
        <v>18.399999999999999</v>
      </c>
      <c r="F320" s="21" t="s">
        <v>15</v>
      </c>
      <c r="G320" t="s">
        <v>273</v>
      </c>
      <c r="H320">
        <v>63</v>
      </c>
      <c r="I320" t="s">
        <v>81</v>
      </c>
      <c r="J320" t="s">
        <v>125</v>
      </c>
      <c r="K320" t="s">
        <v>19</v>
      </c>
      <c r="L320" s="32" t="s">
        <v>135</v>
      </c>
      <c r="M320" s="32" t="s">
        <v>326</v>
      </c>
      <c r="N320">
        <v>5000</v>
      </c>
      <c r="O320" s="21">
        <v>27109431</v>
      </c>
      <c r="P320" s="6"/>
    </row>
    <row r="321" spans="1:16" ht="16.2">
      <c r="A321" s="18">
        <v>73</v>
      </c>
      <c r="B321" s="6">
        <v>0.5</v>
      </c>
      <c r="C321" s="18">
        <v>27.22826087</v>
      </c>
      <c r="D321" t="s">
        <v>14</v>
      </c>
      <c r="E321">
        <v>18.399999999999999</v>
      </c>
      <c r="F321" s="21" t="s">
        <v>15</v>
      </c>
      <c r="G321" t="s">
        <v>273</v>
      </c>
      <c r="H321">
        <v>72</v>
      </c>
      <c r="I321" t="s">
        <v>81</v>
      </c>
      <c r="J321" t="s">
        <v>125</v>
      </c>
      <c r="K321" t="s">
        <v>19</v>
      </c>
      <c r="L321" s="32" t="s">
        <v>135</v>
      </c>
      <c r="M321" s="32" t="s">
        <v>326</v>
      </c>
      <c r="N321">
        <v>5000</v>
      </c>
      <c r="O321" s="21">
        <v>27109431</v>
      </c>
      <c r="P321" s="6" t="s">
        <v>356</v>
      </c>
    </row>
    <row r="322" spans="1:16">
      <c r="A322" s="18">
        <v>73</v>
      </c>
      <c r="B322" s="6">
        <v>3</v>
      </c>
      <c r="C322" s="18">
        <v>23.967391299999999</v>
      </c>
      <c r="D322" t="s">
        <v>14</v>
      </c>
      <c r="E322">
        <v>18.399999999999999</v>
      </c>
      <c r="F322" s="21" t="s">
        <v>15</v>
      </c>
      <c r="G322" t="s">
        <v>273</v>
      </c>
      <c r="H322">
        <v>72</v>
      </c>
      <c r="I322" t="s">
        <v>81</v>
      </c>
      <c r="J322" t="s">
        <v>125</v>
      </c>
      <c r="K322" t="s">
        <v>19</v>
      </c>
      <c r="L322" s="32" t="s">
        <v>135</v>
      </c>
      <c r="M322" s="32" t="s">
        <v>326</v>
      </c>
      <c r="N322">
        <v>5000</v>
      </c>
      <c r="O322" s="21">
        <v>27109431</v>
      </c>
      <c r="P322" s="6"/>
    </row>
    <row r="323" spans="1:16">
      <c r="A323" s="18">
        <v>73</v>
      </c>
      <c r="B323" s="6">
        <v>6</v>
      </c>
      <c r="C323" s="18">
        <v>21.793478260000001</v>
      </c>
      <c r="D323" t="s">
        <v>14</v>
      </c>
      <c r="E323">
        <v>18.399999999999999</v>
      </c>
      <c r="F323" s="21" t="s">
        <v>15</v>
      </c>
      <c r="G323" t="s">
        <v>273</v>
      </c>
      <c r="H323">
        <v>72</v>
      </c>
      <c r="I323" t="s">
        <v>81</v>
      </c>
      <c r="J323" t="s">
        <v>125</v>
      </c>
      <c r="K323" t="s">
        <v>19</v>
      </c>
      <c r="L323" s="32" t="s">
        <v>135</v>
      </c>
      <c r="M323" s="32" t="s">
        <v>326</v>
      </c>
      <c r="N323">
        <v>5000</v>
      </c>
      <c r="O323" s="21">
        <v>27109431</v>
      </c>
      <c r="P323" s="6"/>
    </row>
    <row r="324" spans="1:16">
      <c r="A324" s="18">
        <v>73</v>
      </c>
      <c r="B324" s="6">
        <v>24</v>
      </c>
      <c r="C324" s="18">
        <v>14.456521739999999</v>
      </c>
      <c r="D324" t="s">
        <v>14</v>
      </c>
      <c r="E324">
        <v>18.399999999999999</v>
      </c>
      <c r="F324" s="21" t="s">
        <v>15</v>
      </c>
      <c r="G324" t="s">
        <v>273</v>
      </c>
      <c r="H324">
        <v>72</v>
      </c>
      <c r="I324" t="s">
        <v>81</v>
      </c>
      <c r="J324" t="s">
        <v>125</v>
      </c>
      <c r="K324" t="s">
        <v>19</v>
      </c>
      <c r="L324" s="32" t="s">
        <v>135</v>
      </c>
      <c r="M324" s="32" t="s">
        <v>326</v>
      </c>
      <c r="N324">
        <v>5000</v>
      </c>
      <c r="O324" s="21">
        <v>27109431</v>
      </c>
      <c r="P324" s="6"/>
    </row>
    <row r="325" spans="1:16">
      <c r="A325" s="18">
        <v>73</v>
      </c>
      <c r="B325" s="6">
        <v>48</v>
      </c>
      <c r="C325" s="18">
        <v>8.75</v>
      </c>
      <c r="D325" t="s">
        <v>14</v>
      </c>
      <c r="E325">
        <v>18.399999999999999</v>
      </c>
      <c r="F325" s="21" t="s">
        <v>15</v>
      </c>
      <c r="G325" t="s">
        <v>273</v>
      </c>
      <c r="H325">
        <v>72</v>
      </c>
      <c r="I325" t="s">
        <v>81</v>
      </c>
      <c r="J325" t="s">
        <v>125</v>
      </c>
      <c r="K325" t="s">
        <v>19</v>
      </c>
      <c r="L325" s="32" t="s">
        <v>135</v>
      </c>
      <c r="M325" s="32" t="s">
        <v>326</v>
      </c>
      <c r="N325">
        <v>5000</v>
      </c>
      <c r="O325" s="21">
        <v>27109431</v>
      </c>
      <c r="P325" s="6"/>
    </row>
    <row r="326" spans="1:16">
      <c r="A326" s="18">
        <v>74</v>
      </c>
      <c r="B326" s="6">
        <v>0.05</v>
      </c>
      <c r="C326" s="18">
        <v>49.2753623188405</v>
      </c>
      <c r="D326" t="s">
        <v>14</v>
      </c>
      <c r="E326">
        <v>20</v>
      </c>
      <c r="F326" s="21" t="s">
        <v>15</v>
      </c>
      <c r="G326" t="s">
        <v>273</v>
      </c>
      <c r="H326">
        <v>55</v>
      </c>
      <c r="I326" t="s">
        <v>136</v>
      </c>
      <c r="J326" t="s">
        <v>125</v>
      </c>
      <c r="K326" t="s">
        <v>19</v>
      </c>
      <c r="L326" t="s">
        <v>20</v>
      </c>
      <c r="M326" s="32" t="s">
        <v>326</v>
      </c>
      <c r="N326">
        <v>5000</v>
      </c>
      <c r="O326">
        <v>26188609</v>
      </c>
      <c r="P326" s="24" t="s">
        <v>357</v>
      </c>
    </row>
    <row r="327" spans="1:16">
      <c r="A327" s="18">
        <v>74</v>
      </c>
      <c r="B327">
        <v>0.25</v>
      </c>
      <c r="C327" s="18">
        <v>43.623188405797102</v>
      </c>
      <c r="D327" t="s">
        <v>14</v>
      </c>
      <c r="E327">
        <v>20</v>
      </c>
      <c r="F327" s="21" t="s">
        <v>15</v>
      </c>
      <c r="G327" t="s">
        <v>273</v>
      </c>
      <c r="H327">
        <v>55</v>
      </c>
      <c r="I327" t="s">
        <v>136</v>
      </c>
      <c r="J327" t="s">
        <v>125</v>
      </c>
      <c r="K327" t="s">
        <v>19</v>
      </c>
      <c r="L327" t="s">
        <v>20</v>
      </c>
      <c r="M327" s="32" t="s">
        <v>326</v>
      </c>
      <c r="N327">
        <v>5000</v>
      </c>
      <c r="O327">
        <v>26188609</v>
      </c>
    </row>
    <row r="328" spans="1:16">
      <c r="A328" s="18">
        <v>74</v>
      </c>
      <c r="B328">
        <v>0.5</v>
      </c>
      <c r="C328" s="18">
        <v>37.826086956521699</v>
      </c>
      <c r="D328" t="s">
        <v>14</v>
      </c>
      <c r="E328">
        <v>20</v>
      </c>
      <c r="F328" s="21" t="s">
        <v>15</v>
      </c>
      <c r="G328" t="s">
        <v>273</v>
      </c>
      <c r="H328">
        <v>55</v>
      </c>
      <c r="I328" t="s">
        <v>136</v>
      </c>
      <c r="J328" t="s">
        <v>125</v>
      </c>
      <c r="K328" t="s">
        <v>19</v>
      </c>
      <c r="L328" t="s">
        <v>20</v>
      </c>
      <c r="M328" s="32" t="s">
        <v>326</v>
      </c>
      <c r="N328">
        <v>5000</v>
      </c>
      <c r="O328">
        <v>26188609</v>
      </c>
    </row>
    <row r="329" spans="1:16">
      <c r="A329" s="18">
        <v>74</v>
      </c>
      <c r="B329">
        <v>1</v>
      </c>
      <c r="C329" s="18">
        <v>32.753623188405797</v>
      </c>
      <c r="D329" t="s">
        <v>14</v>
      </c>
      <c r="E329">
        <v>20</v>
      </c>
      <c r="F329" s="21" t="s">
        <v>15</v>
      </c>
      <c r="G329" t="s">
        <v>273</v>
      </c>
      <c r="H329">
        <v>55</v>
      </c>
      <c r="I329" t="s">
        <v>136</v>
      </c>
      <c r="J329" t="s">
        <v>125</v>
      </c>
      <c r="K329" t="s">
        <v>19</v>
      </c>
      <c r="L329" t="s">
        <v>20</v>
      </c>
      <c r="M329" s="32" t="s">
        <v>326</v>
      </c>
      <c r="N329">
        <v>5000</v>
      </c>
      <c r="O329">
        <v>26188609</v>
      </c>
    </row>
    <row r="330" spans="1:16">
      <c r="A330" s="18">
        <v>74</v>
      </c>
      <c r="B330">
        <v>2</v>
      </c>
      <c r="C330" s="18">
        <v>26.811594202898501</v>
      </c>
      <c r="D330" t="s">
        <v>14</v>
      </c>
      <c r="E330">
        <v>20</v>
      </c>
      <c r="F330" s="21" t="s">
        <v>15</v>
      </c>
      <c r="G330" t="s">
        <v>273</v>
      </c>
      <c r="H330">
        <v>55</v>
      </c>
      <c r="I330" t="s">
        <v>136</v>
      </c>
      <c r="J330" t="s">
        <v>125</v>
      </c>
      <c r="K330" t="s">
        <v>19</v>
      </c>
      <c r="L330" t="s">
        <v>20</v>
      </c>
      <c r="M330" s="32" t="s">
        <v>326</v>
      </c>
      <c r="N330">
        <v>5000</v>
      </c>
      <c r="O330">
        <v>26188609</v>
      </c>
    </row>
    <row r="331" spans="1:16">
      <c r="A331" s="18">
        <v>74</v>
      </c>
      <c r="B331">
        <v>6</v>
      </c>
      <c r="C331" s="18">
        <v>18.5507246376811</v>
      </c>
      <c r="D331" t="s">
        <v>14</v>
      </c>
      <c r="E331">
        <v>20</v>
      </c>
      <c r="F331" s="21" t="s">
        <v>15</v>
      </c>
      <c r="G331" t="s">
        <v>273</v>
      </c>
      <c r="H331">
        <v>55</v>
      </c>
      <c r="I331" t="s">
        <v>136</v>
      </c>
      <c r="J331" t="s">
        <v>125</v>
      </c>
      <c r="K331" t="s">
        <v>19</v>
      </c>
      <c r="L331" t="s">
        <v>20</v>
      </c>
      <c r="M331" s="32" t="s">
        <v>326</v>
      </c>
      <c r="N331">
        <v>5000</v>
      </c>
      <c r="O331">
        <v>26188609</v>
      </c>
    </row>
    <row r="332" spans="1:16">
      <c r="A332" s="18">
        <v>74</v>
      </c>
      <c r="B332">
        <v>10</v>
      </c>
      <c r="C332" s="18">
        <v>14.927536231884</v>
      </c>
      <c r="D332" t="s">
        <v>14</v>
      </c>
      <c r="E332">
        <v>20</v>
      </c>
      <c r="F332" s="21" t="s">
        <v>15</v>
      </c>
      <c r="G332" t="s">
        <v>273</v>
      </c>
      <c r="H332">
        <v>55</v>
      </c>
      <c r="I332" t="s">
        <v>136</v>
      </c>
      <c r="J332" t="s">
        <v>125</v>
      </c>
      <c r="K332" t="s">
        <v>19</v>
      </c>
      <c r="L332" t="s">
        <v>20</v>
      </c>
      <c r="M332" s="32" t="s">
        <v>326</v>
      </c>
      <c r="N332">
        <v>5000</v>
      </c>
      <c r="O332">
        <v>26188609</v>
      </c>
    </row>
    <row r="333" spans="1:16">
      <c r="A333" s="18">
        <v>74</v>
      </c>
      <c r="B333">
        <v>24</v>
      </c>
      <c r="C333" s="18">
        <v>8.6956521739130395</v>
      </c>
      <c r="D333" t="s">
        <v>14</v>
      </c>
      <c r="E333">
        <v>20</v>
      </c>
      <c r="F333" s="21" t="s">
        <v>15</v>
      </c>
      <c r="G333" t="s">
        <v>273</v>
      </c>
      <c r="H333">
        <v>55</v>
      </c>
      <c r="I333" t="s">
        <v>136</v>
      </c>
      <c r="J333" t="s">
        <v>125</v>
      </c>
      <c r="K333" t="s">
        <v>19</v>
      </c>
      <c r="L333" t="s">
        <v>20</v>
      </c>
      <c r="M333" s="32" t="s">
        <v>326</v>
      </c>
      <c r="N333">
        <v>5000</v>
      </c>
      <c r="O333">
        <v>26188609</v>
      </c>
    </row>
    <row r="334" spans="1:16">
      <c r="A334" s="18">
        <v>74</v>
      </c>
      <c r="B334">
        <v>48</v>
      </c>
      <c r="C334" s="18">
        <v>4.7826086956521596</v>
      </c>
      <c r="D334" t="s">
        <v>14</v>
      </c>
      <c r="E334">
        <v>20</v>
      </c>
      <c r="F334" s="21" t="s">
        <v>15</v>
      </c>
      <c r="G334" t="s">
        <v>273</v>
      </c>
      <c r="H334">
        <v>55</v>
      </c>
      <c r="I334" t="s">
        <v>136</v>
      </c>
      <c r="J334" t="s">
        <v>125</v>
      </c>
      <c r="K334" t="s">
        <v>19</v>
      </c>
      <c r="L334" t="s">
        <v>20</v>
      </c>
      <c r="M334" s="32" t="s">
        <v>326</v>
      </c>
      <c r="N334">
        <v>5000</v>
      </c>
      <c r="O334">
        <v>26188609</v>
      </c>
    </row>
    <row r="335" spans="1:16">
      <c r="A335" s="18">
        <v>75</v>
      </c>
      <c r="B335" s="6">
        <v>0.16666666699999999</v>
      </c>
      <c r="C335" s="18">
        <v>20.714285709999999</v>
      </c>
      <c r="D335" t="s">
        <v>14</v>
      </c>
      <c r="E335">
        <v>22</v>
      </c>
      <c r="F335" s="21" t="s">
        <v>15</v>
      </c>
      <c r="G335" t="s">
        <v>273</v>
      </c>
      <c r="H335">
        <v>20</v>
      </c>
      <c r="I335" t="s">
        <v>137</v>
      </c>
      <c r="J335" t="s">
        <v>125</v>
      </c>
      <c r="K335" t="s">
        <v>130</v>
      </c>
      <c r="L335" t="s">
        <v>20</v>
      </c>
      <c r="M335" s="32" t="s">
        <v>326</v>
      </c>
      <c r="N335">
        <v>10000</v>
      </c>
      <c r="O335" s="21">
        <v>21162527</v>
      </c>
      <c r="P335" s="6" t="s">
        <v>358</v>
      </c>
    </row>
    <row r="336" spans="1:16">
      <c r="A336" s="18">
        <v>75</v>
      </c>
      <c r="B336" s="6">
        <v>0.5</v>
      </c>
      <c r="C336" s="18">
        <v>15.079365080000001</v>
      </c>
      <c r="D336" t="s">
        <v>14</v>
      </c>
      <c r="E336">
        <v>22</v>
      </c>
      <c r="F336" s="21" t="s">
        <v>15</v>
      </c>
      <c r="G336" t="s">
        <v>273</v>
      </c>
      <c r="H336">
        <v>20</v>
      </c>
      <c r="I336" t="s">
        <v>137</v>
      </c>
      <c r="J336" t="s">
        <v>125</v>
      </c>
      <c r="K336" t="s">
        <v>130</v>
      </c>
      <c r="L336" t="s">
        <v>20</v>
      </c>
      <c r="M336" s="32" t="s">
        <v>326</v>
      </c>
      <c r="N336">
        <v>10000</v>
      </c>
      <c r="O336" s="21">
        <v>21162527</v>
      </c>
    </row>
    <row r="337" spans="1:16">
      <c r="A337" s="18">
        <v>75</v>
      </c>
      <c r="B337" s="6">
        <v>1</v>
      </c>
      <c r="C337" s="18">
        <v>10.793650789999999</v>
      </c>
      <c r="D337" t="s">
        <v>14</v>
      </c>
      <c r="E337">
        <v>22</v>
      </c>
      <c r="F337" s="21" t="s">
        <v>15</v>
      </c>
      <c r="G337" t="s">
        <v>273</v>
      </c>
      <c r="H337">
        <v>20</v>
      </c>
      <c r="I337" t="s">
        <v>137</v>
      </c>
      <c r="J337" t="s">
        <v>125</v>
      </c>
      <c r="K337" t="s">
        <v>130</v>
      </c>
      <c r="L337" t="s">
        <v>20</v>
      </c>
      <c r="M337" s="32" t="s">
        <v>326</v>
      </c>
      <c r="N337">
        <v>10000</v>
      </c>
      <c r="O337" s="21">
        <v>21162527</v>
      </c>
    </row>
    <row r="338" spans="1:16">
      <c r="A338" s="18">
        <v>75</v>
      </c>
      <c r="B338" s="6">
        <v>2</v>
      </c>
      <c r="C338" s="18">
        <v>7.7777777779999999</v>
      </c>
      <c r="D338" t="s">
        <v>14</v>
      </c>
      <c r="E338">
        <v>22</v>
      </c>
      <c r="F338" s="21" t="s">
        <v>15</v>
      </c>
      <c r="G338" t="s">
        <v>273</v>
      </c>
      <c r="H338">
        <v>20</v>
      </c>
      <c r="I338" t="s">
        <v>137</v>
      </c>
      <c r="J338" t="s">
        <v>125</v>
      </c>
      <c r="K338" t="s">
        <v>130</v>
      </c>
      <c r="L338" t="s">
        <v>20</v>
      </c>
      <c r="M338" s="32" t="s">
        <v>326</v>
      </c>
      <c r="N338">
        <v>10000</v>
      </c>
      <c r="O338" s="21">
        <v>21162527</v>
      </c>
    </row>
    <row r="339" spans="1:16">
      <c r="A339" s="18">
        <v>75</v>
      </c>
      <c r="B339" s="6">
        <v>6</v>
      </c>
      <c r="C339" s="18">
        <v>4.6031746030000003</v>
      </c>
      <c r="D339" t="s">
        <v>14</v>
      </c>
      <c r="E339">
        <v>22</v>
      </c>
      <c r="F339" s="21" t="s">
        <v>15</v>
      </c>
      <c r="G339" t="s">
        <v>273</v>
      </c>
      <c r="H339">
        <v>20</v>
      </c>
      <c r="I339" t="s">
        <v>137</v>
      </c>
      <c r="J339" t="s">
        <v>125</v>
      </c>
      <c r="K339" t="s">
        <v>130</v>
      </c>
      <c r="L339" t="s">
        <v>20</v>
      </c>
      <c r="M339" s="32" t="s">
        <v>326</v>
      </c>
      <c r="N339">
        <v>10000</v>
      </c>
      <c r="O339" s="21">
        <v>21162527</v>
      </c>
    </row>
    <row r="340" spans="1:16">
      <c r="A340" s="18">
        <v>75</v>
      </c>
      <c r="B340" s="6">
        <v>10</v>
      </c>
      <c r="C340" s="18">
        <v>2.3809523810000002</v>
      </c>
      <c r="D340" t="s">
        <v>14</v>
      </c>
      <c r="E340">
        <v>22</v>
      </c>
      <c r="F340" s="21" t="s">
        <v>15</v>
      </c>
      <c r="G340" t="s">
        <v>273</v>
      </c>
      <c r="H340">
        <v>20</v>
      </c>
      <c r="I340" t="s">
        <v>137</v>
      </c>
      <c r="J340" t="s">
        <v>125</v>
      </c>
      <c r="K340" t="s">
        <v>130</v>
      </c>
      <c r="L340" t="s">
        <v>20</v>
      </c>
      <c r="M340" s="32" t="s">
        <v>326</v>
      </c>
      <c r="N340">
        <v>10000</v>
      </c>
      <c r="O340" s="21">
        <v>21162527</v>
      </c>
    </row>
    <row r="341" spans="1:16">
      <c r="A341" s="18">
        <v>75</v>
      </c>
      <c r="B341" s="6">
        <v>24</v>
      </c>
      <c r="C341" s="18">
        <v>0.47619047599999997</v>
      </c>
      <c r="D341" t="s">
        <v>14</v>
      </c>
      <c r="E341">
        <v>22</v>
      </c>
      <c r="F341" s="21" t="s">
        <v>15</v>
      </c>
      <c r="G341" t="s">
        <v>273</v>
      </c>
      <c r="H341">
        <v>20</v>
      </c>
      <c r="I341" t="s">
        <v>137</v>
      </c>
      <c r="J341" t="s">
        <v>125</v>
      </c>
      <c r="K341" t="s">
        <v>130</v>
      </c>
      <c r="L341" t="s">
        <v>20</v>
      </c>
      <c r="M341" s="32" t="s">
        <v>326</v>
      </c>
      <c r="N341">
        <v>10000</v>
      </c>
      <c r="O341" s="21">
        <v>21162527</v>
      </c>
    </row>
    <row r="342" spans="1:16">
      <c r="A342" s="18">
        <v>76</v>
      </c>
      <c r="B342" s="6">
        <v>1</v>
      </c>
      <c r="C342" s="18">
        <v>0.42457570193900801</v>
      </c>
      <c r="D342" t="s">
        <v>14</v>
      </c>
      <c r="E342">
        <v>20</v>
      </c>
      <c r="F342" s="16" t="s">
        <v>86</v>
      </c>
      <c r="G342" t="s">
        <v>273</v>
      </c>
      <c r="H342">
        <v>800</v>
      </c>
      <c r="I342" t="s">
        <v>140</v>
      </c>
      <c r="J342" t="s">
        <v>125</v>
      </c>
      <c r="K342" t="s">
        <v>19</v>
      </c>
      <c r="L342" t="s">
        <v>20</v>
      </c>
      <c r="M342" s="32" t="s">
        <v>59</v>
      </c>
      <c r="N342">
        <v>0</v>
      </c>
      <c r="O342" s="22" t="s">
        <v>141</v>
      </c>
      <c r="P342" s="6" t="s">
        <v>142</v>
      </c>
    </row>
    <row r="343" spans="1:16">
      <c r="A343" s="18">
        <v>76</v>
      </c>
      <c r="B343" s="6">
        <v>3</v>
      </c>
      <c r="C343" s="18">
        <v>0.32043795620437898</v>
      </c>
      <c r="D343" t="s">
        <v>14</v>
      </c>
      <c r="E343">
        <v>20</v>
      </c>
      <c r="F343" s="16" t="s">
        <v>86</v>
      </c>
      <c r="G343" t="s">
        <v>273</v>
      </c>
      <c r="H343">
        <v>800</v>
      </c>
      <c r="I343" t="s">
        <v>140</v>
      </c>
      <c r="J343" t="s">
        <v>125</v>
      </c>
      <c r="K343" t="s">
        <v>19</v>
      </c>
      <c r="L343" t="s">
        <v>20</v>
      </c>
      <c r="M343" s="32" t="s">
        <v>59</v>
      </c>
      <c r="N343">
        <v>0</v>
      </c>
      <c r="O343" s="22" t="s">
        <v>143</v>
      </c>
    </row>
    <row r="344" spans="1:16">
      <c r="A344" s="18">
        <v>76</v>
      </c>
      <c r="B344" s="6">
        <v>6</v>
      </c>
      <c r="C344" s="18">
        <v>0.19708029197080301</v>
      </c>
      <c r="D344" t="s">
        <v>14</v>
      </c>
      <c r="E344">
        <v>20</v>
      </c>
      <c r="F344" s="16" t="s">
        <v>86</v>
      </c>
      <c r="G344" t="s">
        <v>273</v>
      </c>
      <c r="H344">
        <v>800</v>
      </c>
      <c r="I344" t="s">
        <v>140</v>
      </c>
      <c r="J344" t="s">
        <v>125</v>
      </c>
      <c r="K344" t="s">
        <v>19</v>
      </c>
      <c r="L344" t="s">
        <v>20</v>
      </c>
      <c r="M344" s="32" t="s">
        <v>59</v>
      </c>
      <c r="N344">
        <v>0</v>
      </c>
      <c r="O344" s="22" t="s">
        <v>143</v>
      </c>
    </row>
    <row r="345" spans="1:16">
      <c r="A345" s="18">
        <v>76</v>
      </c>
      <c r="B345" s="6">
        <v>12</v>
      </c>
      <c r="C345" s="18">
        <v>0.118248175182481</v>
      </c>
      <c r="D345" t="s">
        <v>14</v>
      </c>
      <c r="E345">
        <v>20</v>
      </c>
      <c r="F345" s="16" t="s">
        <v>86</v>
      </c>
      <c r="G345" t="s">
        <v>273</v>
      </c>
      <c r="H345">
        <v>800</v>
      </c>
      <c r="I345" t="s">
        <v>140</v>
      </c>
      <c r="J345" t="s">
        <v>125</v>
      </c>
      <c r="K345" t="s">
        <v>19</v>
      </c>
      <c r="L345" t="s">
        <v>20</v>
      </c>
      <c r="M345" s="32" t="s">
        <v>59</v>
      </c>
      <c r="N345">
        <v>0</v>
      </c>
      <c r="O345" s="22" t="s">
        <v>143</v>
      </c>
    </row>
    <row r="346" spans="1:16">
      <c r="A346" s="18">
        <v>77</v>
      </c>
      <c r="B346" s="6">
        <v>0.5</v>
      </c>
      <c r="C346" s="18">
        <v>7.2</v>
      </c>
      <c r="D346" t="s">
        <v>14</v>
      </c>
      <c r="E346">
        <v>20.2</v>
      </c>
      <c r="F346" t="s">
        <v>31</v>
      </c>
      <c r="G346" t="s">
        <v>273</v>
      </c>
      <c r="H346">
        <v>220</v>
      </c>
      <c r="I346" t="s">
        <v>81</v>
      </c>
      <c r="J346" t="s">
        <v>125</v>
      </c>
      <c r="K346" t="s">
        <v>19</v>
      </c>
      <c r="L346" s="6" t="s">
        <v>144</v>
      </c>
      <c r="M346" s="32" t="s">
        <v>59</v>
      </c>
      <c r="N346">
        <v>5000</v>
      </c>
      <c r="O346">
        <v>27490486</v>
      </c>
      <c r="P346" s="6" t="s">
        <v>145</v>
      </c>
    </row>
    <row r="347" spans="1:16">
      <c r="A347" s="18">
        <v>77</v>
      </c>
      <c r="B347" s="6">
        <v>2</v>
      </c>
      <c r="C347" s="18">
        <v>4.5999999999999996</v>
      </c>
      <c r="D347" t="s">
        <v>14</v>
      </c>
      <c r="E347">
        <v>20.2</v>
      </c>
      <c r="F347" t="s">
        <v>31</v>
      </c>
      <c r="G347" t="s">
        <v>273</v>
      </c>
      <c r="H347">
        <v>220</v>
      </c>
      <c r="I347" t="s">
        <v>81</v>
      </c>
      <c r="J347" t="s">
        <v>125</v>
      </c>
      <c r="K347" t="s">
        <v>19</v>
      </c>
      <c r="L347" s="6" t="s">
        <v>144</v>
      </c>
      <c r="M347" s="32" t="s">
        <v>59</v>
      </c>
      <c r="N347">
        <v>5000</v>
      </c>
      <c r="O347">
        <v>27490486</v>
      </c>
    </row>
    <row r="348" spans="1:16">
      <c r="A348" s="18">
        <v>77</v>
      </c>
      <c r="B348" s="6">
        <v>4</v>
      </c>
      <c r="C348" s="18">
        <v>4.5</v>
      </c>
      <c r="D348" t="s">
        <v>14</v>
      </c>
      <c r="E348">
        <v>20.2</v>
      </c>
      <c r="F348" t="s">
        <v>31</v>
      </c>
      <c r="G348" t="s">
        <v>273</v>
      </c>
      <c r="H348">
        <v>220</v>
      </c>
      <c r="I348" t="s">
        <v>81</v>
      </c>
      <c r="J348" t="s">
        <v>125</v>
      </c>
      <c r="K348" t="s">
        <v>19</v>
      </c>
      <c r="L348" s="6" t="s">
        <v>144</v>
      </c>
      <c r="M348" s="6" t="s">
        <v>196</v>
      </c>
      <c r="N348">
        <v>5000</v>
      </c>
      <c r="O348">
        <v>27490486</v>
      </c>
    </row>
    <row r="349" spans="1:16">
      <c r="A349" s="18">
        <v>77</v>
      </c>
      <c r="B349" s="6">
        <v>24</v>
      </c>
      <c r="C349" s="18">
        <v>4.7</v>
      </c>
      <c r="D349" t="s">
        <v>14</v>
      </c>
      <c r="E349">
        <v>20.2</v>
      </c>
      <c r="F349" t="s">
        <v>31</v>
      </c>
      <c r="G349" t="s">
        <v>273</v>
      </c>
      <c r="H349">
        <v>220</v>
      </c>
      <c r="I349" t="s">
        <v>81</v>
      </c>
      <c r="J349" t="s">
        <v>125</v>
      </c>
      <c r="K349" t="s">
        <v>19</v>
      </c>
      <c r="L349" s="6" t="s">
        <v>144</v>
      </c>
      <c r="M349" s="6" t="s">
        <v>196</v>
      </c>
      <c r="N349">
        <v>5000</v>
      </c>
      <c r="O349">
        <v>27490486</v>
      </c>
      <c r="P349" s="6"/>
    </row>
    <row r="350" spans="1:16">
      <c r="A350" s="18">
        <v>78</v>
      </c>
      <c r="B350" s="6">
        <v>0.5</v>
      </c>
      <c r="C350" s="18">
        <v>4.2</v>
      </c>
      <c r="D350" t="s">
        <v>14</v>
      </c>
      <c r="E350">
        <v>20.2</v>
      </c>
      <c r="F350" t="s">
        <v>31</v>
      </c>
      <c r="G350" t="s">
        <v>273</v>
      </c>
      <c r="H350">
        <v>220</v>
      </c>
      <c r="I350" t="s">
        <v>81</v>
      </c>
      <c r="J350" t="s">
        <v>125</v>
      </c>
      <c r="K350" t="s">
        <v>19</v>
      </c>
      <c r="L350" t="s">
        <v>20</v>
      </c>
      <c r="M350" s="6" t="s">
        <v>196</v>
      </c>
      <c r="N350">
        <v>5000</v>
      </c>
      <c r="O350">
        <v>27490486</v>
      </c>
      <c r="P350" s="6" t="s">
        <v>146</v>
      </c>
    </row>
    <row r="351" spans="1:16">
      <c r="A351" s="18">
        <v>78</v>
      </c>
      <c r="B351" s="6">
        <v>2</v>
      </c>
      <c r="C351" s="18">
        <v>3.6</v>
      </c>
      <c r="D351" t="s">
        <v>14</v>
      </c>
      <c r="E351">
        <v>20.2</v>
      </c>
      <c r="F351" t="s">
        <v>31</v>
      </c>
      <c r="G351" t="s">
        <v>273</v>
      </c>
      <c r="H351">
        <v>221</v>
      </c>
      <c r="I351" t="s">
        <v>81</v>
      </c>
      <c r="J351" t="s">
        <v>125</v>
      </c>
      <c r="K351" t="s">
        <v>19</v>
      </c>
      <c r="L351" t="s">
        <v>20</v>
      </c>
      <c r="M351" s="6" t="s">
        <v>196</v>
      </c>
      <c r="N351">
        <v>5000</v>
      </c>
      <c r="O351">
        <v>27490486</v>
      </c>
      <c r="P351" s="6"/>
    </row>
    <row r="352" spans="1:16">
      <c r="A352" s="18">
        <v>78</v>
      </c>
      <c r="B352" s="6">
        <v>4</v>
      </c>
      <c r="C352" s="18">
        <v>3.3</v>
      </c>
      <c r="D352" t="s">
        <v>14</v>
      </c>
      <c r="E352">
        <v>20.2</v>
      </c>
      <c r="F352" t="s">
        <v>31</v>
      </c>
      <c r="G352" t="s">
        <v>273</v>
      </c>
      <c r="H352">
        <v>222</v>
      </c>
      <c r="I352" t="s">
        <v>81</v>
      </c>
      <c r="J352" t="s">
        <v>125</v>
      </c>
      <c r="K352" t="s">
        <v>19</v>
      </c>
      <c r="L352" t="s">
        <v>20</v>
      </c>
      <c r="M352" s="6" t="s">
        <v>196</v>
      </c>
      <c r="N352">
        <v>5000</v>
      </c>
      <c r="O352">
        <v>27490486</v>
      </c>
      <c r="P352" s="6"/>
    </row>
    <row r="353" spans="1:16">
      <c r="A353" s="18">
        <v>78</v>
      </c>
      <c r="B353" s="6">
        <v>24</v>
      </c>
      <c r="C353" s="18">
        <v>1.4</v>
      </c>
      <c r="D353" t="s">
        <v>14</v>
      </c>
      <c r="E353">
        <v>20.2</v>
      </c>
      <c r="F353" t="s">
        <v>31</v>
      </c>
      <c r="G353" t="s">
        <v>273</v>
      </c>
      <c r="H353">
        <v>220</v>
      </c>
      <c r="I353" t="s">
        <v>81</v>
      </c>
      <c r="J353" t="s">
        <v>125</v>
      </c>
      <c r="K353" t="s">
        <v>19</v>
      </c>
      <c r="L353" t="s">
        <v>20</v>
      </c>
      <c r="M353" s="6" t="s">
        <v>196</v>
      </c>
      <c r="N353">
        <v>5000</v>
      </c>
      <c r="O353">
        <v>27490486</v>
      </c>
      <c r="P353" s="6"/>
    </row>
    <row r="354" spans="1:16">
      <c r="A354" s="18">
        <v>79</v>
      </c>
      <c r="B354" s="6">
        <v>72</v>
      </c>
      <c r="C354" s="18">
        <v>11.518987340000001</v>
      </c>
      <c r="D354" t="s">
        <v>14</v>
      </c>
      <c r="E354">
        <v>19.100000000000001</v>
      </c>
      <c r="F354" s="21" t="s">
        <v>15</v>
      </c>
      <c r="G354" t="s">
        <v>273</v>
      </c>
      <c r="H354">
        <v>68</v>
      </c>
      <c r="I354" t="s">
        <v>81</v>
      </c>
      <c r="J354" t="s">
        <v>125</v>
      </c>
      <c r="K354" t="s">
        <v>19</v>
      </c>
      <c r="L354" t="s">
        <v>20</v>
      </c>
      <c r="M354" s="32" t="s">
        <v>59</v>
      </c>
      <c r="N354">
        <v>5000</v>
      </c>
      <c r="O354">
        <v>27254470</v>
      </c>
      <c r="P354" s="6" t="s">
        <v>147</v>
      </c>
    </row>
    <row r="355" spans="1:16">
      <c r="A355" s="18">
        <v>79</v>
      </c>
      <c r="B355" s="6">
        <v>240</v>
      </c>
      <c r="C355" s="18">
        <v>12.848101270000001</v>
      </c>
      <c r="D355" t="s">
        <v>14</v>
      </c>
      <c r="E355">
        <v>19.100000000000001</v>
      </c>
      <c r="F355" s="21" t="s">
        <v>15</v>
      </c>
      <c r="G355" t="s">
        <v>273</v>
      </c>
      <c r="H355">
        <v>68</v>
      </c>
      <c r="I355" t="s">
        <v>81</v>
      </c>
      <c r="J355" t="s">
        <v>125</v>
      </c>
      <c r="K355" t="s">
        <v>19</v>
      </c>
      <c r="L355" t="s">
        <v>20</v>
      </c>
      <c r="M355" s="32" t="s">
        <v>59</v>
      </c>
      <c r="N355">
        <v>5000</v>
      </c>
      <c r="O355">
        <v>27254470</v>
      </c>
    </row>
    <row r="356" spans="1:16">
      <c r="A356" s="18">
        <v>79</v>
      </c>
      <c r="B356" s="6">
        <v>408</v>
      </c>
      <c r="C356" s="18">
        <v>14.303797469999999</v>
      </c>
      <c r="D356" t="s">
        <v>14</v>
      </c>
      <c r="E356">
        <v>19.100000000000001</v>
      </c>
      <c r="F356" s="21" t="s">
        <v>15</v>
      </c>
      <c r="G356" t="s">
        <v>273</v>
      </c>
      <c r="H356">
        <v>68</v>
      </c>
      <c r="I356" t="s">
        <v>81</v>
      </c>
      <c r="J356" t="s">
        <v>125</v>
      </c>
      <c r="K356" t="s">
        <v>19</v>
      </c>
      <c r="L356" t="s">
        <v>20</v>
      </c>
      <c r="M356" s="32" t="s">
        <v>59</v>
      </c>
      <c r="N356">
        <v>5000</v>
      </c>
      <c r="O356">
        <v>27254470</v>
      </c>
    </row>
    <row r="357" spans="1:16">
      <c r="A357" s="18">
        <v>80</v>
      </c>
      <c r="B357" s="6">
        <v>0.25</v>
      </c>
      <c r="C357" s="18">
        <v>20.23</v>
      </c>
      <c r="D357" t="s">
        <v>14</v>
      </c>
      <c r="E357">
        <v>20</v>
      </c>
      <c r="F357" t="s">
        <v>31</v>
      </c>
      <c r="G357" t="s">
        <v>273</v>
      </c>
      <c r="H357">
        <v>25</v>
      </c>
      <c r="I357" t="s">
        <v>167</v>
      </c>
      <c r="J357" t="s">
        <v>125</v>
      </c>
      <c r="K357" t="s">
        <v>19</v>
      </c>
      <c r="L357" t="s">
        <v>68</v>
      </c>
      <c r="M357" s="32" t="s">
        <v>326</v>
      </c>
      <c r="N357" t="s">
        <v>53</v>
      </c>
      <c r="O357">
        <v>30133308</v>
      </c>
      <c r="P357" s="6" t="s">
        <v>148</v>
      </c>
    </row>
    <row r="358" spans="1:16">
      <c r="A358" s="18">
        <v>80</v>
      </c>
      <c r="B358" s="6">
        <v>0.5</v>
      </c>
      <c r="C358" s="18">
        <v>16.22</v>
      </c>
      <c r="D358" t="s">
        <v>14</v>
      </c>
      <c r="E358">
        <v>20</v>
      </c>
      <c r="F358" t="s">
        <v>31</v>
      </c>
      <c r="G358" t="s">
        <v>273</v>
      </c>
      <c r="H358">
        <v>25</v>
      </c>
      <c r="I358" t="s">
        <v>167</v>
      </c>
      <c r="J358" t="s">
        <v>125</v>
      </c>
      <c r="K358" t="s">
        <v>19</v>
      </c>
      <c r="L358" t="s">
        <v>68</v>
      </c>
      <c r="M358" s="32" t="s">
        <v>326</v>
      </c>
      <c r="N358" t="s">
        <v>53</v>
      </c>
      <c r="O358">
        <v>30133308</v>
      </c>
    </row>
    <row r="359" spans="1:16">
      <c r="A359" s="18">
        <v>80</v>
      </c>
      <c r="B359" s="6">
        <v>1</v>
      </c>
      <c r="C359" s="18">
        <v>12.82</v>
      </c>
      <c r="D359" t="s">
        <v>14</v>
      </c>
      <c r="E359">
        <v>20</v>
      </c>
      <c r="F359" t="s">
        <v>31</v>
      </c>
      <c r="G359" t="s">
        <v>273</v>
      </c>
      <c r="H359">
        <v>25</v>
      </c>
      <c r="I359" t="s">
        <v>167</v>
      </c>
      <c r="J359" t="s">
        <v>125</v>
      </c>
      <c r="K359" t="s">
        <v>19</v>
      </c>
      <c r="L359" t="s">
        <v>68</v>
      </c>
      <c r="M359" s="32" t="s">
        <v>326</v>
      </c>
      <c r="N359" t="s">
        <v>53</v>
      </c>
      <c r="O359">
        <v>30133308</v>
      </c>
    </row>
    <row r="360" spans="1:16">
      <c r="A360" s="18">
        <v>80</v>
      </c>
      <c r="B360" s="6">
        <v>2</v>
      </c>
      <c r="C360" s="18">
        <v>10.58</v>
      </c>
      <c r="D360" t="s">
        <v>14</v>
      </c>
      <c r="E360">
        <v>20</v>
      </c>
      <c r="F360" t="s">
        <v>31</v>
      </c>
      <c r="G360" t="s">
        <v>273</v>
      </c>
      <c r="H360">
        <v>25</v>
      </c>
      <c r="I360" t="s">
        <v>167</v>
      </c>
      <c r="J360" t="s">
        <v>125</v>
      </c>
      <c r="K360" t="s">
        <v>19</v>
      </c>
      <c r="L360" t="s">
        <v>68</v>
      </c>
      <c r="M360" s="32" t="s">
        <v>326</v>
      </c>
      <c r="N360" t="s">
        <v>53</v>
      </c>
      <c r="O360">
        <v>30133308</v>
      </c>
    </row>
    <row r="361" spans="1:16">
      <c r="A361" s="18">
        <v>80</v>
      </c>
      <c r="B361" s="6">
        <v>4</v>
      </c>
      <c r="C361" s="18">
        <v>7.51</v>
      </c>
      <c r="D361" t="s">
        <v>14</v>
      </c>
      <c r="E361">
        <v>20</v>
      </c>
      <c r="F361" t="s">
        <v>31</v>
      </c>
      <c r="G361" t="s">
        <v>273</v>
      </c>
      <c r="H361">
        <v>25</v>
      </c>
      <c r="I361" t="s">
        <v>167</v>
      </c>
      <c r="J361" t="s">
        <v>125</v>
      </c>
      <c r="K361" t="s">
        <v>19</v>
      </c>
      <c r="L361" t="s">
        <v>68</v>
      </c>
      <c r="M361" s="32" t="s">
        <v>326</v>
      </c>
      <c r="N361" t="s">
        <v>53</v>
      </c>
      <c r="O361">
        <v>30133308</v>
      </c>
    </row>
    <row r="362" spans="1:16">
      <c r="A362" s="18">
        <v>80</v>
      </c>
      <c r="B362" s="6">
        <v>6</v>
      </c>
      <c r="C362" s="18">
        <v>2.76</v>
      </c>
      <c r="D362" t="s">
        <v>14</v>
      </c>
      <c r="E362">
        <v>20</v>
      </c>
      <c r="F362" t="s">
        <v>31</v>
      </c>
      <c r="G362" t="s">
        <v>273</v>
      </c>
      <c r="H362">
        <v>25</v>
      </c>
      <c r="I362" t="s">
        <v>167</v>
      </c>
      <c r="J362" t="s">
        <v>125</v>
      </c>
      <c r="K362" t="s">
        <v>19</v>
      </c>
      <c r="L362" t="s">
        <v>68</v>
      </c>
      <c r="M362" s="32" t="s">
        <v>326</v>
      </c>
      <c r="N362" t="s">
        <v>53</v>
      </c>
      <c r="O362">
        <v>30133308</v>
      </c>
    </row>
    <row r="363" spans="1:16">
      <c r="A363" s="18">
        <v>80</v>
      </c>
      <c r="B363" s="6">
        <v>24</v>
      </c>
      <c r="C363" s="18">
        <v>1.1200000000000001</v>
      </c>
      <c r="D363" t="s">
        <v>14</v>
      </c>
      <c r="E363">
        <v>20</v>
      </c>
      <c r="F363" t="s">
        <v>31</v>
      </c>
      <c r="G363" t="s">
        <v>273</v>
      </c>
      <c r="H363">
        <v>25</v>
      </c>
      <c r="I363" t="s">
        <v>167</v>
      </c>
      <c r="J363" t="s">
        <v>125</v>
      </c>
      <c r="K363" t="s">
        <v>19</v>
      </c>
      <c r="L363" t="s">
        <v>68</v>
      </c>
      <c r="M363" s="32" t="s">
        <v>326</v>
      </c>
      <c r="N363" t="s">
        <v>53</v>
      </c>
      <c r="O363">
        <v>30133308</v>
      </c>
    </row>
    <row r="364" spans="1:16">
      <c r="A364" s="18">
        <v>80</v>
      </c>
      <c r="B364" s="6">
        <v>48</v>
      </c>
      <c r="C364" s="18">
        <v>0.94</v>
      </c>
      <c r="D364" t="s">
        <v>14</v>
      </c>
      <c r="E364">
        <v>20</v>
      </c>
      <c r="F364" t="s">
        <v>31</v>
      </c>
      <c r="G364" t="s">
        <v>273</v>
      </c>
      <c r="H364">
        <v>25</v>
      </c>
      <c r="I364" t="s">
        <v>167</v>
      </c>
      <c r="J364" t="s">
        <v>125</v>
      </c>
      <c r="K364" t="s">
        <v>130</v>
      </c>
      <c r="L364" t="s">
        <v>68</v>
      </c>
      <c r="M364" s="32" t="s">
        <v>326</v>
      </c>
      <c r="N364" t="s">
        <v>53</v>
      </c>
      <c r="O364">
        <v>30133308</v>
      </c>
      <c r="P364" s="6"/>
    </row>
    <row r="365" spans="1:16">
      <c r="A365" s="18">
        <v>81</v>
      </c>
      <c r="B365">
        <v>0.1</v>
      </c>
      <c r="C365" s="18">
        <v>12.8453895764336</v>
      </c>
      <c r="D365" t="s">
        <v>14</v>
      </c>
      <c r="E365" t="s">
        <v>326</v>
      </c>
      <c r="F365" s="21" t="s">
        <v>15</v>
      </c>
      <c r="G365" t="s">
        <v>273</v>
      </c>
      <c r="H365">
        <v>75</v>
      </c>
      <c r="I365" t="s">
        <v>137</v>
      </c>
      <c r="J365" t="s">
        <v>125</v>
      </c>
      <c r="K365" t="s">
        <v>130</v>
      </c>
      <c r="L365" t="s">
        <v>221</v>
      </c>
      <c r="M365" s="32" t="s">
        <v>326</v>
      </c>
      <c r="N365">
        <v>0</v>
      </c>
      <c r="O365" s="22" t="s">
        <v>150</v>
      </c>
      <c r="P365" t="s">
        <v>289</v>
      </c>
    </row>
    <row r="366" spans="1:16">
      <c r="A366" s="18">
        <v>81</v>
      </c>
      <c r="B366">
        <v>0.5</v>
      </c>
      <c r="C366" s="18">
        <v>9.3038173261286392</v>
      </c>
      <c r="D366" t="s">
        <v>14</v>
      </c>
      <c r="E366" t="s">
        <v>326</v>
      </c>
      <c r="F366" s="21" t="s">
        <v>15</v>
      </c>
      <c r="G366" t="s">
        <v>273</v>
      </c>
      <c r="H366">
        <v>75</v>
      </c>
      <c r="I366" t="s">
        <v>137</v>
      </c>
      <c r="J366" t="s">
        <v>125</v>
      </c>
      <c r="K366" t="s">
        <v>130</v>
      </c>
      <c r="L366" t="s">
        <v>221</v>
      </c>
      <c r="M366" s="32" t="s">
        <v>326</v>
      </c>
      <c r="N366">
        <v>0</v>
      </c>
      <c r="O366" s="22" t="s">
        <v>150</v>
      </c>
    </row>
    <row r="367" spans="1:16">
      <c r="A367" s="18">
        <v>81</v>
      </c>
      <c r="B367">
        <v>1</v>
      </c>
      <c r="C367" s="18">
        <v>6.7380163848701402</v>
      </c>
      <c r="D367" t="s">
        <v>14</v>
      </c>
      <c r="E367" t="s">
        <v>326</v>
      </c>
      <c r="F367" s="21" t="s">
        <v>15</v>
      </c>
      <c r="G367" t="s">
        <v>273</v>
      </c>
      <c r="H367">
        <v>75</v>
      </c>
      <c r="I367" t="s">
        <v>137</v>
      </c>
      <c r="J367" t="s">
        <v>125</v>
      </c>
      <c r="K367" t="s">
        <v>130</v>
      </c>
      <c r="L367" t="s">
        <v>221</v>
      </c>
      <c r="M367" s="32" t="s">
        <v>326</v>
      </c>
      <c r="N367">
        <v>0</v>
      </c>
      <c r="O367" s="22" t="s">
        <v>150</v>
      </c>
    </row>
    <row r="368" spans="1:16">
      <c r="A368" s="18">
        <v>81</v>
      </c>
      <c r="B368">
        <v>2</v>
      </c>
      <c r="C368" s="18">
        <v>4.5058392888269099</v>
      </c>
      <c r="D368" t="s">
        <v>14</v>
      </c>
      <c r="E368" t="s">
        <v>326</v>
      </c>
      <c r="F368" s="21" t="s">
        <v>15</v>
      </c>
      <c r="G368" t="s">
        <v>273</v>
      </c>
      <c r="H368">
        <v>75</v>
      </c>
      <c r="I368" t="s">
        <v>137</v>
      </c>
      <c r="J368" t="s">
        <v>125</v>
      </c>
      <c r="K368" t="s">
        <v>130</v>
      </c>
      <c r="L368" t="s">
        <v>221</v>
      </c>
      <c r="M368" s="32" t="s">
        <v>326</v>
      </c>
      <c r="N368">
        <v>0</v>
      </c>
      <c r="O368" s="22" t="s">
        <v>150</v>
      </c>
    </row>
    <row r="369" spans="1:16">
      <c r="A369" s="18">
        <v>81</v>
      </c>
      <c r="B369" s="6">
        <v>6</v>
      </c>
      <c r="C369" s="18">
        <v>1.6423217709604301</v>
      </c>
      <c r="D369" t="s">
        <v>14</v>
      </c>
      <c r="E369" t="s">
        <v>326</v>
      </c>
      <c r="F369" s="21" t="s">
        <v>15</v>
      </c>
      <c r="G369" t="s">
        <v>273</v>
      </c>
      <c r="H369">
        <v>75</v>
      </c>
      <c r="I369" t="s">
        <v>137</v>
      </c>
      <c r="J369" t="s">
        <v>125</v>
      </c>
      <c r="K369" t="s">
        <v>130</v>
      </c>
      <c r="L369" t="s">
        <v>221</v>
      </c>
      <c r="M369" s="32" t="s">
        <v>326</v>
      </c>
      <c r="N369">
        <v>0</v>
      </c>
      <c r="O369" s="22" t="s">
        <v>150</v>
      </c>
    </row>
    <row r="370" spans="1:16">
      <c r="A370" s="18">
        <v>81</v>
      </c>
      <c r="B370">
        <v>10</v>
      </c>
      <c r="C370" s="18">
        <v>1.1650688513160199</v>
      </c>
      <c r="D370" t="s">
        <v>14</v>
      </c>
      <c r="E370" t="s">
        <v>326</v>
      </c>
      <c r="F370" s="21" t="s">
        <v>15</v>
      </c>
      <c r="G370" t="s">
        <v>273</v>
      </c>
      <c r="H370">
        <v>75</v>
      </c>
      <c r="I370" t="s">
        <v>137</v>
      </c>
      <c r="J370" t="s">
        <v>125</v>
      </c>
      <c r="K370" t="s">
        <v>130</v>
      </c>
      <c r="L370" t="s">
        <v>221</v>
      </c>
      <c r="M370" s="32" t="s">
        <v>326</v>
      </c>
      <c r="N370">
        <v>0</v>
      </c>
      <c r="O370" s="22" t="s">
        <v>150</v>
      </c>
    </row>
    <row r="371" spans="1:16">
      <c r="A371" s="18">
        <v>81</v>
      </c>
      <c r="B371" s="6">
        <v>24</v>
      </c>
      <c r="C371" s="18">
        <v>1.13996862471675</v>
      </c>
      <c r="D371" t="s">
        <v>14</v>
      </c>
      <c r="E371" t="s">
        <v>326</v>
      </c>
      <c r="F371" s="21" t="s">
        <v>15</v>
      </c>
      <c r="G371" t="s">
        <v>273</v>
      </c>
      <c r="H371">
        <v>75</v>
      </c>
      <c r="I371" t="s">
        <v>137</v>
      </c>
      <c r="J371" t="s">
        <v>125</v>
      </c>
      <c r="K371" t="s">
        <v>130</v>
      </c>
      <c r="L371" t="s">
        <v>221</v>
      </c>
      <c r="M371" s="32" t="s">
        <v>326</v>
      </c>
      <c r="N371">
        <v>0</v>
      </c>
      <c r="O371" s="22" t="s">
        <v>150</v>
      </c>
    </row>
    <row r="372" spans="1:16">
      <c r="A372" s="18">
        <v>82</v>
      </c>
      <c r="B372" s="6">
        <v>0.15584415584415501</v>
      </c>
      <c r="C372" s="18">
        <v>13.8784992784992</v>
      </c>
      <c r="D372" t="s">
        <v>14</v>
      </c>
      <c r="E372" t="s">
        <v>326</v>
      </c>
      <c r="F372" s="21" t="s">
        <v>15</v>
      </c>
      <c r="G372" t="s">
        <v>273</v>
      </c>
      <c r="H372">
        <v>50</v>
      </c>
      <c r="I372" t="s">
        <v>137</v>
      </c>
      <c r="J372" t="s">
        <v>125</v>
      </c>
      <c r="K372" t="s">
        <v>19</v>
      </c>
      <c r="L372" t="s">
        <v>20</v>
      </c>
      <c r="M372" s="32" t="s">
        <v>326</v>
      </c>
      <c r="N372" t="s">
        <v>53</v>
      </c>
      <c r="O372" s="19">
        <v>22378564</v>
      </c>
      <c r="P372" s="6" t="s">
        <v>151</v>
      </c>
    </row>
    <row r="373" spans="1:16">
      <c r="A373" s="18">
        <v>82</v>
      </c>
      <c r="B373">
        <v>0.25</v>
      </c>
      <c r="C373" s="18">
        <v>11.3238095238095</v>
      </c>
      <c r="D373" t="s">
        <v>14</v>
      </c>
      <c r="E373" t="s">
        <v>326</v>
      </c>
      <c r="F373" s="21" t="s">
        <v>15</v>
      </c>
      <c r="G373" t="s">
        <v>273</v>
      </c>
      <c r="H373">
        <v>50</v>
      </c>
      <c r="I373" t="s">
        <v>137</v>
      </c>
      <c r="J373" t="s">
        <v>125</v>
      </c>
      <c r="K373" t="s">
        <v>19</v>
      </c>
      <c r="L373" t="s">
        <v>20</v>
      </c>
      <c r="M373" s="32" t="s">
        <v>326</v>
      </c>
      <c r="N373" t="s">
        <v>53</v>
      </c>
      <c r="O373" s="19">
        <v>22378564</v>
      </c>
    </row>
    <row r="374" spans="1:16">
      <c r="A374" s="18">
        <v>82</v>
      </c>
      <c r="B374">
        <v>1</v>
      </c>
      <c r="C374" s="18">
        <v>10.308513708513701</v>
      </c>
      <c r="D374" t="s">
        <v>14</v>
      </c>
      <c r="E374" t="s">
        <v>326</v>
      </c>
      <c r="F374" s="21" t="s">
        <v>15</v>
      </c>
      <c r="G374" t="s">
        <v>273</v>
      </c>
      <c r="H374">
        <v>50</v>
      </c>
      <c r="I374" t="s">
        <v>137</v>
      </c>
      <c r="J374" t="s">
        <v>125</v>
      </c>
      <c r="K374" t="s">
        <v>19</v>
      </c>
      <c r="L374" t="s">
        <v>20</v>
      </c>
      <c r="M374" s="32" t="s">
        <v>326</v>
      </c>
      <c r="N374" t="s">
        <v>53</v>
      </c>
      <c r="O374" s="19">
        <v>22378564</v>
      </c>
    </row>
    <row r="375" spans="1:16">
      <c r="A375" s="18">
        <v>82</v>
      </c>
      <c r="B375">
        <v>2</v>
      </c>
      <c r="C375" s="18">
        <v>10.2551226551226</v>
      </c>
      <c r="D375" t="s">
        <v>14</v>
      </c>
      <c r="E375" t="s">
        <v>326</v>
      </c>
      <c r="F375" s="21" t="s">
        <v>15</v>
      </c>
      <c r="G375" t="s">
        <v>273</v>
      </c>
      <c r="H375">
        <v>50</v>
      </c>
      <c r="I375" t="s">
        <v>137</v>
      </c>
      <c r="J375" t="s">
        <v>125</v>
      </c>
      <c r="K375" t="s">
        <v>19</v>
      </c>
      <c r="L375" t="s">
        <v>20</v>
      </c>
      <c r="M375" s="32" t="s">
        <v>326</v>
      </c>
      <c r="N375" t="s">
        <v>53</v>
      </c>
      <c r="O375" s="19">
        <v>22378564</v>
      </c>
    </row>
    <row r="376" spans="1:16">
      <c r="A376" s="18">
        <v>82</v>
      </c>
      <c r="B376">
        <v>4</v>
      </c>
      <c r="C376" s="18">
        <v>8.4138528138528095</v>
      </c>
      <c r="D376" t="s">
        <v>14</v>
      </c>
      <c r="E376" t="s">
        <v>326</v>
      </c>
      <c r="F376" s="21" t="s">
        <v>15</v>
      </c>
      <c r="G376" t="s">
        <v>273</v>
      </c>
      <c r="H376">
        <v>50</v>
      </c>
      <c r="I376" t="s">
        <v>137</v>
      </c>
      <c r="J376" t="s">
        <v>125</v>
      </c>
      <c r="K376" t="s">
        <v>19</v>
      </c>
      <c r="L376" t="s">
        <v>20</v>
      </c>
      <c r="M376" s="32" t="s">
        <v>326</v>
      </c>
      <c r="N376" t="s">
        <v>53</v>
      </c>
      <c r="O376" s="19">
        <v>22378564</v>
      </c>
    </row>
    <row r="377" spans="1:16">
      <c r="A377" s="18">
        <v>82</v>
      </c>
      <c r="B377">
        <v>6</v>
      </c>
      <c r="C377" s="18">
        <v>7.8265512265512198</v>
      </c>
      <c r="D377" t="s">
        <v>14</v>
      </c>
      <c r="E377" t="s">
        <v>326</v>
      </c>
      <c r="F377" s="21" t="s">
        <v>15</v>
      </c>
      <c r="G377" t="s">
        <v>273</v>
      </c>
      <c r="H377">
        <v>50</v>
      </c>
      <c r="I377" t="s">
        <v>137</v>
      </c>
      <c r="J377" t="s">
        <v>125</v>
      </c>
      <c r="K377" t="s">
        <v>19</v>
      </c>
      <c r="L377" t="s">
        <v>20</v>
      </c>
      <c r="M377" s="32" t="s">
        <v>326</v>
      </c>
      <c r="N377" t="s">
        <v>53</v>
      </c>
      <c r="O377" s="19">
        <v>22378564</v>
      </c>
    </row>
    <row r="378" spans="1:16">
      <c r="A378" s="18">
        <v>82</v>
      </c>
      <c r="B378">
        <v>10</v>
      </c>
      <c r="C378" s="18">
        <v>6.55440115440115</v>
      </c>
      <c r="D378" t="s">
        <v>14</v>
      </c>
      <c r="E378" t="s">
        <v>326</v>
      </c>
      <c r="F378" s="21" t="s">
        <v>15</v>
      </c>
      <c r="G378" t="s">
        <v>273</v>
      </c>
      <c r="H378">
        <v>50</v>
      </c>
      <c r="I378" t="s">
        <v>137</v>
      </c>
      <c r="J378" t="s">
        <v>125</v>
      </c>
      <c r="K378" t="s">
        <v>19</v>
      </c>
      <c r="L378" t="s">
        <v>20</v>
      </c>
      <c r="M378" s="32" t="s">
        <v>326</v>
      </c>
      <c r="N378" t="s">
        <v>53</v>
      </c>
      <c r="O378" s="19">
        <v>22378564</v>
      </c>
    </row>
    <row r="379" spans="1:16">
      <c r="A379" s="18">
        <v>82</v>
      </c>
      <c r="B379">
        <v>24</v>
      </c>
      <c r="C379" s="18">
        <v>4.6551226551226499</v>
      </c>
      <c r="D379" t="s">
        <v>14</v>
      </c>
      <c r="E379" t="s">
        <v>326</v>
      </c>
      <c r="F379" s="21" t="s">
        <v>15</v>
      </c>
      <c r="G379" t="s">
        <v>273</v>
      </c>
      <c r="H379">
        <v>50</v>
      </c>
      <c r="I379" t="s">
        <v>137</v>
      </c>
      <c r="J379" t="s">
        <v>125</v>
      </c>
      <c r="K379" t="s">
        <v>19</v>
      </c>
      <c r="L379" t="s">
        <v>20</v>
      </c>
      <c r="M379" s="32" t="s">
        <v>326</v>
      </c>
      <c r="N379" t="s">
        <v>53</v>
      </c>
      <c r="O379" s="19">
        <v>22378564</v>
      </c>
    </row>
    <row r="380" spans="1:16">
      <c r="A380" s="18">
        <v>82</v>
      </c>
      <c r="B380">
        <v>48</v>
      </c>
      <c r="C380" s="18">
        <v>2.6124098124097999</v>
      </c>
      <c r="D380" t="s">
        <v>14</v>
      </c>
      <c r="E380" t="s">
        <v>326</v>
      </c>
      <c r="F380" s="21" t="s">
        <v>15</v>
      </c>
      <c r="G380" t="s">
        <v>273</v>
      </c>
      <c r="H380">
        <v>50</v>
      </c>
      <c r="I380" t="s">
        <v>137</v>
      </c>
      <c r="J380" t="s">
        <v>125</v>
      </c>
      <c r="K380" t="s">
        <v>19</v>
      </c>
      <c r="L380" t="s">
        <v>20</v>
      </c>
      <c r="M380" s="32" t="s">
        <v>326</v>
      </c>
      <c r="N380" t="s">
        <v>53</v>
      </c>
      <c r="O380" s="19">
        <v>22378564</v>
      </c>
    </row>
    <row r="381" spans="1:16">
      <c r="A381">
        <v>83</v>
      </c>
      <c r="B381">
        <v>0.5</v>
      </c>
      <c r="C381" s="18">
        <v>2.2222222220000001</v>
      </c>
      <c r="D381" t="s">
        <v>14</v>
      </c>
      <c r="E381">
        <v>22.5</v>
      </c>
      <c r="F381" t="s">
        <v>31</v>
      </c>
      <c r="G381" t="s">
        <v>273</v>
      </c>
      <c r="H381">
        <v>129.1</v>
      </c>
      <c r="I381" t="s">
        <v>29</v>
      </c>
      <c r="J381" t="s">
        <v>152</v>
      </c>
      <c r="K381" t="s">
        <v>19</v>
      </c>
      <c r="L381" s="32" t="s">
        <v>126</v>
      </c>
      <c r="M381" s="32" t="s">
        <v>59</v>
      </c>
      <c r="N381">
        <v>5000</v>
      </c>
      <c r="O381">
        <v>25353068</v>
      </c>
      <c r="P381" s="6" t="s">
        <v>153</v>
      </c>
    </row>
    <row r="382" spans="1:16">
      <c r="A382">
        <v>83</v>
      </c>
      <c r="B382">
        <v>3</v>
      </c>
      <c r="C382" s="18">
        <v>2.2222222220000001</v>
      </c>
      <c r="D382" t="s">
        <v>14</v>
      </c>
      <c r="E382">
        <v>22.5</v>
      </c>
      <c r="F382" t="s">
        <v>31</v>
      </c>
      <c r="G382" t="s">
        <v>273</v>
      </c>
      <c r="H382">
        <v>129.1</v>
      </c>
      <c r="I382" t="s">
        <v>29</v>
      </c>
      <c r="J382" t="s">
        <v>152</v>
      </c>
      <c r="K382" t="s">
        <v>19</v>
      </c>
      <c r="L382" s="32" t="s">
        <v>126</v>
      </c>
      <c r="M382" s="32" t="s">
        <v>59</v>
      </c>
      <c r="N382">
        <v>5000</v>
      </c>
      <c r="O382">
        <v>25353068</v>
      </c>
      <c r="P382" s="6"/>
    </row>
    <row r="383" spans="1:16">
      <c r="A383">
        <v>83</v>
      </c>
      <c r="B383">
        <v>6</v>
      </c>
      <c r="C383" s="18">
        <v>2.2222222220000001</v>
      </c>
      <c r="D383" t="s">
        <v>14</v>
      </c>
      <c r="E383">
        <v>22.5</v>
      </c>
      <c r="F383" t="s">
        <v>31</v>
      </c>
      <c r="G383" t="s">
        <v>273</v>
      </c>
      <c r="H383">
        <v>129.1</v>
      </c>
      <c r="I383" t="s">
        <v>29</v>
      </c>
      <c r="J383" t="s">
        <v>152</v>
      </c>
      <c r="K383" t="s">
        <v>19</v>
      </c>
      <c r="L383" s="32" t="s">
        <v>126</v>
      </c>
      <c r="M383" s="32" t="s">
        <v>59</v>
      </c>
      <c r="N383">
        <v>5000</v>
      </c>
      <c r="O383">
        <v>25353068</v>
      </c>
      <c r="P383" s="6"/>
    </row>
    <row r="384" spans="1:16">
      <c r="A384">
        <v>83</v>
      </c>
      <c r="B384">
        <v>22</v>
      </c>
      <c r="C384" s="18">
        <v>3.111111111</v>
      </c>
      <c r="D384" t="s">
        <v>14</v>
      </c>
      <c r="E384">
        <v>22.5</v>
      </c>
      <c r="F384" t="s">
        <v>31</v>
      </c>
      <c r="G384" t="s">
        <v>273</v>
      </c>
      <c r="H384">
        <v>129.1</v>
      </c>
      <c r="I384" t="s">
        <v>29</v>
      </c>
      <c r="J384" t="s">
        <v>152</v>
      </c>
      <c r="K384" t="s">
        <v>19</v>
      </c>
      <c r="L384" s="32" t="s">
        <v>126</v>
      </c>
      <c r="M384" s="32" t="s">
        <v>59</v>
      </c>
      <c r="N384">
        <v>5000</v>
      </c>
      <c r="O384">
        <v>25353068</v>
      </c>
      <c r="P384" s="6"/>
    </row>
    <row r="385" spans="1:37">
      <c r="A385">
        <v>84</v>
      </c>
      <c r="B385">
        <v>0.5</v>
      </c>
      <c r="C385" s="18">
        <v>2.0224719100000002</v>
      </c>
      <c r="D385" t="s">
        <v>14</v>
      </c>
      <c r="E385">
        <v>22.5</v>
      </c>
      <c r="F385" t="s">
        <v>31</v>
      </c>
      <c r="G385" t="s">
        <v>273</v>
      </c>
      <c r="H385">
        <v>125.2</v>
      </c>
      <c r="I385" t="s">
        <v>29</v>
      </c>
      <c r="J385" t="s">
        <v>152</v>
      </c>
      <c r="K385" t="s">
        <v>19</v>
      </c>
      <c r="L385" t="s">
        <v>20</v>
      </c>
      <c r="M385" s="32" t="s">
        <v>59</v>
      </c>
      <c r="N385">
        <v>5000</v>
      </c>
      <c r="O385">
        <v>25353068</v>
      </c>
      <c r="P385" s="6" t="s">
        <v>154</v>
      </c>
    </row>
    <row r="386" spans="1:37">
      <c r="A386">
        <v>84</v>
      </c>
      <c r="B386">
        <v>3</v>
      </c>
      <c r="C386" s="18">
        <v>2.1348314610000001</v>
      </c>
      <c r="D386" t="s">
        <v>14</v>
      </c>
      <c r="E386">
        <v>22.5</v>
      </c>
      <c r="F386" t="s">
        <v>31</v>
      </c>
      <c r="G386" t="s">
        <v>273</v>
      </c>
      <c r="H386">
        <v>125.2</v>
      </c>
      <c r="I386" t="s">
        <v>29</v>
      </c>
      <c r="J386" t="s">
        <v>152</v>
      </c>
      <c r="K386" t="s">
        <v>19</v>
      </c>
      <c r="L386" t="s">
        <v>20</v>
      </c>
      <c r="M386" s="32" t="s">
        <v>59</v>
      </c>
      <c r="N386">
        <v>5000</v>
      </c>
      <c r="O386">
        <v>25353068</v>
      </c>
      <c r="P386" s="6"/>
    </row>
    <row r="387" spans="1:37" ht="15.6">
      <c r="A387">
        <v>84</v>
      </c>
      <c r="B387">
        <v>6</v>
      </c>
      <c r="C387" s="18">
        <v>2.696629213</v>
      </c>
      <c r="D387" t="s">
        <v>14</v>
      </c>
      <c r="E387">
        <v>22.5</v>
      </c>
      <c r="F387" t="s">
        <v>31</v>
      </c>
      <c r="G387" t="s">
        <v>273</v>
      </c>
      <c r="H387">
        <v>125.2</v>
      </c>
      <c r="I387" t="s">
        <v>29</v>
      </c>
      <c r="J387" t="s">
        <v>152</v>
      </c>
      <c r="K387" t="s">
        <v>19</v>
      </c>
      <c r="L387" t="s">
        <v>20</v>
      </c>
      <c r="M387" s="32" t="s">
        <v>59</v>
      </c>
      <c r="N387">
        <v>5000</v>
      </c>
      <c r="O387">
        <v>25353068</v>
      </c>
      <c r="P387" s="6"/>
      <c r="U387" s="3"/>
      <c r="V387" s="6"/>
      <c r="W387" s="6"/>
      <c r="AG387" s="7"/>
      <c r="AI387" s="10"/>
      <c r="AK387" s="6"/>
    </row>
    <row r="388" spans="1:37" ht="15.6">
      <c r="A388">
        <v>84</v>
      </c>
      <c r="B388">
        <v>22</v>
      </c>
      <c r="C388" s="18">
        <v>2.9213483149999999</v>
      </c>
      <c r="D388" t="s">
        <v>14</v>
      </c>
      <c r="E388">
        <v>22.5</v>
      </c>
      <c r="F388" t="s">
        <v>31</v>
      </c>
      <c r="G388" t="s">
        <v>273</v>
      </c>
      <c r="H388">
        <v>125.2</v>
      </c>
      <c r="I388" t="s">
        <v>29</v>
      </c>
      <c r="J388" t="s">
        <v>152</v>
      </c>
      <c r="K388" t="s">
        <v>19</v>
      </c>
      <c r="L388" t="s">
        <v>20</v>
      </c>
      <c r="M388" s="32" t="s">
        <v>59</v>
      </c>
      <c r="N388">
        <v>5000</v>
      </c>
      <c r="O388">
        <v>25353068</v>
      </c>
      <c r="P388" s="6"/>
      <c r="U388" s="3"/>
      <c r="V388" s="6"/>
      <c r="W388" s="6"/>
      <c r="AG388" s="7"/>
      <c r="AI388" s="10"/>
    </row>
    <row r="389" spans="1:37" ht="15.6">
      <c r="A389">
        <v>85</v>
      </c>
      <c r="B389">
        <v>0.5</v>
      </c>
      <c r="C389" s="18">
        <v>4.5999999999999996</v>
      </c>
      <c r="D389" t="s">
        <v>14</v>
      </c>
      <c r="E389">
        <v>17</v>
      </c>
      <c r="F389" s="21" t="s">
        <v>15</v>
      </c>
      <c r="G389" t="s">
        <v>273</v>
      </c>
      <c r="H389">
        <v>175.3</v>
      </c>
      <c r="I389" t="s">
        <v>29</v>
      </c>
      <c r="J389" t="s">
        <v>152</v>
      </c>
      <c r="K389" t="s">
        <v>19</v>
      </c>
      <c r="L389" t="s">
        <v>159</v>
      </c>
      <c r="M389" s="32" t="s">
        <v>196</v>
      </c>
      <c r="N389">
        <v>5000</v>
      </c>
      <c r="O389">
        <v>24937108</v>
      </c>
      <c r="P389" t="s">
        <v>156</v>
      </c>
      <c r="U389" s="3"/>
      <c r="V389" s="6"/>
      <c r="AG389" s="7"/>
      <c r="AI389" s="10"/>
    </row>
    <row r="390" spans="1:37" ht="15.6">
      <c r="A390">
        <v>85</v>
      </c>
      <c r="B390">
        <v>4</v>
      </c>
      <c r="C390" s="18">
        <v>3.2</v>
      </c>
      <c r="D390" t="s">
        <v>14</v>
      </c>
      <c r="E390">
        <v>17</v>
      </c>
      <c r="F390" s="21" t="s">
        <v>15</v>
      </c>
      <c r="G390" t="s">
        <v>273</v>
      </c>
      <c r="H390">
        <v>175.3</v>
      </c>
      <c r="I390" t="s">
        <v>29</v>
      </c>
      <c r="J390" t="s">
        <v>152</v>
      </c>
      <c r="K390" t="s">
        <v>19</v>
      </c>
      <c r="L390" t="s">
        <v>159</v>
      </c>
      <c r="M390" s="32" t="s">
        <v>196</v>
      </c>
      <c r="N390">
        <v>5000</v>
      </c>
      <c r="O390">
        <v>24937108</v>
      </c>
      <c r="P390" s="6"/>
      <c r="U390" s="3"/>
      <c r="V390" s="6"/>
      <c r="W390" s="6"/>
      <c r="AG390" s="7"/>
      <c r="AI390" s="10"/>
    </row>
    <row r="391" spans="1:37" ht="15.6">
      <c r="A391">
        <v>85</v>
      </c>
      <c r="B391">
        <v>14</v>
      </c>
      <c r="C391" s="18">
        <v>3</v>
      </c>
      <c r="D391" t="s">
        <v>14</v>
      </c>
      <c r="E391">
        <v>17</v>
      </c>
      <c r="F391" s="21" t="s">
        <v>15</v>
      </c>
      <c r="G391" t="s">
        <v>273</v>
      </c>
      <c r="H391">
        <v>175.3</v>
      </c>
      <c r="I391" t="s">
        <v>29</v>
      </c>
      <c r="J391" t="s">
        <v>152</v>
      </c>
      <c r="K391" t="s">
        <v>19</v>
      </c>
      <c r="L391" t="s">
        <v>159</v>
      </c>
      <c r="M391" s="32" t="s">
        <v>196</v>
      </c>
      <c r="N391">
        <v>5000</v>
      </c>
      <c r="O391">
        <v>24937108</v>
      </c>
      <c r="P391" s="6"/>
      <c r="U391" s="3"/>
      <c r="V391" s="6"/>
      <c r="W391" s="6"/>
      <c r="AG391" s="7"/>
      <c r="AI391" s="10"/>
    </row>
    <row r="392" spans="1:37" ht="15.6">
      <c r="A392">
        <v>85</v>
      </c>
      <c r="B392">
        <v>24</v>
      </c>
      <c r="C392" s="18">
        <v>2.2000000000000002</v>
      </c>
      <c r="D392" t="s">
        <v>14</v>
      </c>
      <c r="E392">
        <v>17</v>
      </c>
      <c r="F392" s="21" t="s">
        <v>15</v>
      </c>
      <c r="G392" t="s">
        <v>273</v>
      </c>
      <c r="H392">
        <v>175.3</v>
      </c>
      <c r="I392" t="s">
        <v>29</v>
      </c>
      <c r="J392" t="s">
        <v>152</v>
      </c>
      <c r="K392" t="s">
        <v>19</v>
      </c>
      <c r="L392" t="s">
        <v>159</v>
      </c>
      <c r="M392" s="32" t="s">
        <v>196</v>
      </c>
      <c r="N392">
        <v>5000</v>
      </c>
      <c r="O392">
        <v>24937108</v>
      </c>
      <c r="U392" s="3"/>
      <c r="V392" s="6"/>
      <c r="AG392" s="7"/>
      <c r="AI392" s="10"/>
      <c r="AK392" s="6"/>
    </row>
    <row r="393" spans="1:37" ht="15.6">
      <c r="A393">
        <v>85</v>
      </c>
      <c r="B393">
        <v>48</v>
      </c>
      <c r="C393" s="18">
        <v>2</v>
      </c>
      <c r="D393" t="s">
        <v>14</v>
      </c>
      <c r="E393">
        <v>17</v>
      </c>
      <c r="F393" s="21" t="s">
        <v>15</v>
      </c>
      <c r="G393" t="s">
        <v>273</v>
      </c>
      <c r="H393">
        <v>175.3</v>
      </c>
      <c r="I393" t="s">
        <v>29</v>
      </c>
      <c r="J393" t="s">
        <v>152</v>
      </c>
      <c r="K393" t="s">
        <v>19</v>
      </c>
      <c r="L393" t="s">
        <v>159</v>
      </c>
      <c r="M393" s="32" t="s">
        <v>196</v>
      </c>
      <c r="N393">
        <v>5000</v>
      </c>
      <c r="O393">
        <v>24937108</v>
      </c>
      <c r="U393" s="3"/>
      <c r="V393" s="6"/>
      <c r="AG393" s="7"/>
      <c r="AI393" s="10"/>
    </row>
    <row r="394" spans="1:37" ht="15.6">
      <c r="A394">
        <v>86</v>
      </c>
      <c r="B394">
        <v>0.5</v>
      </c>
      <c r="C394" s="18">
        <v>3.3</v>
      </c>
      <c r="D394" t="s">
        <v>14</v>
      </c>
      <c r="E394">
        <v>17</v>
      </c>
      <c r="F394" s="21" t="s">
        <v>15</v>
      </c>
      <c r="G394" t="s">
        <v>273</v>
      </c>
      <c r="H394">
        <v>80</v>
      </c>
      <c r="I394" t="s">
        <v>29</v>
      </c>
      <c r="J394" t="s">
        <v>152</v>
      </c>
      <c r="K394" t="s">
        <v>19</v>
      </c>
      <c r="L394" t="s">
        <v>20</v>
      </c>
      <c r="M394" s="32" t="s">
        <v>326</v>
      </c>
      <c r="N394">
        <v>5000</v>
      </c>
      <c r="O394">
        <v>24937108</v>
      </c>
      <c r="P394" t="s">
        <v>157</v>
      </c>
      <c r="U394" s="3"/>
      <c r="V394" s="6"/>
      <c r="AG394" s="7"/>
      <c r="AI394" s="10"/>
    </row>
    <row r="395" spans="1:37" ht="15.6">
      <c r="A395">
        <v>86</v>
      </c>
      <c r="B395">
        <v>4</v>
      </c>
      <c r="C395" s="18">
        <v>3.1</v>
      </c>
      <c r="D395" t="s">
        <v>14</v>
      </c>
      <c r="E395">
        <v>17</v>
      </c>
      <c r="F395" s="21" t="s">
        <v>15</v>
      </c>
      <c r="G395" t="s">
        <v>273</v>
      </c>
      <c r="H395">
        <v>80</v>
      </c>
      <c r="I395" t="s">
        <v>29</v>
      </c>
      <c r="J395" t="s">
        <v>152</v>
      </c>
      <c r="K395" t="s">
        <v>19</v>
      </c>
      <c r="L395" t="s">
        <v>20</v>
      </c>
      <c r="M395" s="32" t="s">
        <v>326</v>
      </c>
      <c r="N395">
        <v>5000</v>
      </c>
      <c r="O395">
        <v>24937108</v>
      </c>
      <c r="U395" s="3"/>
      <c r="V395" s="6"/>
      <c r="AG395" s="7"/>
      <c r="AI395" s="10"/>
    </row>
    <row r="396" spans="1:37" ht="15.6">
      <c r="A396">
        <v>86</v>
      </c>
      <c r="B396">
        <v>14</v>
      </c>
      <c r="C396" s="18">
        <v>2.9</v>
      </c>
      <c r="D396" t="s">
        <v>14</v>
      </c>
      <c r="E396">
        <v>17</v>
      </c>
      <c r="F396" s="21" t="s">
        <v>15</v>
      </c>
      <c r="G396" t="s">
        <v>273</v>
      </c>
      <c r="H396">
        <v>80</v>
      </c>
      <c r="I396" t="s">
        <v>29</v>
      </c>
      <c r="J396" t="s">
        <v>152</v>
      </c>
      <c r="K396" t="s">
        <v>19</v>
      </c>
      <c r="L396" t="s">
        <v>20</v>
      </c>
      <c r="M396" s="32" t="s">
        <v>326</v>
      </c>
      <c r="N396">
        <v>5000</v>
      </c>
      <c r="O396">
        <v>24937108</v>
      </c>
      <c r="U396" s="3"/>
      <c r="V396" s="6"/>
      <c r="AG396" s="7"/>
      <c r="AI396" s="10"/>
    </row>
    <row r="397" spans="1:37">
      <c r="A397">
        <v>86</v>
      </c>
      <c r="B397">
        <v>24</v>
      </c>
      <c r="C397" s="18">
        <v>2.6</v>
      </c>
      <c r="D397" t="s">
        <v>14</v>
      </c>
      <c r="E397">
        <v>17</v>
      </c>
      <c r="F397" s="21" t="s">
        <v>15</v>
      </c>
      <c r="G397" t="s">
        <v>273</v>
      </c>
      <c r="H397">
        <v>80</v>
      </c>
      <c r="I397" t="s">
        <v>29</v>
      </c>
      <c r="J397" t="s">
        <v>152</v>
      </c>
      <c r="K397" t="s">
        <v>19</v>
      </c>
      <c r="L397" t="s">
        <v>20</v>
      </c>
      <c r="M397" s="32" t="s">
        <v>326</v>
      </c>
      <c r="N397">
        <v>5000</v>
      </c>
      <c r="O397">
        <v>24937108</v>
      </c>
    </row>
    <row r="398" spans="1:37">
      <c r="A398">
        <v>86</v>
      </c>
      <c r="B398">
        <v>48</v>
      </c>
      <c r="C398" s="18">
        <v>2.4</v>
      </c>
      <c r="D398" t="s">
        <v>14</v>
      </c>
      <c r="E398">
        <v>17</v>
      </c>
      <c r="F398" s="21" t="s">
        <v>15</v>
      </c>
      <c r="G398" t="s">
        <v>273</v>
      </c>
      <c r="H398">
        <v>80</v>
      </c>
      <c r="I398" t="s">
        <v>29</v>
      </c>
      <c r="J398" t="s">
        <v>152</v>
      </c>
      <c r="K398" t="s">
        <v>19</v>
      </c>
      <c r="L398" t="s">
        <v>20</v>
      </c>
      <c r="M398" s="32" t="s">
        <v>326</v>
      </c>
      <c r="N398">
        <v>5000</v>
      </c>
      <c r="O398">
        <v>24937108</v>
      </c>
    </row>
    <row r="399" spans="1:37">
      <c r="A399">
        <v>87</v>
      </c>
      <c r="B399">
        <v>0.5</v>
      </c>
      <c r="C399" s="18">
        <v>4.9000000000000004</v>
      </c>
      <c r="D399" t="s">
        <v>14</v>
      </c>
      <c r="E399" t="s">
        <v>326</v>
      </c>
      <c r="F399" t="s">
        <v>158</v>
      </c>
      <c r="G399" t="s">
        <v>273</v>
      </c>
      <c r="H399">
        <v>194.4</v>
      </c>
      <c r="I399" t="s">
        <v>29</v>
      </c>
      <c r="J399" t="s">
        <v>152</v>
      </c>
      <c r="K399" t="s">
        <v>19</v>
      </c>
      <c r="L399" t="s">
        <v>159</v>
      </c>
      <c r="M399" s="32" t="s">
        <v>196</v>
      </c>
      <c r="N399">
        <v>5000</v>
      </c>
      <c r="O399">
        <v>24875656</v>
      </c>
      <c r="P399" s="26" t="s">
        <v>359</v>
      </c>
    </row>
    <row r="400" spans="1:37">
      <c r="A400">
        <v>87</v>
      </c>
      <c r="B400">
        <v>4</v>
      </c>
      <c r="C400" s="18">
        <v>4.3</v>
      </c>
      <c r="D400" t="s">
        <v>14</v>
      </c>
      <c r="E400" t="s">
        <v>326</v>
      </c>
      <c r="F400" t="s">
        <v>158</v>
      </c>
      <c r="G400" t="s">
        <v>273</v>
      </c>
      <c r="H400">
        <v>194.4</v>
      </c>
      <c r="I400" t="s">
        <v>29</v>
      </c>
      <c r="J400" t="s">
        <v>152</v>
      </c>
      <c r="K400" t="s">
        <v>19</v>
      </c>
      <c r="L400" t="s">
        <v>159</v>
      </c>
      <c r="M400" s="32" t="s">
        <v>196</v>
      </c>
      <c r="N400">
        <v>5000</v>
      </c>
      <c r="O400">
        <v>24875656</v>
      </c>
    </row>
    <row r="401" spans="1:16">
      <c r="A401">
        <v>87</v>
      </c>
      <c r="B401">
        <v>16</v>
      </c>
      <c r="C401" s="18">
        <v>3.8</v>
      </c>
      <c r="D401" t="s">
        <v>14</v>
      </c>
      <c r="E401" t="s">
        <v>326</v>
      </c>
      <c r="F401" t="s">
        <v>158</v>
      </c>
      <c r="G401" t="s">
        <v>273</v>
      </c>
      <c r="H401">
        <v>194.4</v>
      </c>
      <c r="I401" t="s">
        <v>29</v>
      </c>
      <c r="J401" t="s">
        <v>152</v>
      </c>
      <c r="K401" t="s">
        <v>19</v>
      </c>
      <c r="L401" t="s">
        <v>159</v>
      </c>
      <c r="M401" s="32" t="s">
        <v>196</v>
      </c>
      <c r="N401">
        <v>5000</v>
      </c>
      <c r="O401">
        <v>24875656</v>
      </c>
    </row>
    <row r="402" spans="1:16">
      <c r="A402">
        <v>87</v>
      </c>
      <c r="B402">
        <v>24</v>
      </c>
      <c r="C402" s="18">
        <v>3.8</v>
      </c>
      <c r="D402" t="s">
        <v>14</v>
      </c>
      <c r="E402" t="s">
        <v>326</v>
      </c>
      <c r="F402" t="s">
        <v>158</v>
      </c>
      <c r="G402" t="s">
        <v>273</v>
      </c>
      <c r="H402">
        <v>194.4</v>
      </c>
      <c r="I402" t="s">
        <v>29</v>
      </c>
      <c r="J402" t="s">
        <v>152</v>
      </c>
      <c r="K402" t="s">
        <v>19</v>
      </c>
      <c r="L402" t="s">
        <v>159</v>
      </c>
      <c r="M402" s="32" t="s">
        <v>196</v>
      </c>
      <c r="N402">
        <v>5000</v>
      </c>
      <c r="O402">
        <v>24875656</v>
      </c>
      <c r="P402" s="26"/>
    </row>
    <row r="403" spans="1:16">
      <c r="A403">
        <v>88</v>
      </c>
      <c r="B403">
        <v>0.5</v>
      </c>
      <c r="C403" s="18">
        <v>2.2999999999999998</v>
      </c>
      <c r="D403" t="s">
        <v>14</v>
      </c>
      <c r="E403" t="s">
        <v>326</v>
      </c>
      <c r="F403" t="s">
        <v>158</v>
      </c>
      <c r="G403" t="s">
        <v>273</v>
      </c>
      <c r="H403">
        <v>150</v>
      </c>
      <c r="I403" t="s">
        <v>29</v>
      </c>
      <c r="J403" t="s">
        <v>152</v>
      </c>
      <c r="K403" t="s">
        <v>19</v>
      </c>
      <c r="L403" t="s">
        <v>20</v>
      </c>
      <c r="M403" s="32" t="s">
        <v>326</v>
      </c>
      <c r="N403">
        <v>5000</v>
      </c>
      <c r="O403">
        <v>24875656</v>
      </c>
      <c r="P403" s="26" t="s">
        <v>360</v>
      </c>
    </row>
    <row r="404" spans="1:16">
      <c r="A404">
        <v>88</v>
      </c>
      <c r="B404">
        <v>4</v>
      </c>
      <c r="C404" s="18">
        <v>2.4</v>
      </c>
      <c r="D404" t="s">
        <v>14</v>
      </c>
      <c r="E404" t="s">
        <v>326</v>
      </c>
      <c r="F404" t="s">
        <v>158</v>
      </c>
      <c r="G404" t="s">
        <v>273</v>
      </c>
      <c r="H404">
        <v>150</v>
      </c>
      <c r="I404" t="s">
        <v>29</v>
      </c>
      <c r="J404" t="s">
        <v>152</v>
      </c>
      <c r="K404" t="s">
        <v>19</v>
      </c>
      <c r="L404" t="s">
        <v>20</v>
      </c>
      <c r="M404" s="32" t="s">
        <v>326</v>
      </c>
      <c r="N404">
        <v>5000</v>
      </c>
      <c r="O404">
        <v>24875656</v>
      </c>
      <c r="P404" s="26"/>
    </row>
    <row r="405" spans="1:16">
      <c r="A405">
        <v>88</v>
      </c>
      <c r="B405">
        <v>16</v>
      </c>
      <c r="C405" s="18">
        <v>2.7</v>
      </c>
      <c r="D405" t="s">
        <v>14</v>
      </c>
      <c r="E405" t="s">
        <v>326</v>
      </c>
      <c r="F405" t="s">
        <v>158</v>
      </c>
      <c r="G405" t="s">
        <v>273</v>
      </c>
      <c r="H405">
        <v>150</v>
      </c>
      <c r="I405" t="s">
        <v>29</v>
      </c>
      <c r="J405" t="s">
        <v>152</v>
      </c>
      <c r="K405" t="s">
        <v>19</v>
      </c>
      <c r="L405" t="s">
        <v>20</v>
      </c>
      <c r="M405" s="32" t="s">
        <v>326</v>
      </c>
      <c r="N405">
        <v>5000</v>
      </c>
      <c r="O405">
        <v>24875656</v>
      </c>
      <c r="P405" s="26"/>
    </row>
    <row r="406" spans="1:16">
      <c r="A406">
        <v>88</v>
      </c>
      <c r="B406">
        <v>24</v>
      </c>
      <c r="C406" s="18">
        <v>2.8</v>
      </c>
      <c r="D406" t="s">
        <v>14</v>
      </c>
      <c r="E406" t="s">
        <v>326</v>
      </c>
      <c r="F406" t="s">
        <v>158</v>
      </c>
      <c r="G406" t="s">
        <v>273</v>
      </c>
      <c r="H406">
        <v>150</v>
      </c>
      <c r="I406" t="s">
        <v>29</v>
      </c>
      <c r="J406" t="s">
        <v>152</v>
      </c>
      <c r="K406" t="s">
        <v>19</v>
      </c>
      <c r="L406" t="s">
        <v>20</v>
      </c>
      <c r="M406" s="32" t="s">
        <v>326</v>
      </c>
      <c r="N406">
        <v>5000</v>
      </c>
      <c r="O406">
        <v>24875656</v>
      </c>
      <c r="P406" s="26"/>
    </row>
    <row r="407" spans="1:16">
      <c r="A407">
        <v>89</v>
      </c>
      <c r="B407">
        <v>0.5</v>
      </c>
      <c r="C407" s="18">
        <v>3.7</v>
      </c>
      <c r="D407" t="s">
        <v>14</v>
      </c>
      <c r="E407">
        <v>17</v>
      </c>
      <c r="F407" s="21" t="s">
        <v>15</v>
      </c>
      <c r="G407" t="s">
        <v>273</v>
      </c>
      <c r="H407">
        <v>168</v>
      </c>
      <c r="I407" t="s">
        <v>29</v>
      </c>
      <c r="J407" t="s">
        <v>152</v>
      </c>
      <c r="K407" t="s">
        <v>19</v>
      </c>
      <c r="L407" t="s">
        <v>159</v>
      </c>
      <c r="M407" s="32" t="s">
        <v>196</v>
      </c>
      <c r="N407">
        <v>5000</v>
      </c>
      <c r="O407">
        <v>24083623</v>
      </c>
      <c r="P407" s="6" t="s">
        <v>361</v>
      </c>
    </row>
    <row r="408" spans="1:16">
      <c r="A408">
        <v>89</v>
      </c>
      <c r="B408">
        <v>2</v>
      </c>
      <c r="C408" s="18">
        <v>3.8</v>
      </c>
      <c r="D408" t="s">
        <v>14</v>
      </c>
      <c r="E408">
        <v>17</v>
      </c>
      <c r="F408" s="21" t="s">
        <v>15</v>
      </c>
      <c r="G408" t="s">
        <v>273</v>
      </c>
      <c r="H408">
        <v>168</v>
      </c>
      <c r="I408" t="s">
        <v>29</v>
      </c>
      <c r="J408" t="s">
        <v>152</v>
      </c>
      <c r="K408" t="s">
        <v>19</v>
      </c>
      <c r="L408" t="s">
        <v>159</v>
      </c>
      <c r="M408" s="32" t="s">
        <v>196</v>
      </c>
      <c r="N408">
        <v>5000</v>
      </c>
      <c r="O408">
        <v>24083623</v>
      </c>
      <c r="P408" s="6"/>
    </row>
    <row r="409" spans="1:16">
      <c r="A409">
        <v>89</v>
      </c>
      <c r="B409">
        <v>5</v>
      </c>
      <c r="C409" s="18">
        <v>4</v>
      </c>
      <c r="D409" t="s">
        <v>14</v>
      </c>
      <c r="E409">
        <v>17</v>
      </c>
      <c r="F409" s="21" t="s">
        <v>15</v>
      </c>
      <c r="G409" t="s">
        <v>273</v>
      </c>
      <c r="H409">
        <v>168</v>
      </c>
      <c r="I409" t="s">
        <v>29</v>
      </c>
      <c r="J409" t="s">
        <v>152</v>
      </c>
      <c r="K409" t="s">
        <v>19</v>
      </c>
      <c r="L409" t="s">
        <v>159</v>
      </c>
      <c r="M409" s="32" t="s">
        <v>196</v>
      </c>
      <c r="N409">
        <v>5000</v>
      </c>
      <c r="O409">
        <v>24083623</v>
      </c>
      <c r="P409" s="6"/>
    </row>
    <row r="410" spans="1:16">
      <c r="A410">
        <v>89</v>
      </c>
      <c r="B410">
        <v>16</v>
      </c>
      <c r="C410" s="18">
        <v>4.3</v>
      </c>
      <c r="D410" t="s">
        <v>14</v>
      </c>
      <c r="E410">
        <v>17</v>
      </c>
      <c r="F410" s="21" t="s">
        <v>15</v>
      </c>
      <c r="G410" t="s">
        <v>273</v>
      </c>
      <c r="H410">
        <v>168</v>
      </c>
      <c r="I410" t="s">
        <v>29</v>
      </c>
      <c r="J410" t="s">
        <v>152</v>
      </c>
      <c r="K410" t="s">
        <v>19</v>
      </c>
      <c r="L410" t="s">
        <v>159</v>
      </c>
      <c r="M410" s="32" t="s">
        <v>196</v>
      </c>
      <c r="N410">
        <v>5000</v>
      </c>
      <c r="O410">
        <v>24083623</v>
      </c>
      <c r="P410" s="6"/>
    </row>
    <row r="411" spans="1:16">
      <c r="A411">
        <v>89</v>
      </c>
      <c r="B411">
        <v>24</v>
      </c>
      <c r="C411" s="18">
        <v>3.7</v>
      </c>
      <c r="D411" t="s">
        <v>14</v>
      </c>
      <c r="E411">
        <v>17</v>
      </c>
      <c r="F411" s="21" t="s">
        <v>15</v>
      </c>
      <c r="G411" t="s">
        <v>273</v>
      </c>
      <c r="H411">
        <v>168</v>
      </c>
      <c r="I411" t="s">
        <v>29</v>
      </c>
      <c r="J411" t="s">
        <v>152</v>
      </c>
      <c r="K411" t="s">
        <v>19</v>
      </c>
      <c r="L411" t="s">
        <v>159</v>
      </c>
      <c r="M411" s="32" t="s">
        <v>196</v>
      </c>
      <c r="N411">
        <v>5000</v>
      </c>
      <c r="O411">
        <v>24083623</v>
      </c>
      <c r="P411" s="6"/>
    </row>
    <row r="412" spans="1:16">
      <c r="A412">
        <v>89</v>
      </c>
      <c r="B412">
        <v>48</v>
      </c>
      <c r="C412" s="18">
        <v>3.4</v>
      </c>
      <c r="D412" t="s">
        <v>14</v>
      </c>
      <c r="E412">
        <v>17</v>
      </c>
      <c r="F412" s="21" t="s">
        <v>15</v>
      </c>
      <c r="G412" t="s">
        <v>273</v>
      </c>
      <c r="H412">
        <v>168</v>
      </c>
      <c r="I412" t="s">
        <v>29</v>
      </c>
      <c r="J412" t="s">
        <v>152</v>
      </c>
      <c r="K412" t="s">
        <v>19</v>
      </c>
      <c r="L412" t="s">
        <v>20</v>
      </c>
      <c r="M412" s="32" t="s">
        <v>196</v>
      </c>
      <c r="N412">
        <v>5000</v>
      </c>
      <c r="O412">
        <v>24083623</v>
      </c>
    </row>
    <row r="413" spans="1:16">
      <c r="A413">
        <v>90</v>
      </c>
      <c r="B413">
        <v>0.5</v>
      </c>
      <c r="C413" s="18">
        <v>2.6</v>
      </c>
      <c r="D413" t="s">
        <v>14</v>
      </c>
      <c r="E413">
        <v>17</v>
      </c>
      <c r="F413" s="21" t="s">
        <v>15</v>
      </c>
      <c r="G413" t="s">
        <v>273</v>
      </c>
      <c r="H413">
        <v>168</v>
      </c>
      <c r="I413" t="s">
        <v>29</v>
      </c>
      <c r="J413" t="s">
        <v>152</v>
      </c>
      <c r="K413" t="s">
        <v>19</v>
      </c>
      <c r="L413" t="s">
        <v>159</v>
      </c>
      <c r="M413" s="32" t="s">
        <v>196</v>
      </c>
      <c r="N413">
        <v>5000</v>
      </c>
      <c r="O413">
        <v>24083623</v>
      </c>
      <c r="P413" s="6" t="s">
        <v>362</v>
      </c>
    </row>
    <row r="414" spans="1:16">
      <c r="A414">
        <v>90</v>
      </c>
      <c r="B414">
        <v>2</v>
      </c>
      <c r="C414" s="18">
        <v>2.6</v>
      </c>
      <c r="D414" t="s">
        <v>14</v>
      </c>
      <c r="E414">
        <v>17</v>
      </c>
      <c r="F414" s="21" t="s">
        <v>15</v>
      </c>
      <c r="G414" t="s">
        <v>273</v>
      </c>
      <c r="H414">
        <v>168</v>
      </c>
      <c r="I414" t="s">
        <v>29</v>
      </c>
      <c r="J414" t="s">
        <v>152</v>
      </c>
      <c r="K414" t="s">
        <v>19</v>
      </c>
      <c r="L414" t="s">
        <v>159</v>
      </c>
      <c r="M414" s="32" t="s">
        <v>196</v>
      </c>
      <c r="N414">
        <v>5000</v>
      </c>
      <c r="O414">
        <v>24083623</v>
      </c>
    </row>
    <row r="415" spans="1:16">
      <c r="A415">
        <v>90</v>
      </c>
      <c r="B415">
        <v>5</v>
      </c>
      <c r="C415" s="18">
        <v>2.5</v>
      </c>
      <c r="D415" t="s">
        <v>14</v>
      </c>
      <c r="E415">
        <v>17</v>
      </c>
      <c r="F415" s="21" t="s">
        <v>15</v>
      </c>
      <c r="G415" t="s">
        <v>273</v>
      </c>
      <c r="H415">
        <v>168</v>
      </c>
      <c r="I415" t="s">
        <v>29</v>
      </c>
      <c r="J415" t="s">
        <v>152</v>
      </c>
      <c r="K415" t="s">
        <v>19</v>
      </c>
      <c r="L415" t="s">
        <v>159</v>
      </c>
      <c r="M415" s="32" t="s">
        <v>196</v>
      </c>
      <c r="N415">
        <v>5000</v>
      </c>
      <c r="O415">
        <v>24083623</v>
      </c>
    </row>
    <row r="416" spans="1:16">
      <c r="A416">
        <v>90</v>
      </c>
      <c r="B416">
        <v>16</v>
      </c>
      <c r="C416" s="18">
        <v>2.6</v>
      </c>
      <c r="D416" t="s">
        <v>14</v>
      </c>
      <c r="E416">
        <v>17</v>
      </c>
      <c r="F416" s="21" t="s">
        <v>15</v>
      </c>
      <c r="G416" t="s">
        <v>273</v>
      </c>
      <c r="H416">
        <v>168</v>
      </c>
      <c r="I416" t="s">
        <v>29</v>
      </c>
      <c r="J416" t="s">
        <v>152</v>
      </c>
      <c r="K416" t="s">
        <v>19</v>
      </c>
      <c r="L416" t="s">
        <v>159</v>
      </c>
      <c r="M416" s="32" t="s">
        <v>196</v>
      </c>
      <c r="N416">
        <v>5000</v>
      </c>
      <c r="O416">
        <v>24083623</v>
      </c>
    </row>
    <row r="417" spans="1:16">
      <c r="A417">
        <v>90</v>
      </c>
      <c r="B417">
        <v>24</v>
      </c>
      <c r="C417" s="18">
        <v>2.2999999999999998</v>
      </c>
      <c r="D417" t="s">
        <v>14</v>
      </c>
      <c r="E417">
        <v>17</v>
      </c>
      <c r="F417" s="21" t="s">
        <v>15</v>
      </c>
      <c r="G417" t="s">
        <v>273</v>
      </c>
      <c r="H417">
        <v>168</v>
      </c>
      <c r="I417" t="s">
        <v>29</v>
      </c>
      <c r="J417" t="s">
        <v>152</v>
      </c>
      <c r="K417" t="s">
        <v>19</v>
      </c>
      <c r="L417" t="s">
        <v>159</v>
      </c>
      <c r="M417" s="32" t="s">
        <v>196</v>
      </c>
      <c r="N417">
        <v>5000</v>
      </c>
      <c r="O417">
        <v>24083623</v>
      </c>
      <c r="P417" s="6"/>
    </row>
    <row r="418" spans="1:16">
      <c r="A418">
        <v>90</v>
      </c>
      <c r="B418">
        <v>48</v>
      </c>
      <c r="C418" s="18">
        <v>2.2000000000000002</v>
      </c>
      <c r="D418" t="s">
        <v>14</v>
      </c>
      <c r="E418">
        <v>17</v>
      </c>
      <c r="F418" s="21" t="s">
        <v>15</v>
      </c>
      <c r="G418" t="s">
        <v>273</v>
      </c>
      <c r="H418">
        <v>168</v>
      </c>
      <c r="I418" t="s">
        <v>29</v>
      </c>
      <c r="J418" t="s">
        <v>152</v>
      </c>
      <c r="K418" t="s">
        <v>19</v>
      </c>
      <c r="L418" t="s">
        <v>160</v>
      </c>
      <c r="M418" s="32" t="s">
        <v>196</v>
      </c>
      <c r="N418">
        <v>5000</v>
      </c>
      <c r="O418">
        <v>24083623</v>
      </c>
    </row>
    <row r="419" spans="1:16">
      <c r="A419">
        <v>91</v>
      </c>
      <c r="B419">
        <v>4</v>
      </c>
      <c r="C419" s="18">
        <v>11.6</v>
      </c>
      <c r="D419" t="s">
        <v>14</v>
      </c>
      <c r="E419">
        <v>21.4</v>
      </c>
      <c r="F419" t="s">
        <v>31</v>
      </c>
      <c r="G419" t="s">
        <v>273</v>
      </c>
      <c r="H419">
        <v>7</v>
      </c>
      <c r="I419" s="21" t="s">
        <v>161</v>
      </c>
      <c r="J419" t="s">
        <v>152</v>
      </c>
      <c r="K419" t="s">
        <v>19</v>
      </c>
      <c r="L419" t="s">
        <v>160</v>
      </c>
      <c r="M419" s="32" t="s">
        <v>196</v>
      </c>
      <c r="N419">
        <v>500</v>
      </c>
      <c r="O419">
        <v>21670497</v>
      </c>
      <c r="P419" s="6" t="s">
        <v>162</v>
      </c>
    </row>
    <row r="420" spans="1:16">
      <c r="A420">
        <v>91</v>
      </c>
      <c r="B420">
        <v>24</v>
      </c>
      <c r="C420" s="18">
        <v>1.1599999999999999</v>
      </c>
      <c r="D420" t="s">
        <v>14</v>
      </c>
      <c r="E420">
        <v>21.4</v>
      </c>
      <c r="F420" t="s">
        <v>31</v>
      </c>
      <c r="G420" t="s">
        <v>273</v>
      </c>
      <c r="H420">
        <v>7</v>
      </c>
      <c r="I420" s="21" t="s">
        <v>161</v>
      </c>
      <c r="J420" t="s">
        <v>152</v>
      </c>
      <c r="K420" t="s">
        <v>19</v>
      </c>
      <c r="L420" t="s">
        <v>160</v>
      </c>
      <c r="M420" s="32" t="s">
        <v>196</v>
      </c>
      <c r="N420">
        <v>500</v>
      </c>
      <c r="O420">
        <v>21670497</v>
      </c>
    </row>
    <row r="421" spans="1:16">
      <c r="A421">
        <v>91</v>
      </c>
      <c r="B421">
        <v>72</v>
      </c>
      <c r="C421" s="18">
        <v>0.12</v>
      </c>
      <c r="D421" t="s">
        <v>14</v>
      </c>
      <c r="E421">
        <v>21.4</v>
      </c>
      <c r="F421" t="s">
        <v>31</v>
      </c>
      <c r="G421" t="s">
        <v>273</v>
      </c>
      <c r="H421">
        <v>7</v>
      </c>
      <c r="I421" s="21" t="s">
        <v>161</v>
      </c>
      <c r="J421" t="s">
        <v>152</v>
      </c>
      <c r="K421" t="s">
        <v>19</v>
      </c>
      <c r="L421" t="s">
        <v>160</v>
      </c>
      <c r="M421" s="32" t="s">
        <v>196</v>
      </c>
      <c r="N421">
        <v>500</v>
      </c>
      <c r="O421">
        <v>21670497</v>
      </c>
    </row>
    <row r="422" spans="1:16">
      <c r="A422">
        <v>91</v>
      </c>
      <c r="B422">
        <v>96</v>
      </c>
      <c r="C422" s="18">
        <v>0.36</v>
      </c>
      <c r="D422" t="s">
        <v>14</v>
      </c>
      <c r="E422">
        <v>21.4</v>
      </c>
      <c r="F422" t="s">
        <v>31</v>
      </c>
      <c r="G422" t="s">
        <v>273</v>
      </c>
      <c r="H422">
        <v>7</v>
      </c>
      <c r="I422" s="21" t="s">
        <v>161</v>
      </c>
      <c r="J422" t="s">
        <v>152</v>
      </c>
      <c r="K422" t="s">
        <v>19</v>
      </c>
      <c r="L422" t="s">
        <v>160</v>
      </c>
      <c r="M422" s="32" t="s">
        <v>196</v>
      </c>
      <c r="N422">
        <v>500</v>
      </c>
      <c r="O422">
        <v>21670497</v>
      </c>
    </row>
    <row r="423" spans="1:16">
      <c r="A423">
        <v>91</v>
      </c>
      <c r="B423">
        <v>168</v>
      </c>
      <c r="C423" s="18">
        <v>0.08</v>
      </c>
      <c r="D423" t="s">
        <v>14</v>
      </c>
      <c r="E423">
        <v>21.4</v>
      </c>
      <c r="F423" t="s">
        <v>31</v>
      </c>
      <c r="G423" t="s">
        <v>273</v>
      </c>
      <c r="H423">
        <v>7</v>
      </c>
      <c r="I423" s="21" t="s">
        <v>161</v>
      </c>
      <c r="J423" t="s">
        <v>152</v>
      </c>
      <c r="K423" t="s">
        <v>19</v>
      </c>
      <c r="L423" t="s">
        <v>160</v>
      </c>
      <c r="M423" s="32" t="s">
        <v>196</v>
      </c>
      <c r="N423">
        <v>500</v>
      </c>
      <c r="O423">
        <v>21670497</v>
      </c>
    </row>
    <row r="424" spans="1:16">
      <c r="A424">
        <v>92</v>
      </c>
      <c r="B424">
        <v>4</v>
      </c>
      <c r="C424" s="18">
        <v>3.1960784310000001</v>
      </c>
      <c r="D424" t="s">
        <v>14</v>
      </c>
      <c r="E424">
        <v>21.4</v>
      </c>
      <c r="F424" t="s">
        <v>31</v>
      </c>
      <c r="G424" t="s">
        <v>273</v>
      </c>
      <c r="H424">
        <v>7</v>
      </c>
      <c r="I424" s="21" t="s">
        <v>161</v>
      </c>
      <c r="J424" t="s">
        <v>152</v>
      </c>
      <c r="K424" t="s">
        <v>19</v>
      </c>
      <c r="L424" t="s">
        <v>20</v>
      </c>
      <c r="M424" s="32" t="s">
        <v>196</v>
      </c>
      <c r="N424">
        <v>500</v>
      </c>
      <c r="O424">
        <v>21670497</v>
      </c>
      <c r="P424" s="6" t="s">
        <v>363</v>
      </c>
    </row>
    <row r="425" spans="1:16">
      <c r="A425">
        <v>92</v>
      </c>
      <c r="B425">
        <v>24</v>
      </c>
      <c r="C425" s="18">
        <v>0.49019607799999998</v>
      </c>
      <c r="D425" t="s">
        <v>14</v>
      </c>
      <c r="E425">
        <v>21.4</v>
      </c>
      <c r="F425" t="s">
        <v>31</v>
      </c>
      <c r="G425" t="s">
        <v>273</v>
      </c>
      <c r="H425">
        <v>7</v>
      </c>
      <c r="I425" s="21" t="s">
        <v>161</v>
      </c>
      <c r="J425" t="s">
        <v>152</v>
      </c>
      <c r="K425" t="s">
        <v>19</v>
      </c>
      <c r="L425" t="s">
        <v>20</v>
      </c>
      <c r="M425" s="32" t="s">
        <v>196</v>
      </c>
      <c r="N425">
        <v>500</v>
      </c>
      <c r="O425">
        <v>21670497</v>
      </c>
    </row>
    <row r="426" spans="1:16">
      <c r="A426">
        <v>92</v>
      </c>
      <c r="B426">
        <v>96</v>
      </c>
      <c r="C426" s="18">
        <v>9.8039215999999998E-2</v>
      </c>
      <c r="D426" t="s">
        <v>14</v>
      </c>
      <c r="E426">
        <v>21.4</v>
      </c>
      <c r="F426" t="s">
        <v>31</v>
      </c>
      <c r="G426" t="s">
        <v>273</v>
      </c>
      <c r="H426">
        <v>7</v>
      </c>
      <c r="I426" s="21" t="s">
        <v>161</v>
      </c>
      <c r="J426" t="s">
        <v>152</v>
      </c>
      <c r="K426" t="s">
        <v>19</v>
      </c>
      <c r="L426" t="s">
        <v>20</v>
      </c>
      <c r="M426" s="32" t="s">
        <v>196</v>
      </c>
      <c r="N426">
        <v>500</v>
      </c>
      <c r="O426">
        <v>21670497</v>
      </c>
    </row>
    <row r="427" spans="1:16">
      <c r="A427">
        <v>93</v>
      </c>
      <c r="B427">
        <v>0.5</v>
      </c>
      <c r="C427" s="18">
        <v>3.80952381</v>
      </c>
      <c r="D427" t="s">
        <v>14</v>
      </c>
      <c r="E427">
        <v>18</v>
      </c>
      <c r="F427" t="s">
        <v>31</v>
      </c>
      <c r="G427" t="s">
        <v>273</v>
      </c>
      <c r="H427">
        <v>200</v>
      </c>
      <c r="I427" t="s">
        <v>29</v>
      </c>
      <c r="J427" t="s">
        <v>152</v>
      </c>
      <c r="K427" t="s">
        <v>19</v>
      </c>
      <c r="L427" t="s">
        <v>20</v>
      </c>
      <c r="M427" s="32" t="s">
        <v>196</v>
      </c>
      <c r="N427">
        <v>5000</v>
      </c>
      <c r="O427">
        <v>25955122</v>
      </c>
      <c r="P427" t="s">
        <v>163</v>
      </c>
    </row>
    <row r="428" spans="1:16">
      <c r="A428">
        <v>93</v>
      </c>
      <c r="B428">
        <v>3</v>
      </c>
      <c r="C428" s="18">
        <v>2.7777777779999999</v>
      </c>
      <c r="D428" t="s">
        <v>14</v>
      </c>
      <c r="E428">
        <v>18</v>
      </c>
      <c r="F428" t="s">
        <v>31</v>
      </c>
      <c r="G428" t="s">
        <v>273</v>
      </c>
      <c r="H428">
        <v>200</v>
      </c>
      <c r="I428" t="s">
        <v>29</v>
      </c>
      <c r="J428" t="s">
        <v>152</v>
      </c>
      <c r="K428" t="s">
        <v>19</v>
      </c>
      <c r="L428" t="s">
        <v>20</v>
      </c>
      <c r="M428" s="32" t="s">
        <v>196</v>
      </c>
      <c r="N428">
        <v>5000</v>
      </c>
      <c r="O428">
        <v>25955122</v>
      </c>
    </row>
    <row r="429" spans="1:16">
      <c r="A429">
        <v>93</v>
      </c>
      <c r="B429">
        <v>6</v>
      </c>
      <c r="C429" s="18">
        <v>2.936507937</v>
      </c>
      <c r="D429" t="s">
        <v>14</v>
      </c>
      <c r="E429">
        <v>18</v>
      </c>
      <c r="F429" t="s">
        <v>31</v>
      </c>
      <c r="G429" t="s">
        <v>273</v>
      </c>
      <c r="H429">
        <v>200</v>
      </c>
      <c r="I429" t="s">
        <v>29</v>
      </c>
      <c r="J429" t="s">
        <v>152</v>
      </c>
      <c r="K429" t="s">
        <v>19</v>
      </c>
      <c r="L429" t="s">
        <v>20</v>
      </c>
      <c r="M429" s="32" t="s">
        <v>196</v>
      </c>
      <c r="N429">
        <v>5000</v>
      </c>
      <c r="O429">
        <v>25955122</v>
      </c>
    </row>
    <row r="430" spans="1:16">
      <c r="A430">
        <v>93</v>
      </c>
      <c r="B430">
        <v>18</v>
      </c>
      <c r="C430" s="18">
        <v>1.984126984</v>
      </c>
      <c r="D430" t="s">
        <v>14</v>
      </c>
      <c r="E430">
        <v>18</v>
      </c>
      <c r="F430" t="s">
        <v>31</v>
      </c>
      <c r="G430" t="s">
        <v>273</v>
      </c>
      <c r="H430">
        <v>200</v>
      </c>
      <c r="I430" t="s">
        <v>29</v>
      </c>
      <c r="J430" t="s">
        <v>152</v>
      </c>
      <c r="K430" t="s">
        <v>19</v>
      </c>
      <c r="L430" t="s">
        <v>20</v>
      </c>
      <c r="M430" s="32" t="s">
        <v>196</v>
      </c>
      <c r="N430">
        <v>5000</v>
      </c>
      <c r="O430">
        <v>25955122</v>
      </c>
    </row>
    <row r="431" spans="1:16">
      <c r="A431">
        <v>94</v>
      </c>
      <c r="B431">
        <v>0.5</v>
      </c>
      <c r="C431" s="18">
        <v>3.4920634920000002</v>
      </c>
      <c r="D431" t="s">
        <v>14</v>
      </c>
      <c r="E431">
        <v>18</v>
      </c>
      <c r="F431" t="s">
        <v>31</v>
      </c>
      <c r="G431" t="s">
        <v>273</v>
      </c>
      <c r="H431">
        <v>200</v>
      </c>
      <c r="I431" t="s">
        <v>29</v>
      </c>
      <c r="J431" t="s">
        <v>152</v>
      </c>
      <c r="K431" t="s">
        <v>19</v>
      </c>
      <c r="L431" t="s">
        <v>160</v>
      </c>
      <c r="M431" s="32" t="s">
        <v>196</v>
      </c>
      <c r="N431">
        <v>5000</v>
      </c>
      <c r="O431">
        <v>25955122</v>
      </c>
      <c r="P431" t="s">
        <v>165</v>
      </c>
    </row>
    <row r="432" spans="1:16">
      <c r="A432">
        <v>94</v>
      </c>
      <c r="B432">
        <v>3</v>
      </c>
      <c r="C432" s="18">
        <v>3.015873016</v>
      </c>
      <c r="D432" t="s">
        <v>14</v>
      </c>
      <c r="E432">
        <v>18</v>
      </c>
      <c r="F432" t="s">
        <v>31</v>
      </c>
      <c r="G432" t="s">
        <v>273</v>
      </c>
      <c r="H432">
        <v>200</v>
      </c>
      <c r="I432" t="s">
        <v>29</v>
      </c>
      <c r="J432" t="s">
        <v>152</v>
      </c>
      <c r="K432" t="s">
        <v>19</v>
      </c>
      <c r="L432" t="s">
        <v>160</v>
      </c>
      <c r="M432" s="32" t="s">
        <v>196</v>
      </c>
      <c r="N432">
        <v>5001</v>
      </c>
      <c r="O432">
        <v>25955122</v>
      </c>
    </row>
    <row r="433" spans="1:16">
      <c r="A433">
        <v>94</v>
      </c>
      <c r="B433">
        <v>6</v>
      </c>
      <c r="C433" s="18">
        <v>2.5396825399999998</v>
      </c>
      <c r="D433" t="s">
        <v>14</v>
      </c>
      <c r="E433">
        <v>18</v>
      </c>
      <c r="F433" t="s">
        <v>31</v>
      </c>
      <c r="G433" t="s">
        <v>273</v>
      </c>
      <c r="H433">
        <v>200</v>
      </c>
      <c r="I433" t="s">
        <v>29</v>
      </c>
      <c r="J433" t="s">
        <v>152</v>
      </c>
      <c r="K433" t="s">
        <v>19</v>
      </c>
      <c r="L433" t="s">
        <v>160</v>
      </c>
      <c r="M433" s="32" t="s">
        <v>196</v>
      </c>
      <c r="N433">
        <v>5002</v>
      </c>
      <c r="O433">
        <v>25955122</v>
      </c>
    </row>
    <row r="434" spans="1:16">
      <c r="A434">
        <v>94</v>
      </c>
      <c r="B434">
        <v>18</v>
      </c>
      <c r="C434" s="18">
        <v>1.984126984</v>
      </c>
      <c r="D434" t="s">
        <v>14</v>
      </c>
      <c r="E434">
        <v>18</v>
      </c>
      <c r="F434" t="s">
        <v>31</v>
      </c>
      <c r="G434" t="s">
        <v>273</v>
      </c>
      <c r="H434">
        <v>200</v>
      </c>
      <c r="I434" t="s">
        <v>29</v>
      </c>
      <c r="J434" t="s">
        <v>152</v>
      </c>
      <c r="K434" t="s">
        <v>19</v>
      </c>
      <c r="L434" t="s">
        <v>160</v>
      </c>
      <c r="M434" s="32" t="s">
        <v>196</v>
      </c>
      <c r="N434">
        <v>5003</v>
      </c>
      <c r="O434">
        <v>25955122</v>
      </c>
    </row>
    <row r="435" spans="1:16">
      <c r="A435">
        <v>95</v>
      </c>
      <c r="B435">
        <v>0.5</v>
      </c>
      <c r="C435" s="18">
        <v>0.68</v>
      </c>
      <c r="D435" t="s">
        <v>14</v>
      </c>
      <c r="E435" s="21">
        <v>25</v>
      </c>
      <c r="F435" s="6" t="s">
        <v>166</v>
      </c>
      <c r="G435" t="s">
        <v>273</v>
      </c>
      <c r="H435">
        <v>900</v>
      </c>
      <c r="I435" t="s">
        <v>167</v>
      </c>
      <c r="J435" t="s">
        <v>152</v>
      </c>
      <c r="K435" t="s">
        <v>19</v>
      </c>
      <c r="L435" t="s">
        <v>20</v>
      </c>
      <c r="M435" s="32" t="s">
        <v>59</v>
      </c>
      <c r="N435">
        <v>0</v>
      </c>
      <c r="O435">
        <v>26249579</v>
      </c>
      <c r="P435" t="s">
        <v>168</v>
      </c>
    </row>
    <row r="436" spans="1:16">
      <c r="A436">
        <v>95</v>
      </c>
      <c r="B436">
        <v>1</v>
      </c>
      <c r="C436" s="18">
        <v>0.54</v>
      </c>
      <c r="D436" t="s">
        <v>14</v>
      </c>
      <c r="E436" s="21">
        <v>25</v>
      </c>
      <c r="F436" s="6" t="s">
        <v>166</v>
      </c>
      <c r="G436" t="s">
        <v>273</v>
      </c>
      <c r="H436">
        <v>900</v>
      </c>
      <c r="I436" t="s">
        <v>167</v>
      </c>
      <c r="J436" t="s">
        <v>152</v>
      </c>
      <c r="K436" t="s">
        <v>19</v>
      </c>
      <c r="L436" t="s">
        <v>20</v>
      </c>
      <c r="M436" s="32" t="s">
        <v>59</v>
      </c>
      <c r="N436">
        <v>0</v>
      </c>
      <c r="O436">
        <v>26249579</v>
      </c>
    </row>
    <row r="437" spans="1:16">
      <c r="A437">
        <v>95</v>
      </c>
      <c r="B437">
        <v>4</v>
      </c>
      <c r="C437" s="18">
        <v>0.49</v>
      </c>
      <c r="D437" t="s">
        <v>14</v>
      </c>
      <c r="E437" s="21">
        <v>25</v>
      </c>
      <c r="F437" s="6" t="s">
        <v>166</v>
      </c>
      <c r="G437" t="s">
        <v>273</v>
      </c>
      <c r="H437">
        <v>900</v>
      </c>
      <c r="I437" t="s">
        <v>167</v>
      </c>
      <c r="J437" t="s">
        <v>152</v>
      </c>
      <c r="K437" t="s">
        <v>19</v>
      </c>
      <c r="L437" t="s">
        <v>20</v>
      </c>
      <c r="M437" s="32" t="s">
        <v>59</v>
      </c>
      <c r="N437">
        <v>0</v>
      </c>
      <c r="O437">
        <v>26249579</v>
      </c>
    </row>
    <row r="438" spans="1:16">
      <c r="A438">
        <v>96</v>
      </c>
      <c r="B438">
        <v>48</v>
      </c>
      <c r="C438" s="18">
        <v>0.92589999999999995</v>
      </c>
      <c r="D438" t="s">
        <v>14</v>
      </c>
      <c r="E438">
        <v>20</v>
      </c>
      <c r="F438" s="21" t="s">
        <v>15</v>
      </c>
      <c r="G438" t="s">
        <v>273</v>
      </c>
      <c r="H438" s="6">
        <v>190.1</v>
      </c>
      <c r="I438" s="21" t="s">
        <v>169</v>
      </c>
      <c r="J438" t="s">
        <v>152</v>
      </c>
      <c r="K438" t="s">
        <v>19</v>
      </c>
      <c r="L438" t="s">
        <v>159</v>
      </c>
      <c r="M438" s="32" t="s">
        <v>196</v>
      </c>
      <c r="N438">
        <v>5000</v>
      </c>
      <c r="O438">
        <v>27980987</v>
      </c>
      <c r="P438" t="s">
        <v>170</v>
      </c>
    </row>
    <row r="439" spans="1:16">
      <c r="A439">
        <v>97</v>
      </c>
      <c r="B439">
        <v>48</v>
      </c>
      <c r="C439" s="18">
        <v>0.93820000000000003</v>
      </c>
      <c r="D439" t="s">
        <v>14</v>
      </c>
      <c r="E439">
        <v>20</v>
      </c>
      <c r="F439" s="21" t="s">
        <v>15</v>
      </c>
      <c r="G439" t="s">
        <v>273</v>
      </c>
      <c r="H439" s="6">
        <v>190.1</v>
      </c>
      <c r="I439" s="21" t="s">
        <v>169</v>
      </c>
      <c r="J439" t="s">
        <v>152</v>
      </c>
      <c r="K439" t="s">
        <v>19</v>
      </c>
      <c r="L439" t="s">
        <v>20</v>
      </c>
      <c r="M439" s="32" t="s">
        <v>196</v>
      </c>
      <c r="N439">
        <v>5000</v>
      </c>
      <c r="O439">
        <v>27980987</v>
      </c>
      <c r="P439" t="s">
        <v>171</v>
      </c>
    </row>
    <row r="440" spans="1:16">
      <c r="A440">
        <v>98</v>
      </c>
      <c r="B440">
        <v>504</v>
      </c>
      <c r="C440" s="18">
        <v>0.19354838709677499</v>
      </c>
      <c r="D440" t="s">
        <v>14</v>
      </c>
      <c r="E440" t="s">
        <v>326</v>
      </c>
      <c r="F440" s="21" t="s">
        <v>15</v>
      </c>
      <c r="G440" t="s">
        <v>273</v>
      </c>
      <c r="H440" s="6">
        <v>150</v>
      </c>
      <c r="I440" s="21" t="s">
        <v>169</v>
      </c>
      <c r="J440" t="s">
        <v>152</v>
      </c>
      <c r="K440" t="s">
        <v>19</v>
      </c>
      <c r="L440" t="s">
        <v>20</v>
      </c>
      <c r="M440" s="32" t="s">
        <v>381</v>
      </c>
      <c r="N440">
        <v>5000</v>
      </c>
      <c r="O440">
        <v>26213260</v>
      </c>
      <c r="P440" t="s">
        <v>172</v>
      </c>
    </row>
    <row r="441" spans="1:16">
      <c r="A441">
        <v>99</v>
      </c>
      <c r="B441">
        <v>0.5</v>
      </c>
      <c r="C441" s="18">
        <v>21.015037589999999</v>
      </c>
      <c r="D441" t="s">
        <v>14</v>
      </c>
      <c r="E441">
        <v>19</v>
      </c>
      <c r="F441" s="6" t="s">
        <v>42</v>
      </c>
      <c r="G441" t="s">
        <v>273</v>
      </c>
      <c r="H441">
        <v>87.31</v>
      </c>
      <c r="I441" t="s">
        <v>81</v>
      </c>
      <c r="J441" t="s">
        <v>152</v>
      </c>
      <c r="K441" t="s">
        <v>19</v>
      </c>
      <c r="L441" s="21" t="s">
        <v>173</v>
      </c>
      <c r="M441" s="21" t="s">
        <v>196</v>
      </c>
      <c r="N441">
        <v>5000</v>
      </c>
      <c r="O441" s="8">
        <v>31556987</v>
      </c>
      <c r="P441" t="s">
        <v>174</v>
      </c>
    </row>
    <row r="442" spans="1:16">
      <c r="A442">
        <v>99</v>
      </c>
      <c r="B442">
        <v>2.5</v>
      </c>
      <c r="C442" s="18">
        <v>17.7443609</v>
      </c>
      <c r="D442" t="s">
        <v>14</v>
      </c>
      <c r="E442">
        <v>19</v>
      </c>
      <c r="F442" s="6" t="s">
        <v>42</v>
      </c>
      <c r="G442" t="s">
        <v>273</v>
      </c>
      <c r="H442">
        <v>87.31</v>
      </c>
      <c r="I442" t="s">
        <v>81</v>
      </c>
      <c r="J442" t="s">
        <v>152</v>
      </c>
      <c r="K442" t="s">
        <v>19</v>
      </c>
      <c r="L442" s="21" t="s">
        <v>173</v>
      </c>
      <c r="M442" s="21" t="s">
        <v>196</v>
      </c>
      <c r="N442">
        <v>5000</v>
      </c>
      <c r="O442" s="8">
        <v>31556987</v>
      </c>
    </row>
    <row r="443" spans="1:16">
      <c r="A443">
        <v>99</v>
      </c>
      <c r="B443">
        <v>17</v>
      </c>
      <c r="C443" s="18">
        <v>9.0601503759999993</v>
      </c>
      <c r="D443" t="s">
        <v>14</v>
      </c>
      <c r="E443">
        <v>19</v>
      </c>
      <c r="F443" s="6" t="s">
        <v>42</v>
      </c>
      <c r="G443" t="s">
        <v>273</v>
      </c>
      <c r="H443">
        <v>87.31</v>
      </c>
      <c r="I443" t="s">
        <v>81</v>
      </c>
      <c r="J443" t="s">
        <v>152</v>
      </c>
      <c r="K443" t="s">
        <v>19</v>
      </c>
      <c r="L443" s="21" t="s">
        <v>173</v>
      </c>
      <c r="M443" s="21" t="s">
        <v>196</v>
      </c>
      <c r="N443">
        <v>5000</v>
      </c>
      <c r="O443" s="8">
        <v>31556987</v>
      </c>
    </row>
    <row r="444" spans="1:16">
      <c r="A444">
        <v>99</v>
      </c>
      <c r="B444">
        <v>25</v>
      </c>
      <c r="C444" s="18">
        <v>6.1278195489999998</v>
      </c>
      <c r="D444" t="s">
        <v>14</v>
      </c>
      <c r="E444">
        <v>19</v>
      </c>
      <c r="F444" s="6" t="s">
        <v>42</v>
      </c>
      <c r="G444" t="s">
        <v>273</v>
      </c>
      <c r="H444">
        <v>87.31</v>
      </c>
      <c r="I444" t="s">
        <v>81</v>
      </c>
      <c r="J444" t="s">
        <v>152</v>
      </c>
      <c r="K444" t="s">
        <v>19</v>
      </c>
      <c r="L444" s="21" t="s">
        <v>173</v>
      </c>
      <c r="M444" s="21" t="s">
        <v>196</v>
      </c>
      <c r="N444">
        <v>5000</v>
      </c>
      <c r="O444" s="8">
        <v>31556987</v>
      </c>
    </row>
    <row r="445" spans="1:16">
      <c r="A445">
        <v>100</v>
      </c>
      <c r="B445">
        <v>2</v>
      </c>
      <c r="C445" s="18">
        <v>2.45614035087719</v>
      </c>
      <c r="D445" t="s">
        <v>14</v>
      </c>
      <c r="E445">
        <v>28.5</v>
      </c>
      <c r="F445" s="21" t="s">
        <v>15</v>
      </c>
      <c r="G445" t="s">
        <v>273</v>
      </c>
      <c r="H445">
        <v>400</v>
      </c>
      <c r="I445" t="s">
        <v>81</v>
      </c>
      <c r="J445" t="s">
        <v>152</v>
      </c>
      <c r="K445" t="s">
        <v>19</v>
      </c>
      <c r="L445" t="s">
        <v>20</v>
      </c>
      <c r="M445" s="21" t="s">
        <v>59</v>
      </c>
      <c r="N445">
        <v>0</v>
      </c>
      <c r="O445" s="22" t="s">
        <v>175</v>
      </c>
      <c r="P445" t="s">
        <v>176</v>
      </c>
    </row>
    <row r="446" spans="1:16">
      <c r="A446">
        <v>101</v>
      </c>
      <c r="B446">
        <v>24</v>
      </c>
      <c r="C446" s="18">
        <v>0.06</v>
      </c>
      <c r="D446" t="s">
        <v>14</v>
      </c>
      <c r="E446">
        <v>34</v>
      </c>
      <c r="F446" t="s">
        <v>70</v>
      </c>
      <c r="G446" t="s">
        <v>273</v>
      </c>
      <c r="H446">
        <v>20</v>
      </c>
      <c r="I446" t="s">
        <v>137</v>
      </c>
      <c r="J446" t="s">
        <v>152</v>
      </c>
      <c r="K446" t="s">
        <v>19</v>
      </c>
      <c r="L446" t="s">
        <v>20</v>
      </c>
      <c r="M446" s="21" t="s">
        <v>326</v>
      </c>
      <c r="N446">
        <v>0</v>
      </c>
      <c r="O446" s="8">
        <v>19936708</v>
      </c>
      <c r="P446" t="s">
        <v>291</v>
      </c>
    </row>
    <row r="447" spans="1:16">
      <c r="A447">
        <v>101</v>
      </c>
      <c r="B447">
        <v>72</v>
      </c>
      <c r="C447" s="18">
        <v>0.02</v>
      </c>
      <c r="D447" t="s">
        <v>14</v>
      </c>
      <c r="E447">
        <v>34</v>
      </c>
      <c r="F447" t="s">
        <v>70</v>
      </c>
      <c r="G447" t="s">
        <v>273</v>
      </c>
      <c r="H447">
        <v>20</v>
      </c>
      <c r="I447" t="s">
        <v>137</v>
      </c>
      <c r="J447" t="s">
        <v>152</v>
      </c>
      <c r="K447" t="s">
        <v>19</v>
      </c>
      <c r="L447" t="s">
        <v>20</v>
      </c>
      <c r="M447" s="21" t="s">
        <v>326</v>
      </c>
      <c r="N447">
        <v>0</v>
      </c>
      <c r="O447" s="8">
        <v>19936708</v>
      </c>
    </row>
    <row r="448" spans="1:16">
      <c r="A448">
        <v>101</v>
      </c>
      <c r="B448">
        <v>168</v>
      </c>
      <c r="C448" s="18">
        <v>0.02</v>
      </c>
      <c r="D448" t="s">
        <v>14</v>
      </c>
      <c r="E448">
        <v>34</v>
      </c>
      <c r="F448" t="s">
        <v>70</v>
      </c>
      <c r="G448" t="s">
        <v>273</v>
      </c>
      <c r="H448">
        <v>20</v>
      </c>
      <c r="I448" t="s">
        <v>137</v>
      </c>
      <c r="J448" t="s">
        <v>152</v>
      </c>
      <c r="K448" t="s">
        <v>19</v>
      </c>
      <c r="L448" t="s">
        <v>20</v>
      </c>
      <c r="M448" s="21" t="s">
        <v>326</v>
      </c>
      <c r="N448">
        <v>0</v>
      </c>
      <c r="O448" s="8">
        <v>19936708</v>
      </c>
    </row>
    <row r="449" spans="1:16">
      <c r="A449">
        <v>101</v>
      </c>
      <c r="B449">
        <v>360</v>
      </c>
      <c r="C449" s="18">
        <v>0.01</v>
      </c>
      <c r="D449" t="s">
        <v>14</v>
      </c>
      <c r="E449">
        <v>34</v>
      </c>
      <c r="F449" t="s">
        <v>70</v>
      </c>
      <c r="G449" t="s">
        <v>273</v>
      </c>
      <c r="H449">
        <v>20</v>
      </c>
      <c r="I449" t="s">
        <v>137</v>
      </c>
      <c r="J449" t="s">
        <v>152</v>
      </c>
      <c r="K449" t="s">
        <v>19</v>
      </c>
      <c r="L449" t="s">
        <v>20</v>
      </c>
      <c r="M449" s="21" t="s">
        <v>326</v>
      </c>
      <c r="N449">
        <v>0</v>
      </c>
      <c r="O449" s="8">
        <v>19936708</v>
      </c>
    </row>
    <row r="450" spans="1:16">
      <c r="A450">
        <v>101</v>
      </c>
      <c r="B450">
        <v>720</v>
      </c>
      <c r="C450" s="18">
        <v>0.01</v>
      </c>
      <c r="D450" t="s">
        <v>14</v>
      </c>
      <c r="E450">
        <v>34</v>
      </c>
      <c r="F450" t="s">
        <v>70</v>
      </c>
      <c r="G450" t="s">
        <v>273</v>
      </c>
      <c r="H450">
        <v>20</v>
      </c>
      <c r="I450" t="s">
        <v>137</v>
      </c>
      <c r="J450" t="s">
        <v>152</v>
      </c>
      <c r="K450" t="s">
        <v>19</v>
      </c>
      <c r="L450" t="s">
        <v>20</v>
      </c>
      <c r="M450" s="21" t="s">
        <v>326</v>
      </c>
      <c r="N450">
        <v>0</v>
      </c>
      <c r="O450" s="8">
        <v>19936708</v>
      </c>
    </row>
    <row r="451" spans="1:16">
      <c r="A451">
        <v>102</v>
      </c>
      <c r="B451">
        <v>24</v>
      </c>
      <c r="C451" s="18">
        <v>0.06</v>
      </c>
      <c r="D451" t="s">
        <v>14</v>
      </c>
      <c r="E451">
        <v>34</v>
      </c>
      <c r="F451" t="s">
        <v>70</v>
      </c>
      <c r="G451" t="s">
        <v>273</v>
      </c>
      <c r="H451">
        <v>20</v>
      </c>
      <c r="I451" t="s">
        <v>137</v>
      </c>
      <c r="J451" t="s">
        <v>152</v>
      </c>
      <c r="K451" t="s">
        <v>19</v>
      </c>
      <c r="L451" t="s">
        <v>20</v>
      </c>
      <c r="M451" s="21" t="s">
        <v>326</v>
      </c>
      <c r="N451">
        <v>0</v>
      </c>
      <c r="O451" s="8">
        <v>19936708</v>
      </c>
      <c r="P451" t="s">
        <v>292</v>
      </c>
    </row>
    <row r="452" spans="1:16">
      <c r="A452">
        <v>102</v>
      </c>
      <c r="B452">
        <v>72</v>
      </c>
      <c r="C452" s="18">
        <v>0.03</v>
      </c>
      <c r="D452" t="s">
        <v>14</v>
      </c>
      <c r="E452">
        <v>34</v>
      </c>
      <c r="F452" t="s">
        <v>70</v>
      </c>
      <c r="G452" t="s">
        <v>273</v>
      </c>
      <c r="H452">
        <v>20</v>
      </c>
      <c r="I452" t="s">
        <v>137</v>
      </c>
      <c r="J452" t="s">
        <v>152</v>
      </c>
      <c r="K452" t="s">
        <v>19</v>
      </c>
      <c r="L452" t="s">
        <v>20</v>
      </c>
      <c r="M452" s="21" t="s">
        <v>326</v>
      </c>
      <c r="N452">
        <v>0</v>
      </c>
      <c r="O452" s="8">
        <v>19936708</v>
      </c>
    </row>
    <row r="453" spans="1:16">
      <c r="A453">
        <v>102</v>
      </c>
      <c r="B453">
        <v>168</v>
      </c>
      <c r="C453" s="18">
        <v>0.02</v>
      </c>
      <c r="D453" t="s">
        <v>14</v>
      </c>
      <c r="E453">
        <v>34</v>
      </c>
      <c r="F453" t="s">
        <v>70</v>
      </c>
      <c r="G453" t="s">
        <v>273</v>
      </c>
      <c r="H453">
        <v>20</v>
      </c>
      <c r="I453" t="s">
        <v>137</v>
      </c>
      <c r="J453" t="s">
        <v>152</v>
      </c>
      <c r="K453" t="s">
        <v>19</v>
      </c>
      <c r="L453" t="s">
        <v>20</v>
      </c>
      <c r="M453" s="21" t="s">
        <v>326</v>
      </c>
      <c r="N453">
        <v>0</v>
      </c>
      <c r="O453" s="8">
        <v>19936708</v>
      </c>
    </row>
    <row r="454" spans="1:16">
      <c r="A454">
        <v>102</v>
      </c>
      <c r="B454">
        <v>360</v>
      </c>
      <c r="C454" s="18">
        <v>0.01</v>
      </c>
      <c r="D454" t="s">
        <v>14</v>
      </c>
      <c r="E454">
        <v>34</v>
      </c>
      <c r="F454" t="s">
        <v>70</v>
      </c>
      <c r="G454" t="s">
        <v>273</v>
      </c>
      <c r="H454">
        <v>20</v>
      </c>
      <c r="I454" t="s">
        <v>137</v>
      </c>
      <c r="J454" t="s">
        <v>152</v>
      </c>
      <c r="K454" t="s">
        <v>19</v>
      </c>
      <c r="L454" t="s">
        <v>20</v>
      </c>
      <c r="M454" s="21" t="s">
        <v>326</v>
      </c>
      <c r="N454">
        <v>0</v>
      </c>
      <c r="O454" s="8">
        <v>19936708</v>
      </c>
    </row>
    <row r="455" spans="1:16">
      <c r="A455">
        <v>102</v>
      </c>
      <c r="B455">
        <v>720</v>
      </c>
      <c r="C455" s="18">
        <v>0.01</v>
      </c>
      <c r="D455" t="s">
        <v>14</v>
      </c>
      <c r="E455">
        <v>34</v>
      </c>
      <c r="F455" t="s">
        <v>70</v>
      </c>
      <c r="G455" t="s">
        <v>273</v>
      </c>
      <c r="H455">
        <v>20</v>
      </c>
      <c r="I455" t="s">
        <v>137</v>
      </c>
      <c r="J455" t="s">
        <v>152</v>
      </c>
      <c r="K455" t="s">
        <v>19</v>
      </c>
      <c r="L455" t="s">
        <v>20</v>
      </c>
      <c r="M455" s="21" t="s">
        <v>326</v>
      </c>
      <c r="N455">
        <v>0</v>
      </c>
      <c r="O455" s="8">
        <v>19936708</v>
      </c>
    </row>
    <row r="456" spans="1:16">
      <c r="A456">
        <v>103</v>
      </c>
      <c r="B456">
        <v>3.0905077262693165E-2</v>
      </c>
      <c r="C456" s="18">
        <v>4.1722672064777298</v>
      </c>
      <c r="D456" t="s">
        <v>14</v>
      </c>
      <c r="E456" t="s">
        <v>326</v>
      </c>
      <c r="F456" t="s">
        <v>158</v>
      </c>
      <c r="G456" t="s">
        <v>273</v>
      </c>
      <c r="H456">
        <v>15</v>
      </c>
      <c r="I456" t="s">
        <v>29</v>
      </c>
      <c r="J456" t="s">
        <v>152</v>
      </c>
      <c r="K456" t="s">
        <v>19</v>
      </c>
      <c r="L456" t="s">
        <v>20</v>
      </c>
      <c r="M456" s="21" t="s">
        <v>326</v>
      </c>
      <c r="N456">
        <v>0</v>
      </c>
      <c r="O456">
        <v>21546997</v>
      </c>
      <c r="P456" t="s">
        <v>177</v>
      </c>
    </row>
    <row r="457" spans="1:16">
      <c r="A457">
        <v>103</v>
      </c>
      <c r="B457">
        <v>7.7262693156732828E-2</v>
      </c>
      <c r="C457" s="18">
        <v>3.0162955465587</v>
      </c>
      <c r="D457" t="s">
        <v>14</v>
      </c>
      <c r="E457" t="s">
        <v>326</v>
      </c>
      <c r="F457" t="s">
        <v>158</v>
      </c>
      <c r="G457" t="s">
        <v>273</v>
      </c>
      <c r="H457">
        <v>15</v>
      </c>
      <c r="I457" t="s">
        <v>29</v>
      </c>
      <c r="J457" t="s">
        <v>152</v>
      </c>
      <c r="K457" t="s">
        <v>19</v>
      </c>
      <c r="L457" t="s">
        <v>20</v>
      </c>
      <c r="M457" s="21" t="s">
        <v>326</v>
      </c>
      <c r="N457">
        <v>0</v>
      </c>
      <c r="O457">
        <v>21546997</v>
      </c>
    </row>
    <row r="458" spans="1:16">
      <c r="A458">
        <v>103</v>
      </c>
      <c r="B458">
        <v>0.16556291390728467</v>
      </c>
      <c r="C458" s="18">
        <v>2.4276315789473601</v>
      </c>
      <c r="D458" t="s">
        <v>14</v>
      </c>
      <c r="E458" t="s">
        <v>326</v>
      </c>
      <c r="F458" t="s">
        <v>158</v>
      </c>
      <c r="G458" t="s">
        <v>273</v>
      </c>
      <c r="H458">
        <v>15</v>
      </c>
      <c r="I458" t="s">
        <v>29</v>
      </c>
      <c r="J458" t="s">
        <v>152</v>
      </c>
      <c r="K458" t="s">
        <v>19</v>
      </c>
      <c r="L458" t="s">
        <v>20</v>
      </c>
      <c r="M458" s="21" t="s">
        <v>326</v>
      </c>
      <c r="N458">
        <v>0</v>
      </c>
      <c r="O458">
        <v>21546997</v>
      </c>
    </row>
    <row r="459" spans="1:16">
      <c r="A459">
        <v>103</v>
      </c>
      <c r="B459">
        <v>0.5</v>
      </c>
      <c r="C459" s="18">
        <v>2.0854251012145699</v>
      </c>
      <c r="D459" t="s">
        <v>14</v>
      </c>
      <c r="E459" t="s">
        <v>326</v>
      </c>
      <c r="F459" t="s">
        <v>158</v>
      </c>
      <c r="G459" t="s">
        <v>273</v>
      </c>
      <c r="H459">
        <v>15</v>
      </c>
      <c r="I459" t="s">
        <v>29</v>
      </c>
      <c r="J459" t="s">
        <v>152</v>
      </c>
      <c r="K459" t="s">
        <v>19</v>
      </c>
      <c r="L459" t="s">
        <v>20</v>
      </c>
      <c r="M459" s="21" t="s">
        <v>326</v>
      </c>
      <c r="N459">
        <v>0</v>
      </c>
      <c r="O459">
        <v>21546997</v>
      </c>
    </row>
    <row r="460" spans="1:16">
      <c r="A460">
        <v>103</v>
      </c>
      <c r="B460">
        <v>1</v>
      </c>
      <c r="C460" s="18">
        <v>1.0392712550607299</v>
      </c>
      <c r="D460" t="s">
        <v>14</v>
      </c>
      <c r="E460" t="s">
        <v>326</v>
      </c>
      <c r="F460" t="s">
        <v>158</v>
      </c>
      <c r="G460" t="s">
        <v>273</v>
      </c>
      <c r="H460">
        <v>15</v>
      </c>
      <c r="I460" t="s">
        <v>29</v>
      </c>
      <c r="J460" t="s">
        <v>152</v>
      </c>
      <c r="K460" t="s">
        <v>19</v>
      </c>
      <c r="L460" t="s">
        <v>20</v>
      </c>
      <c r="M460" s="21" t="s">
        <v>326</v>
      </c>
      <c r="N460">
        <v>0</v>
      </c>
      <c r="O460">
        <v>21546997</v>
      </c>
    </row>
    <row r="461" spans="1:16">
      <c r="A461">
        <v>103</v>
      </c>
      <c r="B461">
        <v>2</v>
      </c>
      <c r="C461" s="18">
        <v>1.48663967611336</v>
      </c>
      <c r="D461" t="s">
        <v>14</v>
      </c>
      <c r="E461" t="s">
        <v>326</v>
      </c>
      <c r="F461" t="s">
        <v>158</v>
      </c>
      <c r="G461" t="s">
        <v>273</v>
      </c>
      <c r="H461">
        <v>15</v>
      </c>
      <c r="I461" t="s">
        <v>29</v>
      </c>
      <c r="J461" t="s">
        <v>152</v>
      </c>
      <c r="K461" t="s">
        <v>19</v>
      </c>
      <c r="L461" t="s">
        <v>20</v>
      </c>
      <c r="M461" s="21" t="s">
        <v>326</v>
      </c>
      <c r="N461">
        <v>0</v>
      </c>
      <c r="O461">
        <v>21546997</v>
      </c>
    </row>
    <row r="462" spans="1:16">
      <c r="A462">
        <v>104</v>
      </c>
      <c r="B462">
        <v>48</v>
      </c>
      <c r="C462" s="18">
        <v>1.98529411764705</v>
      </c>
      <c r="D462" t="s">
        <v>14</v>
      </c>
      <c r="E462">
        <v>20</v>
      </c>
      <c r="F462" s="21" t="s">
        <v>15</v>
      </c>
      <c r="G462" t="s">
        <v>273</v>
      </c>
      <c r="H462">
        <v>13.5</v>
      </c>
      <c r="I462" t="s">
        <v>81</v>
      </c>
      <c r="J462" t="s">
        <v>152</v>
      </c>
      <c r="K462" t="s">
        <v>19</v>
      </c>
      <c r="L462" t="s">
        <v>20</v>
      </c>
      <c r="M462" s="21" t="s">
        <v>326</v>
      </c>
      <c r="N462">
        <v>500</v>
      </c>
      <c r="O462">
        <v>34029471</v>
      </c>
      <c r="P462" t="s">
        <v>180</v>
      </c>
    </row>
    <row r="463" spans="1:16">
      <c r="A463">
        <v>105</v>
      </c>
      <c r="B463">
        <v>5</v>
      </c>
      <c r="C463" s="18">
        <v>10.657894736842101</v>
      </c>
      <c r="D463" t="s">
        <v>14</v>
      </c>
      <c r="E463">
        <v>21.4</v>
      </c>
      <c r="F463" t="s">
        <v>31</v>
      </c>
      <c r="G463" t="s">
        <v>273</v>
      </c>
      <c r="H463">
        <v>6.4</v>
      </c>
      <c r="I463" t="s">
        <v>81</v>
      </c>
      <c r="J463" t="s">
        <v>152</v>
      </c>
      <c r="K463" t="s">
        <v>19</v>
      </c>
      <c r="L463" t="s">
        <v>160</v>
      </c>
      <c r="M463" t="s">
        <v>326</v>
      </c>
      <c r="N463">
        <v>866</v>
      </c>
      <c r="O463">
        <v>29123332</v>
      </c>
      <c r="P463" t="s">
        <v>182</v>
      </c>
    </row>
    <row r="464" spans="1:16">
      <c r="A464">
        <v>105</v>
      </c>
      <c r="B464">
        <v>24</v>
      </c>
      <c r="C464" s="18">
        <v>5.5263157894736796</v>
      </c>
      <c r="D464" t="s">
        <v>14</v>
      </c>
      <c r="E464">
        <v>21.4</v>
      </c>
      <c r="F464" t="s">
        <v>31</v>
      </c>
      <c r="G464" t="s">
        <v>273</v>
      </c>
      <c r="H464">
        <v>6.4</v>
      </c>
      <c r="I464" t="s">
        <v>81</v>
      </c>
      <c r="J464" t="s">
        <v>152</v>
      </c>
      <c r="K464" t="s">
        <v>19</v>
      </c>
      <c r="L464" t="s">
        <v>160</v>
      </c>
      <c r="M464" t="s">
        <v>326</v>
      </c>
      <c r="N464">
        <v>866</v>
      </c>
      <c r="O464">
        <v>29123332</v>
      </c>
    </row>
    <row r="465" spans="1:16">
      <c r="A465">
        <v>105</v>
      </c>
      <c r="B465">
        <v>48</v>
      </c>
      <c r="C465" s="18">
        <v>5.5263157894736796</v>
      </c>
      <c r="D465" t="s">
        <v>14</v>
      </c>
      <c r="E465">
        <v>21.4</v>
      </c>
      <c r="F465" t="s">
        <v>31</v>
      </c>
      <c r="G465" t="s">
        <v>273</v>
      </c>
      <c r="H465">
        <v>6.4</v>
      </c>
      <c r="I465" t="s">
        <v>81</v>
      </c>
      <c r="J465" t="s">
        <v>152</v>
      </c>
      <c r="K465" t="s">
        <v>19</v>
      </c>
      <c r="L465" t="s">
        <v>160</v>
      </c>
      <c r="M465" t="s">
        <v>326</v>
      </c>
      <c r="N465">
        <v>866</v>
      </c>
      <c r="O465">
        <v>29123332</v>
      </c>
    </row>
    <row r="466" spans="1:16">
      <c r="A466">
        <v>105</v>
      </c>
      <c r="B466">
        <v>72</v>
      </c>
      <c r="C466" s="18">
        <v>0.65789473684209598</v>
      </c>
      <c r="D466" t="s">
        <v>14</v>
      </c>
      <c r="E466">
        <v>21.4</v>
      </c>
      <c r="F466" t="s">
        <v>31</v>
      </c>
      <c r="G466" t="s">
        <v>273</v>
      </c>
      <c r="H466">
        <v>6.4</v>
      </c>
      <c r="I466" t="s">
        <v>81</v>
      </c>
      <c r="J466" t="s">
        <v>152</v>
      </c>
      <c r="K466" t="s">
        <v>19</v>
      </c>
      <c r="L466" t="s">
        <v>160</v>
      </c>
      <c r="M466" t="s">
        <v>326</v>
      </c>
      <c r="N466">
        <v>866</v>
      </c>
      <c r="O466">
        <v>29123332</v>
      </c>
    </row>
    <row r="467" spans="1:16">
      <c r="A467">
        <v>106</v>
      </c>
      <c r="B467">
        <v>5</v>
      </c>
      <c r="C467" s="18">
        <v>18.089887640449401</v>
      </c>
      <c r="D467" t="s">
        <v>14</v>
      </c>
      <c r="E467">
        <v>21.4</v>
      </c>
      <c r="F467" t="s">
        <v>31</v>
      </c>
      <c r="G467" t="s">
        <v>273</v>
      </c>
      <c r="H467">
        <v>6.4</v>
      </c>
      <c r="I467" t="s">
        <v>81</v>
      </c>
      <c r="J467" t="s">
        <v>152</v>
      </c>
      <c r="K467" t="s">
        <v>19</v>
      </c>
      <c r="L467" t="s">
        <v>160</v>
      </c>
      <c r="M467" t="s">
        <v>326</v>
      </c>
      <c r="N467">
        <v>866</v>
      </c>
      <c r="O467">
        <v>29123332</v>
      </c>
      <c r="P467" t="s">
        <v>183</v>
      </c>
    </row>
    <row r="468" spans="1:16">
      <c r="A468">
        <v>106</v>
      </c>
      <c r="B468">
        <v>24</v>
      </c>
      <c r="C468" s="18">
        <v>5.5056179775280896</v>
      </c>
      <c r="D468" t="s">
        <v>14</v>
      </c>
      <c r="E468">
        <v>21.4</v>
      </c>
      <c r="F468" t="s">
        <v>31</v>
      </c>
      <c r="G468" t="s">
        <v>273</v>
      </c>
      <c r="H468">
        <v>6.4</v>
      </c>
      <c r="I468" t="s">
        <v>81</v>
      </c>
      <c r="J468" t="s">
        <v>152</v>
      </c>
      <c r="K468" t="s">
        <v>19</v>
      </c>
      <c r="L468" t="s">
        <v>160</v>
      </c>
      <c r="M468" t="s">
        <v>326</v>
      </c>
      <c r="N468">
        <v>866</v>
      </c>
      <c r="O468">
        <v>29123332</v>
      </c>
    </row>
    <row r="469" spans="1:16">
      <c r="A469">
        <v>106</v>
      </c>
      <c r="B469">
        <v>48</v>
      </c>
      <c r="C469" s="18">
        <v>2.5842696629213502</v>
      </c>
      <c r="D469" t="s">
        <v>14</v>
      </c>
      <c r="E469">
        <v>21.4</v>
      </c>
      <c r="F469" t="s">
        <v>31</v>
      </c>
      <c r="G469" t="s">
        <v>273</v>
      </c>
      <c r="H469">
        <v>6.4</v>
      </c>
      <c r="I469" t="s">
        <v>81</v>
      </c>
      <c r="J469" t="s">
        <v>152</v>
      </c>
      <c r="K469" t="s">
        <v>19</v>
      </c>
      <c r="L469" t="s">
        <v>160</v>
      </c>
      <c r="M469" t="s">
        <v>326</v>
      </c>
      <c r="N469">
        <v>866</v>
      </c>
      <c r="O469">
        <v>29123332</v>
      </c>
    </row>
    <row r="470" spans="1:16">
      <c r="A470">
        <v>106</v>
      </c>
      <c r="B470">
        <v>72</v>
      </c>
      <c r="C470" s="18">
        <v>1.68539325842697</v>
      </c>
      <c r="D470" t="s">
        <v>14</v>
      </c>
      <c r="E470">
        <v>21.4</v>
      </c>
      <c r="F470" t="s">
        <v>31</v>
      </c>
      <c r="G470" t="s">
        <v>273</v>
      </c>
      <c r="H470">
        <v>6.4</v>
      </c>
      <c r="I470" t="s">
        <v>81</v>
      </c>
      <c r="J470" t="s">
        <v>152</v>
      </c>
      <c r="K470" t="s">
        <v>19</v>
      </c>
      <c r="L470" t="s">
        <v>160</v>
      </c>
      <c r="M470" t="s">
        <v>326</v>
      </c>
      <c r="N470">
        <v>866</v>
      </c>
      <c r="O470">
        <v>29123332</v>
      </c>
    </row>
    <row r="471" spans="1:16">
      <c r="A471">
        <v>107</v>
      </c>
      <c r="B471">
        <f>10/60</f>
        <v>0.16666666666666666</v>
      </c>
      <c r="C471" s="18">
        <v>32.042253521126703</v>
      </c>
      <c r="D471" t="s">
        <v>14</v>
      </c>
      <c r="E471" t="s">
        <v>326</v>
      </c>
      <c r="F471" s="21" t="s">
        <v>15</v>
      </c>
      <c r="G471" t="s">
        <v>273</v>
      </c>
      <c r="H471">
        <v>13.64</v>
      </c>
      <c r="I471" t="s">
        <v>29</v>
      </c>
      <c r="J471" t="s">
        <v>152</v>
      </c>
      <c r="K471" t="s">
        <v>19</v>
      </c>
      <c r="L471" t="s">
        <v>20</v>
      </c>
      <c r="M471" t="s">
        <v>196</v>
      </c>
      <c r="N471">
        <v>500</v>
      </c>
      <c r="O471">
        <v>31565854</v>
      </c>
      <c r="P471" t="s">
        <v>185</v>
      </c>
    </row>
    <row r="472" spans="1:16">
      <c r="A472">
        <v>107</v>
      </c>
      <c r="B472">
        <f>20/60</f>
        <v>0.33333333333333331</v>
      </c>
      <c r="C472" s="18">
        <v>31.056338028169002</v>
      </c>
      <c r="D472" t="s">
        <v>14</v>
      </c>
      <c r="E472" t="s">
        <v>326</v>
      </c>
      <c r="F472" s="21" t="s">
        <v>15</v>
      </c>
      <c r="G472" t="s">
        <v>273</v>
      </c>
      <c r="H472">
        <v>13.64</v>
      </c>
      <c r="I472" t="s">
        <v>29</v>
      </c>
      <c r="J472" t="s">
        <v>152</v>
      </c>
      <c r="K472" t="s">
        <v>19</v>
      </c>
      <c r="L472" t="s">
        <v>20</v>
      </c>
      <c r="M472" t="s">
        <v>196</v>
      </c>
      <c r="N472">
        <v>500</v>
      </c>
      <c r="O472">
        <v>31565854</v>
      </c>
    </row>
    <row r="473" spans="1:16">
      <c r="A473">
        <v>107</v>
      </c>
      <c r="B473">
        <v>0.5</v>
      </c>
      <c r="C473" s="18">
        <v>30.492957746478801</v>
      </c>
      <c r="D473" t="s">
        <v>14</v>
      </c>
      <c r="E473" t="s">
        <v>326</v>
      </c>
      <c r="F473" s="21" t="s">
        <v>15</v>
      </c>
      <c r="G473" t="s">
        <v>273</v>
      </c>
      <c r="H473">
        <v>13.64</v>
      </c>
      <c r="I473" t="s">
        <v>29</v>
      </c>
      <c r="J473" t="s">
        <v>152</v>
      </c>
      <c r="K473" t="s">
        <v>19</v>
      </c>
      <c r="L473" t="s">
        <v>20</v>
      </c>
      <c r="M473" t="s">
        <v>196</v>
      </c>
      <c r="N473">
        <v>500</v>
      </c>
      <c r="O473">
        <v>31565854</v>
      </c>
    </row>
    <row r="474" spans="1:16">
      <c r="A474">
        <v>107</v>
      </c>
      <c r="B474">
        <f>50/60</f>
        <v>0.83333333333333337</v>
      </c>
      <c r="C474" s="18">
        <v>29.6478873239436</v>
      </c>
      <c r="D474" t="s">
        <v>14</v>
      </c>
      <c r="E474" t="s">
        <v>326</v>
      </c>
      <c r="F474" s="21" t="s">
        <v>15</v>
      </c>
      <c r="G474" t="s">
        <v>273</v>
      </c>
      <c r="H474">
        <v>13.64</v>
      </c>
      <c r="I474" t="s">
        <v>29</v>
      </c>
      <c r="J474" t="s">
        <v>152</v>
      </c>
      <c r="K474" t="s">
        <v>19</v>
      </c>
      <c r="L474" t="s">
        <v>20</v>
      </c>
      <c r="M474" t="s">
        <v>196</v>
      </c>
      <c r="N474">
        <v>500</v>
      </c>
      <c r="O474">
        <v>31565854</v>
      </c>
    </row>
    <row r="475" spans="1:16">
      <c r="A475">
        <v>107</v>
      </c>
      <c r="B475">
        <v>1</v>
      </c>
      <c r="C475" s="18">
        <v>29.225352112675999</v>
      </c>
      <c r="D475" t="s">
        <v>14</v>
      </c>
      <c r="E475" t="s">
        <v>326</v>
      </c>
      <c r="F475" s="21" t="s">
        <v>15</v>
      </c>
      <c r="G475" t="s">
        <v>273</v>
      </c>
      <c r="H475">
        <v>13.64</v>
      </c>
      <c r="I475" t="s">
        <v>29</v>
      </c>
      <c r="J475" t="s">
        <v>152</v>
      </c>
      <c r="K475" t="s">
        <v>19</v>
      </c>
      <c r="L475" t="s">
        <v>20</v>
      </c>
      <c r="M475" t="s">
        <v>196</v>
      </c>
      <c r="N475">
        <v>500</v>
      </c>
      <c r="O475">
        <v>31565854</v>
      </c>
    </row>
    <row r="476" spans="1:16">
      <c r="A476">
        <v>107</v>
      </c>
      <c r="B476">
        <v>2</v>
      </c>
      <c r="C476" s="18">
        <v>25</v>
      </c>
      <c r="D476" t="s">
        <v>14</v>
      </c>
      <c r="E476" t="s">
        <v>326</v>
      </c>
      <c r="F476" s="21" t="s">
        <v>15</v>
      </c>
      <c r="G476" t="s">
        <v>273</v>
      </c>
      <c r="H476">
        <v>13.64</v>
      </c>
      <c r="I476" t="s">
        <v>29</v>
      </c>
      <c r="J476" t="s">
        <v>152</v>
      </c>
      <c r="K476" t="s">
        <v>19</v>
      </c>
      <c r="L476" t="s">
        <v>20</v>
      </c>
      <c r="M476" t="s">
        <v>196</v>
      </c>
      <c r="N476">
        <v>500</v>
      </c>
      <c r="O476">
        <v>31565854</v>
      </c>
    </row>
    <row r="477" spans="1:16">
      <c r="A477">
        <v>107</v>
      </c>
      <c r="B477">
        <v>7</v>
      </c>
      <c r="C477" s="18">
        <v>18.732394366197099</v>
      </c>
      <c r="D477" t="s">
        <v>14</v>
      </c>
      <c r="E477" t="s">
        <v>326</v>
      </c>
      <c r="F477" s="21" t="s">
        <v>15</v>
      </c>
      <c r="G477" t="s">
        <v>273</v>
      </c>
      <c r="H477">
        <v>13.64</v>
      </c>
      <c r="I477" t="s">
        <v>29</v>
      </c>
      <c r="J477" t="s">
        <v>152</v>
      </c>
      <c r="K477" t="s">
        <v>19</v>
      </c>
      <c r="L477" t="s">
        <v>20</v>
      </c>
      <c r="M477" t="s">
        <v>196</v>
      </c>
      <c r="N477">
        <v>500</v>
      </c>
      <c r="O477">
        <v>31565854</v>
      </c>
    </row>
    <row r="478" spans="1:16">
      <c r="A478">
        <v>107</v>
      </c>
      <c r="B478">
        <v>18</v>
      </c>
      <c r="C478" s="18">
        <v>11.056338028169</v>
      </c>
      <c r="D478" t="s">
        <v>14</v>
      </c>
      <c r="E478" t="s">
        <v>326</v>
      </c>
      <c r="F478" s="21" t="s">
        <v>15</v>
      </c>
      <c r="G478" t="s">
        <v>273</v>
      </c>
      <c r="H478">
        <v>13.64</v>
      </c>
      <c r="I478" t="s">
        <v>29</v>
      </c>
      <c r="J478" t="s">
        <v>152</v>
      </c>
      <c r="K478" t="s">
        <v>19</v>
      </c>
      <c r="L478" t="s">
        <v>20</v>
      </c>
      <c r="M478" t="s">
        <v>196</v>
      </c>
      <c r="N478">
        <v>500</v>
      </c>
      <c r="O478">
        <v>31565854</v>
      </c>
    </row>
    <row r="479" spans="1:16">
      <c r="A479">
        <v>107</v>
      </c>
      <c r="B479">
        <v>48</v>
      </c>
      <c r="C479" s="18">
        <v>3.8028169014084501</v>
      </c>
      <c r="D479" t="s">
        <v>14</v>
      </c>
      <c r="E479" t="s">
        <v>326</v>
      </c>
      <c r="F479" s="21" t="s">
        <v>15</v>
      </c>
      <c r="G479" t="s">
        <v>273</v>
      </c>
      <c r="H479">
        <v>13.64</v>
      </c>
      <c r="I479" t="s">
        <v>29</v>
      </c>
      <c r="J479" t="s">
        <v>152</v>
      </c>
      <c r="K479" t="s">
        <v>19</v>
      </c>
      <c r="L479" t="s">
        <v>20</v>
      </c>
      <c r="M479" t="s">
        <v>196</v>
      </c>
      <c r="N479">
        <v>500</v>
      </c>
      <c r="O479">
        <v>31565854</v>
      </c>
    </row>
    <row r="480" spans="1:16">
      <c r="A480">
        <v>107</v>
      </c>
      <c r="B480">
        <v>72</v>
      </c>
      <c r="C480" s="18">
        <v>1.12676056338028</v>
      </c>
      <c r="D480" t="s">
        <v>14</v>
      </c>
      <c r="E480" t="s">
        <v>326</v>
      </c>
      <c r="F480" s="21" t="s">
        <v>15</v>
      </c>
      <c r="G480" t="s">
        <v>273</v>
      </c>
      <c r="H480">
        <v>13.64</v>
      </c>
      <c r="I480" t="s">
        <v>29</v>
      </c>
      <c r="J480" t="s">
        <v>152</v>
      </c>
      <c r="K480" t="s">
        <v>19</v>
      </c>
      <c r="L480" t="s">
        <v>20</v>
      </c>
      <c r="M480" t="s">
        <v>196</v>
      </c>
      <c r="N480">
        <v>500</v>
      </c>
      <c r="O480">
        <v>31565854</v>
      </c>
    </row>
    <row r="481" spans="1:16">
      <c r="A481">
        <v>108</v>
      </c>
      <c r="B481">
        <f>10/60</f>
        <v>0.16666666666666666</v>
      </c>
      <c r="C481" s="18">
        <v>32.042253521126703</v>
      </c>
      <c r="D481" t="s">
        <v>14</v>
      </c>
      <c r="E481" t="s">
        <v>326</v>
      </c>
      <c r="F481" s="21" t="s">
        <v>15</v>
      </c>
      <c r="G481" t="s">
        <v>273</v>
      </c>
      <c r="H481">
        <v>13.64</v>
      </c>
      <c r="I481" t="s">
        <v>29</v>
      </c>
      <c r="J481" t="s">
        <v>152</v>
      </c>
      <c r="K481" t="s">
        <v>19</v>
      </c>
      <c r="L481" t="s">
        <v>20</v>
      </c>
      <c r="M481" t="s">
        <v>196</v>
      </c>
      <c r="N481">
        <v>500</v>
      </c>
      <c r="O481">
        <v>31565854</v>
      </c>
      <c r="P481" t="s">
        <v>185</v>
      </c>
    </row>
    <row r="482" spans="1:16">
      <c r="A482">
        <v>108</v>
      </c>
      <c r="B482">
        <f>20/60</f>
        <v>0.33333333333333331</v>
      </c>
      <c r="C482" s="18">
        <v>31.056338028169002</v>
      </c>
      <c r="D482" t="s">
        <v>14</v>
      </c>
      <c r="E482" t="s">
        <v>326</v>
      </c>
      <c r="F482" s="21" t="s">
        <v>15</v>
      </c>
      <c r="G482" t="s">
        <v>273</v>
      </c>
      <c r="H482">
        <v>13.64</v>
      </c>
      <c r="I482" t="s">
        <v>29</v>
      </c>
      <c r="J482" t="s">
        <v>152</v>
      </c>
      <c r="K482" t="s">
        <v>19</v>
      </c>
      <c r="L482" t="s">
        <v>20</v>
      </c>
      <c r="M482" t="s">
        <v>196</v>
      </c>
      <c r="N482">
        <v>500</v>
      </c>
      <c r="O482">
        <v>31565854</v>
      </c>
    </row>
    <row r="483" spans="1:16">
      <c r="A483">
        <v>108</v>
      </c>
      <c r="B483">
        <v>0.5</v>
      </c>
      <c r="C483" s="18">
        <v>30.492957746478801</v>
      </c>
      <c r="D483" t="s">
        <v>14</v>
      </c>
      <c r="E483" t="s">
        <v>326</v>
      </c>
      <c r="F483" s="21" t="s">
        <v>15</v>
      </c>
      <c r="G483" t="s">
        <v>273</v>
      </c>
      <c r="H483">
        <v>13.64</v>
      </c>
      <c r="I483" t="s">
        <v>29</v>
      </c>
      <c r="J483" t="s">
        <v>152</v>
      </c>
      <c r="K483" t="s">
        <v>19</v>
      </c>
      <c r="L483" t="s">
        <v>20</v>
      </c>
      <c r="M483" t="s">
        <v>196</v>
      </c>
      <c r="N483">
        <v>500</v>
      </c>
      <c r="O483">
        <v>31565854</v>
      </c>
    </row>
    <row r="484" spans="1:16">
      <c r="A484">
        <v>108</v>
      </c>
      <c r="B484">
        <f>50/60</f>
        <v>0.83333333333333337</v>
      </c>
      <c r="C484" s="18">
        <v>29.6478873239436</v>
      </c>
      <c r="D484" t="s">
        <v>14</v>
      </c>
      <c r="E484" t="s">
        <v>326</v>
      </c>
      <c r="F484" s="21" t="s">
        <v>15</v>
      </c>
      <c r="G484" t="s">
        <v>273</v>
      </c>
      <c r="H484">
        <v>13.64</v>
      </c>
      <c r="I484" t="s">
        <v>29</v>
      </c>
      <c r="J484" t="s">
        <v>152</v>
      </c>
      <c r="K484" t="s">
        <v>19</v>
      </c>
      <c r="L484" t="s">
        <v>20</v>
      </c>
      <c r="M484" t="s">
        <v>196</v>
      </c>
      <c r="N484">
        <v>500</v>
      </c>
      <c r="O484">
        <v>31565854</v>
      </c>
    </row>
    <row r="485" spans="1:16">
      <c r="A485">
        <v>108</v>
      </c>
      <c r="B485">
        <v>1</v>
      </c>
      <c r="C485" s="18">
        <v>29.225352112675999</v>
      </c>
      <c r="D485" t="s">
        <v>14</v>
      </c>
      <c r="E485" t="s">
        <v>326</v>
      </c>
      <c r="F485" s="21" t="s">
        <v>15</v>
      </c>
      <c r="G485" t="s">
        <v>273</v>
      </c>
      <c r="H485">
        <v>13.64</v>
      </c>
      <c r="I485" t="s">
        <v>29</v>
      </c>
      <c r="J485" t="s">
        <v>152</v>
      </c>
      <c r="K485" t="s">
        <v>19</v>
      </c>
      <c r="L485" t="s">
        <v>20</v>
      </c>
      <c r="M485" t="s">
        <v>196</v>
      </c>
      <c r="N485">
        <v>500</v>
      </c>
      <c r="O485">
        <v>31565854</v>
      </c>
    </row>
    <row r="486" spans="1:16">
      <c r="A486">
        <v>108</v>
      </c>
      <c r="B486">
        <v>2</v>
      </c>
      <c r="C486" s="18">
        <v>25</v>
      </c>
      <c r="D486" t="s">
        <v>14</v>
      </c>
      <c r="E486" t="s">
        <v>326</v>
      </c>
      <c r="F486" s="21" t="s">
        <v>15</v>
      </c>
      <c r="G486" t="s">
        <v>273</v>
      </c>
      <c r="H486">
        <v>13.64</v>
      </c>
      <c r="I486" t="s">
        <v>29</v>
      </c>
      <c r="J486" t="s">
        <v>152</v>
      </c>
      <c r="K486" t="s">
        <v>19</v>
      </c>
      <c r="L486" t="s">
        <v>20</v>
      </c>
      <c r="M486" t="s">
        <v>196</v>
      </c>
      <c r="N486">
        <v>500</v>
      </c>
      <c r="O486">
        <v>31565854</v>
      </c>
    </row>
    <row r="487" spans="1:16">
      <c r="A487">
        <v>108</v>
      </c>
      <c r="B487">
        <v>7</v>
      </c>
      <c r="C487" s="18">
        <v>18.732394366197099</v>
      </c>
      <c r="D487" t="s">
        <v>14</v>
      </c>
      <c r="E487" t="s">
        <v>326</v>
      </c>
      <c r="F487" s="21" t="s">
        <v>15</v>
      </c>
      <c r="G487" t="s">
        <v>273</v>
      </c>
      <c r="H487">
        <v>13.64</v>
      </c>
      <c r="I487" t="s">
        <v>29</v>
      </c>
      <c r="J487" t="s">
        <v>152</v>
      </c>
      <c r="K487" t="s">
        <v>19</v>
      </c>
      <c r="L487" t="s">
        <v>20</v>
      </c>
      <c r="M487" t="s">
        <v>196</v>
      </c>
      <c r="N487">
        <v>500</v>
      </c>
      <c r="O487">
        <v>31565854</v>
      </c>
    </row>
    <row r="488" spans="1:16">
      <c r="A488">
        <v>108</v>
      </c>
      <c r="B488">
        <v>18</v>
      </c>
      <c r="C488" s="18">
        <v>11.056338028169</v>
      </c>
      <c r="D488" t="s">
        <v>14</v>
      </c>
      <c r="E488" t="s">
        <v>326</v>
      </c>
      <c r="F488" s="21" t="s">
        <v>15</v>
      </c>
      <c r="G488" t="s">
        <v>273</v>
      </c>
      <c r="H488">
        <v>13.64</v>
      </c>
      <c r="I488" t="s">
        <v>29</v>
      </c>
      <c r="J488" t="s">
        <v>152</v>
      </c>
      <c r="K488" t="s">
        <v>19</v>
      </c>
      <c r="L488" t="s">
        <v>20</v>
      </c>
      <c r="M488" t="s">
        <v>196</v>
      </c>
      <c r="N488">
        <v>500</v>
      </c>
      <c r="O488">
        <v>31565854</v>
      </c>
    </row>
    <row r="489" spans="1:16">
      <c r="A489">
        <v>108</v>
      </c>
      <c r="B489">
        <v>48</v>
      </c>
      <c r="C489" s="18">
        <v>3.8028169014084501</v>
      </c>
      <c r="D489" t="s">
        <v>14</v>
      </c>
      <c r="E489" t="s">
        <v>326</v>
      </c>
      <c r="F489" s="21" t="s">
        <v>15</v>
      </c>
      <c r="G489" t="s">
        <v>273</v>
      </c>
      <c r="H489">
        <v>13.64</v>
      </c>
      <c r="I489" t="s">
        <v>29</v>
      </c>
      <c r="J489" t="s">
        <v>152</v>
      </c>
      <c r="K489" t="s">
        <v>19</v>
      </c>
      <c r="L489" t="s">
        <v>20</v>
      </c>
      <c r="M489" t="s">
        <v>196</v>
      </c>
      <c r="N489">
        <v>500</v>
      </c>
      <c r="O489">
        <v>31565854</v>
      </c>
    </row>
    <row r="490" spans="1:16">
      <c r="A490">
        <v>108</v>
      </c>
      <c r="B490">
        <v>72</v>
      </c>
      <c r="C490" s="18">
        <v>1.12676056338028</v>
      </c>
      <c r="D490" t="s">
        <v>14</v>
      </c>
      <c r="E490" t="s">
        <v>326</v>
      </c>
      <c r="F490" s="21" t="s">
        <v>15</v>
      </c>
      <c r="G490" t="s">
        <v>273</v>
      </c>
      <c r="H490">
        <v>13.64</v>
      </c>
      <c r="I490" t="s">
        <v>29</v>
      </c>
      <c r="J490" t="s">
        <v>152</v>
      </c>
      <c r="K490" t="s">
        <v>19</v>
      </c>
      <c r="L490" t="s">
        <v>20</v>
      </c>
      <c r="M490" t="s">
        <v>196</v>
      </c>
      <c r="N490">
        <v>500</v>
      </c>
      <c r="O490">
        <v>31565854</v>
      </c>
    </row>
    <row r="491" spans="1:16">
      <c r="A491">
        <v>109</v>
      </c>
      <c r="B491">
        <f>10/60</f>
        <v>0.16666666666666666</v>
      </c>
      <c r="C491" s="18">
        <v>40.302627337201798</v>
      </c>
      <c r="D491" t="s">
        <v>14</v>
      </c>
      <c r="E491">
        <v>17</v>
      </c>
      <c r="F491" s="21" t="s">
        <v>15</v>
      </c>
      <c r="G491" t="s">
        <v>273</v>
      </c>
      <c r="H491">
        <v>100</v>
      </c>
      <c r="I491" t="s">
        <v>137</v>
      </c>
      <c r="J491" t="s">
        <v>186</v>
      </c>
      <c r="K491" t="s">
        <v>19</v>
      </c>
      <c r="L491" t="s">
        <v>20</v>
      </c>
      <c r="M491" t="s">
        <v>326</v>
      </c>
      <c r="N491" t="s">
        <v>53</v>
      </c>
      <c r="O491">
        <v>16984142</v>
      </c>
      <c r="P491" t="s">
        <v>400</v>
      </c>
    </row>
    <row r="492" spans="1:16">
      <c r="A492">
        <v>109</v>
      </c>
      <c r="B492">
        <v>6</v>
      </c>
      <c r="C492" s="18">
        <v>14.2629754996776</v>
      </c>
      <c r="D492" t="s">
        <v>14</v>
      </c>
      <c r="E492">
        <v>17</v>
      </c>
      <c r="F492" s="21" t="s">
        <v>15</v>
      </c>
      <c r="G492" t="s">
        <v>273</v>
      </c>
      <c r="H492">
        <v>100</v>
      </c>
      <c r="I492" t="s">
        <v>137</v>
      </c>
      <c r="J492" t="s">
        <v>186</v>
      </c>
      <c r="K492" t="s">
        <v>19</v>
      </c>
      <c r="L492" t="s">
        <v>20</v>
      </c>
      <c r="M492" t="s">
        <v>326</v>
      </c>
      <c r="N492" t="s">
        <v>53</v>
      </c>
      <c r="O492">
        <v>16984142</v>
      </c>
    </row>
    <row r="493" spans="1:16">
      <c r="A493">
        <v>109</v>
      </c>
      <c r="B493">
        <v>24</v>
      </c>
      <c r="C493" s="18">
        <v>1.9040135396518101</v>
      </c>
      <c r="D493" t="s">
        <v>14</v>
      </c>
      <c r="E493">
        <v>17</v>
      </c>
      <c r="F493" s="21" t="s">
        <v>15</v>
      </c>
      <c r="G493" t="s">
        <v>273</v>
      </c>
      <c r="H493">
        <v>100</v>
      </c>
      <c r="I493" t="s">
        <v>137</v>
      </c>
      <c r="J493" t="s">
        <v>186</v>
      </c>
      <c r="K493" t="s">
        <v>19</v>
      </c>
      <c r="L493" t="s">
        <v>20</v>
      </c>
      <c r="M493" t="s">
        <v>326</v>
      </c>
      <c r="N493" t="s">
        <v>53</v>
      </c>
      <c r="O493">
        <v>16984142</v>
      </c>
    </row>
    <row r="494" spans="1:16">
      <c r="A494">
        <v>109</v>
      </c>
      <c r="B494">
        <v>72</v>
      </c>
      <c r="C494" s="18">
        <v>2.56387008381685</v>
      </c>
      <c r="D494" t="s">
        <v>14</v>
      </c>
      <c r="E494">
        <v>17</v>
      </c>
      <c r="F494" s="21" t="s">
        <v>15</v>
      </c>
      <c r="G494" t="s">
        <v>273</v>
      </c>
      <c r="H494">
        <v>100</v>
      </c>
      <c r="I494" t="s">
        <v>137</v>
      </c>
      <c r="J494" t="s">
        <v>186</v>
      </c>
      <c r="K494" t="s">
        <v>19</v>
      </c>
      <c r="L494" t="s">
        <v>20</v>
      </c>
      <c r="M494" t="s">
        <v>326</v>
      </c>
      <c r="N494" t="s">
        <v>53</v>
      </c>
      <c r="O494">
        <v>16984142</v>
      </c>
    </row>
    <row r="495" spans="1:16">
      <c r="A495">
        <v>110</v>
      </c>
      <c r="B495">
        <f>10/60</f>
        <v>0.16666666666666666</v>
      </c>
      <c r="C495" s="18">
        <v>44.274862991618299</v>
      </c>
      <c r="D495" t="s">
        <v>14</v>
      </c>
      <c r="E495">
        <v>17</v>
      </c>
      <c r="F495" s="21" t="s">
        <v>15</v>
      </c>
      <c r="G495" t="s">
        <v>273</v>
      </c>
      <c r="H495">
        <v>101</v>
      </c>
      <c r="I495" t="s">
        <v>137</v>
      </c>
      <c r="J495" t="s">
        <v>186</v>
      </c>
      <c r="K495" t="s">
        <v>19</v>
      </c>
      <c r="L495" t="s">
        <v>20</v>
      </c>
      <c r="M495" t="s">
        <v>326</v>
      </c>
      <c r="N495" t="s">
        <v>53</v>
      </c>
      <c r="O495">
        <v>16984142</v>
      </c>
    </row>
    <row r="496" spans="1:16">
      <c r="A496">
        <v>110</v>
      </c>
      <c r="B496">
        <v>6</v>
      </c>
      <c r="C496" s="18">
        <v>16.4369761444229</v>
      </c>
      <c r="D496" t="s">
        <v>14</v>
      </c>
      <c r="E496">
        <v>17</v>
      </c>
      <c r="F496" s="21" t="s">
        <v>15</v>
      </c>
      <c r="G496" t="s">
        <v>273</v>
      </c>
      <c r="H496">
        <v>102</v>
      </c>
      <c r="I496" t="s">
        <v>137</v>
      </c>
      <c r="J496" t="s">
        <v>186</v>
      </c>
      <c r="K496" t="s">
        <v>19</v>
      </c>
      <c r="L496" t="s">
        <v>20</v>
      </c>
      <c r="M496" t="s">
        <v>326</v>
      </c>
      <c r="N496" t="s">
        <v>53</v>
      </c>
      <c r="O496">
        <v>16984142</v>
      </c>
    </row>
    <row r="497" spans="1:16">
      <c r="A497">
        <v>110</v>
      </c>
      <c r="B497">
        <v>24</v>
      </c>
      <c r="C497" s="18">
        <v>3.89768697614441</v>
      </c>
      <c r="D497" t="s">
        <v>14</v>
      </c>
      <c r="E497">
        <v>17</v>
      </c>
      <c r="F497" s="21" t="s">
        <v>15</v>
      </c>
      <c r="G497" t="s">
        <v>273</v>
      </c>
      <c r="H497">
        <v>103</v>
      </c>
      <c r="I497" t="s">
        <v>137</v>
      </c>
      <c r="J497" t="s">
        <v>186</v>
      </c>
      <c r="K497" t="s">
        <v>19</v>
      </c>
      <c r="L497" t="s">
        <v>20</v>
      </c>
      <c r="M497" t="s">
        <v>326</v>
      </c>
      <c r="N497" t="s">
        <v>53</v>
      </c>
      <c r="O497">
        <v>16984142</v>
      </c>
    </row>
    <row r="498" spans="1:16">
      <c r="A498">
        <v>110</v>
      </c>
      <c r="B498">
        <v>48</v>
      </c>
      <c r="C498" s="18">
        <v>2.3714539007091799</v>
      </c>
      <c r="D498" t="s">
        <v>14</v>
      </c>
      <c r="E498">
        <v>17</v>
      </c>
      <c r="F498" s="21" t="s">
        <v>15</v>
      </c>
      <c r="G498" t="s">
        <v>273</v>
      </c>
      <c r="H498">
        <v>104</v>
      </c>
      <c r="I498" t="s">
        <v>137</v>
      </c>
      <c r="J498" t="s">
        <v>186</v>
      </c>
      <c r="K498" t="s">
        <v>19</v>
      </c>
      <c r="L498" t="s">
        <v>20</v>
      </c>
      <c r="M498" t="s">
        <v>326</v>
      </c>
      <c r="N498" t="s">
        <v>53</v>
      </c>
      <c r="O498">
        <v>16984142</v>
      </c>
    </row>
    <row r="499" spans="1:16">
      <c r="A499">
        <v>110</v>
      </c>
      <c r="B499">
        <v>72</v>
      </c>
      <c r="C499" s="18">
        <v>1.4446324951643901</v>
      </c>
      <c r="D499" t="s">
        <v>14</v>
      </c>
      <c r="E499">
        <v>17</v>
      </c>
      <c r="F499" s="21" t="s">
        <v>15</v>
      </c>
      <c r="G499" t="s">
        <v>273</v>
      </c>
      <c r="H499">
        <v>105</v>
      </c>
      <c r="I499" t="s">
        <v>137</v>
      </c>
      <c r="J499" t="s">
        <v>186</v>
      </c>
      <c r="K499" t="s">
        <v>19</v>
      </c>
      <c r="L499" t="s">
        <v>20</v>
      </c>
      <c r="M499" t="s">
        <v>326</v>
      </c>
      <c r="N499" t="s">
        <v>53</v>
      </c>
      <c r="O499">
        <v>16984142</v>
      </c>
    </row>
    <row r="500" spans="1:16">
      <c r="A500">
        <v>111</v>
      </c>
      <c r="B500">
        <v>2</v>
      </c>
      <c r="C500" s="18">
        <v>1.71875</v>
      </c>
      <c r="D500" t="s">
        <v>14</v>
      </c>
      <c r="E500">
        <v>27.5</v>
      </c>
      <c r="F500" s="21" t="s">
        <v>15</v>
      </c>
      <c r="G500" t="s">
        <v>273</v>
      </c>
      <c r="H500">
        <v>386</v>
      </c>
      <c r="I500" t="s">
        <v>167</v>
      </c>
      <c r="J500" t="s">
        <v>186</v>
      </c>
      <c r="K500" t="s">
        <v>19</v>
      </c>
      <c r="L500" t="s">
        <v>20</v>
      </c>
      <c r="M500" t="s">
        <v>326</v>
      </c>
      <c r="N500">
        <v>0</v>
      </c>
      <c r="O500">
        <v>25454755</v>
      </c>
    </row>
    <row r="501" spans="1:16">
      <c r="A501">
        <v>111</v>
      </c>
      <c r="B501">
        <v>4</v>
      </c>
      <c r="C501" s="18">
        <v>1.0416666666666601</v>
      </c>
      <c r="D501" t="s">
        <v>14</v>
      </c>
      <c r="E501">
        <v>27.5</v>
      </c>
      <c r="F501" s="21" t="s">
        <v>15</v>
      </c>
      <c r="G501" t="s">
        <v>273</v>
      </c>
      <c r="H501">
        <v>386</v>
      </c>
      <c r="I501" t="s">
        <v>167</v>
      </c>
      <c r="J501" t="s">
        <v>186</v>
      </c>
      <c r="K501" t="s">
        <v>19</v>
      </c>
      <c r="L501" t="s">
        <v>20</v>
      </c>
      <c r="M501" t="s">
        <v>326</v>
      </c>
      <c r="N501">
        <v>0</v>
      </c>
      <c r="O501">
        <v>25454755</v>
      </c>
    </row>
    <row r="502" spans="1:16">
      <c r="A502">
        <v>111</v>
      </c>
      <c r="B502">
        <v>24</v>
      </c>
      <c r="C502" s="18">
        <v>0.156250000000002</v>
      </c>
      <c r="D502" t="s">
        <v>14</v>
      </c>
      <c r="E502">
        <v>27.5</v>
      </c>
      <c r="F502" s="21" t="s">
        <v>15</v>
      </c>
      <c r="G502" t="s">
        <v>273</v>
      </c>
      <c r="H502">
        <v>386</v>
      </c>
      <c r="I502" t="s">
        <v>167</v>
      </c>
      <c r="J502" t="s">
        <v>186</v>
      </c>
      <c r="K502" t="s">
        <v>19</v>
      </c>
      <c r="L502" t="s">
        <v>20</v>
      </c>
      <c r="M502" t="s">
        <v>326</v>
      </c>
      <c r="N502">
        <v>0</v>
      </c>
      <c r="O502">
        <v>25454755</v>
      </c>
      <c r="P502" s="16"/>
    </row>
    <row r="503" spans="1:16">
      <c r="A503">
        <v>112</v>
      </c>
      <c r="B503">
        <v>6</v>
      </c>
      <c r="C503" s="18">
        <v>41.9</v>
      </c>
      <c r="D503" t="s">
        <v>14</v>
      </c>
      <c r="E503">
        <v>20</v>
      </c>
      <c r="F503" s="6" t="s">
        <v>189</v>
      </c>
      <c r="G503" t="s">
        <v>273</v>
      </c>
      <c r="H503">
        <v>120</v>
      </c>
      <c r="I503" t="s">
        <v>29</v>
      </c>
      <c r="J503" t="s">
        <v>186</v>
      </c>
      <c r="K503" t="s">
        <v>19</v>
      </c>
      <c r="L503" t="s">
        <v>20</v>
      </c>
      <c r="M503" t="s">
        <v>326</v>
      </c>
      <c r="N503">
        <v>1200</v>
      </c>
      <c r="O503">
        <v>23342299</v>
      </c>
      <c r="P503" s="16"/>
    </row>
    <row r="504" spans="1:16">
      <c r="A504">
        <v>112</v>
      </c>
      <c r="B504">
        <v>24</v>
      </c>
      <c r="C504" s="18">
        <v>19.100000000000001</v>
      </c>
      <c r="D504" t="s">
        <v>14</v>
      </c>
      <c r="E504">
        <v>20</v>
      </c>
      <c r="F504" s="6" t="s">
        <v>189</v>
      </c>
      <c r="G504" t="s">
        <v>273</v>
      </c>
      <c r="H504">
        <v>120</v>
      </c>
      <c r="I504" t="s">
        <v>29</v>
      </c>
      <c r="J504" t="s">
        <v>186</v>
      </c>
      <c r="K504" t="s">
        <v>19</v>
      </c>
      <c r="L504" t="s">
        <v>20</v>
      </c>
      <c r="M504" t="s">
        <v>326</v>
      </c>
      <c r="N504">
        <v>1200</v>
      </c>
      <c r="O504">
        <v>23342299</v>
      </c>
    </row>
    <row r="505" spans="1:16">
      <c r="A505">
        <v>112</v>
      </c>
      <c r="B505">
        <v>48</v>
      </c>
      <c r="C505" s="18">
        <v>6.1</v>
      </c>
      <c r="D505" t="s">
        <v>14</v>
      </c>
      <c r="E505">
        <v>20</v>
      </c>
      <c r="F505" s="6" t="s">
        <v>189</v>
      </c>
      <c r="G505" t="s">
        <v>273</v>
      </c>
      <c r="H505">
        <v>120</v>
      </c>
      <c r="I505" t="s">
        <v>29</v>
      </c>
      <c r="J505" t="s">
        <v>186</v>
      </c>
      <c r="K505" t="s">
        <v>19</v>
      </c>
      <c r="L505" t="s">
        <v>20</v>
      </c>
      <c r="M505" t="s">
        <v>326</v>
      </c>
      <c r="N505">
        <v>1200</v>
      </c>
      <c r="O505">
        <v>23342299</v>
      </c>
    </row>
    <row r="506" spans="1:16">
      <c r="A506">
        <v>113</v>
      </c>
      <c r="B506">
        <v>0.5</v>
      </c>
      <c r="C506" s="18">
        <v>76.810660657945917</v>
      </c>
      <c r="D506" t="s">
        <v>14</v>
      </c>
      <c r="E506">
        <v>20</v>
      </c>
      <c r="F506" s="21" t="s">
        <v>15</v>
      </c>
      <c r="G506" t="s">
        <v>273</v>
      </c>
      <c r="H506">
        <v>120</v>
      </c>
      <c r="I506" t="s">
        <v>190</v>
      </c>
      <c r="J506" t="s">
        <v>186</v>
      </c>
      <c r="K506" t="s">
        <v>19</v>
      </c>
      <c r="L506" t="s">
        <v>20</v>
      </c>
      <c r="M506" t="s">
        <v>326</v>
      </c>
      <c r="N506">
        <v>2000</v>
      </c>
      <c r="O506">
        <v>16550475</v>
      </c>
    </row>
    <row r="507" spans="1:16">
      <c r="A507">
        <v>113</v>
      </c>
      <c r="B507">
        <v>1</v>
      </c>
      <c r="C507" s="18">
        <v>67.82972187332453</v>
      </c>
      <c r="D507" t="s">
        <v>14</v>
      </c>
      <c r="E507">
        <v>20</v>
      </c>
      <c r="F507" s="21" t="s">
        <v>15</v>
      </c>
      <c r="G507" t="s">
        <v>273</v>
      </c>
      <c r="H507">
        <v>120</v>
      </c>
      <c r="I507" t="s">
        <v>190</v>
      </c>
      <c r="J507" t="s">
        <v>186</v>
      </c>
      <c r="K507" t="s">
        <v>19</v>
      </c>
      <c r="L507" t="s">
        <v>20</v>
      </c>
      <c r="M507" t="s">
        <v>326</v>
      </c>
      <c r="N507">
        <v>2000</v>
      </c>
      <c r="O507">
        <v>16550475</v>
      </c>
    </row>
    <row r="508" spans="1:16">
      <c r="A508">
        <v>113</v>
      </c>
      <c r="B508">
        <v>2</v>
      </c>
      <c r="C508" s="18">
        <v>58.691222759148424</v>
      </c>
      <c r="D508" t="s">
        <v>14</v>
      </c>
      <c r="E508">
        <v>20</v>
      </c>
      <c r="F508" s="21" t="s">
        <v>15</v>
      </c>
      <c r="G508" t="s">
        <v>273</v>
      </c>
      <c r="H508">
        <v>120</v>
      </c>
      <c r="I508" t="s">
        <v>190</v>
      </c>
      <c r="J508" t="s">
        <v>186</v>
      </c>
      <c r="K508" t="s">
        <v>19</v>
      </c>
      <c r="L508" t="s">
        <v>20</v>
      </c>
      <c r="M508" t="s">
        <v>326</v>
      </c>
      <c r="N508">
        <v>2000</v>
      </c>
      <c r="O508">
        <v>16550475</v>
      </c>
    </row>
    <row r="509" spans="1:16">
      <c r="A509">
        <v>113</v>
      </c>
      <c r="B509">
        <v>4</v>
      </c>
      <c r="C509" s="18">
        <v>34.742052666824769</v>
      </c>
      <c r="D509" t="s">
        <v>14</v>
      </c>
      <c r="E509">
        <v>20</v>
      </c>
      <c r="F509" s="21" t="s">
        <v>15</v>
      </c>
      <c r="G509" t="s">
        <v>273</v>
      </c>
      <c r="H509">
        <v>120</v>
      </c>
      <c r="I509" t="s">
        <v>190</v>
      </c>
      <c r="J509" t="s">
        <v>186</v>
      </c>
      <c r="K509" t="s">
        <v>19</v>
      </c>
      <c r="L509" t="s">
        <v>20</v>
      </c>
      <c r="M509" t="s">
        <v>326</v>
      </c>
      <c r="N509">
        <v>2000</v>
      </c>
      <c r="O509">
        <v>16550475</v>
      </c>
    </row>
    <row r="510" spans="1:16">
      <c r="A510">
        <v>113</v>
      </c>
      <c r="B510">
        <v>6</v>
      </c>
      <c r="C510" s="18">
        <v>17.567976745355789</v>
      </c>
      <c r="D510" t="s">
        <v>14</v>
      </c>
      <c r="E510">
        <v>20</v>
      </c>
      <c r="F510" s="21" t="s">
        <v>15</v>
      </c>
      <c r="G510" t="s">
        <v>273</v>
      </c>
      <c r="H510">
        <v>120</v>
      </c>
      <c r="I510" t="s">
        <v>190</v>
      </c>
      <c r="J510" t="s">
        <v>186</v>
      </c>
      <c r="K510" t="s">
        <v>19</v>
      </c>
      <c r="L510" t="s">
        <v>20</v>
      </c>
      <c r="M510" t="s">
        <v>326</v>
      </c>
      <c r="N510">
        <v>2000</v>
      </c>
      <c r="O510">
        <v>16550475</v>
      </c>
    </row>
    <row r="511" spans="1:16">
      <c r="A511">
        <v>113</v>
      </c>
      <c r="B511">
        <v>12</v>
      </c>
      <c r="C511" s="18">
        <v>4.1753487332011696</v>
      </c>
      <c r="D511" t="s">
        <v>14</v>
      </c>
      <c r="E511">
        <v>20</v>
      </c>
      <c r="F511" s="21" t="s">
        <v>15</v>
      </c>
      <c r="G511" t="s">
        <v>273</v>
      </c>
      <c r="H511">
        <v>120</v>
      </c>
      <c r="I511" t="s">
        <v>190</v>
      </c>
      <c r="J511" t="s">
        <v>186</v>
      </c>
      <c r="K511" t="s">
        <v>19</v>
      </c>
      <c r="L511" t="s">
        <v>20</v>
      </c>
      <c r="M511" t="s">
        <v>326</v>
      </c>
      <c r="N511">
        <v>2000</v>
      </c>
      <c r="O511">
        <v>16550475</v>
      </c>
    </row>
    <row r="512" spans="1:16">
      <c r="A512">
        <v>113</v>
      </c>
      <c r="B512">
        <v>24</v>
      </c>
      <c r="C512" s="18">
        <v>1.02414214210595</v>
      </c>
      <c r="D512" t="s">
        <v>14</v>
      </c>
      <c r="E512">
        <v>20</v>
      </c>
      <c r="F512" s="21" t="s">
        <v>15</v>
      </c>
      <c r="G512" t="s">
        <v>273</v>
      </c>
      <c r="H512">
        <v>120</v>
      </c>
      <c r="I512" t="s">
        <v>190</v>
      </c>
      <c r="J512" t="s">
        <v>186</v>
      </c>
      <c r="K512" t="s">
        <v>19</v>
      </c>
      <c r="L512" t="s">
        <v>20</v>
      </c>
      <c r="M512" t="s">
        <v>326</v>
      </c>
      <c r="N512">
        <v>2000</v>
      </c>
      <c r="O512">
        <v>16550475</v>
      </c>
    </row>
    <row r="513" spans="1:16">
      <c r="A513">
        <v>114</v>
      </c>
      <c r="B513">
        <v>2</v>
      </c>
      <c r="C513" s="18">
        <v>34.411764705882298</v>
      </c>
      <c r="D513" t="s">
        <v>14</v>
      </c>
      <c r="E513">
        <v>27.5</v>
      </c>
      <c r="F513" t="s">
        <v>48</v>
      </c>
      <c r="G513" t="s">
        <v>273</v>
      </c>
      <c r="H513">
        <v>200</v>
      </c>
      <c r="I513" s="16" t="s">
        <v>191</v>
      </c>
      <c r="J513" t="s">
        <v>186</v>
      </c>
      <c r="K513" t="s">
        <v>19</v>
      </c>
      <c r="L513" t="s">
        <v>20</v>
      </c>
      <c r="M513" t="s">
        <v>326</v>
      </c>
      <c r="N513">
        <v>2000</v>
      </c>
      <c r="O513">
        <v>20184929</v>
      </c>
    </row>
    <row r="514" spans="1:16">
      <c r="A514">
        <v>114</v>
      </c>
      <c r="B514">
        <v>4</v>
      </c>
      <c r="C514" s="18">
        <v>30.588235294117599</v>
      </c>
      <c r="D514" t="s">
        <v>14</v>
      </c>
      <c r="E514">
        <v>27.5</v>
      </c>
      <c r="F514" t="s">
        <v>48</v>
      </c>
      <c r="G514" t="s">
        <v>273</v>
      </c>
      <c r="H514">
        <v>200</v>
      </c>
      <c r="I514" s="16" t="s">
        <v>191</v>
      </c>
      <c r="J514" t="s">
        <v>186</v>
      </c>
      <c r="K514" t="s">
        <v>19</v>
      </c>
      <c r="L514" t="s">
        <v>20</v>
      </c>
      <c r="M514" t="s">
        <v>326</v>
      </c>
      <c r="N514">
        <v>2000</v>
      </c>
      <c r="O514">
        <v>20184929</v>
      </c>
    </row>
    <row r="515" spans="1:16">
      <c r="A515">
        <v>114</v>
      </c>
      <c r="B515">
        <v>8</v>
      </c>
      <c r="C515" s="18">
        <v>23.823529411764699</v>
      </c>
      <c r="D515" t="s">
        <v>14</v>
      </c>
      <c r="E515">
        <v>27.5</v>
      </c>
      <c r="F515" t="s">
        <v>48</v>
      </c>
      <c r="G515" t="s">
        <v>273</v>
      </c>
      <c r="H515">
        <v>200</v>
      </c>
      <c r="I515" s="16" t="s">
        <v>191</v>
      </c>
      <c r="J515" t="s">
        <v>186</v>
      </c>
      <c r="K515" t="s">
        <v>19</v>
      </c>
      <c r="L515" t="s">
        <v>20</v>
      </c>
      <c r="M515" t="s">
        <v>326</v>
      </c>
      <c r="N515">
        <v>2000</v>
      </c>
      <c r="O515">
        <v>20184929</v>
      </c>
    </row>
    <row r="516" spans="1:16">
      <c r="A516">
        <v>114</v>
      </c>
      <c r="B516">
        <v>12</v>
      </c>
      <c r="C516" s="18">
        <v>22.9411764705882</v>
      </c>
      <c r="D516" t="s">
        <v>14</v>
      </c>
      <c r="E516">
        <v>27.5</v>
      </c>
      <c r="F516" t="s">
        <v>48</v>
      </c>
      <c r="G516" t="s">
        <v>273</v>
      </c>
      <c r="H516">
        <v>200</v>
      </c>
      <c r="I516" s="16" t="s">
        <v>191</v>
      </c>
      <c r="J516" t="s">
        <v>186</v>
      </c>
      <c r="K516" t="s">
        <v>19</v>
      </c>
      <c r="L516" t="s">
        <v>20</v>
      </c>
      <c r="M516" t="s">
        <v>326</v>
      </c>
      <c r="N516">
        <v>2000</v>
      </c>
      <c r="O516">
        <v>20184929</v>
      </c>
    </row>
    <row r="517" spans="1:16">
      <c r="A517">
        <v>114</v>
      </c>
      <c r="B517">
        <v>24</v>
      </c>
      <c r="C517" s="18">
        <v>18.622448979591798</v>
      </c>
      <c r="D517" t="s">
        <v>14</v>
      </c>
      <c r="E517">
        <v>27.5</v>
      </c>
      <c r="F517" t="s">
        <v>48</v>
      </c>
      <c r="G517" t="s">
        <v>273</v>
      </c>
      <c r="H517">
        <v>200</v>
      </c>
      <c r="I517" s="16" t="s">
        <v>191</v>
      </c>
      <c r="J517" t="s">
        <v>186</v>
      </c>
      <c r="K517" t="s">
        <v>19</v>
      </c>
      <c r="L517" t="s">
        <v>20</v>
      </c>
      <c r="M517" t="s">
        <v>326</v>
      </c>
      <c r="N517">
        <v>2000</v>
      </c>
      <c r="O517">
        <v>20184929</v>
      </c>
    </row>
    <row r="518" spans="1:16">
      <c r="A518">
        <v>115</v>
      </c>
      <c r="B518">
        <v>6</v>
      </c>
      <c r="C518" s="18">
        <v>0.60000000000000397</v>
      </c>
      <c r="D518" t="s">
        <v>14</v>
      </c>
      <c r="E518">
        <v>30</v>
      </c>
      <c r="F518" t="s">
        <v>70</v>
      </c>
      <c r="G518" t="s">
        <v>273</v>
      </c>
      <c r="H518">
        <v>100</v>
      </c>
      <c r="I518" s="16" t="s">
        <v>191</v>
      </c>
      <c r="J518" t="s">
        <v>186</v>
      </c>
      <c r="K518" t="s">
        <v>19</v>
      </c>
      <c r="L518" t="s">
        <v>20</v>
      </c>
      <c r="M518" t="s">
        <v>57</v>
      </c>
      <c r="N518">
        <v>0</v>
      </c>
      <c r="O518">
        <v>21429576</v>
      </c>
      <c r="P518" t="s">
        <v>198</v>
      </c>
    </row>
    <row r="519" spans="1:16">
      <c r="A519">
        <v>115</v>
      </c>
      <c r="B519">
        <v>24</v>
      </c>
      <c r="C519" s="18">
        <v>0.35</v>
      </c>
      <c r="D519" t="s">
        <v>14</v>
      </c>
      <c r="E519">
        <v>30</v>
      </c>
      <c r="F519" t="s">
        <v>70</v>
      </c>
      <c r="G519" t="s">
        <v>273</v>
      </c>
      <c r="H519">
        <v>100</v>
      </c>
      <c r="I519" s="16" t="s">
        <v>191</v>
      </c>
      <c r="J519" t="s">
        <v>186</v>
      </c>
      <c r="K519" t="s">
        <v>19</v>
      </c>
      <c r="L519" t="s">
        <v>20</v>
      </c>
      <c r="M519" t="s">
        <v>57</v>
      </c>
      <c r="N519">
        <v>0</v>
      </c>
      <c r="O519">
        <v>21429576</v>
      </c>
    </row>
    <row r="520" spans="1:16">
      <c r="A520">
        <v>116</v>
      </c>
      <c r="B520">
        <v>6</v>
      </c>
      <c r="C520" s="18">
        <v>17.600000000000001</v>
      </c>
      <c r="D520" t="s">
        <v>14</v>
      </c>
      <c r="E520">
        <v>30</v>
      </c>
      <c r="F520" t="s">
        <v>70</v>
      </c>
      <c r="G520" t="s">
        <v>273</v>
      </c>
      <c r="H520">
        <v>100</v>
      </c>
      <c r="I520" s="16" t="s">
        <v>191</v>
      </c>
      <c r="J520" t="s">
        <v>186</v>
      </c>
      <c r="K520" t="s">
        <v>19</v>
      </c>
      <c r="L520" t="s">
        <v>20</v>
      </c>
      <c r="M520" t="s">
        <v>196</v>
      </c>
      <c r="N520">
        <v>2000</v>
      </c>
      <c r="O520">
        <v>21429576</v>
      </c>
      <c r="P520" t="s">
        <v>199</v>
      </c>
    </row>
    <row r="521" spans="1:16">
      <c r="A521">
        <v>116</v>
      </c>
      <c r="B521">
        <v>24</v>
      </c>
      <c r="C521" s="18">
        <v>7.3</v>
      </c>
      <c r="D521" t="s">
        <v>14</v>
      </c>
      <c r="E521">
        <v>30</v>
      </c>
      <c r="F521" t="s">
        <v>70</v>
      </c>
      <c r="G521" t="s">
        <v>273</v>
      </c>
      <c r="H521">
        <v>100</v>
      </c>
      <c r="I521" s="16" t="s">
        <v>191</v>
      </c>
      <c r="J521" t="s">
        <v>186</v>
      </c>
      <c r="K521" t="s">
        <v>19</v>
      </c>
      <c r="L521" t="s">
        <v>20</v>
      </c>
      <c r="M521" t="s">
        <v>196</v>
      </c>
      <c r="N521">
        <v>2000</v>
      </c>
      <c r="O521">
        <v>21429576</v>
      </c>
    </row>
    <row r="522" spans="1:16">
      <c r="A522">
        <v>117</v>
      </c>
      <c r="B522">
        <v>6</v>
      </c>
      <c r="C522" s="18">
        <v>20</v>
      </c>
      <c r="D522" t="s">
        <v>14</v>
      </c>
      <c r="E522">
        <v>30</v>
      </c>
      <c r="F522" t="s">
        <v>70</v>
      </c>
      <c r="G522" t="s">
        <v>273</v>
      </c>
      <c r="H522">
        <v>100</v>
      </c>
      <c r="I522" s="16" t="s">
        <v>191</v>
      </c>
      <c r="J522" t="s">
        <v>186</v>
      </c>
      <c r="K522" t="s">
        <v>19</v>
      </c>
      <c r="L522" t="s">
        <v>20</v>
      </c>
      <c r="M522" t="s">
        <v>196</v>
      </c>
      <c r="N522">
        <v>5000</v>
      </c>
      <c r="O522">
        <v>21429576</v>
      </c>
      <c r="P522" t="s">
        <v>200</v>
      </c>
    </row>
    <row r="523" spans="1:16">
      <c r="A523">
        <v>117</v>
      </c>
      <c r="B523">
        <v>24</v>
      </c>
      <c r="C523" s="18">
        <v>9.6</v>
      </c>
      <c r="D523" t="s">
        <v>14</v>
      </c>
      <c r="E523">
        <v>30</v>
      </c>
      <c r="F523" t="s">
        <v>70</v>
      </c>
      <c r="G523" t="s">
        <v>273</v>
      </c>
      <c r="H523">
        <v>100</v>
      </c>
      <c r="I523" s="16" t="s">
        <v>191</v>
      </c>
      <c r="J523" t="s">
        <v>186</v>
      </c>
      <c r="K523" t="s">
        <v>19</v>
      </c>
      <c r="L523" t="s">
        <v>20</v>
      </c>
      <c r="M523" t="s">
        <v>196</v>
      </c>
      <c r="N523">
        <v>5000</v>
      </c>
      <c r="O523">
        <v>21429576</v>
      </c>
    </row>
    <row r="524" spans="1:16">
      <c r="A524">
        <v>118</v>
      </c>
      <c r="B524">
        <v>22</v>
      </c>
      <c r="C524" s="18">
        <v>0.54054054100000004</v>
      </c>
      <c r="D524" t="s">
        <v>14</v>
      </c>
      <c r="E524">
        <v>21.8</v>
      </c>
      <c r="F524" s="21" t="s">
        <v>15</v>
      </c>
      <c r="G524" t="s">
        <v>273</v>
      </c>
      <c r="H524">
        <v>118</v>
      </c>
      <c r="I524" t="s">
        <v>29</v>
      </c>
      <c r="J524" t="s">
        <v>186</v>
      </c>
      <c r="K524" t="s">
        <v>19</v>
      </c>
      <c r="L524" t="s">
        <v>20</v>
      </c>
      <c r="M524" t="s">
        <v>59</v>
      </c>
      <c r="N524">
        <v>2000</v>
      </c>
      <c r="O524">
        <v>24035550</v>
      </c>
      <c r="P524" t="s">
        <v>201</v>
      </c>
    </row>
    <row r="525" spans="1:16">
      <c r="A525">
        <v>119</v>
      </c>
      <c r="B525">
        <v>22</v>
      </c>
      <c r="C525" s="18">
        <v>1.441441441</v>
      </c>
      <c r="D525" t="s">
        <v>14</v>
      </c>
      <c r="E525">
        <v>21.8</v>
      </c>
      <c r="F525" s="21" t="s">
        <v>15</v>
      </c>
      <c r="G525" t="s">
        <v>273</v>
      </c>
      <c r="H525">
        <v>158.19999999999999</v>
      </c>
      <c r="I525" t="s">
        <v>29</v>
      </c>
      <c r="J525" t="s">
        <v>186</v>
      </c>
      <c r="K525" t="s">
        <v>19</v>
      </c>
      <c r="L525" t="s">
        <v>20</v>
      </c>
      <c r="M525" t="s">
        <v>59</v>
      </c>
      <c r="N525">
        <v>2000</v>
      </c>
      <c r="O525">
        <v>24035550</v>
      </c>
      <c r="P525" t="s">
        <v>202</v>
      </c>
    </row>
    <row r="526" spans="1:16">
      <c r="A526">
        <v>120</v>
      </c>
      <c r="B526">
        <v>1</v>
      </c>
      <c r="C526" s="18">
        <v>18.059999999999999</v>
      </c>
      <c r="D526" t="s">
        <v>14</v>
      </c>
      <c r="E526">
        <v>19.100000000000001</v>
      </c>
      <c r="F526" s="21" t="s">
        <v>15</v>
      </c>
      <c r="G526" t="s">
        <v>273</v>
      </c>
      <c r="H526">
        <v>92.1</v>
      </c>
      <c r="I526" t="s">
        <v>92</v>
      </c>
      <c r="J526" t="s">
        <v>186</v>
      </c>
      <c r="K526" t="s">
        <v>19</v>
      </c>
      <c r="L526" t="s">
        <v>20</v>
      </c>
      <c r="M526" t="s">
        <v>196</v>
      </c>
      <c r="N526">
        <v>2000</v>
      </c>
      <c r="O526">
        <v>23226020</v>
      </c>
      <c r="P526" s="6" t="s">
        <v>364</v>
      </c>
    </row>
    <row r="527" spans="1:16">
      <c r="A527">
        <v>120</v>
      </c>
      <c r="B527">
        <v>4</v>
      </c>
      <c r="C527" s="18">
        <v>5.62</v>
      </c>
      <c r="D527" t="s">
        <v>14</v>
      </c>
      <c r="E527">
        <v>19.100000000000001</v>
      </c>
      <c r="F527" s="21" t="s">
        <v>15</v>
      </c>
      <c r="G527" t="s">
        <v>273</v>
      </c>
      <c r="H527">
        <v>92.1</v>
      </c>
      <c r="I527" t="s">
        <v>92</v>
      </c>
      <c r="J527" t="s">
        <v>186</v>
      </c>
      <c r="K527" t="s">
        <v>19</v>
      </c>
      <c r="L527" t="s">
        <v>20</v>
      </c>
      <c r="M527" t="s">
        <v>196</v>
      </c>
      <c r="N527">
        <v>2000</v>
      </c>
      <c r="O527">
        <v>23226020</v>
      </c>
    </row>
    <row r="528" spans="1:16">
      <c r="A528">
        <v>121</v>
      </c>
      <c r="B528">
        <v>1</v>
      </c>
      <c r="C528" s="18">
        <v>17.05</v>
      </c>
      <c r="D528" t="s">
        <v>14</v>
      </c>
      <c r="E528">
        <v>19.100000000000001</v>
      </c>
      <c r="F528" s="21" t="s">
        <v>15</v>
      </c>
      <c r="G528" t="s">
        <v>273</v>
      </c>
      <c r="H528">
        <v>99.2</v>
      </c>
      <c r="I528" t="s">
        <v>92</v>
      </c>
      <c r="J528" t="s">
        <v>186</v>
      </c>
      <c r="K528" t="s">
        <v>19</v>
      </c>
      <c r="L528" t="s">
        <v>20</v>
      </c>
      <c r="M528" t="s">
        <v>196</v>
      </c>
      <c r="N528">
        <v>2000</v>
      </c>
      <c r="O528">
        <v>23226020</v>
      </c>
      <c r="P528" s="6" t="s">
        <v>365</v>
      </c>
    </row>
    <row r="529" spans="1:16">
      <c r="A529">
        <v>121</v>
      </c>
      <c r="B529">
        <v>4</v>
      </c>
      <c r="C529" s="18">
        <v>4.53</v>
      </c>
      <c r="D529" t="s">
        <v>14</v>
      </c>
      <c r="E529">
        <v>19.100000000000001</v>
      </c>
      <c r="F529" s="21" t="s">
        <v>15</v>
      </c>
      <c r="G529" t="s">
        <v>273</v>
      </c>
      <c r="H529">
        <v>99.2</v>
      </c>
      <c r="I529" t="s">
        <v>92</v>
      </c>
      <c r="J529" t="s">
        <v>186</v>
      </c>
      <c r="K529" t="s">
        <v>19</v>
      </c>
      <c r="L529" t="s">
        <v>20</v>
      </c>
      <c r="M529" t="s">
        <v>196</v>
      </c>
      <c r="N529">
        <v>2000</v>
      </c>
      <c r="O529">
        <v>23226020</v>
      </c>
    </row>
    <row r="530" spans="1:16">
      <c r="A530">
        <v>122</v>
      </c>
      <c r="B530">
        <v>1</v>
      </c>
      <c r="C530" s="18">
        <v>10.01</v>
      </c>
      <c r="D530" t="s">
        <v>14</v>
      </c>
      <c r="E530">
        <v>19.100000000000001</v>
      </c>
      <c r="F530" s="21" t="s">
        <v>15</v>
      </c>
      <c r="G530" t="s">
        <v>273</v>
      </c>
      <c r="H530">
        <v>110.4</v>
      </c>
      <c r="I530" t="s">
        <v>92</v>
      </c>
      <c r="J530" t="s">
        <v>186</v>
      </c>
      <c r="K530" t="s">
        <v>19</v>
      </c>
      <c r="L530" t="s">
        <v>20</v>
      </c>
      <c r="M530" t="s">
        <v>196</v>
      </c>
      <c r="N530">
        <v>2000</v>
      </c>
      <c r="O530">
        <v>23226020</v>
      </c>
      <c r="P530" s="6" t="s">
        <v>365</v>
      </c>
    </row>
    <row r="531" spans="1:16">
      <c r="A531">
        <v>122</v>
      </c>
      <c r="B531">
        <v>4</v>
      </c>
      <c r="C531" s="18">
        <v>5.43</v>
      </c>
      <c r="D531" t="s">
        <v>14</v>
      </c>
      <c r="E531">
        <v>19.100000000000001</v>
      </c>
      <c r="F531" s="21" t="s">
        <v>15</v>
      </c>
      <c r="G531" t="s">
        <v>273</v>
      </c>
      <c r="H531">
        <v>110.4</v>
      </c>
      <c r="I531" t="s">
        <v>92</v>
      </c>
      <c r="J531" t="s">
        <v>186</v>
      </c>
      <c r="K531" t="s">
        <v>19</v>
      </c>
      <c r="L531" t="s">
        <v>20</v>
      </c>
      <c r="M531" t="s">
        <v>196</v>
      </c>
      <c r="N531">
        <v>2000</v>
      </c>
      <c r="O531">
        <v>23226020</v>
      </c>
    </row>
    <row r="532" spans="1:16">
      <c r="A532">
        <v>123</v>
      </c>
      <c r="B532">
        <v>1</v>
      </c>
      <c r="C532" s="18">
        <v>5.03</v>
      </c>
      <c r="D532" t="s">
        <v>14</v>
      </c>
      <c r="E532">
        <v>19.100000000000001</v>
      </c>
      <c r="F532" s="21" t="s">
        <v>15</v>
      </c>
      <c r="G532" t="s">
        <v>273</v>
      </c>
      <c r="H532">
        <v>110.4</v>
      </c>
      <c r="I532" t="s">
        <v>92</v>
      </c>
      <c r="J532" t="s">
        <v>186</v>
      </c>
      <c r="K532" t="s">
        <v>19</v>
      </c>
      <c r="L532" t="s">
        <v>20</v>
      </c>
      <c r="M532" t="s">
        <v>196</v>
      </c>
      <c r="N532">
        <v>0</v>
      </c>
      <c r="O532">
        <v>23226020</v>
      </c>
      <c r="P532" s="6" t="s">
        <v>366</v>
      </c>
    </row>
    <row r="533" spans="1:16">
      <c r="A533">
        <v>124</v>
      </c>
      <c r="B533">
        <v>1</v>
      </c>
      <c r="C533" s="18">
        <v>69.900990099009903</v>
      </c>
      <c r="D533" t="s">
        <v>14</v>
      </c>
      <c r="E533" t="s">
        <v>326</v>
      </c>
      <c r="F533" t="s">
        <v>31</v>
      </c>
      <c r="G533" t="s">
        <v>273</v>
      </c>
      <c r="H533">
        <v>100</v>
      </c>
      <c r="I533" t="s">
        <v>29</v>
      </c>
      <c r="J533" t="s">
        <v>186</v>
      </c>
      <c r="K533" t="s">
        <v>19</v>
      </c>
      <c r="L533" t="s">
        <v>20</v>
      </c>
      <c r="M533" t="s">
        <v>59</v>
      </c>
      <c r="N533">
        <v>2000</v>
      </c>
      <c r="O533">
        <v>26646780</v>
      </c>
      <c r="P533" t="s">
        <v>203</v>
      </c>
    </row>
    <row r="534" spans="1:16">
      <c r="A534">
        <v>124</v>
      </c>
      <c r="B534">
        <v>8</v>
      </c>
      <c r="C534" s="18">
        <v>51.683168316831598</v>
      </c>
      <c r="D534" t="s">
        <v>14</v>
      </c>
      <c r="E534" t="s">
        <v>326</v>
      </c>
      <c r="F534" t="s">
        <v>31</v>
      </c>
      <c r="G534" t="s">
        <v>273</v>
      </c>
      <c r="H534">
        <v>100</v>
      </c>
      <c r="I534" t="s">
        <v>29</v>
      </c>
      <c r="J534" t="s">
        <v>186</v>
      </c>
      <c r="K534" t="s">
        <v>19</v>
      </c>
      <c r="L534" t="s">
        <v>20</v>
      </c>
      <c r="M534" t="s">
        <v>59</v>
      </c>
      <c r="N534">
        <v>2000</v>
      </c>
      <c r="O534">
        <v>26646780</v>
      </c>
    </row>
    <row r="535" spans="1:16">
      <c r="A535">
        <v>124</v>
      </c>
      <c r="B535">
        <v>24</v>
      </c>
      <c r="C535" s="18">
        <v>16.237623762376199</v>
      </c>
      <c r="D535" t="s">
        <v>14</v>
      </c>
      <c r="E535" t="s">
        <v>326</v>
      </c>
      <c r="F535" t="s">
        <v>31</v>
      </c>
      <c r="G535" t="s">
        <v>273</v>
      </c>
      <c r="H535">
        <v>100</v>
      </c>
      <c r="I535" t="s">
        <v>29</v>
      </c>
      <c r="J535" t="s">
        <v>186</v>
      </c>
      <c r="K535" t="s">
        <v>19</v>
      </c>
      <c r="L535" t="s">
        <v>20</v>
      </c>
      <c r="M535" t="s">
        <v>59</v>
      </c>
      <c r="N535">
        <v>2000</v>
      </c>
      <c r="O535">
        <v>26646780</v>
      </c>
    </row>
    <row r="536" spans="1:16">
      <c r="A536">
        <v>124</v>
      </c>
      <c r="B536">
        <v>48</v>
      </c>
      <c r="C536" s="18">
        <v>3.1683168316831698</v>
      </c>
      <c r="D536" t="s">
        <v>14</v>
      </c>
      <c r="E536" t="s">
        <v>326</v>
      </c>
      <c r="F536" t="s">
        <v>31</v>
      </c>
      <c r="G536" t="s">
        <v>273</v>
      </c>
      <c r="H536">
        <v>100</v>
      </c>
      <c r="I536" t="s">
        <v>29</v>
      </c>
      <c r="J536" t="s">
        <v>186</v>
      </c>
      <c r="K536" t="s">
        <v>19</v>
      </c>
      <c r="L536" t="s">
        <v>20</v>
      </c>
      <c r="M536" t="s">
        <v>59</v>
      </c>
      <c r="N536">
        <v>2000</v>
      </c>
      <c r="O536">
        <v>26646780</v>
      </c>
    </row>
    <row r="537" spans="1:16">
      <c r="A537">
        <v>125</v>
      </c>
      <c r="B537">
        <v>1</v>
      </c>
      <c r="C537" s="18">
        <v>60.396039603960297</v>
      </c>
      <c r="D537" t="s">
        <v>14</v>
      </c>
      <c r="E537" t="s">
        <v>326</v>
      </c>
      <c r="F537" t="s">
        <v>31</v>
      </c>
      <c r="G537" t="s">
        <v>273</v>
      </c>
      <c r="H537">
        <v>116</v>
      </c>
      <c r="I537" t="s">
        <v>29</v>
      </c>
      <c r="J537" t="s">
        <v>186</v>
      </c>
      <c r="K537" t="s">
        <v>19</v>
      </c>
      <c r="L537" t="s">
        <v>20</v>
      </c>
      <c r="M537" t="s">
        <v>59</v>
      </c>
      <c r="N537">
        <v>2000</v>
      </c>
      <c r="O537">
        <v>26646780</v>
      </c>
      <c r="P537" t="s">
        <v>204</v>
      </c>
    </row>
    <row r="538" spans="1:16">
      <c r="A538">
        <v>125</v>
      </c>
      <c r="B538">
        <v>8</v>
      </c>
      <c r="C538" s="18">
        <v>40</v>
      </c>
      <c r="D538" t="s">
        <v>14</v>
      </c>
      <c r="E538" t="s">
        <v>326</v>
      </c>
      <c r="F538" t="s">
        <v>31</v>
      </c>
      <c r="G538" t="s">
        <v>273</v>
      </c>
      <c r="H538">
        <v>116</v>
      </c>
      <c r="I538" t="s">
        <v>29</v>
      </c>
      <c r="J538" t="s">
        <v>186</v>
      </c>
      <c r="K538" t="s">
        <v>19</v>
      </c>
      <c r="L538" t="s">
        <v>20</v>
      </c>
      <c r="M538" t="s">
        <v>59</v>
      </c>
      <c r="N538">
        <v>2000</v>
      </c>
      <c r="O538">
        <v>26646780</v>
      </c>
    </row>
    <row r="539" spans="1:16">
      <c r="A539">
        <v>125</v>
      </c>
      <c r="B539">
        <v>24</v>
      </c>
      <c r="C539" s="18">
        <v>13.069306930692999</v>
      </c>
      <c r="D539" t="s">
        <v>14</v>
      </c>
      <c r="E539" t="s">
        <v>326</v>
      </c>
      <c r="F539" t="s">
        <v>31</v>
      </c>
      <c r="G539" t="s">
        <v>273</v>
      </c>
      <c r="H539">
        <v>116</v>
      </c>
      <c r="I539" t="s">
        <v>29</v>
      </c>
      <c r="J539" t="s">
        <v>186</v>
      </c>
      <c r="K539" t="s">
        <v>19</v>
      </c>
      <c r="L539" t="s">
        <v>20</v>
      </c>
      <c r="M539" t="s">
        <v>59</v>
      </c>
      <c r="N539">
        <v>2000</v>
      </c>
      <c r="O539">
        <v>26646780</v>
      </c>
    </row>
    <row r="540" spans="1:16">
      <c r="A540">
        <v>125</v>
      </c>
      <c r="B540">
        <v>48</v>
      </c>
      <c r="C540" s="18">
        <v>2.9702970297029601</v>
      </c>
      <c r="D540" t="s">
        <v>14</v>
      </c>
      <c r="E540" t="s">
        <v>326</v>
      </c>
      <c r="F540" t="s">
        <v>31</v>
      </c>
      <c r="G540" t="s">
        <v>273</v>
      </c>
      <c r="H540">
        <v>116</v>
      </c>
      <c r="I540" t="s">
        <v>29</v>
      </c>
      <c r="J540" t="s">
        <v>186</v>
      </c>
      <c r="K540" t="s">
        <v>19</v>
      </c>
      <c r="L540" t="s">
        <v>20</v>
      </c>
      <c r="M540" t="s">
        <v>59</v>
      </c>
      <c r="N540">
        <v>2000</v>
      </c>
      <c r="O540">
        <v>26646780</v>
      </c>
    </row>
    <row r="541" spans="1:16">
      <c r="A541">
        <v>126</v>
      </c>
      <c r="B541">
        <v>1</v>
      </c>
      <c r="C541" s="18">
        <v>19.760000000000002</v>
      </c>
      <c r="D541" t="s">
        <v>14</v>
      </c>
      <c r="E541" t="s">
        <v>326</v>
      </c>
      <c r="F541" t="s">
        <v>48</v>
      </c>
      <c r="G541" t="s">
        <v>273</v>
      </c>
      <c r="H541">
        <v>100</v>
      </c>
      <c r="I541" t="s">
        <v>92</v>
      </c>
      <c r="J541" t="s">
        <v>186</v>
      </c>
      <c r="K541" t="s">
        <v>19</v>
      </c>
      <c r="L541" t="s">
        <v>20</v>
      </c>
      <c r="M541" t="s">
        <v>196</v>
      </c>
      <c r="N541">
        <v>2000</v>
      </c>
      <c r="O541">
        <v>19528471</v>
      </c>
      <c r="P541" s="28" t="s">
        <v>367</v>
      </c>
    </row>
    <row r="542" spans="1:16">
      <c r="A542">
        <v>126</v>
      </c>
      <c r="B542">
        <v>4</v>
      </c>
      <c r="C542" s="18">
        <v>18.61</v>
      </c>
      <c r="D542" t="s">
        <v>14</v>
      </c>
      <c r="E542" t="s">
        <v>326</v>
      </c>
      <c r="F542" t="s">
        <v>48</v>
      </c>
      <c r="G542" t="s">
        <v>273</v>
      </c>
      <c r="H542">
        <v>100</v>
      </c>
      <c r="I542" t="s">
        <v>92</v>
      </c>
      <c r="J542" t="s">
        <v>186</v>
      </c>
      <c r="K542" t="s">
        <v>19</v>
      </c>
      <c r="L542" t="s">
        <v>20</v>
      </c>
      <c r="M542" t="s">
        <v>196</v>
      </c>
      <c r="N542">
        <v>2000</v>
      </c>
      <c r="O542">
        <v>19528471</v>
      </c>
    </row>
    <row r="543" spans="1:16">
      <c r="A543">
        <v>126</v>
      </c>
      <c r="B543">
        <v>24</v>
      </c>
      <c r="C543" s="18">
        <v>5.61</v>
      </c>
      <c r="D543" t="s">
        <v>14</v>
      </c>
      <c r="E543" t="s">
        <v>326</v>
      </c>
      <c r="F543" t="s">
        <v>48</v>
      </c>
      <c r="G543" t="s">
        <v>273</v>
      </c>
      <c r="H543">
        <v>100</v>
      </c>
      <c r="I543" t="s">
        <v>92</v>
      </c>
      <c r="J543" t="s">
        <v>186</v>
      </c>
      <c r="K543" t="s">
        <v>19</v>
      </c>
      <c r="L543" t="s">
        <v>20</v>
      </c>
      <c r="M543" t="s">
        <v>196</v>
      </c>
      <c r="N543">
        <v>2000</v>
      </c>
      <c r="O543">
        <v>19528471</v>
      </c>
    </row>
    <row r="544" spans="1:16">
      <c r="A544">
        <v>126</v>
      </c>
      <c r="B544">
        <v>48</v>
      </c>
      <c r="C544" s="18">
        <v>1.96</v>
      </c>
      <c r="D544" t="s">
        <v>14</v>
      </c>
      <c r="E544" t="s">
        <v>326</v>
      </c>
      <c r="F544" t="s">
        <v>48</v>
      </c>
      <c r="G544" t="s">
        <v>273</v>
      </c>
      <c r="H544">
        <v>100</v>
      </c>
      <c r="I544" t="s">
        <v>92</v>
      </c>
      <c r="J544" t="s">
        <v>186</v>
      </c>
      <c r="K544" t="s">
        <v>19</v>
      </c>
      <c r="L544" t="s">
        <v>20</v>
      </c>
      <c r="M544" t="s">
        <v>196</v>
      </c>
      <c r="N544">
        <v>2000</v>
      </c>
      <c r="O544">
        <v>19528471</v>
      </c>
    </row>
    <row r="545" spans="1:16">
      <c r="A545">
        <v>126</v>
      </c>
      <c r="B545">
        <v>72</v>
      </c>
      <c r="C545" s="18">
        <v>0.61</v>
      </c>
      <c r="D545" t="s">
        <v>14</v>
      </c>
      <c r="E545" t="s">
        <v>326</v>
      </c>
      <c r="F545" t="s">
        <v>48</v>
      </c>
      <c r="G545" t="s">
        <v>273</v>
      </c>
      <c r="H545">
        <v>100</v>
      </c>
      <c r="I545" t="s">
        <v>92</v>
      </c>
      <c r="J545" t="s">
        <v>186</v>
      </c>
      <c r="K545" t="s">
        <v>19</v>
      </c>
      <c r="L545" t="s">
        <v>20</v>
      </c>
      <c r="M545" t="s">
        <v>196</v>
      </c>
      <c r="N545">
        <v>2000</v>
      </c>
      <c r="O545">
        <v>19528471</v>
      </c>
    </row>
    <row r="546" spans="1:16">
      <c r="A546">
        <v>127</v>
      </c>
      <c r="B546">
        <v>1</v>
      </c>
      <c r="C546" s="18">
        <v>20.190000000000001</v>
      </c>
      <c r="D546" t="s">
        <v>14</v>
      </c>
      <c r="E546" t="s">
        <v>326</v>
      </c>
      <c r="F546" t="s">
        <v>48</v>
      </c>
      <c r="G546" t="s">
        <v>273</v>
      </c>
      <c r="H546">
        <v>101</v>
      </c>
      <c r="I546" t="s">
        <v>92</v>
      </c>
      <c r="J546" t="s">
        <v>186</v>
      </c>
      <c r="K546" t="s">
        <v>19</v>
      </c>
      <c r="L546" t="s">
        <v>20</v>
      </c>
      <c r="M546" t="s">
        <v>326</v>
      </c>
      <c r="N546">
        <v>2000</v>
      </c>
      <c r="O546">
        <v>19528471</v>
      </c>
      <c r="P546" s="28" t="s">
        <v>368</v>
      </c>
    </row>
    <row r="547" spans="1:16">
      <c r="A547">
        <v>127</v>
      </c>
      <c r="B547">
        <v>4</v>
      </c>
      <c r="C547" s="18">
        <v>13.08</v>
      </c>
      <c r="D547" t="s">
        <v>14</v>
      </c>
      <c r="E547" t="s">
        <v>326</v>
      </c>
      <c r="F547" t="s">
        <v>48</v>
      </c>
      <c r="G547" t="s">
        <v>273</v>
      </c>
      <c r="H547">
        <v>102</v>
      </c>
      <c r="I547" t="s">
        <v>92</v>
      </c>
      <c r="J547" t="s">
        <v>186</v>
      </c>
      <c r="K547" t="s">
        <v>19</v>
      </c>
      <c r="L547" t="s">
        <v>20</v>
      </c>
      <c r="M547" t="s">
        <v>326</v>
      </c>
      <c r="N547">
        <v>2000</v>
      </c>
      <c r="O547">
        <v>19528471</v>
      </c>
    </row>
    <row r="548" spans="1:16">
      <c r="A548">
        <v>127</v>
      </c>
      <c r="B548">
        <v>24</v>
      </c>
      <c r="C548" s="18">
        <v>3.97</v>
      </c>
      <c r="D548" t="s">
        <v>14</v>
      </c>
      <c r="E548" t="s">
        <v>326</v>
      </c>
      <c r="F548" t="s">
        <v>48</v>
      </c>
      <c r="G548" t="s">
        <v>273</v>
      </c>
      <c r="H548">
        <v>103</v>
      </c>
      <c r="I548" t="s">
        <v>92</v>
      </c>
      <c r="J548" t="s">
        <v>186</v>
      </c>
      <c r="K548" t="s">
        <v>19</v>
      </c>
      <c r="L548" t="s">
        <v>20</v>
      </c>
      <c r="M548" t="s">
        <v>326</v>
      </c>
      <c r="N548">
        <v>2000</v>
      </c>
      <c r="O548">
        <v>19528471</v>
      </c>
    </row>
    <row r="549" spans="1:16">
      <c r="A549">
        <v>127</v>
      </c>
      <c r="B549">
        <v>48</v>
      </c>
      <c r="C549" s="18">
        <v>1.62</v>
      </c>
      <c r="D549" t="s">
        <v>14</v>
      </c>
      <c r="E549" t="s">
        <v>326</v>
      </c>
      <c r="F549" t="s">
        <v>48</v>
      </c>
      <c r="G549" t="s">
        <v>273</v>
      </c>
      <c r="H549">
        <v>104</v>
      </c>
      <c r="I549" t="s">
        <v>92</v>
      </c>
      <c r="J549" t="s">
        <v>186</v>
      </c>
      <c r="K549" t="s">
        <v>19</v>
      </c>
      <c r="L549" t="s">
        <v>20</v>
      </c>
      <c r="M549" t="s">
        <v>326</v>
      </c>
      <c r="N549">
        <v>2000</v>
      </c>
      <c r="O549">
        <v>19528471</v>
      </c>
    </row>
    <row r="550" spans="1:16">
      <c r="A550">
        <v>127</v>
      </c>
      <c r="B550">
        <v>72</v>
      </c>
      <c r="C550" s="18">
        <v>0.28999999999999998</v>
      </c>
      <c r="D550" t="s">
        <v>14</v>
      </c>
      <c r="E550" t="s">
        <v>326</v>
      </c>
      <c r="F550" t="s">
        <v>48</v>
      </c>
      <c r="G550" t="s">
        <v>273</v>
      </c>
      <c r="H550">
        <v>105</v>
      </c>
      <c r="I550" t="s">
        <v>92</v>
      </c>
      <c r="J550" t="s">
        <v>186</v>
      </c>
      <c r="K550" t="s">
        <v>19</v>
      </c>
      <c r="L550" t="s">
        <v>20</v>
      </c>
      <c r="M550" t="s">
        <v>326</v>
      </c>
      <c r="N550">
        <v>2000</v>
      </c>
      <c r="O550">
        <v>19528471</v>
      </c>
    </row>
    <row r="551" spans="1:16">
      <c r="A551">
        <v>128</v>
      </c>
      <c r="B551">
        <v>0.5</v>
      </c>
      <c r="C551" s="18">
        <v>13.9928454979416</v>
      </c>
      <c r="D551" t="s">
        <v>14</v>
      </c>
      <c r="E551">
        <v>39.700000000000003</v>
      </c>
      <c r="F551" t="s">
        <v>132</v>
      </c>
      <c r="G551" t="s">
        <v>273</v>
      </c>
      <c r="H551">
        <v>145</v>
      </c>
      <c r="I551" t="s">
        <v>29</v>
      </c>
      <c r="J551" t="s">
        <v>186</v>
      </c>
      <c r="K551" t="s">
        <v>19</v>
      </c>
      <c r="L551" t="s">
        <v>20</v>
      </c>
      <c r="M551" t="s">
        <v>381</v>
      </c>
      <c r="N551" t="s">
        <v>205</v>
      </c>
      <c r="O551">
        <v>21388194</v>
      </c>
      <c r="P551" t="s">
        <v>299</v>
      </c>
    </row>
    <row r="552" spans="1:16">
      <c r="A552">
        <v>128</v>
      </c>
      <c r="B552">
        <v>3</v>
      </c>
      <c r="C552" s="18">
        <v>3.8150619861366799</v>
      </c>
      <c r="D552" t="s">
        <v>14</v>
      </c>
      <c r="E552">
        <v>39.700000000000003</v>
      </c>
      <c r="F552" t="s">
        <v>132</v>
      </c>
      <c r="G552" t="s">
        <v>273</v>
      </c>
      <c r="H552">
        <v>145</v>
      </c>
      <c r="I552" t="s">
        <v>29</v>
      </c>
      <c r="J552" t="s">
        <v>186</v>
      </c>
      <c r="K552" t="s">
        <v>19</v>
      </c>
      <c r="L552" t="s">
        <v>20</v>
      </c>
      <c r="M552" t="s">
        <v>381</v>
      </c>
      <c r="N552" t="s">
        <v>205</v>
      </c>
      <c r="O552">
        <v>21388194</v>
      </c>
    </row>
    <row r="553" spans="1:16">
      <c r="A553">
        <v>128</v>
      </c>
      <c r="B553">
        <v>20</v>
      </c>
      <c r="C553" s="18">
        <v>1.4387351778656099</v>
      </c>
      <c r="D553" t="s">
        <v>14</v>
      </c>
      <c r="E553">
        <v>39.700000000000003</v>
      </c>
      <c r="F553" t="s">
        <v>132</v>
      </c>
      <c r="G553" t="s">
        <v>273</v>
      </c>
      <c r="H553">
        <v>145</v>
      </c>
      <c r="I553" t="s">
        <v>29</v>
      </c>
      <c r="J553" t="s">
        <v>186</v>
      </c>
      <c r="K553" t="s">
        <v>19</v>
      </c>
      <c r="L553" t="s">
        <v>20</v>
      </c>
      <c r="M553" t="s">
        <v>381</v>
      </c>
      <c r="N553" t="s">
        <v>205</v>
      </c>
      <c r="O553">
        <v>21388194</v>
      </c>
    </row>
    <row r="554" spans="1:16">
      <c r="A554">
        <v>128</v>
      </c>
      <c r="B554">
        <v>48</v>
      </c>
      <c r="C554" s="18">
        <v>1.00880824761614</v>
      </c>
      <c r="D554" t="s">
        <v>14</v>
      </c>
      <c r="E554">
        <v>39.700000000000003</v>
      </c>
      <c r="F554" t="s">
        <v>132</v>
      </c>
      <c r="G554" t="s">
        <v>273</v>
      </c>
      <c r="H554">
        <v>145</v>
      </c>
      <c r="I554" t="s">
        <v>29</v>
      </c>
      <c r="J554" t="s">
        <v>186</v>
      </c>
      <c r="K554" t="s">
        <v>19</v>
      </c>
      <c r="L554" t="s">
        <v>20</v>
      </c>
      <c r="M554" t="s">
        <v>381</v>
      </c>
      <c r="N554" t="s">
        <v>205</v>
      </c>
      <c r="O554">
        <v>21388194</v>
      </c>
    </row>
    <row r="555" spans="1:16">
      <c r="A555">
        <v>129</v>
      </c>
      <c r="B555">
        <v>12</v>
      </c>
      <c r="C555" s="18">
        <v>5.4720812179999996</v>
      </c>
      <c r="D555" t="s">
        <v>14</v>
      </c>
      <c r="E555">
        <v>22.5</v>
      </c>
      <c r="F555" s="21" t="s">
        <v>15</v>
      </c>
      <c r="G555" t="s">
        <v>273</v>
      </c>
      <c r="H555">
        <v>16</v>
      </c>
      <c r="I555" t="s">
        <v>92</v>
      </c>
      <c r="J555" t="s">
        <v>206</v>
      </c>
      <c r="K555" t="s">
        <v>19</v>
      </c>
      <c r="L555" t="s">
        <v>207</v>
      </c>
      <c r="M555" t="s">
        <v>326</v>
      </c>
      <c r="N555">
        <v>5000</v>
      </c>
      <c r="O555">
        <v>25311750</v>
      </c>
      <c r="P555" t="s">
        <v>208</v>
      </c>
    </row>
    <row r="556" spans="1:16">
      <c r="A556">
        <v>129</v>
      </c>
      <c r="B556">
        <v>24</v>
      </c>
      <c r="C556" s="18">
        <v>3.0355329950000001</v>
      </c>
      <c r="D556" t="s">
        <v>14</v>
      </c>
      <c r="E556">
        <v>22.5</v>
      </c>
      <c r="F556" s="21" t="s">
        <v>15</v>
      </c>
      <c r="G556" t="s">
        <v>273</v>
      </c>
      <c r="H556">
        <v>16</v>
      </c>
      <c r="I556" t="s">
        <v>92</v>
      </c>
      <c r="J556" t="s">
        <v>206</v>
      </c>
      <c r="K556" t="s">
        <v>19</v>
      </c>
      <c r="L556" t="s">
        <v>207</v>
      </c>
      <c r="M556" t="s">
        <v>326</v>
      </c>
      <c r="N556">
        <v>5000</v>
      </c>
      <c r="O556">
        <v>25311750</v>
      </c>
    </row>
    <row r="557" spans="1:16">
      <c r="A557">
        <v>129</v>
      </c>
      <c r="B557">
        <v>48</v>
      </c>
      <c r="C557" s="18">
        <v>1.6954314720000001</v>
      </c>
      <c r="D557" t="s">
        <v>14</v>
      </c>
      <c r="E557">
        <v>22.5</v>
      </c>
      <c r="F557" s="21" t="s">
        <v>15</v>
      </c>
      <c r="G557" t="s">
        <v>273</v>
      </c>
      <c r="H557">
        <v>16</v>
      </c>
      <c r="I557" t="s">
        <v>92</v>
      </c>
      <c r="J557" t="s">
        <v>206</v>
      </c>
      <c r="K557" t="s">
        <v>19</v>
      </c>
      <c r="L557" t="s">
        <v>207</v>
      </c>
      <c r="M557" t="s">
        <v>326</v>
      </c>
      <c r="N557">
        <v>5000</v>
      </c>
      <c r="O557">
        <v>25311750</v>
      </c>
    </row>
    <row r="558" spans="1:16">
      <c r="A558">
        <v>130</v>
      </c>
      <c r="B558">
        <v>0.5</v>
      </c>
      <c r="C558" s="18">
        <v>1.6111034892760701</v>
      </c>
      <c r="D558" t="s">
        <v>14</v>
      </c>
      <c r="E558">
        <v>18</v>
      </c>
      <c r="F558" t="s">
        <v>31</v>
      </c>
      <c r="G558" t="s">
        <v>273</v>
      </c>
      <c r="H558">
        <v>10</v>
      </c>
      <c r="I558" t="s">
        <v>29</v>
      </c>
      <c r="J558" t="s">
        <v>206</v>
      </c>
      <c r="K558" t="s">
        <v>19</v>
      </c>
      <c r="L558" t="s">
        <v>160</v>
      </c>
      <c r="M558" t="s">
        <v>326</v>
      </c>
      <c r="N558">
        <v>5000</v>
      </c>
      <c r="O558">
        <v>21367450</v>
      </c>
      <c r="P558" s="6" t="s">
        <v>210</v>
      </c>
    </row>
    <row r="559" spans="1:16">
      <c r="A559">
        <v>130</v>
      </c>
      <c r="B559">
        <v>3</v>
      </c>
      <c r="C559" s="18">
        <v>1.5527964512736101</v>
      </c>
      <c r="D559" t="s">
        <v>14</v>
      </c>
      <c r="E559">
        <v>18</v>
      </c>
      <c r="F559" t="s">
        <v>31</v>
      </c>
      <c r="G559" t="s">
        <v>273</v>
      </c>
      <c r="H559">
        <v>10</v>
      </c>
      <c r="I559" t="s">
        <v>29</v>
      </c>
      <c r="J559" t="s">
        <v>206</v>
      </c>
      <c r="K559" t="s">
        <v>19</v>
      </c>
      <c r="L559" t="s">
        <v>160</v>
      </c>
      <c r="M559" t="s">
        <v>326</v>
      </c>
      <c r="N559">
        <v>5000</v>
      </c>
      <c r="O559">
        <v>21367450</v>
      </c>
    </row>
    <row r="560" spans="1:16">
      <c r="A560">
        <v>130</v>
      </c>
      <c r="B560">
        <v>6</v>
      </c>
      <c r="C560" s="18">
        <v>1.7485251749211099</v>
      </c>
      <c r="D560" t="s">
        <v>14</v>
      </c>
      <c r="E560">
        <v>18</v>
      </c>
      <c r="F560" t="s">
        <v>31</v>
      </c>
      <c r="G560" t="s">
        <v>273</v>
      </c>
      <c r="H560">
        <v>10</v>
      </c>
      <c r="I560" t="s">
        <v>29</v>
      </c>
      <c r="J560" t="s">
        <v>206</v>
      </c>
      <c r="K560" t="s">
        <v>19</v>
      </c>
      <c r="L560" t="s">
        <v>160</v>
      </c>
      <c r="M560" t="s">
        <v>326</v>
      </c>
      <c r="N560">
        <v>5000</v>
      </c>
      <c r="O560">
        <v>21367450</v>
      </c>
      <c r="P560" s="6"/>
    </row>
    <row r="561" spans="1:16">
      <c r="A561">
        <v>130</v>
      </c>
      <c r="B561">
        <v>24</v>
      </c>
      <c r="C561" s="18">
        <v>1.80454566241368</v>
      </c>
      <c r="D561" t="s">
        <v>14</v>
      </c>
      <c r="E561">
        <v>18</v>
      </c>
      <c r="F561" t="s">
        <v>31</v>
      </c>
      <c r="G561" t="s">
        <v>273</v>
      </c>
      <c r="H561">
        <v>10</v>
      </c>
      <c r="I561" t="s">
        <v>29</v>
      </c>
      <c r="J561" t="s">
        <v>206</v>
      </c>
      <c r="K561" t="s">
        <v>19</v>
      </c>
      <c r="L561" t="s">
        <v>160</v>
      </c>
      <c r="M561" t="s">
        <v>326</v>
      </c>
      <c r="N561">
        <v>5000</v>
      </c>
      <c r="O561">
        <v>21367450</v>
      </c>
      <c r="P561" s="6"/>
    </row>
    <row r="562" spans="1:16">
      <c r="A562">
        <v>130</v>
      </c>
      <c r="B562">
        <v>48</v>
      </c>
      <c r="C562" s="18">
        <v>1.5404490785201399</v>
      </c>
      <c r="D562" t="s">
        <v>14</v>
      </c>
      <c r="E562">
        <v>18</v>
      </c>
      <c r="F562" t="s">
        <v>31</v>
      </c>
      <c r="G562" t="s">
        <v>273</v>
      </c>
      <c r="H562">
        <v>10</v>
      </c>
      <c r="I562" t="s">
        <v>29</v>
      </c>
      <c r="J562" t="s">
        <v>206</v>
      </c>
      <c r="K562" t="s">
        <v>19</v>
      </c>
      <c r="L562" t="s">
        <v>160</v>
      </c>
      <c r="M562" t="s">
        <v>326</v>
      </c>
      <c r="N562">
        <v>5000</v>
      </c>
      <c r="O562">
        <v>21367450</v>
      </c>
      <c r="P562" s="6"/>
    </row>
    <row r="563" spans="1:16">
      <c r="A563">
        <v>131</v>
      </c>
      <c r="B563">
        <v>22</v>
      </c>
      <c r="C563" s="18">
        <v>12.61792453</v>
      </c>
      <c r="D563" t="s">
        <v>14</v>
      </c>
      <c r="E563">
        <v>20</v>
      </c>
      <c r="F563" s="21" t="s">
        <v>15</v>
      </c>
      <c r="G563" t="s">
        <v>273</v>
      </c>
      <c r="H563">
        <v>20</v>
      </c>
      <c r="I563" s="35" t="s">
        <v>92</v>
      </c>
      <c r="J563" t="s">
        <v>206</v>
      </c>
      <c r="K563" t="s">
        <v>19</v>
      </c>
      <c r="L563" t="s">
        <v>212</v>
      </c>
      <c r="M563" t="s">
        <v>326</v>
      </c>
      <c r="N563">
        <v>5000</v>
      </c>
      <c r="O563">
        <v>17332622</v>
      </c>
      <c r="P563" s="6" t="s">
        <v>213</v>
      </c>
    </row>
    <row r="564" spans="1:16">
      <c r="A564">
        <v>131</v>
      </c>
      <c r="B564">
        <v>48</v>
      </c>
      <c r="C564" s="18">
        <v>9.8584905660000004</v>
      </c>
      <c r="D564" t="s">
        <v>14</v>
      </c>
      <c r="E564">
        <v>20</v>
      </c>
      <c r="F564" s="21" t="s">
        <v>15</v>
      </c>
      <c r="G564" t="s">
        <v>273</v>
      </c>
      <c r="H564">
        <v>20</v>
      </c>
      <c r="I564" s="35" t="s">
        <v>92</v>
      </c>
      <c r="J564" t="s">
        <v>206</v>
      </c>
      <c r="K564" t="s">
        <v>19</v>
      </c>
      <c r="L564" t="s">
        <v>212</v>
      </c>
      <c r="M564" t="s">
        <v>326</v>
      </c>
      <c r="N564">
        <v>5000</v>
      </c>
      <c r="O564">
        <v>17332622</v>
      </c>
    </row>
    <row r="565" spans="1:16">
      <c r="A565">
        <v>131</v>
      </c>
      <c r="B565">
        <v>72</v>
      </c>
      <c r="C565" s="18">
        <v>6.3207547169999998</v>
      </c>
      <c r="D565" t="s">
        <v>14</v>
      </c>
      <c r="E565">
        <v>20</v>
      </c>
      <c r="F565" s="21" t="s">
        <v>15</v>
      </c>
      <c r="G565" t="s">
        <v>273</v>
      </c>
      <c r="H565">
        <v>20</v>
      </c>
      <c r="I565" s="35" t="s">
        <v>92</v>
      </c>
      <c r="J565" t="s">
        <v>206</v>
      </c>
      <c r="K565" t="s">
        <v>19</v>
      </c>
      <c r="L565" t="s">
        <v>212</v>
      </c>
      <c r="M565" t="s">
        <v>326</v>
      </c>
      <c r="N565">
        <v>5000</v>
      </c>
      <c r="O565">
        <v>17332622</v>
      </c>
    </row>
    <row r="566" spans="1:16">
      <c r="A566">
        <v>131</v>
      </c>
      <c r="B566">
        <v>96</v>
      </c>
      <c r="C566" s="18">
        <v>4.6933962259999999</v>
      </c>
      <c r="D566" t="s">
        <v>14</v>
      </c>
      <c r="E566">
        <v>20</v>
      </c>
      <c r="F566" s="21" t="s">
        <v>15</v>
      </c>
      <c r="G566" t="s">
        <v>273</v>
      </c>
      <c r="H566">
        <v>20</v>
      </c>
      <c r="I566" s="35" t="s">
        <v>92</v>
      </c>
      <c r="J566" t="s">
        <v>206</v>
      </c>
      <c r="K566" t="s">
        <v>19</v>
      </c>
      <c r="L566" t="s">
        <v>212</v>
      </c>
      <c r="M566" t="s">
        <v>326</v>
      </c>
      <c r="N566">
        <v>5000</v>
      </c>
      <c r="O566">
        <v>17332622</v>
      </c>
    </row>
    <row r="567" spans="1:16" ht="15" thickBot="1">
      <c r="A567">
        <v>132</v>
      </c>
      <c r="B567">
        <v>24</v>
      </c>
      <c r="C567" s="18">
        <v>1.3</v>
      </c>
      <c r="D567" t="s">
        <v>14</v>
      </c>
      <c r="E567">
        <v>18.399999999999999</v>
      </c>
      <c r="F567" s="21" t="s">
        <v>15</v>
      </c>
      <c r="G567" t="s">
        <v>273</v>
      </c>
      <c r="H567">
        <v>39.4</v>
      </c>
      <c r="I567" s="35" t="s">
        <v>92</v>
      </c>
      <c r="J567" t="s">
        <v>206</v>
      </c>
      <c r="K567" t="s">
        <v>19</v>
      </c>
      <c r="L567" t="s">
        <v>207</v>
      </c>
      <c r="M567" t="s">
        <v>196</v>
      </c>
      <c r="N567">
        <v>5000</v>
      </c>
      <c r="O567">
        <v>26238078</v>
      </c>
      <c r="P567" t="s">
        <v>214</v>
      </c>
    </row>
    <row r="568" spans="1:16" ht="15" thickBot="1">
      <c r="A568">
        <v>133</v>
      </c>
      <c r="B568">
        <v>24</v>
      </c>
      <c r="C568" s="18">
        <v>1.2</v>
      </c>
      <c r="D568" t="s">
        <v>14</v>
      </c>
      <c r="E568">
        <v>18.399999999999999</v>
      </c>
      <c r="F568" s="21" t="s">
        <v>15</v>
      </c>
      <c r="G568" t="s">
        <v>273</v>
      </c>
      <c r="H568">
        <v>40.299999999999997</v>
      </c>
      <c r="I568" s="35" t="s">
        <v>92</v>
      </c>
      <c r="J568" t="s">
        <v>206</v>
      </c>
      <c r="K568" t="s">
        <v>19</v>
      </c>
      <c r="L568" t="s">
        <v>20</v>
      </c>
      <c r="M568" t="s">
        <v>196</v>
      </c>
      <c r="N568">
        <v>5000</v>
      </c>
      <c r="O568">
        <v>26238078</v>
      </c>
      <c r="P568" s="17" t="s">
        <v>215</v>
      </c>
    </row>
    <row r="569" spans="1:16" ht="15" thickBot="1">
      <c r="A569">
        <v>134</v>
      </c>
      <c r="B569">
        <v>24</v>
      </c>
      <c r="C569" s="18">
        <v>2.2000000000000002</v>
      </c>
      <c r="D569" t="s">
        <v>14</v>
      </c>
      <c r="E569">
        <v>18.399999999999999</v>
      </c>
      <c r="F569" s="21" t="s">
        <v>15</v>
      </c>
      <c r="G569" t="s">
        <v>273</v>
      </c>
      <c r="H569">
        <v>22.3</v>
      </c>
      <c r="I569" s="35" t="s">
        <v>92</v>
      </c>
      <c r="J569" t="s">
        <v>206</v>
      </c>
      <c r="K569" t="s">
        <v>19</v>
      </c>
      <c r="L569" t="s">
        <v>216</v>
      </c>
      <c r="M569" t="s">
        <v>196</v>
      </c>
      <c r="N569">
        <v>5000</v>
      </c>
      <c r="O569">
        <v>26238078</v>
      </c>
      <c r="P569" s="17" t="s">
        <v>217</v>
      </c>
    </row>
    <row r="570" spans="1:16" ht="15" thickBot="1">
      <c r="A570">
        <v>135</v>
      </c>
      <c r="B570">
        <v>24</v>
      </c>
      <c r="C570" s="18">
        <v>2.4</v>
      </c>
      <c r="D570" t="s">
        <v>14</v>
      </c>
      <c r="E570">
        <v>18.399999999999999</v>
      </c>
      <c r="F570" s="21" t="s">
        <v>15</v>
      </c>
      <c r="G570" t="s">
        <v>273</v>
      </c>
      <c r="H570">
        <v>28.1</v>
      </c>
      <c r="I570" s="35" t="s">
        <v>92</v>
      </c>
      <c r="J570" t="s">
        <v>206</v>
      </c>
      <c r="K570" t="s">
        <v>19</v>
      </c>
      <c r="L570" t="s">
        <v>218</v>
      </c>
      <c r="M570" t="s">
        <v>196</v>
      </c>
      <c r="N570">
        <v>5000</v>
      </c>
      <c r="O570">
        <v>26238078</v>
      </c>
      <c r="P570" s="17" t="s">
        <v>219</v>
      </c>
    </row>
    <row r="571" spans="1:16">
      <c r="A571">
        <v>136</v>
      </c>
      <c r="B571">
        <v>0.05</v>
      </c>
      <c r="C571" s="18">
        <v>53.944954128440301</v>
      </c>
      <c r="D571" t="s">
        <v>14</v>
      </c>
      <c r="E571">
        <v>20</v>
      </c>
      <c r="F571" s="21" t="s">
        <v>15</v>
      </c>
      <c r="G571" t="s">
        <v>273</v>
      </c>
      <c r="H571">
        <v>29</v>
      </c>
      <c r="I571" t="s">
        <v>178</v>
      </c>
      <c r="J571" t="s">
        <v>206</v>
      </c>
      <c r="K571" t="s">
        <v>19</v>
      </c>
      <c r="L571" t="s">
        <v>20</v>
      </c>
      <c r="M571" t="s">
        <v>381</v>
      </c>
      <c r="N571">
        <v>0</v>
      </c>
      <c r="O571">
        <v>27125435</v>
      </c>
      <c r="P571" s="6" t="s">
        <v>220</v>
      </c>
    </row>
    <row r="572" spans="1:16">
      <c r="A572">
        <v>136</v>
      </c>
      <c r="B572">
        <v>8.3000000000000004E-2</v>
      </c>
      <c r="C572" s="18">
        <v>41.284403669724703</v>
      </c>
      <c r="D572" t="s">
        <v>14</v>
      </c>
      <c r="E572">
        <v>20</v>
      </c>
      <c r="F572" s="21" t="s">
        <v>15</v>
      </c>
      <c r="G572" t="s">
        <v>273</v>
      </c>
      <c r="H572">
        <v>29</v>
      </c>
      <c r="I572" t="s">
        <v>178</v>
      </c>
      <c r="J572" t="s">
        <v>206</v>
      </c>
      <c r="K572" t="s">
        <v>19</v>
      </c>
      <c r="L572" t="s">
        <v>20</v>
      </c>
      <c r="M572" t="s">
        <v>381</v>
      </c>
      <c r="N572">
        <v>0</v>
      </c>
      <c r="O572">
        <v>27125435</v>
      </c>
    </row>
    <row r="573" spans="1:16">
      <c r="A573">
        <v>136</v>
      </c>
      <c r="B573">
        <v>0.25</v>
      </c>
      <c r="C573" s="18">
        <v>11.9266055045871</v>
      </c>
      <c r="D573" t="s">
        <v>14</v>
      </c>
      <c r="E573">
        <v>20</v>
      </c>
      <c r="F573" s="21" t="s">
        <v>15</v>
      </c>
      <c r="G573" t="s">
        <v>273</v>
      </c>
      <c r="H573">
        <v>29</v>
      </c>
      <c r="I573" t="s">
        <v>178</v>
      </c>
      <c r="J573" t="s">
        <v>206</v>
      </c>
      <c r="K573" t="s">
        <v>19</v>
      </c>
      <c r="L573" t="s">
        <v>20</v>
      </c>
      <c r="M573" t="s">
        <v>381</v>
      </c>
      <c r="N573">
        <v>0</v>
      </c>
      <c r="O573">
        <v>27125435</v>
      </c>
    </row>
    <row r="574" spans="1:16">
      <c r="A574">
        <v>136</v>
      </c>
      <c r="B574">
        <v>0.5</v>
      </c>
      <c r="C574" s="18">
        <v>2.3853211009174302</v>
      </c>
      <c r="D574" t="s">
        <v>14</v>
      </c>
      <c r="E574">
        <v>20</v>
      </c>
      <c r="F574" s="21" t="s">
        <v>15</v>
      </c>
      <c r="G574" t="s">
        <v>273</v>
      </c>
      <c r="H574">
        <v>29</v>
      </c>
      <c r="I574" t="s">
        <v>178</v>
      </c>
      <c r="J574" t="s">
        <v>206</v>
      </c>
      <c r="K574" t="s">
        <v>19</v>
      </c>
      <c r="L574" t="s">
        <v>20</v>
      </c>
      <c r="M574" t="s">
        <v>381</v>
      </c>
      <c r="N574">
        <v>0</v>
      </c>
      <c r="O574">
        <v>27125435</v>
      </c>
    </row>
    <row r="575" spans="1:16">
      <c r="A575">
        <v>136</v>
      </c>
      <c r="B575">
        <v>1</v>
      </c>
      <c r="C575" s="18">
        <v>1.8348623853210799</v>
      </c>
      <c r="D575" t="s">
        <v>14</v>
      </c>
      <c r="E575">
        <v>20</v>
      </c>
      <c r="F575" s="21" t="s">
        <v>15</v>
      </c>
      <c r="G575" t="s">
        <v>273</v>
      </c>
      <c r="H575">
        <v>29</v>
      </c>
      <c r="I575" t="s">
        <v>178</v>
      </c>
      <c r="J575" t="s">
        <v>206</v>
      </c>
      <c r="K575" t="s">
        <v>19</v>
      </c>
      <c r="L575" t="s">
        <v>20</v>
      </c>
      <c r="M575" t="s">
        <v>381</v>
      </c>
      <c r="N575">
        <v>0</v>
      </c>
      <c r="O575">
        <v>27125435</v>
      </c>
    </row>
    <row r="576" spans="1:16">
      <c r="A576">
        <v>136</v>
      </c>
      <c r="B576">
        <v>2</v>
      </c>
      <c r="C576" s="18">
        <v>1.65137614678897</v>
      </c>
      <c r="D576" t="s">
        <v>14</v>
      </c>
      <c r="E576">
        <v>20</v>
      </c>
      <c r="F576" s="21" t="s">
        <v>15</v>
      </c>
      <c r="G576" t="s">
        <v>273</v>
      </c>
      <c r="H576">
        <v>29</v>
      </c>
      <c r="I576" t="s">
        <v>178</v>
      </c>
      <c r="J576" t="s">
        <v>206</v>
      </c>
      <c r="K576" t="s">
        <v>19</v>
      </c>
      <c r="L576" t="s">
        <v>20</v>
      </c>
      <c r="M576" t="s">
        <v>381</v>
      </c>
      <c r="N576">
        <v>0</v>
      </c>
      <c r="O576">
        <v>27125435</v>
      </c>
    </row>
    <row r="577" spans="1:16">
      <c r="A577">
        <v>137</v>
      </c>
      <c r="B577" s="6">
        <v>1.6666667E-2</v>
      </c>
      <c r="C577" s="18">
        <v>35.54</v>
      </c>
      <c r="D577" t="s">
        <v>14</v>
      </c>
      <c r="E577" t="s">
        <v>326</v>
      </c>
      <c r="F577" s="21" t="s">
        <v>15</v>
      </c>
      <c r="G577" t="s">
        <v>273</v>
      </c>
      <c r="H577">
        <v>41</v>
      </c>
      <c r="I577" t="s">
        <v>167</v>
      </c>
      <c r="J577" t="s">
        <v>206</v>
      </c>
      <c r="K577" t="s">
        <v>19</v>
      </c>
      <c r="L577" t="s">
        <v>221</v>
      </c>
      <c r="M577" t="s">
        <v>326</v>
      </c>
      <c r="N577">
        <v>0</v>
      </c>
      <c r="O577" s="8" t="s">
        <v>222</v>
      </c>
      <c r="P577" s="6" t="s">
        <v>223</v>
      </c>
    </row>
    <row r="578" spans="1:16">
      <c r="A578">
        <v>137</v>
      </c>
      <c r="B578" s="6">
        <v>4.1666666999999998E-2</v>
      </c>
      <c r="C578" s="18">
        <v>17.48</v>
      </c>
      <c r="D578" t="s">
        <v>14</v>
      </c>
      <c r="E578" t="s">
        <v>326</v>
      </c>
      <c r="F578" s="21" t="s">
        <v>15</v>
      </c>
      <c r="G578" t="s">
        <v>273</v>
      </c>
      <c r="H578">
        <v>41</v>
      </c>
      <c r="I578" t="s">
        <v>167</v>
      </c>
      <c r="J578" t="s">
        <v>206</v>
      </c>
      <c r="K578" t="s">
        <v>19</v>
      </c>
      <c r="L578" t="s">
        <v>221</v>
      </c>
      <c r="M578" t="s">
        <v>326</v>
      </c>
      <c r="N578">
        <v>0</v>
      </c>
      <c r="O578" s="8" t="s">
        <v>222</v>
      </c>
    </row>
    <row r="579" spans="1:16">
      <c r="A579">
        <v>137</v>
      </c>
      <c r="B579" s="6">
        <v>0.25</v>
      </c>
      <c r="C579" s="18">
        <v>4.37</v>
      </c>
      <c r="D579" t="s">
        <v>14</v>
      </c>
      <c r="E579" t="s">
        <v>326</v>
      </c>
      <c r="F579" s="21" t="s">
        <v>15</v>
      </c>
      <c r="G579" t="s">
        <v>273</v>
      </c>
      <c r="H579">
        <v>41</v>
      </c>
      <c r="I579" t="s">
        <v>167</v>
      </c>
      <c r="J579" t="s">
        <v>206</v>
      </c>
      <c r="K579" t="s">
        <v>19</v>
      </c>
      <c r="L579" t="s">
        <v>221</v>
      </c>
      <c r="M579" t="s">
        <v>326</v>
      </c>
      <c r="N579">
        <v>0</v>
      </c>
      <c r="O579" s="8" t="s">
        <v>222</v>
      </c>
    </row>
    <row r="580" spans="1:16">
      <c r="A580">
        <v>137</v>
      </c>
      <c r="B580" s="6">
        <v>0.5</v>
      </c>
      <c r="C580" s="18">
        <v>0.48</v>
      </c>
      <c r="D580" t="s">
        <v>14</v>
      </c>
      <c r="E580" t="s">
        <v>326</v>
      </c>
      <c r="F580" s="21" t="s">
        <v>15</v>
      </c>
      <c r="G580" t="s">
        <v>273</v>
      </c>
      <c r="H580">
        <v>41</v>
      </c>
      <c r="I580" t="s">
        <v>167</v>
      </c>
      <c r="J580" t="s">
        <v>206</v>
      </c>
      <c r="K580" t="s">
        <v>19</v>
      </c>
      <c r="L580" t="s">
        <v>221</v>
      </c>
      <c r="M580" t="s">
        <v>326</v>
      </c>
      <c r="N580">
        <v>0</v>
      </c>
      <c r="O580" s="8" t="s">
        <v>222</v>
      </c>
    </row>
    <row r="581" spans="1:16">
      <c r="A581">
        <v>137</v>
      </c>
      <c r="B581" s="6">
        <v>1</v>
      </c>
      <c r="C581" s="18">
        <v>0.36</v>
      </c>
      <c r="D581" t="s">
        <v>14</v>
      </c>
      <c r="E581" t="s">
        <v>326</v>
      </c>
      <c r="F581" s="21" t="s">
        <v>15</v>
      </c>
      <c r="G581" t="s">
        <v>273</v>
      </c>
      <c r="H581">
        <v>41</v>
      </c>
      <c r="I581" t="s">
        <v>167</v>
      </c>
      <c r="J581" t="s">
        <v>206</v>
      </c>
      <c r="K581" t="s">
        <v>19</v>
      </c>
      <c r="L581" t="s">
        <v>221</v>
      </c>
      <c r="M581" t="s">
        <v>326</v>
      </c>
      <c r="N581">
        <v>0</v>
      </c>
      <c r="O581" s="8" t="s">
        <v>222</v>
      </c>
    </row>
    <row r="582" spans="1:16">
      <c r="A582">
        <v>137</v>
      </c>
      <c r="B582">
        <v>2</v>
      </c>
      <c r="C582" s="18">
        <v>0.24</v>
      </c>
      <c r="D582" t="s">
        <v>14</v>
      </c>
      <c r="E582" t="s">
        <v>326</v>
      </c>
      <c r="F582" s="21" t="s">
        <v>15</v>
      </c>
      <c r="G582" t="s">
        <v>273</v>
      </c>
      <c r="H582">
        <v>41</v>
      </c>
      <c r="I582" t="s">
        <v>167</v>
      </c>
      <c r="J582" t="s">
        <v>206</v>
      </c>
      <c r="K582" t="s">
        <v>19</v>
      </c>
      <c r="L582" t="s">
        <v>221</v>
      </c>
      <c r="M582" t="s">
        <v>326</v>
      </c>
      <c r="N582">
        <v>0</v>
      </c>
      <c r="O582" s="8" t="s">
        <v>222</v>
      </c>
    </row>
    <row r="583" spans="1:16">
      <c r="A583">
        <v>137</v>
      </c>
      <c r="B583">
        <v>4</v>
      </c>
      <c r="C583" s="18">
        <v>0.08</v>
      </c>
      <c r="D583" t="s">
        <v>14</v>
      </c>
      <c r="E583" t="s">
        <v>326</v>
      </c>
      <c r="F583" s="21" t="s">
        <v>15</v>
      </c>
      <c r="G583" t="s">
        <v>273</v>
      </c>
      <c r="H583">
        <v>41</v>
      </c>
      <c r="I583" t="s">
        <v>167</v>
      </c>
      <c r="J583" t="s">
        <v>206</v>
      </c>
      <c r="K583" t="s">
        <v>19</v>
      </c>
      <c r="L583" t="s">
        <v>221</v>
      </c>
      <c r="M583" t="s">
        <v>326</v>
      </c>
      <c r="N583">
        <v>0</v>
      </c>
      <c r="O583" s="8" t="s">
        <v>222</v>
      </c>
    </row>
    <row r="584" spans="1:16">
      <c r="A584">
        <v>137</v>
      </c>
      <c r="B584">
        <v>6</v>
      </c>
      <c r="C584" s="18">
        <v>0.09</v>
      </c>
      <c r="D584" t="s">
        <v>14</v>
      </c>
      <c r="E584" t="s">
        <v>326</v>
      </c>
      <c r="F584" s="21" t="s">
        <v>15</v>
      </c>
      <c r="G584" t="s">
        <v>273</v>
      </c>
      <c r="H584">
        <v>41</v>
      </c>
      <c r="I584" t="s">
        <v>167</v>
      </c>
      <c r="J584" t="s">
        <v>206</v>
      </c>
      <c r="K584" t="s">
        <v>19</v>
      </c>
      <c r="L584" t="s">
        <v>221</v>
      </c>
      <c r="M584" t="s">
        <v>326</v>
      </c>
      <c r="N584">
        <v>0</v>
      </c>
      <c r="O584" s="8" t="s">
        <v>222</v>
      </c>
    </row>
    <row r="585" spans="1:16">
      <c r="A585">
        <v>137</v>
      </c>
      <c r="B585">
        <v>18</v>
      </c>
      <c r="C585" s="18">
        <v>0.06</v>
      </c>
      <c r="D585" t="s">
        <v>14</v>
      </c>
      <c r="E585" t="s">
        <v>326</v>
      </c>
      <c r="F585" s="21" t="s">
        <v>15</v>
      </c>
      <c r="G585" t="s">
        <v>273</v>
      </c>
      <c r="H585">
        <v>41</v>
      </c>
      <c r="I585" t="s">
        <v>167</v>
      </c>
      <c r="J585" t="s">
        <v>206</v>
      </c>
      <c r="K585" t="s">
        <v>19</v>
      </c>
      <c r="L585" t="s">
        <v>221</v>
      </c>
      <c r="M585" t="s">
        <v>326</v>
      </c>
      <c r="N585">
        <v>0</v>
      </c>
      <c r="O585" s="8" t="s">
        <v>222</v>
      </c>
    </row>
    <row r="586" spans="1:16">
      <c r="A586">
        <v>137</v>
      </c>
      <c r="B586">
        <v>24</v>
      </c>
      <c r="C586" s="18">
        <v>0.01</v>
      </c>
      <c r="D586" t="s">
        <v>14</v>
      </c>
      <c r="E586" t="s">
        <v>326</v>
      </c>
      <c r="F586" s="21" t="s">
        <v>15</v>
      </c>
      <c r="G586" t="s">
        <v>273</v>
      </c>
      <c r="H586">
        <v>41</v>
      </c>
      <c r="I586" t="s">
        <v>167</v>
      </c>
      <c r="J586" t="s">
        <v>206</v>
      </c>
      <c r="K586" t="s">
        <v>19</v>
      </c>
      <c r="L586" t="s">
        <v>221</v>
      </c>
      <c r="M586" t="s">
        <v>326</v>
      </c>
      <c r="N586">
        <v>0</v>
      </c>
      <c r="O586" s="8" t="s">
        <v>222</v>
      </c>
    </row>
    <row r="587" spans="1:16">
      <c r="A587">
        <v>137</v>
      </c>
      <c r="B587">
        <v>48</v>
      </c>
      <c r="C587" s="18">
        <v>0.02</v>
      </c>
      <c r="D587" t="s">
        <v>14</v>
      </c>
      <c r="E587" t="s">
        <v>326</v>
      </c>
      <c r="F587" s="21" t="s">
        <v>15</v>
      </c>
      <c r="G587" t="s">
        <v>273</v>
      </c>
      <c r="H587">
        <v>41</v>
      </c>
      <c r="I587" t="s">
        <v>167</v>
      </c>
      <c r="J587" t="s">
        <v>206</v>
      </c>
      <c r="K587" t="s">
        <v>19</v>
      </c>
      <c r="L587" t="s">
        <v>221</v>
      </c>
      <c r="M587" t="s">
        <v>326</v>
      </c>
      <c r="N587">
        <v>0</v>
      </c>
      <c r="O587" s="8" t="s">
        <v>222</v>
      </c>
    </row>
    <row r="588" spans="1:16">
      <c r="A588">
        <v>138</v>
      </c>
      <c r="B588">
        <v>24</v>
      </c>
      <c r="C588" s="18">
        <v>1.109165207</v>
      </c>
      <c r="D588" t="s">
        <v>14</v>
      </c>
      <c r="E588" t="s">
        <v>326</v>
      </c>
      <c r="F588" t="s">
        <v>132</v>
      </c>
      <c r="G588" t="s">
        <v>273</v>
      </c>
      <c r="H588">
        <v>2.5</v>
      </c>
      <c r="I588" s="6" t="s">
        <v>372</v>
      </c>
      <c r="J588" t="s">
        <v>206</v>
      </c>
      <c r="K588" t="s">
        <v>19</v>
      </c>
      <c r="L588" t="s">
        <v>224</v>
      </c>
      <c r="M588" t="s">
        <v>196</v>
      </c>
      <c r="N588" t="s">
        <v>55</v>
      </c>
      <c r="O588">
        <v>28193901</v>
      </c>
      <c r="P588" t="s">
        <v>385</v>
      </c>
    </row>
    <row r="589" spans="1:16">
      <c r="A589">
        <v>139</v>
      </c>
      <c r="B589">
        <f>80/60</f>
        <v>1.3333333333333333</v>
      </c>
      <c r="C589" s="18">
        <v>10.78651685</v>
      </c>
      <c r="D589" t="s">
        <v>14</v>
      </c>
      <c r="E589">
        <v>19.100000000000001</v>
      </c>
      <c r="F589" s="21" t="s">
        <v>15</v>
      </c>
      <c r="G589" t="s">
        <v>273</v>
      </c>
      <c r="H589">
        <v>53.6</v>
      </c>
      <c r="I589" t="s">
        <v>167</v>
      </c>
      <c r="J589" t="s">
        <v>206</v>
      </c>
      <c r="K589" t="s">
        <v>19</v>
      </c>
      <c r="L589" t="s">
        <v>221</v>
      </c>
      <c r="M589" t="s">
        <v>196</v>
      </c>
      <c r="N589">
        <v>0</v>
      </c>
      <c r="O589">
        <v>29341587</v>
      </c>
      <c r="P589" s="6" t="s">
        <v>225</v>
      </c>
    </row>
    <row r="590" spans="1:16">
      <c r="A590">
        <v>140</v>
      </c>
      <c r="B590">
        <v>2</v>
      </c>
      <c r="C590" s="18">
        <v>5.0999999999999996</v>
      </c>
      <c r="D590" t="s">
        <v>14</v>
      </c>
      <c r="E590">
        <v>22.5</v>
      </c>
      <c r="F590" s="21" t="s">
        <v>15</v>
      </c>
      <c r="G590" t="s">
        <v>273</v>
      </c>
      <c r="H590">
        <v>18</v>
      </c>
      <c r="I590" t="s">
        <v>140</v>
      </c>
      <c r="J590" t="s">
        <v>206</v>
      </c>
      <c r="K590" t="s">
        <v>19</v>
      </c>
      <c r="L590" t="s">
        <v>20</v>
      </c>
      <c r="M590" t="s">
        <v>326</v>
      </c>
      <c r="N590" t="s">
        <v>55</v>
      </c>
      <c r="O590">
        <v>29173814</v>
      </c>
      <c r="P590" t="s">
        <v>227</v>
      </c>
    </row>
    <row r="591" spans="1:16">
      <c r="A591">
        <v>140</v>
      </c>
      <c r="B591">
        <v>4</v>
      </c>
      <c r="C591" s="18">
        <v>3.8</v>
      </c>
      <c r="D591" t="s">
        <v>14</v>
      </c>
      <c r="E591">
        <v>22.5</v>
      </c>
      <c r="F591" s="21" t="s">
        <v>15</v>
      </c>
      <c r="G591" t="s">
        <v>273</v>
      </c>
      <c r="H591">
        <v>18</v>
      </c>
      <c r="I591" t="s">
        <v>140</v>
      </c>
      <c r="J591" t="s">
        <v>206</v>
      </c>
      <c r="K591" t="s">
        <v>19</v>
      </c>
      <c r="L591" t="s">
        <v>20</v>
      </c>
      <c r="M591" t="s">
        <v>326</v>
      </c>
      <c r="N591" t="s">
        <v>55</v>
      </c>
      <c r="O591">
        <v>29173814</v>
      </c>
    </row>
    <row r="592" spans="1:16">
      <c r="A592">
        <v>140</v>
      </c>
      <c r="B592">
        <v>12</v>
      </c>
      <c r="C592" s="18">
        <v>2.2999999999999998</v>
      </c>
      <c r="D592" t="s">
        <v>14</v>
      </c>
      <c r="E592">
        <v>22.5</v>
      </c>
      <c r="F592" s="21" t="s">
        <v>15</v>
      </c>
      <c r="G592" t="s">
        <v>273</v>
      </c>
      <c r="H592">
        <v>18</v>
      </c>
      <c r="I592" t="s">
        <v>140</v>
      </c>
      <c r="J592" t="s">
        <v>206</v>
      </c>
      <c r="K592" t="s">
        <v>19</v>
      </c>
      <c r="L592" t="s">
        <v>20</v>
      </c>
      <c r="M592" t="s">
        <v>326</v>
      </c>
      <c r="N592" t="s">
        <v>55</v>
      </c>
      <c r="O592">
        <v>29173814</v>
      </c>
    </row>
    <row r="593" spans="1:16">
      <c r="A593">
        <v>140</v>
      </c>
      <c r="B593">
        <v>24</v>
      </c>
      <c r="C593" s="18">
        <v>1.6</v>
      </c>
      <c r="D593" t="s">
        <v>14</v>
      </c>
      <c r="E593">
        <v>22.5</v>
      </c>
      <c r="F593" s="21" t="s">
        <v>15</v>
      </c>
      <c r="G593" t="s">
        <v>273</v>
      </c>
      <c r="H593">
        <v>18</v>
      </c>
      <c r="I593" t="s">
        <v>140</v>
      </c>
      <c r="J593" t="s">
        <v>206</v>
      </c>
      <c r="K593" t="s">
        <v>19</v>
      </c>
      <c r="L593" t="s">
        <v>20</v>
      </c>
      <c r="M593" t="s">
        <v>326</v>
      </c>
      <c r="N593" t="s">
        <v>55</v>
      </c>
      <c r="O593">
        <v>29173814</v>
      </c>
    </row>
    <row r="594" spans="1:16">
      <c r="A594">
        <v>140</v>
      </c>
      <c r="B594">
        <v>48</v>
      </c>
      <c r="C594" s="18">
        <v>1</v>
      </c>
      <c r="D594" t="s">
        <v>14</v>
      </c>
      <c r="E594">
        <v>22.5</v>
      </c>
      <c r="F594" s="21" t="s">
        <v>15</v>
      </c>
      <c r="G594" t="s">
        <v>273</v>
      </c>
      <c r="H594">
        <v>18</v>
      </c>
      <c r="I594" t="s">
        <v>140</v>
      </c>
      <c r="J594" t="s">
        <v>206</v>
      </c>
      <c r="K594" t="s">
        <v>19</v>
      </c>
      <c r="L594" t="s">
        <v>20</v>
      </c>
      <c r="M594" t="s">
        <v>326</v>
      </c>
      <c r="N594" t="s">
        <v>55</v>
      </c>
      <c r="O594">
        <v>29173814</v>
      </c>
    </row>
    <row r="595" spans="1:16">
      <c r="A595">
        <v>141</v>
      </c>
      <c r="B595">
        <v>1</v>
      </c>
      <c r="C595" s="18">
        <v>30.396108160000001</v>
      </c>
      <c r="D595" t="s">
        <v>14</v>
      </c>
      <c r="E595">
        <v>20</v>
      </c>
      <c r="F595" t="s">
        <v>31</v>
      </c>
      <c r="G595" t="s">
        <v>273</v>
      </c>
      <c r="H595">
        <v>15.52</v>
      </c>
      <c r="I595" t="s">
        <v>17</v>
      </c>
      <c r="J595" t="s">
        <v>206</v>
      </c>
      <c r="K595" t="s">
        <v>19</v>
      </c>
      <c r="L595" t="s">
        <v>221</v>
      </c>
      <c r="M595" t="s">
        <v>59</v>
      </c>
      <c r="N595">
        <v>0</v>
      </c>
      <c r="O595">
        <v>22100983</v>
      </c>
      <c r="P595" t="s">
        <v>228</v>
      </c>
    </row>
    <row r="596" spans="1:16">
      <c r="A596">
        <v>141</v>
      </c>
      <c r="B596">
        <v>2</v>
      </c>
      <c r="C596" s="18">
        <v>23.142992490000001</v>
      </c>
      <c r="D596" t="s">
        <v>14</v>
      </c>
      <c r="E596">
        <v>20</v>
      </c>
      <c r="F596" t="s">
        <v>31</v>
      </c>
      <c r="G596" t="s">
        <v>273</v>
      </c>
      <c r="H596">
        <v>15.52</v>
      </c>
      <c r="I596" t="s">
        <v>17</v>
      </c>
      <c r="J596" t="s">
        <v>206</v>
      </c>
      <c r="K596" t="s">
        <v>19</v>
      </c>
      <c r="L596" t="s">
        <v>221</v>
      </c>
      <c r="M596" t="s">
        <v>59</v>
      </c>
      <c r="N596">
        <v>0</v>
      </c>
      <c r="O596">
        <v>22100983</v>
      </c>
    </row>
    <row r="597" spans="1:16">
      <c r="A597">
        <v>141</v>
      </c>
      <c r="B597">
        <v>4</v>
      </c>
      <c r="C597" s="18">
        <v>16.897820859999999</v>
      </c>
      <c r="D597" t="s">
        <v>14</v>
      </c>
      <c r="E597">
        <v>20</v>
      </c>
      <c r="F597" t="s">
        <v>31</v>
      </c>
      <c r="G597" t="s">
        <v>273</v>
      </c>
      <c r="H597">
        <v>15.52</v>
      </c>
      <c r="I597" t="s">
        <v>17</v>
      </c>
      <c r="J597" t="s">
        <v>206</v>
      </c>
      <c r="K597" t="s">
        <v>19</v>
      </c>
      <c r="L597" t="s">
        <v>221</v>
      </c>
      <c r="M597" t="s">
        <v>59</v>
      </c>
      <c r="N597">
        <v>0</v>
      </c>
      <c r="O597">
        <v>22100983</v>
      </c>
    </row>
    <row r="598" spans="1:16">
      <c r="A598">
        <v>141</v>
      </c>
      <c r="B598">
        <v>7</v>
      </c>
      <c r="C598" s="18">
        <v>15.84760586</v>
      </c>
      <c r="D598" t="s">
        <v>14</v>
      </c>
      <c r="E598">
        <v>20</v>
      </c>
      <c r="F598" t="s">
        <v>31</v>
      </c>
      <c r="G598" t="s">
        <v>273</v>
      </c>
      <c r="H598">
        <v>15.52</v>
      </c>
      <c r="I598" t="s">
        <v>17</v>
      </c>
      <c r="J598" t="s">
        <v>206</v>
      </c>
      <c r="K598" t="s">
        <v>19</v>
      </c>
      <c r="L598" t="s">
        <v>221</v>
      </c>
      <c r="M598" t="s">
        <v>59</v>
      </c>
      <c r="N598">
        <v>0</v>
      </c>
      <c r="O598">
        <v>22100983</v>
      </c>
    </row>
    <row r="599" spans="1:16">
      <c r="A599">
        <v>141</v>
      </c>
      <c r="B599">
        <v>24</v>
      </c>
      <c r="C599" s="18">
        <v>5.163982217</v>
      </c>
      <c r="D599" t="s">
        <v>14</v>
      </c>
      <c r="E599">
        <v>20</v>
      </c>
      <c r="F599" t="s">
        <v>31</v>
      </c>
      <c r="G599" t="s">
        <v>273</v>
      </c>
      <c r="H599">
        <v>15.52</v>
      </c>
      <c r="I599" t="s">
        <v>17</v>
      </c>
      <c r="J599" t="s">
        <v>206</v>
      </c>
      <c r="K599" t="s">
        <v>19</v>
      </c>
      <c r="L599" t="s">
        <v>221</v>
      </c>
      <c r="M599" t="s">
        <v>59</v>
      </c>
      <c r="N599">
        <v>0</v>
      </c>
      <c r="O599">
        <v>22100983</v>
      </c>
    </row>
    <row r="600" spans="1:16">
      <c r="A600">
        <v>142</v>
      </c>
      <c r="B600">
        <v>1</v>
      </c>
      <c r="C600" s="18">
        <v>25.499963560000001</v>
      </c>
      <c r="D600" t="s">
        <v>14</v>
      </c>
      <c r="E600">
        <v>20</v>
      </c>
      <c r="F600" t="s">
        <v>31</v>
      </c>
      <c r="G600" t="s">
        <v>273</v>
      </c>
      <c r="H600">
        <v>29.05</v>
      </c>
      <c r="I600" t="s">
        <v>17</v>
      </c>
      <c r="J600" t="s">
        <v>206</v>
      </c>
      <c r="K600" t="s">
        <v>19</v>
      </c>
      <c r="L600" t="s">
        <v>221</v>
      </c>
      <c r="M600" t="s">
        <v>59</v>
      </c>
      <c r="N600">
        <v>0</v>
      </c>
      <c r="O600">
        <v>22100983</v>
      </c>
      <c r="P600" t="s">
        <v>229</v>
      </c>
    </row>
    <row r="601" spans="1:16">
      <c r="A601">
        <v>142</v>
      </c>
      <c r="B601">
        <v>2</v>
      </c>
      <c r="C601" s="18">
        <v>17.429123239999999</v>
      </c>
      <c r="D601" t="s">
        <v>14</v>
      </c>
      <c r="E601">
        <v>20</v>
      </c>
      <c r="F601" t="s">
        <v>31</v>
      </c>
      <c r="G601" t="s">
        <v>273</v>
      </c>
      <c r="H601">
        <v>29.05</v>
      </c>
      <c r="I601" t="s">
        <v>17</v>
      </c>
      <c r="J601" t="s">
        <v>206</v>
      </c>
      <c r="K601" t="s">
        <v>19</v>
      </c>
      <c r="L601" t="s">
        <v>221</v>
      </c>
      <c r="M601" t="s">
        <v>59</v>
      </c>
      <c r="N601">
        <v>0</v>
      </c>
      <c r="O601">
        <v>22100983</v>
      </c>
    </row>
    <row r="602" spans="1:16">
      <c r="A602">
        <v>142</v>
      </c>
      <c r="B602">
        <v>4</v>
      </c>
      <c r="C602" s="18">
        <v>10.36841338</v>
      </c>
      <c r="D602" t="s">
        <v>14</v>
      </c>
      <c r="E602">
        <v>20</v>
      </c>
      <c r="F602" t="s">
        <v>31</v>
      </c>
      <c r="G602" t="s">
        <v>273</v>
      </c>
      <c r="H602">
        <v>29.05</v>
      </c>
      <c r="I602" t="s">
        <v>17</v>
      </c>
      <c r="J602" t="s">
        <v>206</v>
      </c>
      <c r="K602" t="s">
        <v>19</v>
      </c>
      <c r="L602" t="s">
        <v>221</v>
      </c>
      <c r="M602" t="s">
        <v>59</v>
      </c>
      <c r="N602">
        <v>0</v>
      </c>
      <c r="O602">
        <v>22100983</v>
      </c>
    </row>
    <row r="603" spans="1:16">
      <c r="A603">
        <v>142</v>
      </c>
      <c r="B603">
        <v>7</v>
      </c>
      <c r="C603" s="18">
        <v>8.6025071059999991</v>
      </c>
      <c r="D603" t="s">
        <v>14</v>
      </c>
      <c r="E603">
        <v>20</v>
      </c>
      <c r="F603" t="s">
        <v>31</v>
      </c>
      <c r="G603" t="s">
        <v>273</v>
      </c>
      <c r="H603">
        <v>29.05</v>
      </c>
      <c r="I603" t="s">
        <v>17</v>
      </c>
      <c r="J603" t="s">
        <v>206</v>
      </c>
      <c r="K603" t="s">
        <v>19</v>
      </c>
      <c r="L603" t="s">
        <v>221</v>
      </c>
      <c r="M603" t="s">
        <v>59</v>
      </c>
      <c r="N603">
        <v>0</v>
      </c>
      <c r="O603">
        <v>22100983</v>
      </c>
    </row>
    <row r="604" spans="1:16">
      <c r="A604">
        <v>142</v>
      </c>
      <c r="B604">
        <v>24</v>
      </c>
      <c r="C604" s="18">
        <v>2.4083521609999998</v>
      </c>
      <c r="D604" t="s">
        <v>14</v>
      </c>
      <c r="E604">
        <v>20</v>
      </c>
      <c r="F604" t="s">
        <v>31</v>
      </c>
      <c r="G604" t="s">
        <v>273</v>
      </c>
      <c r="H604">
        <v>29.05</v>
      </c>
      <c r="I604" t="s">
        <v>17</v>
      </c>
      <c r="J604" t="s">
        <v>206</v>
      </c>
      <c r="K604" t="s">
        <v>19</v>
      </c>
      <c r="L604" t="s">
        <v>221</v>
      </c>
      <c r="M604" t="s">
        <v>59</v>
      </c>
      <c r="N604">
        <v>0</v>
      </c>
      <c r="O604">
        <v>22100983</v>
      </c>
    </row>
    <row r="605" spans="1:16">
      <c r="A605">
        <v>143</v>
      </c>
      <c r="B605">
        <v>1</v>
      </c>
      <c r="C605" s="18">
        <v>7.7461555280000001</v>
      </c>
      <c r="D605" t="s">
        <v>14</v>
      </c>
      <c r="E605">
        <v>20</v>
      </c>
      <c r="F605" t="s">
        <v>31</v>
      </c>
      <c r="G605" t="s">
        <v>273</v>
      </c>
      <c r="H605">
        <v>70.7</v>
      </c>
      <c r="I605" t="s">
        <v>17</v>
      </c>
      <c r="J605" t="s">
        <v>206</v>
      </c>
      <c r="K605" t="s">
        <v>19</v>
      </c>
      <c r="L605" t="s">
        <v>221</v>
      </c>
      <c r="M605" t="s">
        <v>59</v>
      </c>
      <c r="N605">
        <v>0</v>
      </c>
      <c r="O605">
        <v>22100983</v>
      </c>
      <c r="P605" t="s">
        <v>230</v>
      </c>
    </row>
    <row r="606" spans="1:16">
      <c r="A606">
        <v>143</v>
      </c>
      <c r="B606">
        <v>2</v>
      </c>
      <c r="C606" s="18">
        <v>7.3278186720000003</v>
      </c>
      <c r="D606" t="s">
        <v>14</v>
      </c>
      <c r="E606">
        <v>20</v>
      </c>
      <c r="F606" t="s">
        <v>31</v>
      </c>
      <c r="G606" t="s">
        <v>273</v>
      </c>
      <c r="H606">
        <v>70.7</v>
      </c>
      <c r="I606" t="s">
        <v>17</v>
      </c>
      <c r="J606" t="s">
        <v>206</v>
      </c>
      <c r="K606" t="s">
        <v>19</v>
      </c>
      <c r="L606" t="s">
        <v>221</v>
      </c>
      <c r="M606" t="s">
        <v>59</v>
      </c>
      <c r="N606">
        <v>0</v>
      </c>
      <c r="O606">
        <v>22100983</v>
      </c>
    </row>
    <row r="607" spans="1:16">
      <c r="A607">
        <v>143</v>
      </c>
      <c r="B607">
        <v>4</v>
      </c>
      <c r="C607" s="18">
        <v>6.4904161499999997</v>
      </c>
      <c r="D607" t="s">
        <v>14</v>
      </c>
      <c r="E607">
        <v>20</v>
      </c>
      <c r="F607" t="s">
        <v>31</v>
      </c>
      <c r="G607" t="s">
        <v>273</v>
      </c>
      <c r="H607">
        <v>70.7</v>
      </c>
      <c r="I607" t="s">
        <v>17</v>
      </c>
      <c r="J607" t="s">
        <v>206</v>
      </c>
      <c r="K607" t="s">
        <v>19</v>
      </c>
      <c r="L607" t="s">
        <v>221</v>
      </c>
      <c r="M607" t="s">
        <v>59</v>
      </c>
      <c r="N607">
        <v>0</v>
      </c>
      <c r="O607">
        <v>22100983</v>
      </c>
    </row>
    <row r="608" spans="1:16">
      <c r="A608">
        <v>143</v>
      </c>
      <c r="B608">
        <v>7</v>
      </c>
      <c r="C608" s="18">
        <v>6.1544348080000004</v>
      </c>
      <c r="D608" t="s">
        <v>14</v>
      </c>
      <c r="E608">
        <v>20</v>
      </c>
      <c r="F608" t="s">
        <v>31</v>
      </c>
      <c r="G608" t="s">
        <v>273</v>
      </c>
      <c r="H608">
        <v>70.7</v>
      </c>
      <c r="I608" t="s">
        <v>17</v>
      </c>
      <c r="J608" t="s">
        <v>206</v>
      </c>
      <c r="K608" t="s">
        <v>19</v>
      </c>
      <c r="L608" t="s">
        <v>221</v>
      </c>
      <c r="M608" t="s">
        <v>59</v>
      </c>
      <c r="N608">
        <v>0</v>
      </c>
      <c r="O608">
        <v>22100983</v>
      </c>
    </row>
    <row r="609" spans="1:38">
      <c r="A609">
        <v>143</v>
      </c>
      <c r="B609">
        <v>24</v>
      </c>
      <c r="C609" s="18">
        <v>1.3887471760000001</v>
      </c>
      <c r="D609" t="s">
        <v>14</v>
      </c>
      <c r="E609">
        <v>20</v>
      </c>
      <c r="F609" t="s">
        <v>31</v>
      </c>
      <c r="G609" t="s">
        <v>273</v>
      </c>
      <c r="H609">
        <v>70.7</v>
      </c>
      <c r="I609" t="s">
        <v>17</v>
      </c>
      <c r="J609" t="s">
        <v>206</v>
      </c>
      <c r="K609" t="s">
        <v>19</v>
      </c>
      <c r="L609" t="s">
        <v>221</v>
      </c>
      <c r="M609" t="s">
        <v>59</v>
      </c>
      <c r="N609">
        <v>0</v>
      </c>
      <c r="O609">
        <v>22100983</v>
      </c>
    </row>
    <row r="610" spans="1:38">
      <c r="A610">
        <v>144</v>
      </c>
      <c r="B610">
        <f>1/60</f>
        <v>1.6666666666666666E-2</v>
      </c>
      <c r="C610" s="18">
        <v>52.6</v>
      </c>
      <c r="D610" t="s">
        <v>14</v>
      </c>
      <c r="E610" t="s">
        <v>326</v>
      </c>
      <c r="F610" s="21" t="s">
        <v>15</v>
      </c>
      <c r="G610" t="s">
        <v>273</v>
      </c>
      <c r="H610">
        <v>80.2</v>
      </c>
      <c r="I610" s="21" t="s">
        <v>92</v>
      </c>
      <c r="J610" t="s">
        <v>206</v>
      </c>
      <c r="K610" t="s">
        <v>19</v>
      </c>
      <c r="L610" t="s">
        <v>221</v>
      </c>
      <c r="M610" t="s">
        <v>196</v>
      </c>
      <c r="N610">
        <v>0</v>
      </c>
      <c r="O610" s="22" t="s">
        <v>333</v>
      </c>
      <c r="P610" t="s">
        <v>231</v>
      </c>
    </row>
    <row r="611" spans="1:38">
      <c r="A611">
        <v>144</v>
      </c>
      <c r="B611">
        <f>5/60</f>
        <v>8.3333333333333329E-2</v>
      </c>
      <c r="C611" s="18">
        <v>10.8</v>
      </c>
      <c r="D611" t="s">
        <v>14</v>
      </c>
      <c r="E611" t="s">
        <v>326</v>
      </c>
      <c r="F611" s="21" t="s">
        <v>15</v>
      </c>
      <c r="G611" t="s">
        <v>273</v>
      </c>
      <c r="H611">
        <v>80.2</v>
      </c>
      <c r="I611" s="21" t="s">
        <v>92</v>
      </c>
      <c r="J611" t="s">
        <v>206</v>
      </c>
      <c r="K611" t="s">
        <v>19</v>
      </c>
      <c r="L611" t="s">
        <v>221</v>
      </c>
      <c r="M611" t="s">
        <v>196</v>
      </c>
      <c r="N611">
        <v>0</v>
      </c>
      <c r="O611" s="22" t="s">
        <v>333</v>
      </c>
    </row>
    <row r="612" spans="1:38">
      <c r="A612">
        <v>144</v>
      </c>
      <c r="B612">
        <f>15/60</f>
        <v>0.25</v>
      </c>
      <c r="C612" s="18">
        <v>2.4</v>
      </c>
      <c r="D612" t="s">
        <v>14</v>
      </c>
      <c r="E612" t="s">
        <v>326</v>
      </c>
      <c r="F612" s="21" t="s">
        <v>15</v>
      </c>
      <c r="G612" t="s">
        <v>273</v>
      </c>
      <c r="H612">
        <v>80.2</v>
      </c>
      <c r="I612" s="21" t="s">
        <v>92</v>
      </c>
      <c r="J612" t="s">
        <v>206</v>
      </c>
      <c r="K612" t="s">
        <v>19</v>
      </c>
      <c r="L612" t="s">
        <v>221</v>
      </c>
      <c r="M612" t="s">
        <v>196</v>
      </c>
      <c r="N612">
        <v>0</v>
      </c>
      <c r="O612" s="22" t="s">
        <v>333</v>
      </c>
    </row>
    <row r="613" spans="1:38">
      <c r="A613">
        <v>144</v>
      </c>
      <c r="B613">
        <f>30/60</f>
        <v>0.5</v>
      </c>
      <c r="C613" s="18">
        <v>1.1000000000000001</v>
      </c>
      <c r="D613" t="s">
        <v>14</v>
      </c>
      <c r="E613" t="s">
        <v>326</v>
      </c>
      <c r="F613" s="21" t="s">
        <v>15</v>
      </c>
      <c r="G613" t="s">
        <v>273</v>
      </c>
      <c r="H613">
        <v>80.2</v>
      </c>
      <c r="I613" s="21" t="s">
        <v>92</v>
      </c>
      <c r="J613" t="s">
        <v>206</v>
      </c>
      <c r="K613" t="s">
        <v>19</v>
      </c>
      <c r="L613" t="s">
        <v>221</v>
      </c>
      <c r="M613" t="s">
        <v>196</v>
      </c>
      <c r="N613">
        <v>0</v>
      </c>
      <c r="O613" s="22" t="s">
        <v>333</v>
      </c>
    </row>
    <row r="614" spans="1:38">
      <c r="A614">
        <v>144</v>
      </c>
      <c r="B614">
        <f>1</f>
        <v>1</v>
      </c>
      <c r="C614" s="18">
        <v>0.3</v>
      </c>
      <c r="D614" t="s">
        <v>14</v>
      </c>
      <c r="E614" t="s">
        <v>326</v>
      </c>
      <c r="F614" s="21" t="s">
        <v>15</v>
      </c>
      <c r="G614" t="s">
        <v>273</v>
      </c>
      <c r="H614">
        <v>80.2</v>
      </c>
      <c r="I614" s="21" t="s">
        <v>92</v>
      </c>
      <c r="J614" t="s">
        <v>206</v>
      </c>
      <c r="K614" t="s">
        <v>19</v>
      </c>
      <c r="L614" t="s">
        <v>221</v>
      </c>
      <c r="M614" t="s">
        <v>196</v>
      </c>
      <c r="N614">
        <v>0</v>
      </c>
      <c r="O614" s="22" t="s">
        <v>333</v>
      </c>
    </row>
    <row r="615" spans="1:38">
      <c r="A615">
        <v>144</v>
      </c>
      <c r="B615">
        <v>2</v>
      </c>
      <c r="C615" s="18">
        <v>0.1</v>
      </c>
      <c r="D615" t="s">
        <v>14</v>
      </c>
      <c r="E615" t="s">
        <v>326</v>
      </c>
      <c r="F615" s="21" t="s">
        <v>15</v>
      </c>
      <c r="G615" t="s">
        <v>273</v>
      </c>
      <c r="H615">
        <v>80.2</v>
      </c>
      <c r="I615" s="21" t="s">
        <v>92</v>
      </c>
      <c r="J615" t="s">
        <v>206</v>
      </c>
      <c r="K615" t="s">
        <v>19</v>
      </c>
      <c r="L615" t="s">
        <v>221</v>
      </c>
      <c r="M615" t="s">
        <v>196</v>
      </c>
      <c r="N615">
        <v>0</v>
      </c>
      <c r="O615" s="22" t="s">
        <v>333</v>
      </c>
    </row>
    <row r="616" spans="1:38">
      <c r="A616">
        <v>144</v>
      </c>
      <c r="B616">
        <v>6</v>
      </c>
      <c r="C616" s="18">
        <v>0.1</v>
      </c>
      <c r="D616" t="s">
        <v>14</v>
      </c>
      <c r="E616" t="s">
        <v>326</v>
      </c>
      <c r="F616" s="21" t="s">
        <v>15</v>
      </c>
      <c r="G616" t="s">
        <v>273</v>
      </c>
      <c r="H616">
        <v>80.2</v>
      </c>
      <c r="I616" s="21" t="s">
        <v>92</v>
      </c>
      <c r="J616" t="s">
        <v>206</v>
      </c>
      <c r="K616" t="s">
        <v>19</v>
      </c>
      <c r="L616" t="s">
        <v>221</v>
      </c>
      <c r="M616" t="s">
        <v>196</v>
      </c>
      <c r="N616">
        <v>0</v>
      </c>
      <c r="O616" s="22" t="s">
        <v>333</v>
      </c>
    </row>
    <row r="617" spans="1:38">
      <c r="A617">
        <v>145</v>
      </c>
      <c r="B617">
        <f>2/60</f>
        <v>3.3333333333333333E-2</v>
      </c>
      <c r="C617" s="18">
        <v>3.59</v>
      </c>
      <c r="D617" t="s">
        <v>14</v>
      </c>
      <c r="E617" t="s">
        <v>326</v>
      </c>
      <c r="F617" t="s">
        <v>132</v>
      </c>
      <c r="G617" t="s">
        <v>273</v>
      </c>
      <c r="H617">
        <v>85</v>
      </c>
      <c r="I617" s="21" t="s">
        <v>238</v>
      </c>
      <c r="J617" t="s">
        <v>206</v>
      </c>
      <c r="K617" t="s">
        <v>19</v>
      </c>
      <c r="L617" t="s">
        <v>315</v>
      </c>
      <c r="M617" t="s">
        <v>196</v>
      </c>
      <c r="N617" t="s">
        <v>55</v>
      </c>
      <c r="O617" s="8" t="s">
        <v>233</v>
      </c>
      <c r="P617" s="8" t="s">
        <v>304</v>
      </c>
    </row>
    <row r="618" spans="1:38">
      <c r="A618">
        <v>145</v>
      </c>
      <c r="B618">
        <f>15/60</f>
        <v>0.25</v>
      </c>
      <c r="C618" s="18">
        <v>0.88</v>
      </c>
      <c r="D618" t="s">
        <v>14</v>
      </c>
      <c r="E618" t="s">
        <v>326</v>
      </c>
      <c r="F618" t="s">
        <v>132</v>
      </c>
      <c r="G618" t="s">
        <v>273</v>
      </c>
      <c r="H618">
        <v>85</v>
      </c>
      <c r="I618" s="21" t="s">
        <v>238</v>
      </c>
      <c r="J618" t="s">
        <v>206</v>
      </c>
      <c r="K618" t="s">
        <v>19</v>
      </c>
      <c r="L618" t="s">
        <v>315</v>
      </c>
      <c r="M618" t="s">
        <v>196</v>
      </c>
      <c r="N618" t="s">
        <v>55</v>
      </c>
      <c r="O618" s="8" t="s">
        <v>233</v>
      </c>
      <c r="X618" s="6"/>
      <c r="AB618" s="10"/>
      <c r="AE618" s="12"/>
      <c r="AL618" s="11"/>
    </row>
    <row r="619" spans="1:38">
      <c r="A619">
        <v>145</v>
      </c>
      <c r="B619">
        <v>0.5</v>
      </c>
      <c r="C619" s="18">
        <v>0.57999999999999996</v>
      </c>
      <c r="D619" t="s">
        <v>14</v>
      </c>
      <c r="E619" t="s">
        <v>326</v>
      </c>
      <c r="F619" t="s">
        <v>132</v>
      </c>
      <c r="G619" t="s">
        <v>273</v>
      </c>
      <c r="H619">
        <v>85</v>
      </c>
      <c r="I619" s="21" t="s">
        <v>238</v>
      </c>
      <c r="J619" t="s">
        <v>206</v>
      </c>
      <c r="K619" t="s">
        <v>19</v>
      </c>
      <c r="L619" t="s">
        <v>315</v>
      </c>
      <c r="M619" t="s">
        <v>196</v>
      </c>
      <c r="N619" t="s">
        <v>55</v>
      </c>
      <c r="O619" s="8" t="s">
        <v>233</v>
      </c>
      <c r="X619" s="6"/>
      <c r="AB619" s="10"/>
      <c r="AE619" s="12"/>
    </row>
    <row r="620" spans="1:38">
      <c r="A620">
        <v>145</v>
      </c>
      <c r="B620">
        <v>1</v>
      </c>
      <c r="C620" s="18">
        <v>0.41</v>
      </c>
      <c r="D620" t="s">
        <v>14</v>
      </c>
      <c r="E620" t="s">
        <v>326</v>
      </c>
      <c r="F620" t="s">
        <v>132</v>
      </c>
      <c r="G620" t="s">
        <v>273</v>
      </c>
      <c r="H620">
        <v>85</v>
      </c>
      <c r="I620" s="21" t="s">
        <v>238</v>
      </c>
      <c r="J620" t="s">
        <v>206</v>
      </c>
      <c r="K620" t="s">
        <v>19</v>
      </c>
      <c r="L620" t="s">
        <v>315</v>
      </c>
      <c r="M620" t="s">
        <v>196</v>
      </c>
      <c r="N620" t="s">
        <v>55</v>
      </c>
      <c r="O620" s="8" t="s">
        <v>233</v>
      </c>
      <c r="X620" s="6"/>
      <c r="AB620" s="10"/>
      <c r="AE620" s="12"/>
    </row>
    <row r="621" spans="1:38">
      <c r="A621">
        <v>145</v>
      </c>
      <c r="B621">
        <v>2</v>
      </c>
      <c r="C621" s="18">
        <v>0.09</v>
      </c>
      <c r="D621" t="s">
        <v>14</v>
      </c>
      <c r="E621" t="s">
        <v>326</v>
      </c>
      <c r="F621" t="s">
        <v>132</v>
      </c>
      <c r="G621" t="s">
        <v>273</v>
      </c>
      <c r="H621">
        <v>85</v>
      </c>
      <c r="I621" s="21" t="s">
        <v>238</v>
      </c>
      <c r="J621" t="s">
        <v>206</v>
      </c>
      <c r="K621" t="s">
        <v>19</v>
      </c>
      <c r="L621" t="s">
        <v>315</v>
      </c>
      <c r="M621" t="s">
        <v>196</v>
      </c>
      <c r="N621" t="s">
        <v>55</v>
      </c>
      <c r="O621" s="8" t="s">
        <v>233</v>
      </c>
      <c r="AB621" s="10"/>
      <c r="AE621" s="12"/>
    </row>
    <row r="622" spans="1:38">
      <c r="A622">
        <v>146</v>
      </c>
      <c r="B622">
        <v>0.5</v>
      </c>
      <c r="C622" s="18">
        <v>4.2545454549999997</v>
      </c>
      <c r="D622" t="s">
        <v>14</v>
      </c>
      <c r="E622">
        <v>23</v>
      </c>
      <c r="F622" t="s">
        <v>31</v>
      </c>
      <c r="G622" t="s">
        <v>273</v>
      </c>
      <c r="H622">
        <v>69.2</v>
      </c>
      <c r="I622" t="s">
        <v>238</v>
      </c>
      <c r="J622" t="s">
        <v>206</v>
      </c>
      <c r="K622" t="s">
        <v>19</v>
      </c>
      <c r="L622" t="s">
        <v>239</v>
      </c>
      <c r="M622" t="s">
        <v>57</v>
      </c>
      <c r="N622" t="s">
        <v>240</v>
      </c>
      <c r="O622">
        <v>31040674</v>
      </c>
      <c r="P622" t="s">
        <v>241</v>
      </c>
    </row>
    <row r="623" spans="1:38">
      <c r="A623">
        <v>146</v>
      </c>
      <c r="B623">
        <v>1</v>
      </c>
      <c r="C623" s="18">
        <v>1.6</v>
      </c>
      <c r="D623" t="s">
        <v>14</v>
      </c>
      <c r="E623">
        <v>23</v>
      </c>
      <c r="F623" t="s">
        <v>31</v>
      </c>
      <c r="G623" t="s">
        <v>273</v>
      </c>
      <c r="H623">
        <v>69.2</v>
      </c>
      <c r="I623" t="s">
        <v>238</v>
      </c>
      <c r="J623" t="s">
        <v>206</v>
      </c>
      <c r="K623" t="s">
        <v>19</v>
      </c>
      <c r="L623" t="s">
        <v>239</v>
      </c>
      <c r="M623" t="s">
        <v>57</v>
      </c>
      <c r="N623" t="s">
        <v>240</v>
      </c>
      <c r="O623">
        <v>31040674</v>
      </c>
    </row>
    <row r="624" spans="1:38">
      <c r="A624">
        <v>146</v>
      </c>
      <c r="B624">
        <v>1.5</v>
      </c>
      <c r="C624" s="18">
        <v>1.5636363639999999</v>
      </c>
      <c r="D624" t="s">
        <v>14</v>
      </c>
      <c r="E624">
        <v>23</v>
      </c>
      <c r="F624" t="s">
        <v>31</v>
      </c>
      <c r="G624" t="s">
        <v>273</v>
      </c>
      <c r="H624">
        <v>69.2</v>
      </c>
      <c r="I624" t="s">
        <v>238</v>
      </c>
      <c r="J624" t="s">
        <v>206</v>
      </c>
      <c r="K624" t="s">
        <v>19</v>
      </c>
      <c r="L624" t="s">
        <v>239</v>
      </c>
      <c r="M624" t="s">
        <v>57</v>
      </c>
      <c r="N624" t="s">
        <v>240</v>
      </c>
      <c r="O624">
        <v>31040674</v>
      </c>
    </row>
    <row r="625" spans="1:16">
      <c r="A625">
        <v>146</v>
      </c>
      <c r="B625">
        <v>2</v>
      </c>
      <c r="C625" s="18">
        <v>1.854545455</v>
      </c>
      <c r="D625" t="s">
        <v>14</v>
      </c>
      <c r="E625">
        <v>23</v>
      </c>
      <c r="F625" t="s">
        <v>31</v>
      </c>
      <c r="G625" t="s">
        <v>273</v>
      </c>
      <c r="H625">
        <v>69.2</v>
      </c>
      <c r="I625" t="s">
        <v>238</v>
      </c>
      <c r="J625" t="s">
        <v>206</v>
      </c>
      <c r="K625" t="s">
        <v>19</v>
      </c>
      <c r="L625" t="s">
        <v>239</v>
      </c>
      <c r="M625" t="s">
        <v>57</v>
      </c>
      <c r="N625" t="s">
        <v>240</v>
      </c>
      <c r="O625">
        <v>31040674</v>
      </c>
    </row>
    <row r="626" spans="1:16">
      <c r="A626">
        <v>147</v>
      </c>
      <c r="B626">
        <v>0.5</v>
      </c>
      <c r="C626" s="18">
        <v>11.3170731707317</v>
      </c>
      <c r="D626" t="s">
        <v>14</v>
      </c>
      <c r="E626">
        <v>35</v>
      </c>
      <c r="F626" s="6" t="s">
        <v>166</v>
      </c>
      <c r="G626" t="s">
        <v>273</v>
      </c>
      <c r="H626">
        <v>52</v>
      </c>
      <c r="I626" t="s">
        <v>167</v>
      </c>
      <c r="J626" t="s">
        <v>206</v>
      </c>
      <c r="K626" t="s">
        <v>19</v>
      </c>
      <c r="L626" t="s">
        <v>20</v>
      </c>
      <c r="M626" t="s">
        <v>381</v>
      </c>
      <c r="N626">
        <v>6000</v>
      </c>
      <c r="O626">
        <v>30706223</v>
      </c>
      <c r="P626" t="s">
        <v>237</v>
      </c>
    </row>
    <row r="627" spans="1:16">
      <c r="A627">
        <v>147</v>
      </c>
      <c r="B627">
        <v>1</v>
      </c>
      <c r="C627" s="18">
        <v>6.3902439024390203</v>
      </c>
      <c r="D627" t="s">
        <v>14</v>
      </c>
      <c r="E627">
        <v>35</v>
      </c>
      <c r="F627" s="6" t="s">
        <v>166</v>
      </c>
      <c r="G627" t="s">
        <v>273</v>
      </c>
      <c r="H627">
        <v>52</v>
      </c>
      <c r="I627" t="s">
        <v>167</v>
      </c>
      <c r="J627" t="s">
        <v>206</v>
      </c>
      <c r="K627" t="s">
        <v>19</v>
      </c>
      <c r="L627" t="s">
        <v>20</v>
      </c>
      <c r="M627" t="s">
        <v>381</v>
      </c>
      <c r="N627">
        <v>6000</v>
      </c>
      <c r="O627">
        <v>30706223</v>
      </c>
    </row>
    <row r="628" spans="1:16">
      <c r="A628">
        <v>147</v>
      </c>
      <c r="B628">
        <v>2</v>
      </c>
      <c r="C628" s="18">
        <v>2.8780487804877999</v>
      </c>
      <c r="D628" t="s">
        <v>14</v>
      </c>
      <c r="E628">
        <v>35</v>
      </c>
      <c r="F628" s="6" t="s">
        <v>166</v>
      </c>
      <c r="G628" t="s">
        <v>273</v>
      </c>
      <c r="H628">
        <v>52</v>
      </c>
      <c r="I628" t="s">
        <v>167</v>
      </c>
      <c r="J628" t="s">
        <v>206</v>
      </c>
      <c r="K628" t="s">
        <v>19</v>
      </c>
      <c r="L628" t="s">
        <v>20</v>
      </c>
      <c r="M628" t="s">
        <v>381</v>
      </c>
      <c r="N628">
        <v>6000</v>
      </c>
      <c r="O628">
        <v>30706223</v>
      </c>
    </row>
    <row r="629" spans="1:16">
      <c r="A629">
        <v>148</v>
      </c>
      <c r="B629">
        <v>0.5</v>
      </c>
      <c r="C629" s="18">
        <v>14.4102564102564</v>
      </c>
      <c r="D629" t="s">
        <v>14</v>
      </c>
      <c r="E629">
        <v>35</v>
      </c>
      <c r="F629" s="6" t="s">
        <v>166</v>
      </c>
      <c r="G629" t="s">
        <v>273</v>
      </c>
      <c r="H629">
        <v>52</v>
      </c>
      <c r="I629" t="s">
        <v>167</v>
      </c>
      <c r="J629" t="s">
        <v>206</v>
      </c>
      <c r="K629" t="s">
        <v>19</v>
      </c>
      <c r="L629" t="s">
        <v>20</v>
      </c>
      <c r="M629" t="s">
        <v>381</v>
      </c>
      <c r="N629">
        <v>6000</v>
      </c>
      <c r="O629">
        <v>30706223</v>
      </c>
      <c r="P629" t="s">
        <v>237</v>
      </c>
    </row>
    <row r="630" spans="1:16">
      <c r="A630">
        <v>148</v>
      </c>
      <c r="B630">
        <v>1</v>
      </c>
      <c r="C630" s="18">
        <v>9.8974358974358996</v>
      </c>
      <c r="D630" t="s">
        <v>14</v>
      </c>
      <c r="E630">
        <v>35</v>
      </c>
      <c r="F630" s="6" t="s">
        <v>166</v>
      </c>
      <c r="G630" t="s">
        <v>273</v>
      </c>
      <c r="H630">
        <v>52</v>
      </c>
      <c r="I630" t="s">
        <v>167</v>
      </c>
      <c r="J630" t="s">
        <v>206</v>
      </c>
      <c r="K630" t="s">
        <v>19</v>
      </c>
      <c r="L630" t="s">
        <v>20</v>
      </c>
      <c r="M630" t="s">
        <v>381</v>
      </c>
      <c r="N630">
        <v>6000</v>
      </c>
      <c r="O630">
        <v>30706223</v>
      </c>
    </row>
    <row r="631" spans="1:16">
      <c r="A631">
        <v>148</v>
      </c>
      <c r="B631">
        <v>2</v>
      </c>
      <c r="C631" s="18">
        <v>4.3076923076923004</v>
      </c>
      <c r="D631" t="s">
        <v>14</v>
      </c>
      <c r="E631">
        <v>35</v>
      </c>
      <c r="F631" s="6" t="s">
        <v>166</v>
      </c>
      <c r="G631" t="s">
        <v>273</v>
      </c>
      <c r="H631">
        <v>52</v>
      </c>
      <c r="I631" t="s">
        <v>167</v>
      </c>
      <c r="J631" t="s">
        <v>206</v>
      </c>
      <c r="K631" t="s">
        <v>19</v>
      </c>
      <c r="L631" t="s">
        <v>20</v>
      </c>
      <c r="M631" t="s">
        <v>381</v>
      </c>
      <c r="N631">
        <v>6000</v>
      </c>
      <c r="O631">
        <v>30706223</v>
      </c>
    </row>
    <row r="632" spans="1:16">
      <c r="A632">
        <v>149</v>
      </c>
      <c r="B632">
        <f>1/60</f>
        <v>1.6666666666666666E-2</v>
      </c>
      <c r="C632" s="18">
        <v>2.1</v>
      </c>
      <c r="D632" t="s">
        <v>14</v>
      </c>
      <c r="E632">
        <v>22.5</v>
      </c>
      <c r="F632" t="s">
        <v>31</v>
      </c>
      <c r="G632" t="s">
        <v>273</v>
      </c>
      <c r="H632">
        <v>20.3</v>
      </c>
      <c r="I632" t="s">
        <v>29</v>
      </c>
      <c r="J632" t="s">
        <v>242</v>
      </c>
      <c r="K632" t="s">
        <v>19</v>
      </c>
      <c r="L632" t="s">
        <v>68</v>
      </c>
      <c r="M632" t="s">
        <v>326</v>
      </c>
      <c r="N632">
        <v>1600</v>
      </c>
      <c r="O632">
        <v>16000291</v>
      </c>
      <c r="P632" t="s">
        <v>244</v>
      </c>
    </row>
    <row r="633" spans="1:16">
      <c r="A633">
        <v>149</v>
      </c>
      <c r="B633">
        <v>1</v>
      </c>
      <c r="C633" s="18">
        <v>2.1</v>
      </c>
      <c r="D633" t="s">
        <v>14</v>
      </c>
      <c r="E633">
        <v>22.5</v>
      </c>
      <c r="F633" t="s">
        <v>31</v>
      </c>
      <c r="G633" t="s">
        <v>273</v>
      </c>
      <c r="H633">
        <v>20.3</v>
      </c>
      <c r="I633" t="s">
        <v>29</v>
      </c>
      <c r="J633" t="s">
        <v>242</v>
      </c>
      <c r="K633" t="s">
        <v>19</v>
      </c>
      <c r="L633" t="s">
        <v>68</v>
      </c>
      <c r="M633" t="s">
        <v>326</v>
      </c>
      <c r="N633">
        <v>1600</v>
      </c>
      <c r="O633">
        <v>16000291</v>
      </c>
    </row>
    <row r="634" spans="1:16">
      <c r="A634">
        <v>149</v>
      </c>
      <c r="B634">
        <v>4</v>
      </c>
      <c r="C634" s="18">
        <v>2.5</v>
      </c>
      <c r="D634" t="s">
        <v>14</v>
      </c>
      <c r="E634">
        <v>22.5</v>
      </c>
      <c r="F634" t="s">
        <v>31</v>
      </c>
      <c r="G634" t="s">
        <v>273</v>
      </c>
      <c r="H634">
        <v>20.3</v>
      </c>
      <c r="I634" t="s">
        <v>29</v>
      </c>
      <c r="J634" t="s">
        <v>242</v>
      </c>
      <c r="K634" t="s">
        <v>19</v>
      </c>
      <c r="L634" t="s">
        <v>68</v>
      </c>
      <c r="M634" t="s">
        <v>326</v>
      </c>
      <c r="N634">
        <v>1600</v>
      </c>
      <c r="O634">
        <v>16000291</v>
      </c>
    </row>
    <row r="635" spans="1:16">
      <c r="A635">
        <v>149</v>
      </c>
      <c r="B635">
        <v>24</v>
      </c>
      <c r="C635" s="18">
        <v>2.6</v>
      </c>
      <c r="D635" t="s">
        <v>14</v>
      </c>
      <c r="E635">
        <v>22.5</v>
      </c>
      <c r="F635" t="s">
        <v>31</v>
      </c>
      <c r="G635" t="s">
        <v>273</v>
      </c>
      <c r="H635">
        <v>20.3</v>
      </c>
      <c r="I635" t="s">
        <v>29</v>
      </c>
      <c r="J635" t="s">
        <v>242</v>
      </c>
      <c r="K635" t="s">
        <v>19</v>
      </c>
      <c r="L635" t="s">
        <v>68</v>
      </c>
      <c r="M635" t="s">
        <v>326</v>
      </c>
      <c r="N635">
        <v>1600</v>
      </c>
      <c r="O635">
        <v>16000291</v>
      </c>
    </row>
    <row r="636" spans="1:16">
      <c r="A636">
        <v>150</v>
      </c>
      <c r="B636">
        <f>1/60</f>
        <v>1.6666666666666666E-2</v>
      </c>
      <c r="C636" s="18">
        <v>3.3</v>
      </c>
      <c r="D636" t="s">
        <v>14</v>
      </c>
      <c r="E636">
        <v>22.5</v>
      </c>
      <c r="F636" t="s">
        <v>31</v>
      </c>
      <c r="G636" t="s">
        <v>273</v>
      </c>
      <c r="H636">
        <v>20.3</v>
      </c>
      <c r="I636" t="s">
        <v>29</v>
      </c>
      <c r="J636" t="s">
        <v>242</v>
      </c>
      <c r="K636" t="s">
        <v>19</v>
      </c>
      <c r="L636" t="s">
        <v>20</v>
      </c>
      <c r="M636" t="s">
        <v>326</v>
      </c>
      <c r="N636">
        <v>1600</v>
      </c>
      <c r="O636">
        <v>16000291</v>
      </c>
      <c r="P636" t="s">
        <v>245</v>
      </c>
    </row>
    <row r="637" spans="1:16">
      <c r="A637">
        <v>150</v>
      </c>
      <c r="B637">
        <v>1</v>
      </c>
      <c r="C637" s="18">
        <v>2.4</v>
      </c>
      <c r="D637" t="s">
        <v>14</v>
      </c>
      <c r="E637">
        <v>22.5</v>
      </c>
      <c r="F637" t="s">
        <v>31</v>
      </c>
      <c r="G637" t="s">
        <v>273</v>
      </c>
      <c r="H637">
        <v>20.3</v>
      </c>
      <c r="I637" t="s">
        <v>29</v>
      </c>
      <c r="J637" t="s">
        <v>242</v>
      </c>
      <c r="K637" t="s">
        <v>19</v>
      </c>
      <c r="L637" t="s">
        <v>20</v>
      </c>
      <c r="M637" t="s">
        <v>326</v>
      </c>
      <c r="N637">
        <v>1600</v>
      </c>
      <c r="O637">
        <v>16000291</v>
      </c>
    </row>
    <row r="638" spans="1:16">
      <c r="A638">
        <v>150</v>
      </c>
      <c r="B638">
        <v>4</v>
      </c>
      <c r="C638" s="18">
        <v>2.6</v>
      </c>
      <c r="D638" t="s">
        <v>14</v>
      </c>
      <c r="E638">
        <v>22.5</v>
      </c>
      <c r="F638" t="s">
        <v>31</v>
      </c>
      <c r="G638" t="s">
        <v>273</v>
      </c>
      <c r="H638">
        <v>20.3</v>
      </c>
      <c r="I638" t="s">
        <v>29</v>
      </c>
      <c r="J638" t="s">
        <v>242</v>
      </c>
      <c r="K638" t="s">
        <v>19</v>
      </c>
      <c r="L638" t="s">
        <v>20</v>
      </c>
      <c r="M638" t="s">
        <v>326</v>
      </c>
      <c r="N638">
        <v>1600</v>
      </c>
      <c r="O638">
        <v>16000291</v>
      </c>
    </row>
    <row r="639" spans="1:16">
      <c r="A639">
        <v>150</v>
      </c>
      <c r="B639">
        <v>24</v>
      </c>
      <c r="C639" s="18">
        <v>3.1</v>
      </c>
      <c r="D639" t="s">
        <v>14</v>
      </c>
      <c r="E639">
        <v>22.5</v>
      </c>
      <c r="F639" t="s">
        <v>31</v>
      </c>
      <c r="G639" t="s">
        <v>273</v>
      </c>
      <c r="H639">
        <v>20.3</v>
      </c>
      <c r="I639" t="s">
        <v>29</v>
      </c>
      <c r="J639" t="s">
        <v>242</v>
      </c>
      <c r="K639" t="s">
        <v>19</v>
      </c>
      <c r="L639" t="s">
        <v>20</v>
      </c>
      <c r="M639" t="s">
        <v>326</v>
      </c>
      <c r="N639">
        <v>1600</v>
      </c>
      <c r="O639">
        <v>16000291</v>
      </c>
    </row>
    <row r="640" spans="1:16">
      <c r="A640">
        <v>151</v>
      </c>
      <c r="B640" s="6">
        <v>1.6666667E-2</v>
      </c>
      <c r="C640" s="18">
        <v>36.184086890000003</v>
      </c>
      <c r="D640" t="s">
        <v>14</v>
      </c>
      <c r="E640">
        <v>23.5</v>
      </c>
      <c r="F640" s="21" t="s">
        <v>15</v>
      </c>
      <c r="G640" t="s">
        <v>273</v>
      </c>
      <c r="H640">
        <v>23.3</v>
      </c>
      <c r="I640" s="6" t="s">
        <v>92</v>
      </c>
      <c r="J640" t="s">
        <v>242</v>
      </c>
      <c r="K640" t="s">
        <v>246</v>
      </c>
      <c r="L640" t="s">
        <v>20</v>
      </c>
      <c r="M640" t="s">
        <v>196</v>
      </c>
      <c r="N640" t="s">
        <v>55</v>
      </c>
      <c r="O640">
        <v>19420561</v>
      </c>
      <c r="P640" t="s">
        <v>247</v>
      </c>
    </row>
    <row r="641" spans="1:16">
      <c r="A641">
        <v>151</v>
      </c>
      <c r="B641" s="6">
        <v>0.5</v>
      </c>
      <c r="C641" s="18">
        <v>34.68084176</v>
      </c>
      <c r="D641" t="s">
        <v>14</v>
      </c>
      <c r="E641">
        <v>23.5</v>
      </c>
      <c r="F641" s="21" t="s">
        <v>15</v>
      </c>
      <c r="G641" t="s">
        <v>273</v>
      </c>
      <c r="H641">
        <v>23.3</v>
      </c>
      <c r="I641" s="6" t="s">
        <v>92</v>
      </c>
      <c r="J641" t="s">
        <v>242</v>
      </c>
      <c r="K641" t="s">
        <v>246</v>
      </c>
      <c r="L641" t="s">
        <v>20</v>
      </c>
      <c r="M641" t="s">
        <v>196</v>
      </c>
      <c r="N641" t="s">
        <v>55</v>
      </c>
      <c r="O641">
        <v>19420561</v>
      </c>
    </row>
    <row r="642" spans="1:16">
      <c r="A642">
        <v>151</v>
      </c>
      <c r="B642" s="6">
        <v>1</v>
      </c>
      <c r="C642" s="18">
        <v>26.23828151</v>
      </c>
      <c r="D642" t="s">
        <v>14</v>
      </c>
      <c r="E642">
        <v>23.5</v>
      </c>
      <c r="F642" s="21" t="s">
        <v>15</v>
      </c>
      <c r="G642" t="s">
        <v>273</v>
      </c>
      <c r="H642">
        <v>23.3</v>
      </c>
      <c r="I642" s="6" t="s">
        <v>92</v>
      </c>
      <c r="J642" t="s">
        <v>242</v>
      </c>
      <c r="K642" t="s">
        <v>246</v>
      </c>
      <c r="L642" t="s">
        <v>20</v>
      </c>
      <c r="M642" t="s">
        <v>196</v>
      </c>
      <c r="N642" t="s">
        <v>55</v>
      </c>
      <c r="O642">
        <v>19420561</v>
      </c>
    </row>
    <row r="643" spans="1:16">
      <c r="A643">
        <v>151</v>
      </c>
      <c r="B643" s="6">
        <v>2</v>
      </c>
      <c r="C643" s="18">
        <v>20.979873690000002</v>
      </c>
      <c r="D643" t="s">
        <v>14</v>
      </c>
      <c r="E643">
        <v>23.5</v>
      </c>
      <c r="F643" s="21" t="s">
        <v>15</v>
      </c>
      <c r="G643" t="s">
        <v>273</v>
      </c>
      <c r="H643">
        <v>23.3</v>
      </c>
      <c r="I643" s="6" t="s">
        <v>92</v>
      </c>
      <c r="J643" t="s">
        <v>242</v>
      </c>
      <c r="K643" t="s">
        <v>246</v>
      </c>
      <c r="L643" t="s">
        <v>20</v>
      </c>
      <c r="M643" t="s">
        <v>196</v>
      </c>
      <c r="N643" t="s">
        <v>55</v>
      </c>
      <c r="O643">
        <v>19420561</v>
      </c>
    </row>
    <row r="644" spans="1:16">
      <c r="A644">
        <v>151</v>
      </c>
      <c r="B644" s="6">
        <v>4</v>
      </c>
      <c r="C644" s="18">
        <v>16.086623979999999</v>
      </c>
      <c r="D644" t="s">
        <v>14</v>
      </c>
      <c r="E644">
        <v>23.5</v>
      </c>
      <c r="F644" s="21" t="s">
        <v>15</v>
      </c>
      <c r="G644" t="s">
        <v>273</v>
      </c>
      <c r="H644">
        <v>23.3</v>
      </c>
      <c r="I644" s="6" t="s">
        <v>92</v>
      </c>
      <c r="J644" t="s">
        <v>242</v>
      </c>
      <c r="K644" t="s">
        <v>246</v>
      </c>
      <c r="L644" t="s">
        <v>20</v>
      </c>
      <c r="M644" t="s">
        <v>196</v>
      </c>
      <c r="N644" t="s">
        <v>55</v>
      </c>
      <c r="O644">
        <v>19420561</v>
      </c>
    </row>
    <row r="645" spans="1:16">
      <c r="A645">
        <v>151</v>
      </c>
      <c r="B645" s="6">
        <v>8</v>
      </c>
      <c r="C645" s="18">
        <v>9.3007145819999995</v>
      </c>
      <c r="D645" t="s">
        <v>14</v>
      </c>
      <c r="E645">
        <v>23.5</v>
      </c>
      <c r="F645" s="21" t="s">
        <v>15</v>
      </c>
      <c r="G645" t="s">
        <v>273</v>
      </c>
      <c r="H645">
        <v>23.3</v>
      </c>
      <c r="I645" s="6" t="s">
        <v>92</v>
      </c>
      <c r="J645" t="s">
        <v>242</v>
      </c>
      <c r="K645" t="s">
        <v>246</v>
      </c>
      <c r="L645" t="s">
        <v>20</v>
      </c>
      <c r="M645" t="s">
        <v>196</v>
      </c>
      <c r="N645" t="s">
        <v>55</v>
      </c>
      <c r="O645">
        <v>19420561</v>
      </c>
    </row>
    <row r="646" spans="1:16">
      <c r="A646">
        <v>151</v>
      </c>
      <c r="B646" s="6">
        <v>12</v>
      </c>
      <c r="C646" s="18">
        <v>6.2601341750000001</v>
      </c>
      <c r="D646" t="s">
        <v>14</v>
      </c>
      <c r="E646">
        <v>23.5</v>
      </c>
      <c r="F646" s="21" t="s">
        <v>15</v>
      </c>
      <c r="G646" t="s">
        <v>273</v>
      </c>
      <c r="H646">
        <v>23.3</v>
      </c>
      <c r="I646" s="6" t="s">
        <v>92</v>
      </c>
      <c r="J646" t="s">
        <v>242</v>
      </c>
      <c r="K646" t="s">
        <v>246</v>
      </c>
      <c r="L646" t="s">
        <v>20</v>
      </c>
      <c r="M646" t="s">
        <v>196</v>
      </c>
      <c r="N646" t="s">
        <v>55</v>
      </c>
      <c r="O646">
        <v>19420561</v>
      </c>
    </row>
    <row r="647" spans="1:16">
      <c r="A647">
        <v>151</v>
      </c>
      <c r="B647" s="6">
        <v>24</v>
      </c>
      <c r="C647" s="18">
        <v>2.022464544</v>
      </c>
      <c r="D647" t="s">
        <v>14</v>
      </c>
      <c r="E647">
        <v>23.5</v>
      </c>
      <c r="F647" s="21" t="s">
        <v>15</v>
      </c>
      <c r="G647" t="s">
        <v>273</v>
      </c>
      <c r="H647">
        <v>23.3</v>
      </c>
      <c r="I647" s="6" t="s">
        <v>92</v>
      </c>
      <c r="J647" t="s">
        <v>242</v>
      </c>
      <c r="K647" t="s">
        <v>246</v>
      </c>
      <c r="L647" t="s">
        <v>20</v>
      </c>
      <c r="M647" t="s">
        <v>196</v>
      </c>
      <c r="N647" t="s">
        <v>55</v>
      </c>
      <c r="O647">
        <v>19420561</v>
      </c>
    </row>
    <row r="648" spans="1:16">
      <c r="A648">
        <v>151</v>
      </c>
      <c r="B648" s="6">
        <v>32</v>
      </c>
      <c r="C648" s="18">
        <v>1.7595769320000001</v>
      </c>
      <c r="D648" t="s">
        <v>14</v>
      </c>
      <c r="E648">
        <v>23.5</v>
      </c>
      <c r="F648" s="21" t="s">
        <v>15</v>
      </c>
      <c r="G648" t="s">
        <v>273</v>
      </c>
      <c r="H648">
        <v>23.3</v>
      </c>
      <c r="I648" s="6" t="s">
        <v>92</v>
      </c>
      <c r="J648" t="s">
        <v>242</v>
      </c>
      <c r="K648" t="s">
        <v>246</v>
      </c>
      <c r="L648" t="s">
        <v>20</v>
      </c>
      <c r="M648" t="s">
        <v>196</v>
      </c>
      <c r="N648" t="s">
        <v>55</v>
      </c>
      <c r="O648">
        <v>19420561</v>
      </c>
    </row>
    <row r="649" spans="1:16">
      <c r="A649">
        <v>151</v>
      </c>
      <c r="B649" s="6">
        <v>48</v>
      </c>
      <c r="C649" s="18">
        <v>0.108170713</v>
      </c>
      <c r="D649" t="s">
        <v>14</v>
      </c>
      <c r="E649">
        <v>23.5</v>
      </c>
      <c r="F649" s="21" t="s">
        <v>15</v>
      </c>
      <c r="G649" t="s">
        <v>273</v>
      </c>
      <c r="H649">
        <v>23.3</v>
      </c>
      <c r="I649" s="6" t="s">
        <v>92</v>
      </c>
      <c r="J649" t="s">
        <v>242</v>
      </c>
      <c r="K649" t="s">
        <v>246</v>
      </c>
      <c r="L649" t="s">
        <v>20</v>
      </c>
      <c r="M649" t="s">
        <v>196</v>
      </c>
      <c r="N649" t="s">
        <v>55</v>
      </c>
      <c r="O649">
        <v>19420561</v>
      </c>
    </row>
    <row r="650" spans="1:16">
      <c r="A650">
        <v>152</v>
      </c>
      <c r="B650" s="6">
        <v>1.6666667E-2</v>
      </c>
      <c r="C650" s="18">
        <v>67.311029039999994</v>
      </c>
      <c r="D650" t="s">
        <v>14</v>
      </c>
      <c r="E650">
        <v>23.5</v>
      </c>
      <c r="F650" s="21" t="s">
        <v>15</v>
      </c>
      <c r="G650" t="s">
        <v>273</v>
      </c>
      <c r="H650">
        <v>33.299999999999997</v>
      </c>
      <c r="I650" s="6" t="s">
        <v>92</v>
      </c>
      <c r="J650" t="s">
        <v>242</v>
      </c>
      <c r="K650" t="s">
        <v>246</v>
      </c>
      <c r="L650" t="s">
        <v>20</v>
      </c>
      <c r="M650" t="s">
        <v>196</v>
      </c>
      <c r="N650" t="s">
        <v>55</v>
      </c>
      <c r="O650">
        <v>19420561</v>
      </c>
      <c r="P650" t="s">
        <v>248</v>
      </c>
    </row>
    <row r="651" spans="1:16">
      <c r="A651">
        <v>152</v>
      </c>
      <c r="B651" s="6">
        <v>0.5</v>
      </c>
      <c r="C651" s="18">
        <v>64.680186180000007</v>
      </c>
      <c r="D651" t="s">
        <v>14</v>
      </c>
      <c r="E651">
        <v>23.5</v>
      </c>
      <c r="F651" s="21" t="s">
        <v>15</v>
      </c>
      <c r="G651" t="s">
        <v>273</v>
      </c>
      <c r="H651">
        <v>33.299999999999997</v>
      </c>
      <c r="I651" s="6" t="s">
        <v>92</v>
      </c>
      <c r="J651" t="s">
        <v>242</v>
      </c>
      <c r="K651" t="s">
        <v>246</v>
      </c>
      <c r="L651" t="s">
        <v>20</v>
      </c>
      <c r="M651" t="s">
        <v>196</v>
      </c>
      <c r="N651" t="s">
        <v>55</v>
      </c>
      <c r="O651">
        <v>19420561</v>
      </c>
    </row>
    <row r="652" spans="1:16">
      <c r="A652">
        <v>152</v>
      </c>
      <c r="B652" s="6">
        <v>1</v>
      </c>
      <c r="C652" s="18">
        <v>59.800048080000003</v>
      </c>
      <c r="D652" t="s">
        <v>14</v>
      </c>
      <c r="E652">
        <v>23.5</v>
      </c>
      <c r="F652" s="21" t="s">
        <v>15</v>
      </c>
      <c r="G652" t="s">
        <v>273</v>
      </c>
      <c r="H652">
        <v>33.299999999999997</v>
      </c>
      <c r="I652" s="6" t="s">
        <v>92</v>
      </c>
      <c r="J652" t="s">
        <v>242</v>
      </c>
      <c r="K652" t="s">
        <v>246</v>
      </c>
      <c r="L652" t="s">
        <v>20</v>
      </c>
      <c r="M652" t="s">
        <v>196</v>
      </c>
      <c r="N652" t="s">
        <v>55</v>
      </c>
      <c r="O652">
        <v>19420561</v>
      </c>
    </row>
    <row r="653" spans="1:16">
      <c r="A653">
        <v>152</v>
      </c>
      <c r="B653" s="6">
        <v>2</v>
      </c>
      <c r="C653" s="18">
        <v>51.16802517</v>
      </c>
      <c r="D653" t="s">
        <v>14</v>
      </c>
      <c r="E653">
        <v>23.5</v>
      </c>
      <c r="F653" s="21" t="s">
        <v>15</v>
      </c>
      <c r="G653" t="s">
        <v>273</v>
      </c>
      <c r="H653">
        <v>33.299999999999997</v>
      </c>
      <c r="I653" s="6" t="s">
        <v>92</v>
      </c>
      <c r="J653" t="s">
        <v>242</v>
      </c>
      <c r="K653" t="s">
        <v>246</v>
      </c>
      <c r="L653" t="s">
        <v>20</v>
      </c>
      <c r="M653" t="s">
        <v>196</v>
      </c>
      <c r="N653" t="s">
        <v>55</v>
      </c>
      <c r="O653">
        <v>19420561</v>
      </c>
    </row>
    <row r="654" spans="1:16">
      <c r="A654">
        <v>152</v>
      </c>
      <c r="B654" s="6">
        <v>4</v>
      </c>
      <c r="C654" s="18">
        <v>45.335984789999998</v>
      </c>
      <c r="D654" t="s">
        <v>14</v>
      </c>
      <c r="E654">
        <v>23.5</v>
      </c>
      <c r="F654" s="21" t="s">
        <v>15</v>
      </c>
      <c r="G654" t="s">
        <v>273</v>
      </c>
      <c r="H654">
        <v>33.299999999999997</v>
      </c>
      <c r="I654" s="6" t="s">
        <v>92</v>
      </c>
      <c r="J654" t="s">
        <v>242</v>
      </c>
      <c r="K654" t="s">
        <v>246</v>
      </c>
      <c r="L654" t="s">
        <v>20</v>
      </c>
      <c r="M654" t="s">
        <v>196</v>
      </c>
      <c r="N654" t="s">
        <v>55</v>
      </c>
      <c r="O654">
        <v>19420561</v>
      </c>
    </row>
    <row r="655" spans="1:16">
      <c r="A655">
        <v>152</v>
      </c>
      <c r="B655" s="6">
        <v>8</v>
      </c>
      <c r="C655" s="18">
        <v>36.111317499999998</v>
      </c>
      <c r="D655" t="s">
        <v>14</v>
      </c>
      <c r="E655">
        <v>23.5</v>
      </c>
      <c r="F655" s="21" t="s">
        <v>15</v>
      </c>
      <c r="G655" t="s">
        <v>273</v>
      </c>
      <c r="H655">
        <v>33.299999999999997</v>
      </c>
      <c r="I655" s="6" t="s">
        <v>92</v>
      </c>
      <c r="J655" t="s">
        <v>242</v>
      </c>
      <c r="K655" t="s">
        <v>246</v>
      </c>
      <c r="L655" t="s">
        <v>20</v>
      </c>
      <c r="M655" t="s">
        <v>196</v>
      </c>
      <c r="N655" t="s">
        <v>55</v>
      </c>
      <c r="O655">
        <v>19420561</v>
      </c>
    </row>
    <row r="656" spans="1:16" ht="15" thickBot="1">
      <c r="A656">
        <v>152</v>
      </c>
      <c r="B656" s="6">
        <v>20</v>
      </c>
      <c r="C656" s="18">
        <v>18.185791389999999</v>
      </c>
      <c r="D656" t="s">
        <v>14</v>
      </c>
      <c r="E656">
        <v>23.5</v>
      </c>
      <c r="F656" s="21" t="s">
        <v>15</v>
      </c>
      <c r="G656" t="s">
        <v>273</v>
      </c>
      <c r="H656">
        <v>33.299999999999997</v>
      </c>
      <c r="I656" s="6" t="s">
        <v>92</v>
      </c>
      <c r="J656" t="s">
        <v>242</v>
      </c>
      <c r="K656" t="s">
        <v>246</v>
      </c>
      <c r="L656" t="s">
        <v>20</v>
      </c>
      <c r="M656" t="s">
        <v>196</v>
      </c>
      <c r="N656" t="s">
        <v>55</v>
      </c>
      <c r="O656">
        <v>19420561</v>
      </c>
    </row>
    <row r="657" spans="1:16" ht="15" thickBot="1">
      <c r="A657">
        <v>152</v>
      </c>
      <c r="B657" s="6">
        <v>28</v>
      </c>
      <c r="C657" s="18">
        <v>13.04669915</v>
      </c>
      <c r="D657" t="s">
        <v>14</v>
      </c>
      <c r="E657">
        <v>23.5</v>
      </c>
      <c r="F657" s="21" t="s">
        <v>15</v>
      </c>
      <c r="G657" t="s">
        <v>273</v>
      </c>
      <c r="H657">
        <v>33.299999999999997</v>
      </c>
      <c r="I657" s="6" t="s">
        <v>92</v>
      </c>
      <c r="J657" t="s">
        <v>242</v>
      </c>
      <c r="K657" t="s">
        <v>246</v>
      </c>
      <c r="L657" t="s">
        <v>20</v>
      </c>
      <c r="M657" t="s">
        <v>196</v>
      </c>
      <c r="N657" t="s">
        <v>55</v>
      </c>
      <c r="O657">
        <v>19420561</v>
      </c>
      <c r="P657" s="29"/>
    </row>
    <row r="658" spans="1:16">
      <c r="A658">
        <v>152</v>
      </c>
      <c r="B658" s="6">
        <v>48</v>
      </c>
      <c r="C658" s="18">
        <v>4.22521361</v>
      </c>
      <c r="D658" t="s">
        <v>14</v>
      </c>
      <c r="E658">
        <v>23.5</v>
      </c>
      <c r="F658" s="21" t="s">
        <v>15</v>
      </c>
      <c r="G658" t="s">
        <v>273</v>
      </c>
      <c r="H658">
        <v>33.299999999999997</v>
      </c>
      <c r="I658" s="6" t="s">
        <v>92</v>
      </c>
      <c r="J658" t="s">
        <v>242</v>
      </c>
      <c r="K658" t="s">
        <v>246</v>
      </c>
      <c r="L658" t="s">
        <v>20</v>
      </c>
      <c r="M658" t="s">
        <v>196</v>
      </c>
      <c r="N658" t="s">
        <v>55</v>
      </c>
      <c r="O658">
        <v>19420561</v>
      </c>
    </row>
    <row r="659" spans="1:16">
      <c r="A659">
        <v>153</v>
      </c>
      <c r="B659" s="6">
        <v>1.6666667E-2</v>
      </c>
      <c r="C659" s="18">
        <v>58.86715762</v>
      </c>
      <c r="D659" t="s">
        <v>14</v>
      </c>
      <c r="E659">
        <v>23.5</v>
      </c>
      <c r="F659" s="21" t="s">
        <v>15</v>
      </c>
      <c r="G659" t="s">
        <v>273</v>
      </c>
      <c r="H659">
        <v>62</v>
      </c>
      <c r="I659" s="6" t="s">
        <v>92</v>
      </c>
      <c r="J659" t="s">
        <v>242</v>
      </c>
      <c r="K659" t="s">
        <v>246</v>
      </c>
      <c r="L659" t="s">
        <v>20</v>
      </c>
      <c r="M659" t="s">
        <v>196</v>
      </c>
      <c r="N659" t="s">
        <v>55</v>
      </c>
      <c r="O659">
        <v>19420561</v>
      </c>
      <c r="P659" t="s">
        <v>249</v>
      </c>
    </row>
    <row r="660" spans="1:16">
      <c r="A660">
        <v>153</v>
      </c>
      <c r="B660" s="6">
        <v>1</v>
      </c>
      <c r="C660" s="18">
        <v>51.362076879999996</v>
      </c>
      <c r="D660" t="s">
        <v>14</v>
      </c>
      <c r="E660">
        <v>23.5</v>
      </c>
      <c r="F660" s="21" t="s">
        <v>15</v>
      </c>
      <c r="G660" t="s">
        <v>273</v>
      </c>
      <c r="H660">
        <v>62</v>
      </c>
      <c r="I660" s="6" t="s">
        <v>92</v>
      </c>
      <c r="J660" t="s">
        <v>242</v>
      </c>
      <c r="K660" t="s">
        <v>246</v>
      </c>
      <c r="L660" t="s">
        <v>20</v>
      </c>
      <c r="M660" t="s">
        <v>196</v>
      </c>
      <c r="N660" t="s">
        <v>55</v>
      </c>
      <c r="O660">
        <v>19420561</v>
      </c>
    </row>
    <row r="661" spans="1:16">
      <c r="A661">
        <v>153</v>
      </c>
      <c r="B661" s="6">
        <v>2</v>
      </c>
      <c r="C661" s="18">
        <v>41.041935270000003</v>
      </c>
      <c r="D661" t="s">
        <v>14</v>
      </c>
      <c r="E661">
        <v>23.5</v>
      </c>
      <c r="F661" s="21" t="s">
        <v>15</v>
      </c>
      <c r="G661" t="s">
        <v>273</v>
      </c>
      <c r="H661">
        <v>62</v>
      </c>
      <c r="I661" s="6" t="s">
        <v>92</v>
      </c>
      <c r="J661" t="s">
        <v>242</v>
      </c>
      <c r="K661" t="s">
        <v>246</v>
      </c>
      <c r="L661" t="s">
        <v>20</v>
      </c>
      <c r="M661" t="s">
        <v>196</v>
      </c>
      <c r="N661" t="s">
        <v>55</v>
      </c>
      <c r="O661">
        <v>19420561</v>
      </c>
    </row>
    <row r="662" spans="1:16">
      <c r="A662">
        <v>153</v>
      </c>
      <c r="B662" s="6">
        <v>4</v>
      </c>
      <c r="C662" s="18">
        <v>37.273660980000002</v>
      </c>
      <c r="D662" t="s">
        <v>14</v>
      </c>
      <c r="E662">
        <v>23.5</v>
      </c>
      <c r="F662" s="21" t="s">
        <v>15</v>
      </c>
      <c r="G662" t="s">
        <v>273</v>
      </c>
      <c r="H662">
        <v>62</v>
      </c>
      <c r="I662" s="6" t="s">
        <v>92</v>
      </c>
      <c r="J662" t="s">
        <v>242</v>
      </c>
      <c r="K662" t="s">
        <v>246</v>
      </c>
      <c r="L662" t="s">
        <v>20</v>
      </c>
      <c r="M662" t="s">
        <v>196</v>
      </c>
      <c r="N662" t="s">
        <v>55</v>
      </c>
      <c r="O662">
        <v>19420561</v>
      </c>
    </row>
    <row r="663" spans="1:16">
      <c r="A663">
        <v>153</v>
      </c>
      <c r="B663" s="6">
        <v>8</v>
      </c>
      <c r="C663" s="18">
        <v>32.173247959999998</v>
      </c>
      <c r="D663" t="s">
        <v>14</v>
      </c>
      <c r="E663">
        <v>23.5</v>
      </c>
      <c r="F663" s="21" t="s">
        <v>15</v>
      </c>
      <c r="G663" t="s">
        <v>273</v>
      </c>
      <c r="H663">
        <v>62</v>
      </c>
      <c r="I663" s="6" t="s">
        <v>92</v>
      </c>
      <c r="J663" t="s">
        <v>242</v>
      </c>
      <c r="K663" t="s">
        <v>246</v>
      </c>
      <c r="L663" t="s">
        <v>20</v>
      </c>
      <c r="M663" t="s">
        <v>196</v>
      </c>
      <c r="N663" t="s">
        <v>55</v>
      </c>
      <c r="O663">
        <v>19420561</v>
      </c>
    </row>
    <row r="664" spans="1:16">
      <c r="A664">
        <v>153</v>
      </c>
      <c r="B664" s="6">
        <v>20</v>
      </c>
      <c r="C664" s="18">
        <v>20.435742229999999</v>
      </c>
      <c r="D664" t="s">
        <v>14</v>
      </c>
      <c r="E664">
        <v>23.5</v>
      </c>
      <c r="F664" s="21" t="s">
        <v>15</v>
      </c>
      <c r="G664" t="s">
        <v>273</v>
      </c>
      <c r="H664">
        <v>62</v>
      </c>
      <c r="I664" s="6" t="s">
        <v>92</v>
      </c>
      <c r="J664" t="s">
        <v>242</v>
      </c>
      <c r="K664" t="s">
        <v>246</v>
      </c>
      <c r="L664" t="s">
        <v>20</v>
      </c>
      <c r="M664" t="s">
        <v>196</v>
      </c>
      <c r="N664" t="s">
        <v>55</v>
      </c>
      <c r="O664">
        <v>19420561</v>
      </c>
    </row>
    <row r="665" spans="1:16">
      <c r="A665">
        <v>153</v>
      </c>
      <c r="B665" s="6">
        <v>28</v>
      </c>
      <c r="C665" s="18">
        <v>14.17167457</v>
      </c>
      <c r="D665" t="s">
        <v>14</v>
      </c>
      <c r="E665">
        <v>23.5</v>
      </c>
      <c r="F665" s="21" t="s">
        <v>15</v>
      </c>
      <c r="G665" t="s">
        <v>273</v>
      </c>
      <c r="H665">
        <v>62</v>
      </c>
      <c r="I665" s="6" t="s">
        <v>92</v>
      </c>
      <c r="J665" t="s">
        <v>242</v>
      </c>
      <c r="K665" t="s">
        <v>246</v>
      </c>
      <c r="L665" t="s">
        <v>20</v>
      </c>
      <c r="M665" t="s">
        <v>196</v>
      </c>
      <c r="N665" t="s">
        <v>55</v>
      </c>
      <c r="O665">
        <v>19420561</v>
      </c>
    </row>
    <row r="666" spans="1:16">
      <c r="A666">
        <v>153</v>
      </c>
      <c r="B666" s="6">
        <v>48</v>
      </c>
      <c r="C666" s="18">
        <v>7.6007954370000004</v>
      </c>
      <c r="D666" t="s">
        <v>14</v>
      </c>
      <c r="E666">
        <v>23.5</v>
      </c>
      <c r="F666" s="21" t="s">
        <v>15</v>
      </c>
      <c r="G666" t="s">
        <v>273</v>
      </c>
      <c r="H666">
        <v>62</v>
      </c>
      <c r="I666" s="6" t="s">
        <v>92</v>
      </c>
      <c r="J666" t="s">
        <v>242</v>
      </c>
      <c r="K666" t="s">
        <v>246</v>
      </c>
      <c r="L666" t="s">
        <v>20</v>
      </c>
      <c r="M666" t="s">
        <v>196</v>
      </c>
      <c r="N666" t="s">
        <v>55</v>
      </c>
      <c r="O666">
        <v>19420561</v>
      </c>
    </row>
    <row r="667" spans="1:16">
      <c r="A667">
        <v>154</v>
      </c>
      <c r="B667">
        <v>24</v>
      </c>
      <c r="C667" s="18">
        <v>22.058823530000002</v>
      </c>
      <c r="D667" t="s">
        <v>14</v>
      </c>
      <c r="E667" t="s">
        <v>326</v>
      </c>
      <c r="F667" s="21" t="s">
        <v>15</v>
      </c>
      <c r="G667" t="s">
        <v>273</v>
      </c>
      <c r="H667">
        <v>97</v>
      </c>
      <c r="I667" s="6" t="s">
        <v>92</v>
      </c>
      <c r="J667" t="s">
        <v>242</v>
      </c>
      <c r="K667" t="s">
        <v>250</v>
      </c>
      <c r="L667" t="s">
        <v>20</v>
      </c>
      <c r="M667" t="s">
        <v>326</v>
      </c>
      <c r="N667">
        <v>0</v>
      </c>
      <c r="O667">
        <v>26860294</v>
      </c>
      <c r="P667" t="s">
        <v>251</v>
      </c>
    </row>
    <row r="668" spans="1:16">
      <c r="A668">
        <v>155</v>
      </c>
      <c r="B668">
        <v>0.5</v>
      </c>
      <c r="C668" s="18">
        <v>29.361098575204601</v>
      </c>
      <c r="D668" t="s">
        <v>14</v>
      </c>
      <c r="E668">
        <v>22</v>
      </c>
      <c r="F668" s="21" t="s">
        <v>15</v>
      </c>
      <c r="G668" t="s">
        <v>273</v>
      </c>
      <c r="H668">
        <v>144</v>
      </c>
      <c r="I668" t="s">
        <v>167</v>
      </c>
      <c r="J668" t="s">
        <v>242</v>
      </c>
      <c r="K668" t="s">
        <v>19</v>
      </c>
      <c r="L668" t="s">
        <v>20</v>
      </c>
      <c r="M668" t="s">
        <v>59</v>
      </c>
      <c r="N668">
        <v>0</v>
      </c>
      <c r="O668">
        <v>32431497</v>
      </c>
      <c r="P668" t="s">
        <v>253</v>
      </c>
    </row>
    <row r="669" spans="1:16">
      <c r="A669">
        <v>155</v>
      </c>
      <c r="B669">
        <v>0.7</v>
      </c>
      <c r="C669" s="18">
        <v>26.722648443040399</v>
      </c>
      <c r="D669" t="s">
        <v>14</v>
      </c>
      <c r="E669">
        <v>22</v>
      </c>
      <c r="F669" s="21" t="s">
        <v>15</v>
      </c>
      <c r="G669" t="s">
        <v>273</v>
      </c>
      <c r="H669">
        <v>144</v>
      </c>
      <c r="I669" t="s">
        <v>167</v>
      </c>
      <c r="J669" t="s">
        <v>242</v>
      </c>
      <c r="K669" t="s">
        <v>19</v>
      </c>
      <c r="L669" t="s">
        <v>20</v>
      </c>
      <c r="M669" t="s">
        <v>59</v>
      </c>
      <c r="N669">
        <v>0</v>
      </c>
      <c r="O669">
        <v>32431497</v>
      </c>
    </row>
    <row r="670" spans="1:16">
      <c r="A670">
        <v>155</v>
      </c>
      <c r="B670">
        <v>1</v>
      </c>
      <c r="C670" s="18">
        <v>25.264006189155999</v>
      </c>
      <c r="D670" t="s">
        <v>14</v>
      </c>
      <c r="E670">
        <v>22</v>
      </c>
      <c r="F670" s="21" t="s">
        <v>15</v>
      </c>
      <c r="G670" t="s">
        <v>273</v>
      </c>
      <c r="H670">
        <v>144</v>
      </c>
      <c r="I670" t="s">
        <v>167</v>
      </c>
      <c r="J670" t="s">
        <v>242</v>
      </c>
      <c r="K670" t="s">
        <v>19</v>
      </c>
      <c r="L670" t="s">
        <v>20</v>
      </c>
      <c r="M670" t="s">
        <v>59</v>
      </c>
      <c r="N670">
        <v>0</v>
      </c>
      <c r="O670">
        <v>32431497</v>
      </c>
    </row>
    <row r="671" spans="1:16">
      <c r="A671">
        <v>155</v>
      </c>
      <c r="B671">
        <v>2</v>
      </c>
      <c r="C671" s="18">
        <v>22.4366578557152</v>
      </c>
      <c r="D671" t="s">
        <v>14</v>
      </c>
      <c r="E671">
        <v>22</v>
      </c>
      <c r="F671" s="21" t="s">
        <v>15</v>
      </c>
      <c r="G671" t="s">
        <v>273</v>
      </c>
      <c r="H671">
        <v>144</v>
      </c>
      <c r="I671" t="s">
        <v>167</v>
      </c>
      <c r="J671" t="s">
        <v>242</v>
      </c>
      <c r="K671" t="s">
        <v>19</v>
      </c>
      <c r="L671" t="s">
        <v>20</v>
      </c>
      <c r="M671" t="s">
        <v>59</v>
      </c>
      <c r="N671">
        <v>0</v>
      </c>
      <c r="O671">
        <v>32431497</v>
      </c>
    </row>
    <row r="672" spans="1:16">
      <c r="A672">
        <v>155</v>
      </c>
      <c r="B672">
        <v>4</v>
      </c>
      <c r="C672" s="18">
        <v>17.782541422216401</v>
      </c>
      <c r="D672" t="s">
        <v>14</v>
      </c>
      <c r="E672">
        <v>22</v>
      </c>
      <c r="F672" s="21" t="s">
        <v>15</v>
      </c>
      <c r="G672" t="s">
        <v>273</v>
      </c>
      <c r="H672">
        <v>144</v>
      </c>
      <c r="I672" t="s">
        <v>167</v>
      </c>
      <c r="J672" t="s">
        <v>242</v>
      </c>
      <c r="K672" t="s">
        <v>19</v>
      </c>
      <c r="L672" t="s">
        <v>20</v>
      </c>
      <c r="M672" t="s">
        <v>59</v>
      </c>
      <c r="N672">
        <v>0</v>
      </c>
      <c r="O672">
        <v>32431497</v>
      </c>
    </row>
    <row r="673" spans="1:16">
      <c r="A673">
        <v>155</v>
      </c>
      <c r="B673">
        <v>6</v>
      </c>
      <c r="C673" s="18">
        <v>15.4919089678292</v>
      </c>
      <c r="D673" t="s">
        <v>14</v>
      </c>
      <c r="E673">
        <v>22</v>
      </c>
      <c r="F673" s="21" t="s">
        <v>15</v>
      </c>
      <c r="G673" t="s">
        <v>273</v>
      </c>
      <c r="H673">
        <v>144</v>
      </c>
      <c r="I673" t="s">
        <v>167</v>
      </c>
      <c r="J673" t="s">
        <v>242</v>
      </c>
      <c r="K673" t="s">
        <v>19</v>
      </c>
      <c r="L673" t="s">
        <v>20</v>
      </c>
      <c r="M673" t="s">
        <v>59</v>
      </c>
      <c r="N673">
        <v>0</v>
      </c>
      <c r="O673">
        <v>32431497</v>
      </c>
    </row>
    <row r="674" spans="1:16">
      <c r="A674">
        <v>155</v>
      </c>
      <c r="B674">
        <v>8</v>
      </c>
      <c r="C674" s="18">
        <v>12.655534781767701</v>
      </c>
      <c r="D674" t="s">
        <v>14</v>
      </c>
      <c r="E674">
        <v>22</v>
      </c>
      <c r="F674" s="21" t="s">
        <v>15</v>
      </c>
      <c r="G674" t="s">
        <v>273</v>
      </c>
      <c r="H674">
        <v>144</v>
      </c>
      <c r="I674" t="s">
        <v>167</v>
      </c>
      <c r="J674" t="s">
        <v>242</v>
      </c>
      <c r="K674" t="s">
        <v>19</v>
      </c>
      <c r="L674" t="s">
        <v>20</v>
      </c>
      <c r="M674" t="s">
        <v>59</v>
      </c>
      <c r="N674">
        <v>0</v>
      </c>
      <c r="O674">
        <v>32431497</v>
      </c>
    </row>
    <row r="675" spans="1:16">
      <c r="A675">
        <v>155</v>
      </c>
      <c r="B675">
        <v>10</v>
      </c>
      <c r="C675" s="18">
        <v>10.637612017278</v>
      </c>
      <c r="D675" t="s">
        <v>14</v>
      </c>
      <c r="E675">
        <v>22</v>
      </c>
      <c r="F675" s="21" t="s">
        <v>15</v>
      </c>
      <c r="G675" t="s">
        <v>273</v>
      </c>
      <c r="H675">
        <v>144</v>
      </c>
      <c r="I675" t="s">
        <v>167</v>
      </c>
      <c r="J675" t="s">
        <v>242</v>
      </c>
      <c r="K675" t="s">
        <v>19</v>
      </c>
      <c r="L675" t="s">
        <v>20</v>
      </c>
      <c r="M675" t="s">
        <v>59</v>
      </c>
      <c r="N675">
        <v>0</v>
      </c>
      <c r="O675">
        <v>32431497</v>
      </c>
    </row>
    <row r="676" spans="1:16">
      <c r="A676">
        <v>155</v>
      </c>
      <c r="B676">
        <v>12</v>
      </c>
      <c r="C676" s="18">
        <v>9.89233447230996</v>
      </c>
      <c r="D676" t="s">
        <v>14</v>
      </c>
      <c r="E676">
        <v>22</v>
      </c>
      <c r="F676" s="21" t="s">
        <v>15</v>
      </c>
      <c r="G676" t="s">
        <v>273</v>
      </c>
      <c r="H676">
        <v>144</v>
      </c>
      <c r="I676" t="s">
        <v>167</v>
      </c>
      <c r="J676" t="s">
        <v>242</v>
      </c>
      <c r="K676" t="s">
        <v>19</v>
      </c>
      <c r="L676" t="s">
        <v>20</v>
      </c>
      <c r="M676" t="s">
        <v>59</v>
      </c>
      <c r="N676">
        <v>0</v>
      </c>
      <c r="O676">
        <v>32431497</v>
      </c>
    </row>
    <row r="677" spans="1:16">
      <c r="A677">
        <v>155</v>
      </c>
      <c r="B677">
        <v>24</v>
      </c>
      <c r="C677" s="18">
        <v>4.0567984011346603</v>
      </c>
      <c r="D677" t="s">
        <v>14</v>
      </c>
      <c r="E677">
        <v>22</v>
      </c>
      <c r="F677" s="21" t="s">
        <v>15</v>
      </c>
      <c r="G677" t="s">
        <v>273</v>
      </c>
      <c r="H677">
        <v>144</v>
      </c>
      <c r="I677" t="s">
        <v>167</v>
      </c>
      <c r="J677" t="s">
        <v>242</v>
      </c>
      <c r="K677" t="s">
        <v>19</v>
      </c>
      <c r="L677" t="s">
        <v>20</v>
      </c>
      <c r="M677" t="s">
        <v>59</v>
      </c>
      <c r="N677">
        <v>0</v>
      </c>
      <c r="O677">
        <v>32431497</v>
      </c>
    </row>
    <row r="678" spans="1:16">
      <c r="A678" s="13">
        <v>156</v>
      </c>
      <c r="B678" s="6">
        <v>3.3333333E-2</v>
      </c>
      <c r="C678" s="18">
        <v>30.727982950000001</v>
      </c>
      <c r="D678" t="s">
        <v>14</v>
      </c>
      <c r="E678">
        <v>23.5</v>
      </c>
      <c r="F678" s="6" t="s">
        <v>166</v>
      </c>
      <c r="G678" t="s">
        <v>273</v>
      </c>
      <c r="H678">
        <v>23</v>
      </c>
      <c r="I678" s="6" t="s">
        <v>92</v>
      </c>
      <c r="J678" t="s">
        <v>242</v>
      </c>
      <c r="K678" t="s">
        <v>19</v>
      </c>
      <c r="L678" t="s">
        <v>20</v>
      </c>
      <c r="M678" t="s">
        <v>326</v>
      </c>
      <c r="N678">
        <v>0</v>
      </c>
      <c r="O678">
        <v>21612822</v>
      </c>
      <c r="P678" t="s">
        <v>254</v>
      </c>
    </row>
    <row r="679" spans="1:16">
      <c r="A679" s="13">
        <v>156</v>
      </c>
      <c r="B679" s="6">
        <v>8.3333332999999996E-2</v>
      </c>
      <c r="C679" s="18">
        <v>29.18359375</v>
      </c>
      <c r="D679" t="s">
        <v>14</v>
      </c>
      <c r="E679">
        <v>23.5</v>
      </c>
      <c r="F679" s="6" t="s">
        <v>166</v>
      </c>
      <c r="G679" t="s">
        <v>273</v>
      </c>
      <c r="H679">
        <v>23</v>
      </c>
      <c r="I679" s="6" t="s">
        <v>92</v>
      </c>
      <c r="J679" t="s">
        <v>242</v>
      </c>
      <c r="K679" t="s">
        <v>19</v>
      </c>
      <c r="L679" t="s">
        <v>20</v>
      </c>
      <c r="M679" t="s">
        <v>326</v>
      </c>
      <c r="N679">
        <v>0</v>
      </c>
      <c r="O679">
        <v>21612822</v>
      </c>
    </row>
    <row r="680" spans="1:16">
      <c r="A680" s="13">
        <v>156</v>
      </c>
      <c r="B680" s="6">
        <v>0.5</v>
      </c>
      <c r="C680" s="18">
        <v>23.73330966</v>
      </c>
      <c r="D680" t="s">
        <v>14</v>
      </c>
      <c r="E680">
        <v>23.5</v>
      </c>
      <c r="F680" s="6" t="s">
        <v>166</v>
      </c>
      <c r="G680" t="s">
        <v>273</v>
      </c>
      <c r="H680">
        <v>23</v>
      </c>
      <c r="I680" s="6" t="s">
        <v>92</v>
      </c>
      <c r="J680" t="s">
        <v>242</v>
      </c>
      <c r="K680" t="s">
        <v>19</v>
      </c>
      <c r="L680" t="s">
        <v>20</v>
      </c>
      <c r="M680" t="s">
        <v>326</v>
      </c>
      <c r="N680">
        <v>0</v>
      </c>
      <c r="O680">
        <v>21612822</v>
      </c>
    </row>
    <row r="681" spans="1:16">
      <c r="A681" s="13">
        <v>156</v>
      </c>
      <c r="B681" s="6">
        <v>1</v>
      </c>
      <c r="C681" s="18">
        <v>19.10262784</v>
      </c>
      <c r="D681" t="s">
        <v>14</v>
      </c>
      <c r="E681">
        <v>23.5</v>
      </c>
      <c r="F681" s="6" t="s">
        <v>166</v>
      </c>
      <c r="G681" t="s">
        <v>273</v>
      </c>
      <c r="H681">
        <v>23</v>
      </c>
      <c r="I681" s="6" t="s">
        <v>92</v>
      </c>
      <c r="J681" t="s">
        <v>242</v>
      </c>
      <c r="K681" t="s">
        <v>19</v>
      </c>
      <c r="L681" t="s">
        <v>20</v>
      </c>
      <c r="M681" t="s">
        <v>326</v>
      </c>
      <c r="N681">
        <v>0</v>
      </c>
      <c r="O681">
        <v>21612822</v>
      </c>
    </row>
    <row r="682" spans="1:16">
      <c r="A682" s="13">
        <v>156</v>
      </c>
      <c r="B682" s="6">
        <v>2</v>
      </c>
      <c r="C682" s="18">
        <v>13.477272729999999</v>
      </c>
      <c r="D682" t="s">
        <v>14</v>
      </c>
      <c r="E682">
        <v>23.5</v>
      </c>
      <c r="F682" s="6" t="s">
        <v>166</v>
      </c>
      <c r="G682" t="s">
        <v>273</v>
      </c>
      <c r="H682">
        <v>23</v>
      </c>
      <c r="I682" s="6" t="s">
        <v>92</v>
      </c>
      <c r="J682" t="s">
        <v>242</v>
      </c>
      <c r="K682" t="s">
        <v>19</v>
      </c>
      <c r="L682" t="s">
        <v>20</v>
      </c>
      <c r="M682" t="s">
        <v>326</v>
      </c>
      <c r="N682">
        <v>0</v>
      </c>
      <c r="O682">
        <v>21612822</v>
      </c>
    </row>
    <row r="683" spans="1:16">
      <c r="A683" s="13">
        <v>156</v>
      </c>
      <c r="B683" s="6">
        <v>3</v>
      </c>
      <c r="C683" s="18">
        <v>9.76171875</v>
      </c>
      <c r="D683" t="s">
        <v>14</v>
      </c>
      <c r="E683">
        <v>23.5</v>
      </c>
      <c r="F683" s="6" t="s">
        <v>166</v>
      </c>
      <c r="G683" t="s">
        <v>273</v>
      </c>
      <c r="H683">
        <v>23</v>
      </c>
      <c r="I683" s="6" t="s">
        <v>92</v>
      </c>
      <c r="J683" t="s">
        <v>242</v>
      </c>
      <c r="K683" t="s">
        <v>19</v>
      </c>
      <c r="L683" t="s">
        <v>20</v>
      </c>
      <c r="M683" t="s">
        <v>326</v>
      </c>
      <c r="N683">
        <v>0</v>
      </c>
      <c r="O683">
        <v>21612822</v>
      </c>
    </row>
    <row r="684" spans="1:16">
      <c r="A684" s="13">
        <v>156</v>
      </c>
      <c r="B684" s="6">
        <v>4</v>
      </c>
      <c r="C684" s="18">
        <v>8.9549005679999993</v>
      </c>
      <c r="D684" t="s">
        <v>14</v>
      </c>
      <c r="E684">
        <v>23.5</v>
      </c>
      <c r="F684" s="6" t="s">
        <v>166</v>
      </c>
      <c r="G684" t="s">
        <v>273</v>
      </c>
      <c r="H684">
        <v>23</v>
      </c>
      <c r="I684" s="6" t="s">
        <v>92</v>
      </c>
      <c r="J684" t="s">
        <v>242</v>
      </c>
      <c r="K684" t="s">
        <v>19</v>
      </c>
      <c r="L684" t="s">
        <v>20</v>
      </c>
      <c r="M684" t="s">
        <v>326</v>
      </c>
      <c r="N684">
        <v>0</v>
      </c>
      <c r="O684">
        <v>21612822</v>
      </c>
    </row>
    <row r="685" spans="1:16">
      <c r="A685" s="13">
        <v>156</v>
      </c>
      <c r="B685" s="6">
        <v>6</v>
      </c>
      <c r="C685" s="18">
        <v>6.5230823859999996</v>
      </c>
      <c r="D685" t="s">
        <v>14</v>
      </c>
      <c r="E685">
        <v>23.5</v>
      </c>
      <c r="F685" s="6" t="s">
        <v>166</v>
      </c>
      <c r="G685" t="s">
        <v>273</v>
      </c>
      <c r="H685">
        <v>23</v>
      </c>
      <c r="I685" s="6" t="s">
        <v>92</v>
      </c>
      <c r="J685" t="s">
        <v>242</v>
      </c>
      <c r="K685" t="s">
        <v>19</v>
      </c>
      <c r="L685" t="s">
        <v>20</v>
      </c>
      <c r="M685" t="s">
        <v>326</v>
      </c>
      <c r="N685">
        <v>0</v>
      </c>
      <c r="O685">
        <v>21612822</v>
      </c>
    </row>
    <row r="686" spans="1:16">
      <c r="A686" s="13">
        <v>156</v>
      </c>
      <c r="B686" s="6">
        <v>8</v>
      </c>
      <c r="C686" s="18">
        <v>4.5461647730000001</v>
      </c>
      <c r="D686" t="s">
        <v>14</v>
      </c>
      <c r="E686">
        <v>23.5</v>
      </c>
      <c r="F686" s="6" t="s">
        <v>166</v>
      </c>
      <c r="G686" t="s">
        <v>273</v>
      </c>
      <c r="H686">
        <v>23</v>
      </c>
      <c r="I686" s="6" t="s">
        <v>92</v>
      </c>
      <c r="J686" t="s">
        <v>242</v>
      </c>
      <c r="K686" t="s">
        <v>19</v>
      </c>
      <c r="L686" t="s">
        <v>20</v>
      </c>
      <c r="M686" t="s">
        <v>326</v>
      </c>
      <c r="N686">
        <v>0</v>
      </c>
      <c r="O686">
        <v>21612822</v>
      </c>
    </row>
    <row r="687" spans="1:16">
      <c r="A687" s="13">
        <v>156</v>
      </c>
      <c r="B687" s="6">
        <v>24</v>
      </c>
      <c r="C687" s="18">
        <v>0.81889204500000001</v>
      </c>
      <c r="D687" t="s">
        <v>14</v>
      </c>
      <c r="E687">
        <v>23.5</v>
      </c>
      <c r="F687" s="6" t="s">
        <v>166</v>
      </c>
      <c r="G687" t="s">
        <v>273</v>
      </c>
      <c r="H687">
        <v>23</v>
      </c>
      <c r="I687" s="6" t="s">
        <v>92</v>
      </c>
      <c r="J687" t="s">
        <v>242</v>
      </c>
      <c r="K687" t="s">
        <v>19</v>
      </c>
      <c r="L687" t="s">
        <v>20</v>
      </c>
      <c r="M687" t="s">
        <v>326</v>
      </c>
      <c r="N687">
        <v>0</v>
      </c>
      <c r="O687">
        <v>21612822</v>
      </c>
    </row>
    <row r="688" spans="1:16">
      <c r="A688">
        <v>157</v>
      </c>
      <c r="B688">
        <v>6</v>
      </c>
      <c r="C688" s="18">
        <v>10.087431690000001</v>
      </c>
      <c r="D688" t="s">
        <v>14</v>
      </c>
      <c r="E688">
        <v>20</v>
      </c>
      <c r="F688" s="21" t="s">
        <v>15</v>
      </c>
      <c r="G688" t="s">
        <v>273</v>
      </c>
      <c r="H688">
        <v>77.2</v>
      </c>
      <c r="I688" t="s">
        <v>234</v>
      </c>
      <c r="J688" t="s">
        <v>242</v>
      </c>
      <c r="K688" t="s">
        <v>250</v>
      </c>
      <c r="L688" t="s">
        <v>20</v>
      </c>
      <c r="M688" t="s">
        <v>196</v>
      </c>
      <c r="N688">
        <v>5000</v>
      </c>
      <c r="O688">
        <v>21176954</v>
      </c>
      <c r="P688" t="s">
        <v>255</v>
      </c>
    </row>
    <row r="689" spans="1:16">
      <c r="A689">
        <v>158</v>
      </c>
      <c r="B689">
        <v>6</v>
      </c>
      <c r="C689" s="18">
        <v>9.56284153</v>
      </c>
      <c r="D689" t="s">
        <v>14</v>
      </c>
      <c r="E689">
        <v>20</v>
      </c>
      <c r="F689" s="21" t="s">
        <v>15</v>
      </c>
      <c r="G689" t="s">
        <v>273</v>
      </c>
      <c r="H689">
        <v>77.2</v>
      </c>
      <c r="I689" t="s">
        <v>234</v>
      </c>
      <c r="J689" t="s">
        <v>242</v>
      </c>
      <c r="K689" t="s">
        <v>250</v>
      </c>
      <c r="L689" t="s">
        <v>68</v>
      </c>
      <c r="M689" t="s">
        <v>196</v>
      </c>
      <c r="N689">
        <v>5000</v>
      </c>
      <c r="O689">
        <v>21176954</v>
      </c>
      <c r="P689" t="s">
        <v>256</v>
      </c>
    </row>
    <row r="690" spans="1:16">
      <c r="A690" s="13">
        <v>159</v>
      </c>
      <c r="B690" s="6">
        <v>3.3333333E-2</v>
      </c>
      <c r="C690" s="18">
        <v>43.676470590000001</v>
      </c>
      <c r="D690" t="s">
        <v>14</v>
      </c>
      <c r="E690">
        <v>23</v>
      </c>
      <c r="F690" s="21" t="s">
        <v>42</v>
      </c>
      <c r="G690" t="s">
        <v>273</v>
      </c>
      <c r="H690">
        <v>13</v>
      </c>
      <c r="I690" s="6" t="s">
        <v>169</v>
      </c>
      <c r="J690" t="s">
        <v>242</v>
      </c>
      <c r="K690" t="s">
        <v>19</v>
      </c>
      <c r="L690" t="s">
        <v>221</v>
      </c>
      <c r="M690" t="s">
        <v>326</v>
      </c>
      <c r="N690">
        <v>0</v>
      </c>
      <c r="O690">
        <v>23300273</v>
      </c>
      <c r="P690" t="s">
        <v>257</v>
      </c>
    </row>
    <row r="691" spans="1:16">
      <c r="A691" s="13">
        <v>159</v>
      </c>
      <c r="B691" s="6">
        <v>4.1666666999999998E-2</v>
      </c>
      <c r="C691" s="18">
        <v>42.205882350000003</v>
      </c>
      <c r="D691" t="s">
        <v>14</v>
      </c>
      <c r="E691">
        <v>23</v>
      </c>
      <c r="F691" s="21" t="s">
        <v>42</v>
      </c>
      <c r="G691" t="s">
        <v>273</v>
      </c>
      <c r="H691">
        <v>13</v>
      </c>
      <c r="I691" s="6" t="s">
        <v>169</v>
      </c>
      <c r="J691" t="s">
        <v>242</v>
      </c>
      <c r="K691" t="s">
        <v>19</v>
      </c>
      <c r="L691" t="s">
        <v>221</v>
      </c>
      <c r="M691" t="s">
        <v>326</v>
      </c>
      <c r="N691">
        <v>0</v>
      </c>
      <c r="O691">
        <v>23300273</v>
      </c>
    </row>
    <row r="692" spans="1:16">
      <c r="A692" s="13">
        <v>159</v>
      </c>
      <c r="B692" s="6">
        <v>8.3333332999999996E-2</v>
      </c>
      <c r="C692" s="18">
        <v>39.264705880000001</v>
      </c>
      <c r="D692" t="s">
        <v>14</v>
      </c>
      <c r="E692">
        <v>23</v>
      </c>
      <c r="F692" s="21" t="s">
        <v>42</v>
      </c>
      <c r="G692" t="s">
        <v>273</v>
      </c>
      <c r="H692">
        <v>13</v>
      </c>
      <c r="I692" s="6" t="s">
        <v>169</v>
      </c>
      <c r="J692" t="s">
        <v>242</v>
      </c>
      <c r="K692" t="s">
        <v>19</v>
      </c>
      <c r="L692" t="s">
        <v>221</v>
      </c>
      <c r="M692" t="s">
        <v>326</v>
      </c>
      <c r="N692">
        <v>0</v>
      </c>
      <c r="O692">
        <v>23300273</v>
      </c>
    </row>
    <row r="693" spans="1:16">
      <c r="A693" s="13">
        <v>159</v>
      </c>
      <c r="B693" s="6">
        <v>0.25</v>
      </c>
      <c r="C693" s="18">
        <v>37.205882350000003</v>
      </c>
      <c r="D693" t="s">
        <v>14</v>
      </c>
      <c r="E693">
        <v>23</v>
      </c>
      <c r="F693" s="21" t="s">
        <v>42</v>
      </c>
      <c r="G693" t="s">
        <v>273</v>
      </c>
      <c r="H693">
        <v>13</v>
      </c>
      <c r="I693" s="6" t="s">
        <v>169</v>
      </c>
      <c r="J693" t="s">
        <v>242</v>
      </c>
      <c r="K693" t="s">
        <v>19</v>
      </c>
      <c r="L693" t="s">
        <v>221</v>
      </c>
      <c r="M693" t="s">
        <v>326</v>
      </c>
      <c r="N693">
        <v>0</v>
      </c>
      <c r="O693">
        <v>23300273</v>
      </c>
    </row>
    <row r="694" spans="1:16">
      <c r="A694" s="13">
        <v>159</v>
      </c>
      <c r="B694" s="6">
        <v>0.5</v>
      </c>
      <c r="C694" s="18">
        <v>33.970588239999998</v>
      </c>
      <c r="D694" t="s">
        <v>14</v>
      </c>
      <c r="E694">
        <v>23</v>
      </c>
      <c r="F694" s="21" t="s">
        <v>42</v>
      </c>
      <c r="G694" t="s">
        <v>273</v>
      </c>
      <c r="H694">
        <v>13</v>
      </c>
      <c r="I694" s="6" t="s">
        <v>169</v>
      </c>
      <c r="J694" t="s">
        <v>242</v>
      </c>
      <c r="K694" t="s">
        <v>19</v>
      </c>
      <c r="L694" t="s">
        <v>221</v>
      </c>
      <c r="M694" t="s">
        <v>326</v>
      </c>
      <c r="N694">
        <v>0</v>
      </c>
      <c r="O694">
        <v>23300273</v>
      </c>
    </row>
    <row r="695" spans="1:16">
      <c r="A695" s="13">
        <v>159</v>
      </c>
      <c r="B695" s="6">
        <v>1</v>
      </c>
      <c r="C695" s="18">
        <v>31.176470590000001</v>
      </c>
      <c r="D695" t="s">
        <v>14</v>
      </c>
      <c r="E695">
        <v>23</v>
      </c>
      <c r="F695" s="21" t="s">
        <v>42</v>
      </c>
      <c r="G695" t="s">
        <v>273</v>
      </c>
      <c r="H695">
        <v>13</v>
      </c>
      <c r="I695" s="6" t="s">
        <v>169</v>
      </c>
      <c r="J695" t="s">
        <v>242</v>
      </c>
      <c r="K695" t="s">
        <v>19</v>
      </c>
      <c r="L695" t="s">
        <v>221</v>
      </c>
      <c r="M695" t="s">
        <v>326</v>
      </c>
      <c r="N695">
        <v>0</v>
      </c>
      <c r="O695">
        <v>23300273</v>
      </c>
    </row>
    <row r="696" spans="1:16">
      <c r="A696" s="13">
        <v>159</v>
      </c>
      <c r="B696" s="6">
        <v>2</v>
      </c>
      <c r="C696" s="18">
        <v>24.70588235</v>
      </c>
      <c r="D696" t="s">
        <v>14</v>
      </c>
      <c r="E696">
        <v>23</v>
      </c>
      <c r="F696" s="21" t="s">
        <v>42</v>
      </c>
      <c r="G696" t="s">
        <v>273</v>
      </c>
      <c r="H696">
        <v>13</v>
      </c>
      <c r="I696" s="6" t="s">
        <v>169</v>
      </c>
      <c r="J696" t="s">
        <v>242</v>
      </c>
      <c r="K696" t="s">
        <v>19</v>
      </c>
      <c r="L696" t="s">
        <v>221</v>
      </c>
      <c r="M696" t="s">
        <v>326</v>
      </c>
      <c r="N696">
        <v>0</v>
      </c>
      <c r="O696">
        <v>23300273</v>
      </c>
    </row>
    <row r="697" spans="1:16">
      <c r="A697" s="13">
        <v>159</v>
      </c>
      <c r="B697" s="6">
        <v>4</v>
      </c>
      <c r="C697" s="18">
        <v>19.41176471</v>
      </c>
      <c r="D697" t="s">
        <v>14</v>
      </c>
      <c r="E697">
        <v>23</v>
      </c>
      <c r="F697" s="21" t="s">
        <v>42</v>
      </c>
      <c r="G697" t="s">
        <v>273</v>
      </c>
      <c r="H697">
        <v>13</v>
      </c>
      <c r="I697" s="6" t="s">
        <v>169</v>
      </c>
      <c r="J697" t="s">
        <v>242</v>
      </c>
      <c r="K697" t="s">
        <v>19</v>
      </c>
      <c r="L697" t="s">
        <v>221</v>
      </c>
      <c r="M697" t="s">
        <v>326</v>
      </c>
      <c r="N697">
        <v>0</v>
      </c>
      <c r="O697">
        <v>23300273</v>
      </c>
    </row>
    <row r="698" spans="1:16">
      <c r="A698" s="13">
        <v>159</v>
      </c>
      <c r="B698" s="6">
        <v>8</v>
      </c>
      <c r="C698" s="18">
        <v>14.85294118</v>
      </c>
      <c r="D698" t="s">
        <v>14</v>
      </c>
      <c r="E698">
        <v>23</v>
      </c>
      <c r="F698" s="21" t="s">
        <v>42</v>
      </c>
      <c r="G698" t="s">
        <v>273</v>
      </c>
      <c r="H698">
        <v>13</v>
      </c>
      <c r="I698" s="6" t="s">
        <v>169</v>
      </c>
      <c r="J698" t="s">
        <v>242</v>
      </c>
      <c r="K698" t="s">
        <v>19</v>
      </c>
      <c r="L698" t="s">
        <v>221</v>
      </c>
      <c r="M698" t="s">
        <v>326</v>
      </c>
      <c r="N698">
        <v>0</v>
      </c>
      <c r="O698">
        <v>23300273</v>
      </c>
    </row>
    <row r="699" spans="1:16">
      <c r="A699" s="13">
        <v>159</v>
      </c>
      <c r="B699" s="6">
        <v>10</v>
      </c>
      <c r="C699" s="18">
        <v>13.382352940000001</v>
      </c>
      <c r="D699" t="s">
        <v>14</v>
      </c>
      <c r="E699">
        <v>23</v>
      </c>
      <c r="F699" s="21" t="s">
        <v>42</v>
      </c>
      <c r="G699" t="s">
        <v>273</v>
      </c>
      <c r="H699">
        <v>13</v>
      </c>
      <c r="I699" s="6" t="s">
        <v>169</v>
      </c>
      <c r="J699" t="s">
        <v>242</v>
      </c>
      <c r="K699" t="s">
        <v>19</v>
      </c>
      <c r="L699" t="s">
        <v>221</v>
      </c>
      <c r="M699" t="s">
        <v>326</v>
      </c>
      <c r="N699">
        <v>0</v>
      </c>
      <c r="O699">
        <v>23300273</v>
      </c>
    </row>
    <row r="700" spans="1:16">
      <c r="A700" s="13">
        <v>159</v>
      </c>
      <c r="B700" s="6">
        <v>20</v>
      </c>
      <c r="C700" s="18">
        <v>7.5</v>
      </c>
      <c r="D700" t="s">
        <v>14</v>
      </c>
      <c r="E700">
        <v>23</v>
      </c>
      <c r="F700" s="21" t="s">
        <v>42</v>
      </c>
      <c r="G700" t="s">
        <v>273</v>
      </c>
      <c r="H700">
        <v>13</v>
      </c>
      <c r="I700" s="6" t="s">
        <v>169</v>
      </c>
      <c r="J700" t="s">
        <v>242</v>
      </c>
      <c r="K700" t="s">
        <v>19</v>
      </c>
      <c r="L700" t="s">
        <v>221</v>
      </c>
      <c r="M700" t="s">
        <v>326</v>
      </c>
      <c r="N700">
        <v>0</v>
      </c>
      <c r="O700">
        <v>23300273</v>
      </c>
    </row>
    <row r="701" spans="1:16">
      <c r="A701" s="13">
        <v>159</v>
      </c>
      <c r="B701" s="6">
        <v>24</v>
      </c>
      <c r="C701" s="18">
        <v>6.7647058820000003</v>
      </c>
      <c r="D701" t="s">
        <v>14</v>
      </c>
      <c r="E701">
        <v>23</v>
      </c>
      <c r="F701" s="21" t="s">
        <v>42</v>
      </c>
      <c r="G701" t="s">
        <v>273</v>
      </c>
      <c r="H701">
        <v>13</v>
      </c>
      <c r="I701" s="6" t="s">
        <v>169</v>
      </c>
      <c r="J701" t="s">
        <v>242</v>
      </c>
      <c r="K701" t="s">
        <v>19</v>
      </c>
      <c r="L701" t="s">
        <v>221</v>
      </c>
      <c r="M701" t="s">
        <v>326</v>
      </c>
      <c r="N701">
        <v>0</v>
      </c>
      <c r="O701">
        <v>23300273</v>
      </c>
    </row>
    <row r="702" spans="1:16">
      <c r="A702" s="13">
        <v>159</v>
      </c>
      <c r="B702" s="6">
        <v>48</v>
      </c>
      <c r="C702" s="18">
        <v>4.7872340429999998</v>
      </c>
      <c r="D702" t="s">
        <v>14</v>
      </c>
      <c r="E702">
        <v>23</v>
      </c>
      <c r="F702" s="21" t="s">
        <v>42</v>
      </c>
      <c r="G702" t="s">
        <v>273</v>
      </c>
      <c r="H702">
        <v>13</v>
      </c>
      <c r="I702" s="6" t="s">
        <v>169</v>
      </c>
      <c r="J702" t="s">
        <v>242</v>
      </c>
      <c r="K702" t="s">
        <v>19</v>
      </c>
      <c r="L702" t="s">
        <v>221</v>
      </c>
      <c r="M702" t="s">
        <v>326</v>
      </c>
      <c r="N702">
        <v>0</v>
      </c>
      <c r="O702">
        <v>23300273</v>
      </c>
    </row>
    <row r="703" spans="1:16">
      <c r="A703">
        <v>160</v>
      </c>
      <c r="B703">
        <v>3</v>
      </c>
      <c r="C703" s="18">
        <v>13.18</v>
      </c>
      <c r="D703" t="s">
        <v>14</v>
      </c>
      <c r="E703">
        <v>20</v>
      </c>
      <c r="F703" s="21" t="s">
        <v>15</v>
      </c>
      <c r="G703" t="s">
        <v>273</v>
      </c>
      <c r="H703">
        <v>104.2</v>
      </c>
      <c r="I703" t="s">
        <v>167</v>
      </c>
      <c r="J703" t="s">
        <v>242</v>
      </c>
      <c r="K703" t="s">
        <v>19</v>
      </c>
      <c r="L703" t="s">
        <v>258</v>
      </c>
      <c r="M703" t="s">
        <v>59</v>
      </c>
      <c r="N703">
        <v>2000</v>
      </c>
      <c r="O703">
        <v>27791199</v>
      </c>
      <c r="P703" t="s">
        <v>259</v>
      </c>
    </row>
    <row r="704" spans="1:16">
      <c r="A704">
        <v>160</v>
      </c>
      <c r="B704">
        <v>9</v>
      </c>
      <c r="C704" s="18">
        <v>2.2000000000000002</v>
      </c>
      <c r="D704" t="s">
        <v>14</v>
      </c>
      <c r="E704">
        <v>20</v>
      </c>
      <c r="F704" s="21" t="s">
        <v>15</v>
      </c>
      <c r="G704" t="s">
        <v>273</v>
      </c>
      <c r="H704">
        <v>104.2</v>
      </c>
      <c r="I704" t="s">
        <v>167</v>
      </c>
      <c r="J704" t="s">
        <v>242</v>
      </c>
      <c r="K704" t="s">
        <v>19</v>
      </c>
      <c r="L704" t="s">
        <v>258</v>
      </c>
      <c r="M704" t="s">
        <v>59</v>
      </c>
      <c r="N704">
        <v>2000</v>
      </c>
      <c r="O704">
        <v>27791199</v>
      </c>
    </row>
    <row r="705" spans="1:16">
      <c r="A705">
        <v>161</v>
      </c>
      <c r="B705">
        <v>1</v>
      </c>
      <c r="C705" s="18">
        <v>25.869565219999998</v>
      </c>
      <c r="D705" t="s">
        <v>14</v>
      </c>
      <c r="E705">
        <v>27</v>
      </c>
      <c r="F705" s="21" t="s">
        <v>42</v>
      </c>
      <c r="G705" t="s">
        <v>273</v>
      </c>
      <c r="H705">
        <v>22</v>
      </c>
      <c r="I705" t="s">
        <v>29</v>
      </c>
      <c r="J705" t="s">
        <v>242</v>
      </c>
      <c r="K705" t="s">
        <v>19</v>
      </c>
      <c r="L705" t="s">
        <v>20</v>
      </c>
      <c r="M705" t="s">
        <v>381</v>
      </c>
      <c r="N705">
        <v>5000</v>
      </c>
      <c r="O705">
        <v>27286872</v>
      </c>
      <c r="P705" t="s">
        <v>260</v>
      </c>
    </row>
    <row r="706" spans="1:16">
      <c r="A706">
        <v>161</v>
      </c>
      <c r="B706">
        <v>4</v>
      </c>
      <c r="C706" s="18">
        <v>21.304347830000001</v>
      </c>
      <c r="D706" t="s">
        <v>14</v>
      </c>
      <c r="E706">
        <v>27</v>
      </c>
      <c r="F706" s="21" t="s">
        <v>42</v>
      </c>
      <c r="G706" t="s">
        <v>273</v>
      </c>
      <c r="H706">
        <v>22</v>
      </c>
      <c r="I706" t="s">
        <v>29</v>
      </c>
      <c r="J706" t="s">
        <v>242</v>
      </c>
      <c r="K706" t="s">
        <v>19</v>
      </c>
      <c r="L706" t="s">
        <v>20</v>
      </c>
      <c r="M706" t="s">
        <v>381</v>
      </c>
      <c r="N706">
        <v>5000</v>
      </c>
      <c r="O706">
        <v>27286872</v>
      </c>
    </row>
    <row r="707" spans="1:16">
      <c r="A707">
        <v>161</v>
      </c>
      <c r="B707">
        <v>24</v>
      </c>
      <c r="C707" s="18">
        <v>11.086956519999999</v>
      </c>
      <c r="D707" t="s">
        <v>14</v>
      </c>
      <c r="E707">
        <v>27</v>
      </c>
      <c r="F707" s="21" t="s">
        <v>42</v>
      </c>
      <c r="G707" t="s">
        <v>273</v>
      </c>
      <c r="H707">
        <v>22</v>
      </c>
      <c r="I707" t="s">
        <v>29</v>
      </c>
      <c r="J707" t="s">
        <v>242</v>
      </c>
      <c r="K707" t="s">
        <v>19</v>
      </c>
      <c r="L707" t="s">
        <v>20</v>
      </c>
      <c r="M707" t="s">
        <v>381</v>
      </c>
      <c r="N707">
        <v>5000</v>
      </c>
      <c r="O707">
        <v>27286872</v>
      </c>
    </row>
    <row r="708" spans="1:16">
      <c r="A708">
        <v>162</v>
      </c>
      <c r="B708" s="6">
        <v>1.6666667E-2</v>
      </c>
      <c r="C708" s="18">
        <v>68.854243999999994</v>
      </c>
      <c r="D708" t="s">
        <v>14</v>
      </c>
      <c r="E708">
        <v>18</v>
      </c>
      <c r="F708" s="21" t="s">
        <v>15</v>
      </c>
      <c r="G708" t="s">
        <v>273</v>
      </c>
      <c r="H708">
        <v>57.8</v>
      </c>
      <c r="I708" s="6" t="s">
        <v>92</v>
      </c>
      <c r="J708" t="s">
        <v>242</v>
      </c>
      <c r="K708" t="s">
        <v>19</v>
      </c>
      <c r="L708" t="s">
        <v>20</v>
      </c>
      <c r="M708" t="s">
        <v>196</v>
      </c>
      <c r="N708">
        <v>5000</v>
      </c>
      <c r="O708">
        <v>20195708</v>
      </c>
      <c r="P708" t="s">
        <v>261</v>
      </c>
    </row>
    <row r="709" spans="1:16">
      <c r="A709">
        <v>162</v>
      </c>
      <c r="B709">
        <v>2</v>
      </c>
      <c r="C709" s="18">
        <v>45.090174599999997</v>
      </c>
      <c r="D709" t="s">
        <v>14</v>
      </c>
      <c r="E709">
        <v>18</v>
      </c>
      <c r="F709" s="21" t="s">
        <v>15</v>
      </c>
      <c r="G709" t="s">
        <v>273</v>
      </c>
      <c r="H709">
        <v>57.8</v>
      </c>
      <c r="I709" s="6" t="s">
        <v>92</v>
      </c>
      <c r="J709" t="s">
        <v>242</v>
      </c>
      <c r="K709" t="s">
        <v>19</v>
      </c>
      <c r="L709" t="s">
        <v>20</v>
      </c>
      <c r="M709" t="s">
        <v>196</v>
      </c>
      <c r="N709">
        <v>5000</v>
      </c>
      <c r="O709">
        <v>20195708</v>
      </c>
    </row>
    <row r="710" spans="1:16">
      <c r="A710">
        <v>162</v>
      </c>
      <c r="B710">
        <v>4</v>
      </c>
      <c r="C710" s="18">
        <v>39.898505350000001</v>
      </c>
      <c r="D710" t="s">
        <v>14</v>
      </c>
      <c r="E710">
        <v>18</v>
      </c>
      <c r="F710" s="21" t="s">
        <v>15</v>
      </c>
      <c r="G710" t="s">
        <v>273</v>
      </c>
      <c r="H710">
        <v>57.8</v>
      </c>
      <c r="I710" s="6" t="s">
        <v>92</v>
      </c>
      <c r="J710" t="s">
        <v>242</v>
      </c>
      <c r="K710" t="s">
        <v>19</v>
      </c>
      <c r="L710" t="s">
        <v>20</v>
      </c>
      <c r="M710" t="s">
        <v>196</v>
      </c>
      <c r="N710">
        <v>5000</v>
      </c>
      <c r="O710">
        <v>20195708</v>
      </c>
    </row>
    <row r="711" spans="1:16">
      <c r="A711">
        <v>162</v>
      </c>
      <c r="B711">
        <v>7</v>
      </c>
      <c r="C711" s="18">
        <v>35.707034630000003</v>
      </c>
      <c r="D711" t="s">
        <v>14</v>
      </c>
      <c r="E711">
        <v>18</v>
      </c>
      <c r="F711" s="21" t="s">
        <v>15</v>
      </c>
      <c r="G711" t="s">
        <v>273</v>
      </c>
      <c r="H711">
        <v>57.8</v>
      </c>
      <c r="I711" s="6" t="s">
        <v>92</v>
      </c>
      <c r="J711" t="s">
        <v>242</v>
      </c>
      <c r="K711" t="s">
        <v>19</v>
      </c>
      <c r="L711" t="s">
        <v>20</v>
      </c>
      <c r="M711" t="s">
        <v>196</v>
      </c>
      <c r="N711">
        <v>5000</v>
      </c>
      <c r="O711">
        <v>20195708</v>
      </c>
    </row>
    <row r="712" spans="1:16">
      <c r="A712">
        <v>162</v>
      </c>
      <c r="B712">
        <v>12</v>
      </c>
      <c r="C712" s="18">
        <v>29.471160139999999</v>
      </c>
      <c r="D712" t="s">
        <v>14</v>
      </c>
      <c r="E712">
        <v>18</v>
      </c>
      <c r="F712" s="21" t="s">
        <v>15</v>
      </c>
      <c r="G712" t="s">
        <v>273</v>
      </c>
      <c r="H712">
        <v>57.8</v>
      </c>
      <c r="I712" s="6" t="s">
        <v>92</v>
      </c>
      <c r="J712" t="s">
        <v>242</v>
      </c>
      <c r="K712" t="s">
        <v>19</v>
      </c>
      <c r="L712" t="s">
        <v>20</v>
      </c>
      <c r="M712" t="s">
        <v>196</v>
      </c>
      <c r="N712">
        <v>5000</v>
      </c>
      <c r="O712">
        <v>20195708</v>
      </c>
    </row>
    <row r="713" spans="1:16">
      <c r="A713">
        <v>162</v>
      </c>
      <c r="B713">
        <v>24</v>
      </c>
      <c r="C713" s="18">
        <v>23.273500389999999</v>
      </c>
      <c r="D713" t="s">
        <v>14</v>
      </c>
      <c r="E713">
        <v>18</v>
      </c>
      <c r="F713" s="21" t="s">
        <v>15</v>
      </c>
      <c r="G713" t="s">
        <v>273</v>
      </c>
      <c r="H713">
        <v>57.8</v>
      </c>
      <c r="I713" s="6" t="s">
        <v>92</v>
      </c>
      <c r="J713" t="s">
        <v>242</v>
      </c>
      <c r="K713" t="s">
        <v>19</v>
      </c>
      <c r="L713" t="s">
        <v>20</v>
      </c>
      <c r="M713" t="s">
        <v>196</v>
      </c>
      <c r="N713">
        <v>5000</v>
      </c>
      <c r="O713">
        <v>20195708</v>
      </c>
    </row>
    <row r="714" spans="1:16">
      <c r="A714">
        <v>162</v>
      </c>
      <c r="B714">
        <v>48</v>
      </c>
      <c r="C714" s="18">
        <v>14.509463090000001</v>
      </c>
      <c r="D714" t="s">
        <v>14</v>
      </c>
      <c r="E714">
        <v>18</v>
      </c>
      <c r="F714" s="21" t="s">
        <v>15</v>
      </c>
      <c r="G714" t="s">
        <v>273</v>
      </c>
      <c r="H714">
        <v>57.8</v>
      </c>
      <c r="I714" s="6" t="s">
        <v>92</v>
      </c>
      <c r="J714" t="s">
        <v>242</v>
      </c>
      <c r="K714" t="s">
        <v>19</v>
      </c>
      <c r="L714" t="s">
        <v>20</v>
      </c>
      <c r="M714" t="s">
        <v>196</v>
      </c>
      <c r="N714">
        <v>5000</v>
      </c>
      <c r="O714">
        <v>20195708</v>
      </c>
    </row>
    <row r="715" spans="1:16">
      <c r="A715">
        <v>162</v>
      </c>
      <c r="B715">
        <v>72</v>
      </c>
      <c r="C715" s="18">
        <v>11.129730009999999</v>
      </c>
      <c r="D715" t="s">
        <v>14</v>
      </c>
      <c r="E715">
        <v>18</v>
      </c>
      <c r="F715" s="21" t="s">
        <v>15</v>
      </c>
      <c r="G715" t="s">
        <v>273</v>
      </c>
      <c r="H715">
        <v>57.8</v>
      </c>
      <c r="I715" s="6" t="s">
        <v>92</v>
      </c>
      <c r="J715" t="s">
        <v>242</v>
      </c>
      <c r="K715" t="s">
        <v>19</v>
      </c>
      <c r="L715" t="s">
        <v>20</v>
      </c>
      <c r="M715" t="s">
        <v>196</v>
      </c>
      <c r="N715">
        <v>5000</v>
      </c>
      <c r="O715">
        <v>20195708</v>
      </c>
    </row>
    <row r="716" spans="1:16">
      <c r="A716">
        <v>163</v>
      </c>
      <c r="B716" s="6">
        <v>1.6666667E-2</v>
      </c>
      <c r="C716" s="18">
        <v>68.846881949999997</v>
      </c>
      <c r="D716" t="s">
        <v>14</v>
      </c>
      <c r="E716">
        <v>18</v>
      </c>
      <c r="F716" s="21" t="s">
        <v>15</v>
      </c>
      <c r="G716" t="s">
        <v>273</v>
      </c>
      <c r="H716">
        <v>61</v>
      </c>
      <c r="I716" s="6" t="s">
        <v>92</v>
      </c>
      <c r="J716" t="s">
        <v>242</v>
      </c>
      <c r="K716" t="s">
        <v>19</v>
      </c>
      <c r="L716" t="s">
        <v>20</v>
      </c>
      <c r="M716" t="s">
        <v>196</v>
      </c>
      <c r="N716">
        <v>5000</v>
      </c>
      <c r="O716">
        <v>20195708</v>
      </c>
      <c r="P716" t="s">
        <v>262</v>
      </c>
    </row>
    <row r="717" spans="1:16">
      <c r="A717">
        <v>163</v>
      </c>
      <c r="B717">
        <v>2</v>
      </c>
      <c r="C717" s="18">
        <v>50.0234223</v>
      </c>
      <c r="D717" t="s">
        <v>14</v>
      </c>
      <c r="E717">
        <v>18</v>
      </c>
      <c r="F717" s="21" t="s">
        <v>15</v>
      </c>
      <c r="G717" t="s">
        <v>273</v>
      </c>
      <c r="H717">
        <v>61</v>
      </c>
      <c r="I717" s="6" t="s">
        <v>92</v>
      </c>
      <c r="J717" t="s">
        <v>242</v>
      </c>
      <c r="K717" t="s">
        <v>19</v>
      </c>
      <c r="L717" t="s">
        <v>20</v>
      </c>
      <c r="M717" t="s">
        <v>196</v>
      </c>
      <c r="N717">
        <v>5000</v>
      </c>
      <c r="O717">
        <v>20195708</v>
      </c>
    </row>
    <row r="718" spans="1:16">
      <c r="A718">
        <v>163</v>
      </c>
      <c r="B718">
        <v>4</v>
      </c>
      <c r="C718" s="18">
        <v>43.350355450000002</v>
      </c>
      <c r="D718" t="s">
        <v>14</v>
      </c>
      <c r="E718">
        <v>18</v>
      </c>
      <c r="F718" s="21" t="s">
        <v>15</v>
      </c>
      <c r="G718" t="s">
        <v>273</v>
      </c>
      <c r="H718">
        <v>61</v>
      </c>
      <c r="I718" s="6" t="s">
        <v>92</v>
      </c>
      <c r="J718" t="s">
        <v>242</v>
      </c>
      <c r="K718" t="s">
        <v>19</v>
      </c>
      <c r="L718" t="s">
        <v>20</v>
      </c>
      <c r="M718" t="s">
        <v>196</v>
      </c>
      <c r="N718">
        <v>5000</v>
      </c>
      <c r="O718">
        <v>20195708</v>
      </c>
    </row>
    <row r="719" spans="1:16">
      <c r="A719">
        <v>163</v>
      </c>
      <c r="B719">
        <v>7</v>
      </c>
      <c r="C719" s="18">
        <v>38.792108210000002</v>
      </c>
      <c r="D719" t="s">
        <v>14</v>
      </c>
      <c r="E719">
        <v>18</v>
      </c>
      <c r="F719" s="21" t="s">
        <v>15</v>
      </c>
      <c r="G719" t="s">
        <v>273</v>
      </c>
      <c r="H719">
        <v>61</v>
      </c>
      <c r="I719" s="6" t="s">
        <v>92</v>
      </c>
      <c r="J719" t="s">
        <v>242</v>
      </c>
      <c r="K719" t="s">
        <v>19</v>
      </c>
      <c r="L719" t="s">
        <v>20</v>
      </c>
      <c r="M719" t="s">
        <v>196</v>
      </c>
      <c r="N719">
        <v>5000</v>
      </c>
      <c r="O719">
        <v>20195708</v>
      </c>
    </row>
    <row r="720" spans="1:16">
      <c r="A720">
        <v>163</v>
      </c>
      <c r="B720">
        <v>12</v>
      </c>
      <c r="C720" s="18">
        <v>33.725297609999998</v>
      </c>
      <c r="D720" t="s">
        <v>14</v>
      </c>
      <c r="E720">
        <v>18</v>
      </c>
      <c r="F720" s="21" t="s">
        <v>15</v>
      </c>
      <c r="G720" t="s">
        <v>273</v>
      </c>
      <c r="H720">
        <v>61</v>
      </c>
      <c r="I720" s="6" t="s">
        <v>92</v>
      </c>
      <c r="J720" t="s">
        <v>242</v>
      </c>
      <c r="K720" t="s">
        <v>19</v>
      </c>
      <c r="L720" t="s">
        <v>20</v>
      </c>
      <c r="M720" t="s">
        <v>196</v>
      </c>
      <c r="N720">
        <v>5000</v>
      </c>
      <c r="O720">
        <v>20195708</v>
      </c>
    </row>
    <row r="721" spans="1:16">
      <c r="A721">
        <v>163</v>
      </c>
      <c r="B721">
        <v>24</v>
      </c>
      <c r="C721" s="18">
        <v>25.5479354</v>
      </c>
      <c r="D721" t="s">
        <v>14</v>
      </c>
      <c r="E721">
        <v>18</v>
      </c>
      <c r="F721" s="21" t="s">
        <v>15</v>
      </c>
      <c r="G721" t="s">
        <v>273</v>
      </c>
      <c r="H721">
        <v>61</v>
      </c>
      <c r="I721" s="6" t="s">
        <v>92</v>
      </c>
      <c r="J721" t="s">
        <v>242</v>
      </c>
      <c r="K721" t="s">
        <v>19</v>
      </c>
      <c r="L721" t="s">
        <v>20</v>
      </c>
      <c r="M721" t="s">
        <v>196</v>
      </c>
      <c r="N721">
        <v>5000</v>
      </c>
      <c r="O721">
        <v>20195708</v>
      </c>
    </row>
    <row r="722" spans="1:16">
      <c r="A722">
        <v>163</v>
      </c>
      <c r="B722">
        <v>48</v>
      </c>
      <c r="C722" s="18">
        <v>12.163953899999999</v>
      </c>
      <c r="D722" t="s">
        <v>14</v>
      </c>
      <c r="E722">
        <v>18</v>
      </c>
      <c r="F722" s="21" t="s">
        <v>15</v>
      </c>
      <c r="G722" t="s">
        <v>273</v>
      </c>
      <c r="H722">
        <v>61</v>
      </c>
      <c r="I722" s="6" t="s">
        <v>92</v>
      </c>
      <c r="J722" t="s">
        <v>242</v>
      </c>
      <c r="K722" t="s">
        <v>19</v>
      </c>
      <c r="L722" t="s">
        <v>20</v>
      </c>
      <c r="M722" t="s">
        <v>196</v>
      </c>
      <c r="N722">
        <v>5000</v>
      </c>
      <c r="O722">
        <v>20195708</v>
      </c>
    </row>
    <row r="723" spans="1:16">
      <c r="A723">
        <v>163</v>
      </c>
      <c r="B723">
        <v>72</v>
      </c>
      <c r="C723" s="18">
        <v>9.3305673569999996</v>
      </c>
      <c r="D723" t="s">
        <v>14</v>
      </c>
      <c r="E723">
        <v>18</v>
      </c>
      <c r="F723" s="21" t="s">
        <v>15</v>
      </c>
      <c r="G723" t="s">
        <v>273</v>
      </c>
      <c r="H723">
        <v>61</v>
      </c>
      <c r="I723" s="6" t="s">
        <v>92</v>
      </c>
      <c r="J723" t="s">
        <v>242</v>
      </c>
      <c r="K723" t="s">
        <v>19</v>
      </c>
      <c r="L723" t="s">
        <v>20</v>
      </c>
      <c r="M723" t="s">
        <v>196</v>
      </c>
      <c r="N723">
        <v>5000</v>
      </c>
      <c r="O723">
        <v>20195708</v>
      </c>
    </row>
    <row r="724" spans="1:16">
      <c r="A724">
        <v>164</v>
      </c>
      <c r="B724">
        <v>1</v>
      </c>
      <c r="C724" s="18">
        <v>0.23499999999999999</v>
      </c>
      <c r="D724" t="s">
        <v>14</v>
      </c>
      <c r="E724" t="s">
        <v>326</v>
      </c>
      <c r="F724" s="6" t="s">
        <v>166</v>
      </c>
      <c r="G724" t="s">
        <v>273</v>
      </c>
      <c r="H724">
        <v>70</v>
      </c>
      <c r="I724" t="s">
        <v>167</v>
      </c>
      <c r="J724" t="s">
        <v>242</v>
      </c>
      <c r="K724" t="s">
        <v>250</v>
      </c>
      <c r="L724" t="s">
        <v>20</v>
      </c>
      <c r="M724" t="s">
        <v>196</v>
      </c>
      <c r="N724" t="s">
        <v>55</v>
      </c>
      <c r="O724">
        <v>23369008</v>
      </c>
      <c r="P724" t="s">
        <v>263</v>
      </c>
    </row>
    <row r="725" spans="1:16">
      <c r="A725">
        <v>165</v>
      </c>
      <c r="B725">
        <v>1</v>
      </c>
      <c r="C725" s="18">
        <v>2.4489795920000001</v>
      </c>
      <c r="D725" t="s">
        <v>14</v>
      </c>
      <c r="E725" t="s">
        <v>326</v>
      </c>
      <c r="F725" s="6" t="s">
        <v>166</v>
      </c>
      <c r="G725" t="s">
        <v>273</v>
      </c>
      <c r="H725">
        <v>107</v>
      </c>
      <c r="I725" t="s">
        <v>167</v>
      </c>
      <c r="J725" t="s">
        <v>242</v>
      </c>
      <c r="K725" t="s">
        <v>264</v>
      </c>
      <c r="L725" t="s">
        <v>20</v>
      </c>
      <c r="M725" t="s">
        <v>59</v>
      </c>
      <c r="N725" t="s">
        <v>55</v>
      </c>
      <c r="O725">
        <v>23369008</v>
      </c>
      <c r="P725" t="s">
        <v>265</v>
      </c>
    </row>
    <row r="726" spans="1:16">
      <c r="A726">
        <v>166</v>
      </c>
      <c r="B726">
        <v>1</v>
      </c>
      <c r="C726" s="18">
        <v>1.904761905</v>
      </c>
      <c r="D726" t="s">
        <v>14</v>
      </c>
      <c r="E726" t="s">
        <v>326</v>
      </c>
      <c r="F726" s="6" t="s">
        <v>166</v>
      </c>
      <c r="G726" t="s">
        <v>273</v>
      </c>
      <c r="H726">
        <v>121</v>
      </c>
      <c r="I726" t="s">
        <v>167</v>
      </c>
      <c r="J726" t="s">
        <v>242</v>
      </c>
      <c r="K726" t="s">
        <v>250</v>
      </c>
      <c r="L726" t="s">
        <v>20</v>
      </c>
      <c r="M726" t="s">
        <v>196</v>
      </c>
      <c r="N726" t="s">
        <v>55</v>
      </c>
      <c r="O726">
        <v>23369008</v>
      </c>
      <c r="P726" t="s">
        <v>266</v>
      </c>
    </row>
    <row r="727" spans="1:16">
      <c r="A727">
        <v>167</v>
      </c>
      <c r="B727">
        <v>1</v>
      </c>
      <c r="C727" s="18">
        <v>0.81632653099999997</v>
      </c>
      <c r="D727" t="s">
        <v>14</v>
      </c>
      <c r="E727" t="s">
        <v>326</v>
      </c>
      <c r="F727" s="6" t="s">
        <v>166</v>
      </c>
      <c r="G727" t="s">
        <v>273</v>
      </c>
      <c r="H727">
        <v>140</v>
      </c>
      <c r="I727" t="s">
        <v>167</v>
      </c>
      <c r="J727" t="s">
        <v>242</v>
      </c>
      <c r="K727" t="s">
        <v>264</v>
      </c>
      <c r="L727" t="s">
        <v>20</v>
      </c>
      <c r="M727" t="s">
        <v>59</v>
      </c>
      <c r="N727" t="s">
        <v>55</v>
      </c>
      <c r="O727">
        <v>23369008</v>
      </c>
      <c r="P727" t="s">
        <v>267</v>
      </c>
    </row>
    <row r="728" spans="1:16">
      <c r="A728">
        <v>168</v>
      </c>
      <c r="B728">
        <v>1</v>
      </c>
      <c r="C728" s="18">
        <v>1.6100178890876566</v>
      </c>
      <c r="D728" t="s">
        <v>14</v>
      </c>
      <c r="E728">
        <v>27.5</v>
      </c>
      <c r="F728" s="6" t="s">
        <v>166</v>
      </c>
      <c r="G728" t="s">
        <v>273</v>
      </c>
      <c r="H728">
        <v>140</v>
      </c>
      <c r="I728" t="s">
        <v>167</v>
      </c>
      <c r="J728" t="s">
        <v>242</v>
      </c>
      <c r="K728" t="s">
        <v>19</v>
      </c>
      <c r="L728" t="s">
        <v>20</v>
      </c>
      <c r="M728" t="s">
        <v>59</v>
      </c>
      <c r="N728">
        <v>0</v>
      </c>
      <c r="O728">
        <v>20609382</v>
      </c>
      <c r="P728" t="s">
        <v>269</v>
      </c>
    </row>
    <row r="729" spans="1:16">
      <c r="A729">
        <v>169</v>
      </c>
      <c r="B729">
        <v>4</v>
      </c>
      <c r="C729" s="18">
        <v>1.2045319022063208</v>
      </c>
      <c r="D729" t="s">
        <v>14</v>
      </c>
      <c r="E729">
        <v>27.5</v>
      </c>
      <c r="F729" s="6" t="s">
        <v>166</v>
      </c>
      <c r="G729" t="s">
        <v>273</v>
      </c>
      <c r="H729">
        <v>141</v>
      </c>
      <c r="I729" t="s">
        <v>167</v>
      </c>
      <c r="J729" t="s">
        <v>242</v>
      </c>
      <c r="K729" t="s">
        <v>19</v>
      </c>
      <c r="L729" t="s">
        <v>20</v>
      </c>
      <c r="M729" t="s">
        <v>59</v>
      </c>
      <c r="N729">
        <v>0</v>
      </c>
      <c r="O729">
        <v>20609382</v>
      </c>
    </row>
    <row r="730" spans="1:16">
      <c r="A730">
        <v>169</v>
      </c>
      <c r="B730">
        <v>8</v>
      </c>
      <c r="C730" s="18">
        <v>1.0971973762671436</v>
      </c>
      <c r="D730" t="s">
        <v>14</v>
      </c>
      <c r="E730">
        <v>27.5</v>
      </c>
      <c r="F730" s="6" t="s">
        <v>166</v>
      </c>
      <c r="G730" t="s">
        <v>273</v>
      </c>
      <c r="H730">
        <v>142</v>
      </c>
      <c r="I730" t="s">
        <v>167</v>
      </c>
      <c r="J730" t="s">
        <v>242</v>
      </c>
      <c r="K730" t="s">
        <v>19</v>
      </c>
      <c r="L730" t="s">
        <v>20</v>
      </c>
      <c r="M730" t="s">
        <v>59</v>
      </c>
      <c r="N730">
        <v>0</v>
      </c>
      <c r="O730">
        <v>20609382</v>
      </c>
    </row>
    <row r="731" spans="1:16">
      <c r="A731">
        <v>169</v>
      </c>
      <c r="B731">
        <v>24</v>
      </c>
      <c r="C731" s="18">
        <v>0.91830649970184852</v>
      </c>
      <c r="D731" t="s">
        <v>14</v>
      </c>
      <c r="E731">
        <v>27.5</v>
      </c>
      <c r="F731" s="6" t="s">
        <v>166</v>
      </c>
      <c r="G731" t="s">
        <v>273</v>
      </c>
      <c r="H731">
        <v>143</v>
      </c>
      <c r="I731" t="s">
        <v>167</v>
      </c>
      <c r="J731" t="s">
        <v>242</v>
      </c>
      <c r="K731" t="s">
        <v>19</v>
      </c>
      <c r="L731" t="s">
        <v>20</v>
      </c>
      <c r="M731" t="s">
        <v>59</v>
      </c>
      <c r="N731">
        <v>0</v>
      </c>
      <c r="O731">
        <v>20609382</v>
      </c>
    </row>
    <row r="732" spans="1:16">
      <c r="A732">
        <v>170</v>
      </c>
      <c r="B732">
        <v>48</v>
      </c>
      <c r="C732" s="18">
        <v>2.29</v>
      </c>
      <c r="D732" t="s">
        <v>14</v>
      </c>
      <c r="E732">
        <v>27.5</v>
      </c>
      <c r="F732" t="s">
        <v>31</v>
      </c>
      <c r="G732" t="s">
        <v>273</v>
      </c>
      <c r="H732">
        <v>100</v>
      </c>
      <c r="I732" s="6" t="s">
        <v>92</v>
      </c>
      <c r="J732" t="s">
        <v>242</v>
      </c>
      <c r="K732" t="s">
        <v>19</v>
      </c>
      <c r="L732" t="s">
        <v>270</v>
      </c>
      <c r="M732" t="s">
        <v>326</v>
      </c>
      <c r="N732" t="s">
        <v>55</v>
      </c>
      <c r="O732">
        <v>28001364</v>
      </c>
      <c r="P732" t="s">
        <v>271</v>
      </c>
    </row>
    <row r="733" spans="1:16">
      <c r="A733">
        <v>170</v>
      </c>
      <c r="B733">
        <v>72</v>
      </c>
      <c r="C733" s="18">
        <v>0.3</v>
      </c>
      <c r="D733" t="s">
        <v>14</v>
      </c>
      <c r="E733">
        <v>27.5</v>
      </c>
      <c r="F733" t="s">
        <v>31</v>
      </c>
      <c r="G733" t="s">
        <v>273</v>
      </c>
      <c r="H733">
        <v>100</v>
      </c>
      <c r="I733" s="6" t="s">
        <v>92</v>
      </c>
      <c r="J733" t="s">
        <v>242</v>
      </c>
      <c r="K733" t="s">
        <v>19</v>
      </c>
      <c r="L733" t="s">
        <v>270</v>
      </c>
      <c r="M733" t="s">
        <v>326</v>
      </c>
      <c r="N733" t="s">
        <v>55</v>
      </c>
      <c r="O733">
        <v>28001364</v>
      </c>
    </row>
    <row r="734" spans="1:16">
      <c r="A734">
        <v>170</v>
      </c>
      <c r="B734">
        <v>96</v>
      </c>
      <c r="C734" s="18">
        <v>0.03</v>
      </c>
      <c r="D734" t="s">
        <v>14</v>
      </c>
      <c r="E734">
        <v>27.5</v>
      </c>
      <c r="F734" t="s">
        <v>31</v>
      </c>
      <c r="G734" t="s">
        <v>273</v>
      </c>
      <c r="H734">
        <v>100</v>
      </c>
      <c r="I734" s="6" t="s">
        <v>92</v>
      </c>
      <c r="J734" t="s">
        <v>242</v>
      </c>
      <c r="K734" t="s">
        <v>19</v>
      </c>
      <c r="L734" t="s">
        <v>270</v>
      </c>
      <c r="M734" t="s">
        <v>326</v>
      </c>
      <c r="N734" t="s">
        <v>55</v>
      </c>
      <c r="O734">
        <v>28001364</v>
      </c>
    </row>
    <row r="735" spans="1:16">
      <c r="A735">
        <v>171</v>
      </c>
      <c r="B735">
        <v>48</v>
      </c>
      <c r="C735" s="18">
        <v>4.7699999999999996</v>
      </c>
      <c r="D735" t="s">
        <v>14</v>
      </c>
      <c r="E735">
        <v>27.5</v>
      </c>
      <c r="F735" t="s">
        <v>31</v>
      </c>
      <c r="G735" t="s">
        <v>273</v>
      </c>
      <c r="H735">
        <v>100</v>
      </c>
      <c r="I735" s="6" t="s">
        <v>92</v>
      </c>
      <c r="J735" t="s">
        <v>242</v>
      </c>
      <c r="K735" t="s">
        <v>19</v>
      </c>
      <c r="L735" t="s">
        <v>20</v>
      </c>
      <c r="M735" t="s">
        <v>326</v>
      </c>
      <c r="N735" t="s">
        <v>55</v>
      </c>
      <c r="O735">
        <v>28001364</v>
      </c>
      <c r="P735" t="s">
        <v>272</v>
      </c>
    </row>
    <row r="736" spans="1:16">
      <c r="A736">
        <v>171</v>
      </c>
      <c r="B736">
        <v>72</v>
      </c>
      <c r="C736" s="18">
        <v>0.27</v>
      </c>
      <c r="D736" t="s">
        <v>14</v>
      </c>
      <c r="E736">
        <v>27.5</v>
      </c>
      <c r="F736" t="s">
        <v>31</v>
      </c>
      <c r="G736" t="s">
        <v>273</v>
      </c>
      <c r="H736">
        <v>100</v>
      </c>
      <c r="I736" s="6" t="s">
        <v>92</v>
      </c>
      <c r="J736" t="s">
        <v>242</v>
      </c>
      <c r="K736" t="s">
        <v>19</v>
      </c>
      <c r="L736" t="s">
        <v>20</v>
      </c>
      <c r="M736" t="s">
        <v>326</v>
      </c>
      <c r="N736" t="s">
        <v>55</v>
      </c>
      <c r="O736">
        <v>28001364</v>
      </c>
    </row>
    <row r="737" spans="1:16">
      <c r="A737">
        <v>171</v>
      </c>
      <c r="B737">
        <v>96</v>
      </c>
      <c r="C737" s="18">
        <v>0.03</v>
      </c>
      <c r="D737" t="s">
        <v>14</v>
      </c>
      <c r="E737">
        <v>27.5</v>
      </c>
      <c r="F737" t="s">
        <v>31</v>
      </c>
      <c r="G737" t="s">
        <v>273</v>
      </c>
      <c r="H737">
        <v>100</v>
      </c>
      <c r="I737" s="6" t="s">
        <v>92</v>
      </c>
      <c r="J737" t="s">
        <v>242</v>
      </c>
      <c r="K737" t="s">
        <v>19</v>
      </c>
      <c r="L737" t="s">
        <v>20</v>
      </c>
      <c r="M737" t="s">
        <v>326</v>
      </c>
      <c r="N737" t="s">
        <v>55</v>
      </c>
      <c r="O737">
        <v>28001364</v>
      </c>
    </row>
    <row r="738" spans="1:16">
      <c r="A738">
        <v>172</v>
      </c>
      <c r="B738">
        <f>15/60</f>
        <v>0.25</v>
      </c>
      <c r="C738" s="18">
        <v>25.41</v>
      </c>
      <c r="D738" t="s">
        <v>14</v>
      </c>
      <c r="E738" t="s">
        <v>326</v>
      </c>
      <c r="F738" s="16" t="s">
        <v>74</v>
      </c>
      <c r="G738" t="s">
        <v>273</v>
      </c>
      <c r="H738">
        <v>10</v>
      </c>
      <c r="I738" s="6" t="s">
        <v>92</v>
      </c>
      <c r="J738" t="s">
        <v>242</v>
      </c>
      <c r="K738" t="s">
        <v>19</v>
      </c>
      <c r="L738" t="s">
        <v>20</v>
      </c>
      <c r="M738" t="s">
        <v>326</v>
      </c>
      <c r="N738">
        <v>0</v>
      </c>
      <c r="O738">
        <v>29972867</v>
      </c>
      <c r="P738" t="s">
        <v>316</v>
      </c>
    </row>
    <row r="739" spans="1:16">
      <c r="A739">
        <v>172</v>
      </c>
      <c r="B739">
        <v>0.5</v>
      </c>
      <c r="C739" s="18">
        <v>27.39</v>
      </c>
      <c r="D739" t="s">
        <v>14</v>
      </c>
      <c r="E739" t="s">
        <v>326</v>
      </c>
      <c r="F739" s="16" t="s">
        <v>74</v>
      </c>
      <c r="G739" t="s">
        <v>273</v>
      </c>
      <c r="H739">
        <v>10</v>
      </c>
      <c r="I739" s="6" t="s">
        <v>92</v>
      </c>
      <c r="J739" t="s">
        <v>242</v>
      </c>
      <c r="K739" t="s">
        <v>19</v>
      </c>
      <c r="L739" t="s">
        <v>20</v>
      </c>
      <c r="M739" t="s">
        <v>326</v>
      </c>
      <c r="N739">
        <v>0</v>
      </c>
      <c r="O739">
        <v>29972867</v>
      </c>
    </row>
    <row r="740" spans="1:16">
      <c r="A740">
        <v>172</v>
      </c>
      <c r="B740">
        <v>3</v>
      </c>
      <c r="C740" s="18">
        <v>7.18</v>
      </c>
      <c r="D740" t="s">
        <v>14</v>
      </c>
      <c r="E740" t="s">
        <v>326</v>
      </c>
      <c r="F740" s="16" t="s">
        <v>74</v>
      </c>
      <c r="G740" t="s">
        <v>273</v>
      </c>
      <c r="H740">
        <v>10</v>
      </c>
      <c r="I740" s="6" t="s">
        <v>92</v>
      </c>
      <c r="J740" t="s">
        <v>242</v>
      </c>
      <c r="K740" t="s">
        <v>19</v>
      </c>
      <c r="L740" t="s">
        <v>20</v>
      </c>
      <c r="M740" t="s">
        <v>326</v>
      </c>
      <c r="N740">
        <v>0</v>
      </c>
      <c r="O740">
        <v>29972867</v>
      </c>
    </row>
    <row r="741" spans="1:16">
      <c r="A741">
        <v>172</v>
      </c>
      <c r="B741">
        <v>6</v>
      </c>
      <c r="C741" s="18">
        <v>2.5499999999999998</v>
      </c>
      <c r="D741" t="s">
        <v>14</v>
      </c>
      <c r="E741" t="s">
        <v>326</v>
      </c>
      <c r="F741" s="16" t="s">
        <v>74</v>
      </c>
      <c r="G741" t="s">
        <v>273</v>
      </c>
      <c r="H741">
        <v>10</v>
      </c>
      <c r="I741" s="6" t="s">
        <v>92</v>
      </c>
      <c r="J741" t="s">
        <v>242</v>
      </c>
      <c r="K741" t="s">
        <v>19</v>
      </c>
      <c r="L741" t="s">
        <v>20</v>
      </c>
      <c r="M741" t="s">
        <v>326</v>
      </c>
      <c r="N741">
        <v>0</v>
      </c>
      <c r="O741">
        <v>29972867</v>
      </c>
    </row>
    <row r="742" spans="1:16">
      <c r="A742">
        <v>172</v>
      </c>
      <c r="B742">
        <v>24</v>
      </c>
      <c r="C742" s="18">
        <v>0.38</v>
      </c>
      <c r="D742" t="s">
        <v>14</v>
      </c>
      <c r="E742" t="s">
        <v>326</v>
      </c>
      <c r="F742" s="16" t="s">
        <v>74</v>
      </c>
      <c r="G742" t="s">
        <v>273</v>
      </c>
      <c r="H742">
        <v>10</v>
      </c>
      <c r="I742" s="6" t="s">
        <v>92</v>
      </c>
      <c r="J742" t="s">
        <v>242</v>
      </c>
      <c r="K742" t="s">
        <v>19</v>
      </c>
      <c r="L742" t="s">
        <v>20</v>
      </c>
      <c r="M742" t="s">
        <v>326</v>
      </c>
      <c r="N742">
        <v>0</v>
      </c>
      <c r="O742">
        <v>29972867</v>
      </c>
    </row>
    <row r="743" spans="1:16">
      <c r="A743">
        <v>173</v>
      </c>
      <c r="B743">
        <v>0.5</v>
      </c>
      <c r="C743" s="18">
        <v>6.3716814159292099</v>
      </c>
      <c r="D743" t="s">
        <v>14</v>
      </c>
      <c r="E743" t="s">
        <v>326</v>
      </c>
      <c r="F743" s="16" t="s">
        <v>74</v>
      </c>
      <c r="G743" t="s">
        <v>273</v>
      </c>
      <c r="H743">
        <v>10</v>
      </c>
      <c r="I743" s="6" t="s">
        <v>92</v>
      </c>
      <c r="J743" t="s">
        <v>242</v>
      </c>
      <c r="K743" t="s">
        <v>19</v>
      </c>
      <c r="L743" t="s">
        <v>20</v>
      </c>
      <c r="M743" t="s">
        <v>326</v>
      </c>
      <c r="N743">
        <v>0</v>
      </c>
      <c r="O743">
        <v>29972867</v>
      </c>
      <c r="P743" t="s">
        <v>317</v>
      </c>
    </row>
    <row r="744" spans="1:16">
      <c r="A744">
        <v>173</v>
      </c>
      <c r="B744">
        <v>3</v>
      </c>
      <c r="C744" s="18">
        <v>2.12389380530974</v>
      </c>
      <c r="D744" t="s">
        <v>14</v>
      </c>
      <c r="E744" t="s">
        <v>326</v>
      </c>
      <c r="F744" s="16" t="s">
        <v>74</v>
      </c>
      <c r="G744" t="s">
        <v>273</v>
      </c>
      <c r="H744">
        <v>10</v>
      </c>
      <c r="I744" s="6" t="s">
        <v>92</v>
      </c>
      <c r="J744" t="s">
        <v>242</v>
      </c>
      <c r="K744" t="s">
        <v>19</v>
      </c>
      <c r="L744" t="s">
        <v>20</v>
      </c>
      <c r="M744" t="s">
        <v>326</v>
      </c>
      <c r="N744">
        <v>0</v>
      </c>
      <c r="O744">
        <v>29972867</v>
      </c>
    </row>
    <row r="745" spans="1:16">
      <c r="A745">
        <v>174</v>
      </c>
      <c r="B745">
        <v>0.5</v>
      </c>
      <c r="C745" s="18">
        <v>3.25</v>
      </c>
      <c r="D745" t="s">
        <v>14</v>
      </c>
      <c r="E745">
        <v>18</v>
      </c>
      <c r="F745" t="s">
        <v>31</v>
      </c>
      <c r="G745" t="s">
        <v>273</v>
      </c>
      <c r="H745">
        <v>60</v>
      </c>
      <c r="I745" t="s">
        <v>29</v>
      </c>
      <c r="J745" t="s">
        <v>206</v>
      </c>
      <c r="K745" t="s">
        <v>19</v>
      </c>
      <c r="L745" t="s">
        <v>160</v>
      </c>
      <c r="N745">
        <v>5000</v>
      </c>
      <c r="O745">
        <v>21367450</v>
      </c>
      <c r="P745" s="6" t="s">
        <v>211</v>
      </c>
    </row>
    <row r="746" spans="1:16">
      <c r="A746">
        <v>174</v>
      </c>
      <c r="B746">
        <v>3</v>
      </c>
      <c r="C746" s="18">
        <v>2.1499999999999901</v>
      </c>
      <c r="D746" t="s">
        <v>14</v>
      </c>
      <c r="E746">
        <v>18</v>
      </c>
      <c r="F746" t="s">
        <v>31</v>
      </c>
      <c r="G746" t="s">
        <v>273</v>
      </c>
      <c r="H746">
        <v>60</v>
      </c>
      <c r="I746" t="s">
        <v>29</v>
      </c>
      <c r="J746" t="s">
        <v>206</v>
      </c>
      <c r="K746" t="s">
        <v>19</v>
      </c>
      <c r="L746" t="s">
        <v>160</v>
      </c>
      <c r="N746">
        <v>5000</v>
      </c>
      <c r="O746">
        <v>21367450</v>
      </c>
      <c r="P746" s="6"/>
    </row>
    <row r="747" spans="1:16">
      <c r="A747">
        <v>174</v>
      </c>
      <c r="B747">
        <v>6</v>
      </c>
      <c r="C747" s="18">
        <v>1.99999999999999</v>
      </c>
      <c r="D747" t="s">
        <v>14</v>
      </c>
      <c r="E747">
        <v>18</v>
      </c>
      <c r="F747" t="s">
        <v>31</v>
      </c>
      <c r="G747" t="s">
        <v>273</v>
      </c>
      <c r="H747">
        <v>60</v>
      </c>
      <c r="I747" t="s">
        <v>29</v>
      </c>
      <c r="J747" t="s">
        <v>206</v>
      </c>
      <c r="K747" t="s">
        <v>19</v>
      </c>
      <c r="L747" t="s">
        <v>160</v>
      </c>
      <c r="N747">
        <v>5000</v>
      </c>
      <c r="O747">
        <v>21367450</v>
      </c>
      <c r="P747" s="6"/>
    </row>
    <row r="748" spans="1:16">
      <c r="A748">
        <v>174</v>
      </c>
      <c r="B748">
        <v>24</v>
      </c>
      <c r="C748" s="18">
        <v>1.5999999999999901</v>
      </c>
      <c r="D748" t="s">
        <v>14</v>
      </c>
      <c r="E748">
        <v>18</v>
      </c>
      <c r="F748" t="s">
        <v>31</v>
      </c>
      <c r="G748" t="s">
        <v>273</v>
      </c>
      <c r="H748">
        <v>60</v>
      </c>
      <c r="I748" t="s">
        <v>29</v>
      </c>
      <c r="J748" t="s">
        <v>206</v>
      </c>
      <c r="K748" t="s">
        <v>19</v>
      </c>
      <c r="L748" t="s">
        <v>160</v>
      </c>
      <c r="N748">
        <v>5000</v>
      </c>
      <c r="O748">
        <v>21367450</v>
      </c>
      <c r="P748" s="6"/>
    </row>
    <row r="749" spans="1:16" ht="15" thickBot="1">
      <c r="A749">
        <v>174</v>
      </c>
      <c r="B749">
        <v>48</v>
      </c>
      <c r="C749" s="18">
        <v>1.8499999999999901</v>
      </c>
      <c r="D749" t="s">
        <v>14</v>
      </c>
      <c r="E749">
        <v>18</v>
      </c>
      <c r="F749" t="s">
        <v>31</v>
      </c>
      <c r="G749" t="s">
        <v>273</v>
      </c>
      <c r="H749">
        <v>60</v>
      </c>
      <c r="I749" t="s">
        <v>29</v>
      </c>
      <c r="J749" t="s">
        <v>206</v>
      </c>
      <c r="K749" t="s">
        <v>19</v>
      </c>
      <c r="L749" t="s">
        <v>160</v>
      </c>
      <c r="N749">
        <v>5000</v>
      </c>
      <c r="O749">
        <v>21367450</v>
      </c>
      <c r="P749" s="6"/>
    </row>
    <row r="750" spans="1:16" ht="15" thickBot="1">
      <c r="A750">
        <v>175</v>
      </c>
      <c r="B750">
        <v>24</v>
      </c>
      <c r="C750" s="18">
        <v>1.5</v>
      </c>
      <c r="D750" t="s">
        <v>14</v>
      </c>
      <c r="E750">
        <v>18.399999999999999</v>
      </c>
      <c r="F750" t="s">
        <v>15</v>
      </c>
      <c r="G750" t="s">
        <v>273</v>
      </c>
      <c r="H750">
        <v>50</v>
      </c>
      <c r="I750" t="s">
        <v>92</v>
      </c>
      <c r="J750" t="s">
        <v>206</v>
      </c>
      <c r="K750" t="s">
        <v>19</v>
      </c>
      <c r="L750" t="s">
        <v>216</v>
      </c>
      <c r="M750" t="s">
        <v>196</v>
      </c>
      <c r="N750">
        <v>5000</v>
      </c>
      <c r="O750">
        <v>26238078</v>
      </c>
      <c r="P750" s="17" t="s">
        <v>232</v>
      </c>
    </row>
    <row r="751" spans="1:16" ht="15" thickBot="1">
      <c r="A751">
        <v>176</v>
      </c>
      <c r="B751">
        <v>24</v>
      </c>
      <c r="C751" s="18">
        <v>1.4</v>
      </c>
      <c r="D751" t="s">
        <v>14</v>
      </c>
      <c r="E751" s="21">
        <v>18.399999999999999</v>
      </c>
      <c r="F751" t="s">
        <v>15</v>
      </c>
      <c r="G751" t="s">
        <v>273</v>
      </c>
      <c r="H751">
        <v>100</v>
      </c>
      <c r="I751" t="s">
        <v>92</v>
      </c>
      <c r="J751" t="s">
        <v>206</v>
      </c>
      <c r="K751" t="s">
        <v>19</v>
      </c>
      <c r="L751" t="s">
        <v>216</v>
      </c>
      <c r="M751" t="s">
        <v>196</v>
      </c>
      <c r="N751">
        <v>5000</v>
      </c>
      <c r="O751">
        <v>26238078</v>
      </c>
      <c r="P751" s="17" t="s">
        <v>384</v>
      </c>
    </row>
    <row r="752" spans="1:16">
      <c r="A752">
        <v>177</v>
      </c>
      <c r="B752">
        <f>80/60</f>
        <v>1.3333333333333333</v>
      </c>
      <c r="C752" s="18">
        <v>1.506</v>
      </c>
      <c r="D752" t="s">
        <v>14</v>
      </c>
      <c r="E752">
        <v>19.7</v>
      </c>
      <c r="F752" t="s">
        <v>387</v>
      </c>
      <c r="G752" t="s">
        <v>284</v>
      </c>
      <c r="H752">
        <v>109</v>
      </c>
      <c r="I752" s="21" t="s">
        <v>169</v>
      </c>
      <c r="J752" t="s">
        <v>206</v>
      </c>
      <c r="K752" t="s">
        <v>19</v>
      </c>
      <c r="L752" t="s">
        <v>221</v>
      </c>
      <c r="M752" t="s">
        <v>196</v>
      </c>
      <c r="N752">
        <v>0</v>
      </c>
      <c r="O752">
        <v>29341587</v>
      </c>
      <c r="P752" t="s">
        <v>386</v>
      </c>
    </row>
    <row r="753" spans="1:16">
      <c r="A753">
        <v>177</v>
      </c>
      <c r="B753">
        <v>24</v>
      </c>
      <c r="C753" s="18">
        <v>0.434</v>
      </c>
      <c r="D753" t="s">
        <v>14</v>
      </c>
      <c r="E753">
        <v>19.7</v>
      </c>
      <c r="F753" t="s">
        <v>387</v>
      </c>
      <c r="G753" t="s">
        <v>284</v>
      </c>
      <c r="H753">
        <v>109</v>
      </c>
      <c r="I753" s="21" t="s">
        <v>169</v>
      </c>
      <c r="J753" t="s">
        <v>206</v>
      </c>
      <c r="K753" t="s">
        <v>19</v>
      </c>
      <c r="L753" t="s">
        <v>221</v>
      </c>
      <c r="M753" t="s">
        <v>196</v>
      </c>
      <c r="N753">
        <v>0</v>
      </c>
      <c r="O753">
        <v>29341587</v>
      </c>
      <c r="P753" t="s">
        <v>386</v>
      </c>
    </row>
    <row r="754" spans="1:16">
      <c r="A754">
        <v>178</v>
      </c>
      <c r="B754">
        <v>1</v>
      </c>
      <c r="C754" s="18">
        <v>8.5598037801182993</v>
      </c>
      <c r="D754" t="s">
        <v>14</v>
      </c>
      <c r="E754">
        <v>20</v>
      </c>
      <c r="F754" t="s">
        <v>31</v>
      </c>
      <c r="G754" t="s">
        <v>273</v>
      </c>
      <c r="H754">
        <v>28</v>
      </c>
      <c r="I754" t="s">
        <v>17</v>
      </c>
      <c r="J754" t="s">
        <v>206</v>
      </c>
      <c r="K754" t="s">
        <v>19</v>
      </c>
      <c r="L754" t="s">
        <v>221</v>
      </c>
      <c r="M754" t="s">
        <v>59</v>
      </c>
      <c r="N754">
        <v>0</v>
      </c>
      <c r="O754">
        <v>22100983</v>
      </c>
      <c r="P754" t="s">
        <v>388</v>
      </c>
    </row>
    <row r="755" spans="1:16">
      <c r="A755">
        <v>178</v>
      </c>
      <c r="B755">
        <v>2</v>
      </c>
      <c r="C755" s="18">
        <v>7.3490116866252997</v>
      </c>
      <c r="D755" t="s">
        <v>14</v>
      </c>
      <c r="E755">
        <v>20</v>
      </c>
      <c r="F755" t="s">
        <v>31</v>
      </c>
      <c r="G755" t="s">
        <v>273</v>
      </c>
      <c r="H755">
        <v>28</v>
      </c>
      <c r="I755" t="s">
        <v>17</v>
      </c>
      <c r="J755" t="s">
        <v>206</v>
      </c>
      <c r="K755" t="s">
        <v>19</v>
      </c>
      <c r="L755" t="s">
        <v>221</v>
      </c>
      <c r="M755" t="s">
        <v>59</v>
      </c>
      <c r="N755">
        <v>0</v>
      </c>
      <c r="O755">
        <v>22100983</v>
      </c>
    </row>
    <row r="756" spans="1:16">
      <c r="A756">
        <v>178</v>
      </c>
      <c r="B756">
        <v>4</v>
      </c>
      <c r="C756" s="18">
        <v>6.0258740922425797</v>
      </c>
      <c r="D756" t="s">
        <v>14</v>
      </c>
      <c r="E756">
        <v>20</v>
      </c>
      <c r="F756" t="s">
        <v>31</v>
      </c>
      <c r="G756" t="s">
        <v>273</v>
      </c>
      <c r="H756">
        <v>28</v>
      </c>
      <c r="I756" t="s">
        <v>17</v>
      </c>
      <c r="J756" t="s">
        <v>206</v>
      </c>
      <c r="K756" t="s">
        <v>19</v>
      </c>
      <c r="L756" t="s">
        <v>221</v>
      </c>
      <c r="M756" t="s">
        <v>59</v>
      </c>
      <c r="N756">
        <v>0</v>
      </c>
      <c r="O756">
        <v>22100983</v>
      </c>
    </row>
    <row r="757" spans="1:16">
      <c r="A757">
        <v>178</v>
      </c>
      <c r="B757">
        <v>7</v>
      </c>
      <c r="C757" s="18">
        <v>4.90684364930505</v>
      </c>
      <c r="D757" t="s">
        <v>14</v>
      </c>
      <c r="E757">
        <v>20</v>
      </c>
      <c r="F757" t="s">
        <v>31</v>
      </c>
      <c r="G757" t="s">
        <v>273</v>
      </c>
      <c r="H757">
        <v>28</v>
      </c>
      <c r="I757" t="s">
        <v>17</v>
      </c>
      <c r="J757" t="s">
        <v>206</v>
      </c>
      <c r="K757" t="s">
        <v>19</v>
      </c>
      <c r="L757" t="s">
        <v>221</v>
      </c>
      <c r="M757" t="s">
        <v>59</v>
      </c>
      <c r="N757">
        <v>0</v>
      </c>
      <c r="O757">
        <v>22100983</v>
      </c>
    </row>
    <row r="758" spans="1:16">
      <c r="A758">
        <v>178</v>
      </c>
      <c r="B758">
        <v>24</v>
      </c>
      <c r="C758" s="18">
        <v>1.4235560044245501</v>
      </c>
      <c r="D758" t="s">
        <v>14</v>
      </c>
      <c r="E758">
        <v>20</v>
      </c>
      <c r="F758" t="s">
        <v>31</v>
      </c>
      <c r="G758" t="s">
        <v>273</v>
      </c>
      <c r="H758">
        <v>28</v>
      </c>
      <c r="I758" t="s">
        <v>17</v>
      </c>
      <c r="J758" t="s">
        <v>206</v>
      </c>
      <c r="K758" t="s">
        <v>19</v>
      </c>
      <c r="L758" t="s">
        <v>221</v>
      </c>
      <c r="M758" t="s">
        <v>59</v>
      </c>
      <c r="N758">
        <v>0</v>
      </c>
      <c r="O758">
        <v>22100983</v>
      </c>
    </row>
    <row r="759" spans="1:16">
      <c r="A759">
        <v>179</v>
      </c>
      <c r="B759">
        <v>1</v>
      </c>
      <c r="C759" s="18">
        <v>14.611840523253001</v>
      </c>
      <c r="D759" t="s">
        <v>14</v>
      </c>
      <c r="E759">
        <v>20</v>
      </c>
      <c r="F759" t="s">
        <v>31</v>
      </c>
      <c r="G759" t="s">
        <v>273</v>
      </c>
      <c r="H759">
        <v>28</v>
      </c>
      <c r="I759" t="s">
        <v>17</v>
      </c>
      <c r="J759" t="s">
        <v>206</v>
      </c>
      <c r="K759" t="s">
        <v>19</v>
      </c>
      <c r="L759" t="s">
        <v>221</v>
      </c>
      <c r="M759" t="s">
        <v>59</v>
      </c>
      <c r="N759">
        <v>0</v>
      </c>
      <c r="O759">
        <v>22100983</v>
      </c>
      <c r="P759" t="s">
        <v>388</v>
      </c>
    </row>
    <row r="760" spans="1:16">
      <c r="A760">
        <v>179</v>
      </c>
      <c r="B760">
        <v>2</v>
      </c>
      <c r="C760" s="18">
        <v>12.941278314817399</v>
      </c>
      <c r="D760" t="s">
        <v>14</v>
      </c>
      <c r="E760">
        <v>20</v>
      </c>
      <c r="F760" t="s">
        <v>31</v>
      </c>
      <c r="G760" t="s">
        <v>273</v>
      </c>
      <c r="H760">
        <v>28</v>
      </c>
      <c r="I760" t="s">
        <v>17</v>
      </c>
      <c r="J760" t="s">
        <v>206</v>
      </c>
      <c r="K760" t="s">
        <v>19</v>
      </c>
      <c r="L760" t="s">
        <v>221</v>
      </c>
      <c r="M760" t="s">
        <v>59</v>
      </c>
      <c r="N760">
        <v>0</v>
      </c>
      <c r="O760">
        <v>22100983</v>
      </c>
    </row>
    <row r="761" spans="1:16">
      <c r="A761">
        <v>179</v>
      </c>
      <c r="B761">
        <v>4</v>
      </c>
      <c r="C761" s="18">
        <v>11.335160871447099</v>
      </c>
      <c r="D761" t="s">
        <v>14</v>
      </c>
      <c r="E761">
        <v>20</v>
      </c>
      <c r="F761" t="s">
        <v>31</v>
      </c>
      <c r="G761" t="s">
        <v>273</v>
      </c>
      <c r="H761">
        <v>28</v>
      </c>
      <c r="I761" t="s">
        <v>17</v>
      </c>
      <c r="J761" t="s">
        <v>206</v>
      </c>
      <c r="K761" t="s">
        <v>19</v>
      </c>
      <c r="L761" t="s">
        <v>221</v>
      </c>
      <c r="M761" t="s">
        <v>59</v>
      </c>
      <c r="N761">
        <v>0</v>
      </c>
      <c r="O761">
        <v>22100983</v>
      </c>
    </row>
    <row r="762" spans="1:16">
      <c r="A762">
        <v>179</v>
      </c>
      <c r="B762">
        <v>7</v>
      </c>
      <c r="C762" s="18">
        <v>9.7561679411340307</v>
      </c>
      <c r="D762" t="s">
        <v>14</v>
      </c>
      <c r="E762">
        <v>20</v>
      </c>
      <c r="F762" t="s">
        <v>31</v>
      </c>
      <c r="G762" t="s">
        <v>273</v>
      </c>
      <c r="H762">
        <v>28</v>
      </c>
      <c r="I762" t="s">
        <v>17</v>
      </c>
      <c r="J762" t="s">
        <v>206</v>
      </c>
      <c r="K762" t="s">
        <v>19</v>
      </c>
      <c r="L762" t="s">
        <v>221</v>
      </c>
      <c r="M762" t="s">
        <v>59</v>
      </c>
      <c r="N762">
        <v>0</v>
      </c>
      <c r="O762">
        <v>22100983</v>
      </c>
    </row>
    <row r="763" spans="1:16">
      <c r="A763">
        <v>179</v>
      </c>
      <c r="B763">
        <v>24</v>
      </c>
      <c r="C763" s="18">
        <v>3.54850189967777</v>
      </c>
      <c r="D763" t="s">
        <v>14</v>
      </c>
      <c r="E763">
        <v>20</v>
      </c>
      <c r="F763" t="s">
        <v>31</v>
      </c>
      <c r="G763" t="s">
        <v>273</v>
      </c>
      <c r="H763">
        <v>28</v>
      </c>
      <c r="I763" t="s">
        <v>17</v>
      </c>
      <c r="J763" t="s">
        <v>206</v>
      </c>
      <c r="K763" t="s">
        <v>19</v>
      </c>
      <c r="L763" t="s">
        <v>221</v>
      </c>
      <c r="M763" t="s">
        <v>59</v>
      </c>
      <c r="N763">
        <v>0</v>
      </c>
      <c r="O763">
        <v>22100983</v>
      </c>
    </row>
    <row r="764" spans="1:16">
      <c r="A764">
        <v>180</v>
      </c>
      <c r="B764">
        <v>1</v>
      </c>
      <c r="C764" s="18">
        <v>8.5594190352522403</v>
      </c>
      <c r="D764" t="s">
        <v>14</v>
      </c>
      <c r="E764">
        <v>20</v>
      </c>
      <c r="F764" t="s">
        <v>31</v>
      </c>
      <c r="G764" t="s">
        <v>273</v>
      </c>
      <c r="H764">
        <v>28</v>
      </c>
      <c r="I764" t="s">
        <v>17</v>
      </c>
      <c r="J764" t="s">
        <v>206</v>
      </c>
      <c r="K764" t="s">
        <v>19</v>
      </c>
      <c r="L764" t="s">
        <v>221</v>
      </c>
      <c r="M764" t="s">
        <v>196</v>
      </c>
      <c r="N764">
        <v>0</v>
      </c>
      <c r="O764">
        <v>22100983</v>
      </c>
      <c r="P764" t="s">
        <v>388</v>
      </c>
    </row>
    <row r="765" spans="1:16">
      <c r="A765">
        <v>180</v>
      </c>
      <c r="B765">
        <v>2</v>
      </c>
      <c r="C765" s="18">
        <v>7.7376040013466003</v>
      </c>
      <c r="D765" t="s">
        <v>14</v>
      </c>
      <c r="E765">
        <v>20</v>
      </c>
      <c r="F765" t="s">
        <v>31</v>
      </c>
      <c r="G765" t="s">
        <v>273</v>
      </c>
      <c r="H765">
        <v>28</v>
      </c>
      <c r="I765" t="s">
        <v>17</v>
      </c>
      <c r="J765" t="s">
        <v>206</v>
      </c>
      <c r="K765" t="s">
        <v>19</v>
      </c>
      <c r="L765" t="s">
        <v>221</v>
      </c>
      <c r="M765" t="s">
        <v>196</v>
      </c>
      <c r="N765">
        <v>0</v>
      </c>
      <c r="O765">
        <v>22100983</v>
      </c>
    </row>
    <row r="766" spans="1:16">
      <c r="A766">
        <v>180</v>
      </c>
      <c r="B766">
        <v>4</v>
      </c>
      <c r="C766" s="18">
        <v>6.9810032222382503</v>
      </c>
      <c r="D766" t="s">
        <v>14</v>
      </c>
      <c r="E766">
        <v>20</v>
      </c>
      <c r="F766" t="s">
        <v>31</v>
      </c>
      <c r="G766" t="s">
        <v>273</v>
      </c>
      <c r="H766">
        <v>28</v>
      </c>
      <c r="I766" t="s">
        <v>17</v>
      </c>
      <c r="J766" t="s">
        <v>206</v>
      </c>
      <c r="K766" t="s">
        <v>19</v>
      </c>
      <c r="L766" t="s">
        <v>221</v>
      </c>
      <c r="M766" t="s">
        <v>196</v>
      </c>
      <c r="N766">
        <v>0</v>
      </c>
      <c r="O766">
        <v>22100983</v>
      </c>
    </row>
    <row r="767" spans="1:16">
      <c r="A767">
        <v>180</v>
      </c>
      <c r="B767">
        <v>7</v>
      </c>
      <c r="C767" s="18">
        <v>6.2873082287308204</v>
      </c>
      <c r="D767" t="s">
        <v>14</v>
      </c>
      <c r="E767">
        <v>20</v>
      </c>
      <c r="F767" t="s">
        <v>31</v>
      </c>
      <c r="G767" t="s">
        <v>273</v>
      </c>
      <c r="H767">
        <v>28</v>
      </c>
      <c r="I767" t="s">
        <v>17</v>
      </c>
      <c r="J767" t="s">
        <v>206</v>
      </c>
      <c r="K767" t="s">
        <v>19</v>
      </c>
      <c r="L767" t="s">
        <v>221</v>
      </c>
      <c r="M767" t="s">
        <v>196</v>
      </c>
      <c r="N767">
        <v>0</v>
      </c>
      <c r="O767">
        <v>22100983</v>
      </c>
    </row>
    <row r="768" spans="1:16">
      <c r="A768">
        <v>180</v>
      </c>
      <c r="B768">
        <v>24</v>
      </c>
      <c r="C768" s="18">
        <v>2.7697782907709199</v>
      </c>
      <c r="D768" t="s">
        <v>14</v>
      </c>
      <c r="E768">
        <v>20</v>
      </c>
      <c r="F768" t="s">
        <v>31</v>
      </c>
      <c r="G768" t="s">
        <v>273</v>
      </c>
      <c r="H768">
        <v>28</v>
      </c>
      <c r="I768" t="s">
        <v>17</v>
      </c>
      <c r="J768" t="s">
        <v>206</v>
      </c>
      <c r="K768" t="s">
        <v>19</v>
      </c>
      <c r="L768" t="s">
        <v>221</v>
      </c>
      <c r="M768" t="s">
        <v>196</v>
      </c>
      <c r="N768">
        <v>0</v>
      </c>
      <c r="O768">
        <v>22100983</v>
      </c>
    </row>
    <row r="769" spans="1:16">
      <c r="A769">
        <v>181</v>
      </c>
      <c r="B769">
        <v>1</v>
      </c>
      <c r="C769" s="18">
        <v>7.8514884817005699</v>
      </c>
      <c r="D769" t="s">
        <v>14</v>
      </c>
      <c r="E769">
        <v>20</v>
      </c>
      <c r="F769" t="s">
        <v>31</v>
      </c>
      <c r="G769" t="s">
        <v>273</v>
      </c>
      <c r="H769">
        <v>28</v>
      </c>
      <c r="I769" t="s">
        <v>17</v>
      </c>
      <c r="J769" t="s">
        <v>206</v>
      </c>
      <c r="K769" t="s">
        <v>19</v>
      </c>
      <c r="L769" t="s">
        <v>221</v>
      </c>
      <c r="M769" t="s">
        <v>196</v>
      </c>
      <c r="N769">
        <v>0</v>
      </c>
      <c r="O769">
        <v>22100983</v>
      </c>
      <c r="P769" t="s">
        <v>388</v>
      </c>
    </row>
    <row r="770" spans="1:16">
      <c r="A770">
        <v>181</v>
      </c>
      <c r="B770">
        <v>2</v>
      </c>
      <c r="C770" s="18">
        <v>6.0037512624440899</v>
      </c>
      <c r="D770" t="s">
        <v>14</v>
      </c>
      <c r="E770">
        <v>20</v>
      </c>
      <c r="F770" t="s">
        <v>31</v>
      </c>
      <c r="G770" t="s">
        <v>273</v>
      </c>
      <c r="H770">
        <v>28</v>
      </c>
      <c r="I770" t="s">
        <v>17</v>
      </c>
      <c r="J770" t="s">
        <v>206</v>
      </c>
      <c r="K770" t="s">
        <v>19</v>
      </c>
      <c r="L770" t="s">
        <v>221</v>
      </c>
      <c r="M770" t="s">
        <v>196</v>
      </c>
      <c r="N770">
        <v>0</v>
      </c>
      <c r="O770">
        <v>22100983</v>
      </c>
    </row>
    <row r="771" spans="1:16">
      <c r="A771">
        <v>181</v>
      </c>
      <c r="B771">
        <v>4</v>
      </c>
      <c r="C771" s="18">
        <v>5.5295532150242801</v>
      </c>
      <c r="D771" t="s">
        <v>14</v>
      </c>
      <c r="E771">
        <v>20</v>
      </c>
      <c r="F771" t="s">
        <v>31</v>
      </c>
      <c r="G771" t="s">
        <v>273</v>
      </c>
      <c r="H771">
        <v>28</v>
      </c>
      <c r="I771" t="s">
        <v>17</v>
      </c>
      <c r="J771" t="s">
        <v>206</v>
      </c>
      <c r="K771" t="s">
        <v>19</v>
      </c>
      <c r="L771" t="s">
        <v>221</v>
      </c>
      <c r="M771" t="s">
        <v>196</v>
      </c>
      <c r="N771">
        <v>0</v>
      </c>
      <c r="O771">
        <v>22100983</v>
      </c>
    </row>
    <row r="772" spans="1:16">
      <c r="A772">
        <v>181</v>
      </c>
      <c r="B772">
        <v>7</v>
      </c>
      <c r="C772" s="18">
        <v>4.4818929447410101</v>
      </c>
      <c r="D772" t="s">
        <v>14</v>
      </c>
      <c r="E772">
        <v>20</v>
      </c>
      <c r="F772" t="s">
        <v>31</v>
      </c>
      <c r="G772" t="s">
        <v>273</v>
      </c>
      <c r="H772">
        <v>28</v>
      </c>
      <c r="I772" t="s">
        <v>17</v>
      </c>
      <c r="J772" t="s">
        <v>206</v>
      </c>
      <c r="K772" t="s">
        <v>19</v>
      </c>
      <c r="L772" t="s">
        <v>221</v>
      </c>
      <c r="M772" t="s">
        <v>196</v>
      </c>
      <c r="N772">
        <v>0</v>
      </c>
      <c r="O772">
        <v>22100983</v>
      </c>
    </row>
    <row r="773" spans="1:16">
      <c r="A773">
        <v>181</v>
      </c>
      <c r="B773">
        <v>24</v>
      </c>
      <c r="C773" s="18">
        <v>1.28293175587937</v>
      </c>
      <c r="D773" t="s">
        <v>14</v>
      </c>
      <c r="E773">
        <v>20</v>
      </c>
      <c r="F773" t="s">
        <v>31</v>
      </c>
      <c r="G773" t="s">
        <v>273</v>
      </c>
      <c r="H773">
        <v>28</v>
      </c>
      <c r="I773" t="s">
        <v>17</v>
      </c>
      <c r="J773" t="s">
        <v>206</v>
      </c>
      <c r="K773" t="s">
        <v>19</v>
      </c>
      <c r="L773" t="s">
        <v>221</v>
      </c>
      <c r="M773" t="s">
        <v>196</v>
      </c>
      <c r="N773">
        <v>0</v>
      </c>
      <c r="O773">
        <v>22100983</v>
      </c>
    </row>
    <row r="774" spans="1:16">
      <c r="A774">
        <v>182</v>
      </c>
      <c r="B774">
        <v>1</v>
      </c>
      <c r="C774" s="18">
        <v>4.4534218246525201</v>
      </c>
      <c r="D774" t="s">
        <v>14</v>
      </c>
      <c r="E774">
        <v>20</v>
      </c>
      <c r="F774" t="s">
        <v>31</v>
      </c>
      <c r="G774" t="s">
        <v>273</v>
      </c>
      <c r="H774">
        <v>28</v>
      </c>
      <c r="I774" t="s">
        <v>17</v>
      </c>
      <c r="J774" t="s">
        <v>206</v>
      </c>
      <c r="K774" t="s">
        <v>19</v>
      </c>
      <c r="L774" t="s">
        <v>221</v>
      </c>
      <c r="M774" t="s">
        <v>57</v>
      </c>
      <c r="N774">
        <v>0</v>
      </c>
      <c r="O774">
        <v>22100983</v>
      </c>
      <c r="P774" t="s">
        <v>388</v>
      </c>
    </row>
    <row r="775" spans="1:16">
      <c r="A775">
        <v>182</v>
      </c>
      <c r="B775">
        <v>2</v>
      </c>
      <c r="C775" s="18">
        <v>3.5254172077141299</v>
      </c>
      <c r="D775" t="s">
        <v>14</v>
      </c>
      <c r="E775">
        <v>20</v>
      </c>
      <c r="F775" t="s">
        <v>31</v>
      </c>
      <c r="G775" t="s">
        <v>273</v>
      </c>
      <c r="H775">
        <v>28</v>
      </c>
      <c r="I775" t="s">
        <v>17</v>
      </c>
      <c r="J775" t="s">
        <v>206</v>
      </c>
      <c r="K775" t="s">
        <v>19</v>
      </c>
      <c r="L775" t="s">
        <v>221</v>
      </c>
      <c r="M775" t="s">
        <v>57</v>
      </c>
      <c r="N775">
        <v>0</v>
      </c>
      <c r="O775">
        <v>22100983</v>
      </c>
    </row>
    <row r="776" spans="1:16">
      <c r="A776">
        <v>182</v>
      </c>
      <c r="B776">
        <v>4</v>
      </c>
      <c r="C776" s="18">
        <v>3.2995719713364999</v>
      </c>
      <c r="D776" t="s">
        <v>14</v>
      </c>
      <c r="E776">
        <v>20</v>
      </c>
      <c r="F776" t="s">
        <v>31</v>
      </c>
      <c r="G776" t="s">
        <v>273</v>
      </c>
      <c r="H776">
        <v>28</v>
      </c>
      <c r="I776" t="s">
        <v>17</v>
      </c>
      <c r="J776" t="s">
        <v>206</v>
      </c>
      <c r="K776" t="s">
        <v>19</v>
      </c>
      <c r="L776" t="s">
        <v>221</v>
      </c>
      <c r="M776" t="s">
        <v>57</v>
      </c>
      <c r="N776">
        <v>0</v>
      </c>
      <c r="O776">
        <v>22100983</v>
      </c>
    </row>
    <row r="777" spans="1:16">
      <c r="A777">
        <v>182</v>
      </c>
      <c r="B777">
        <v>7</v>
      </c>
      <c r="C777" s="18">
        <v>2.78324436108305</v>
      </c>
      <c r="D777" t="s">
        <v>14</v>
      </c>
      <c r="E777">
        <v>20</v>
      </c>
      <c r="F777" t="s">
        <v>31</v>
      </c>
      <c r="G777" t="s">
        <v>273</v>
      </c>
      <c r="H777">
        <v>28</v>
      </c>
      <c r="I777" t="s">
        <v>17</v>
      </c>
      <c r="J777" t="s">
        <v>206</v>
      </c>
      <c r="K777" t="s">
        <v>19</v>
      </c>
      <c r="L777" t="s">
        <v>221</v>
      </c>
      <c r="M777" t="s">
        <v>57</v>
      </c>
      <c r="N777">
        <v>0</v>
      </c>
      <c r="O777">
        <v>22100983</v>
      </c>
    </row>
    <row r="778" spans="1:16">
      <c r="A778">
        <v>182</v>
      </c>
      <c r="B778">
        <v>24</v>
      </c>
      <c r="C778" s="18">
        <v>0.85836579618139897</v>
      </c>
      <c r="D778" t="s">
        <v>14</v>
      </c>
      <c r="E778">
        <v>20</v>
      </c>
      <c r="F778" t="s">
        <v>31</v>
      </c>
      <c r="G778" t="s">
        <v>273</v>
      </c>
      <c r="H778">
        <v>28</v>
      </c>
      <c r="I778" t="s">
        <v>17</v>
      </c>
      <c r="J778" t="s">
        <v>206</v>
      </c>
      <c r="K778" t="s">
        <v>19</v>
      </c>
      <c r="L778" t="s">
        <v>221</v>
      </c>
      <c r="M778" t="s">
        <v>57</v>
      </c>
      <c r="N778">
        <v>0</v>
      </c>
      <c r="O778">
        <v>22100983</v>
      </c>
    </row>
    <row r="779" spans="1:16">
      <c r="A779">
        <v>183</v>
      </c>
      <c r="B779">
        <v>1</v>
      </c>
      <c r="C779" s="18">
        <v>1.05516279517145</v>
      </c>
      <c r="D779" t="s">
        <v>14</v>
      </c>
      <c r="E779">
        <v>20</v>
      </c>
      <c r="F779" t="s">
        <v>31</v>
      </c>
      <c r="G779" t="s">
        <v>273</v>
      </c>
      <c r="H779">
        <v>28</v>
      </c>
      <c r="I779" t="s">
        <v>17</v>
      </c>
      <c r="J779" t="s">
        <v>206</v>
      </c>
      <c r="K779" t="s">
        <v>19</v>
      </c>
      <c r="L779" t="s">
        <v>221</v>
      </c>
      <c r="M779" t="s">
        <v>57</v>
      </c>
      <c r="N779">
        <v>0</v>
      </c>
      <c r="O779">
        <v>22100983</v>
      </c>
      <c r="P779" t="s">
        <v>388</v>
      </c>
    </row>
    <row r="780" spans="1:16">
      <c r="A780">
        <v>183</v>
      </c>
      <c r="B780">
        <v>2</v>
      </c>
      <c r="C780" s="18">
        <v>0.62309431058529396</v>
      </c>
      <c r="D780" t="s">
        <v>14</v>
      </c>
      <c r="E780">
        <v>20</v>
      </c>
      <c r="F780" t="s">
        <v>31</v>
      </c>
      <c r="G780" t="s">
        <v>273</v>
      </c>
      <c r="H780">
        <v>28</v>
      </c>
      <c r="I780" t="s">
        <v>17</v>
      </c>
      <c r="J780" t="s">
        <v>206</v>
      </c>
      <c r="K780" t="s">
        <v>19</v>
      </c>
      <c r="L780" t="s">
        <v>221</v>
      </c>
      <c r="M780" t="s">
        <v>57</v>
      </c>
      <c r="N780">
        <v>0</v>
      </c>
      <c r="O780">
        <v>22100983</v>
      </c>
    </row>
    <row r="781" spans="1:16">
      <c r="A781">
        <v>183</v>
      </c>
      <c r="B781">
        <v>4</v>
      </c>
      <c r="C781" s="18">
        <v>0.57442408502861397</v>
      </c>
      <c r="D781" t="s">
        <v>14</v>
      </c>
      <c r="E781">
        <v>20</v>
      </c>
      <c r="F781" t="s">
        <v>31</v>
      </c>
      <c r="G781" t="s">
        <v>273</v>
      </c>
      <c r="H781">
        <v>28</v>
      </c>
      <c r="I781" t="s">
        <v>17</v>
      </c>
      <c r="J781" t="s">
        <v>206</v>
      </c>
      <c r="K781" t="s">
        <v>19</v>
      </c>
      <c r="L781" t="s">
        <v>221</v>
      </c>
      <c r="M781" t="s">
        <v>57</v>
      </c>
      <c r="N781">
        <v>0</v>
      </c>
      <c r="O781">
        <v>22100983</v>
      </c>
    </row>
    <row r="782" spans="1:16">
      <c r="A782">
        <v>183</v>
      </c>
      <c r="B782">
        <v>7</v>
      </c>
      <c r="C782" s="18">
        <v>0.51671235511951197</v>
      </c>
      <c r="D782" t="s">
        <v>14</v>
      </c>
      <c r="E782">
        <v>20</v>
      </c>
      <c r="F782" t="s">
        <v>31</v>
      </c>
      <c r="G782" t="s">
        <v>273</v>
      </c>
      <c r="H782">
        <v>28</v>
      </c>
      <c r="I782" t="s">
        <v>17</v>
      </c>
      <c r="J782" t="s">
        <v>206</v>
      </c>
      <c r="K782" t="s">
        <v>19</v>
      </c>
      <c r="L782" t="s">
        <v>221</v>
      </c>
      <c r="M782" t="s">
        <v>57</v>
      </c>
      <c r="N782">
        <v>0</v>
      </c>
      <c r="O782">
        <v>22100983</v>
      </c>
    </row>
    <row r="783" spans="1:16">
      <c r="A783">
        <v>183</v>
      </c>
      <c r="B783">
        <v>24</v>
      </c>
      <c r="C783" s="18">
        <v>4.3476169864849298E-2</v>
      </c>
      <c r="D783" t="s">
        <v>14</v>
      </c>
      <c r="E783">
        <v>20</v>
      </c>
      <c r="F783" t="s">
        <v>31</v>
      </c>
      <c r="G783" t="s">
        <v>273</v>
      </c>
      <c r="H783">
        <v>28</v>
      </c>
      <c r="I783" t="s">
        <v>17</v>
      </c>
      <c r="J783" t="s">
        <v>206</v>
      </c>
      <c r="K783" t="s">
        <v>19</v>
      </c>
      <c r="L783" t="s">
        <v>221</v>
      </c>
      <c r="M783" t="s">
        <v>57</v>
      </c>
      <c r="N783">
        <v>0</v>
      </c>
      <c r="O783">
        <v>22100983</v>
      </c>
    </row>
    <row r="784" spans="1:16">
      <c r="A784" s="18">
        <v>184</v>
      </c>
      <c r="B784" s="6">
        <v>1</v>
      </c>
      <c r="C784" s="18">
        <v>1.1340206185566899</v>
      </c>
      <c r="D784" t="s">
        <v>14</v>
      </c>
      <c r="E784">
        <v>22.5</v>
      </c>
      <c r="F784" t="s">
        <v>31</v>
      </c>
      <c r="G784" t="s">
        <v>273</v>
      </c>
      <c r="H784">
        <v>21.5</v>
      </c>
      <c r="I784" t="s">
        <v>167</v>
      </c>
      <c r="J784" t="s">
        <v>18</v>
      </c>
      <c r="K784" t="s">
        <v>19</v>
      </c>
      <c r="L784" t="s">
        <v>20</v>
      </c>
      <c r="M784" t="s">
        <v>326</v>
      </c>
      <c r="N784">
        <v>0</v>
      </c>
      <c r="O784" s="21">
        <v>21513349</v>
      </c>
      <c r="P784" s="6" t="s">
        <v>394</v>
      </c>
    </row>
    <row r="785" spans="1:16">
      <c r="A785">
        <v>185</v>
      </c>
      <c r="B785">
        <v>1</v>
      </c>
      <c r="C785" s="18">
        <v>9.41</v>
      </c>
      <c r="D785" t="s">
        <v>14</v>
      </c>
      <c r="E785">
        <v>23</v>
      </c>
      <c r="F785" s="16" t="s">
        <v>302</v>
      </c>
      <c r="G785" t="s">
        <v>273</v>
      </c>
      <c r="H785">
        <v>190</v>
      </c>
      <c r="I785" s="6" t="s">
        <v>318</v>
      </c>
      <c r="J785" t="s">
        <v>242</v>
      </c>
      <c r="K785" t="s">
        <v>252</v>
      </c>
      <c r="L785" t="s">
        <v>20</v>
      </c>
      <c r="M785" t="s">
        <v>326</v>
      </c>
      <c r="N785">
        <v>0</v>
      </c>
      <c r="O785">
        <v>23850887</v>
      </c>
      <c r="P785" t="s">
        <v>319</v>
      </c>
    </row>
    <row r="786" spans="1:16">
      <c r="A786">
        <v>185</v>
      </c>
      <c r="B786">
        <v>4</v>
      </c>
      <c r="C786" s="18">
        <v>5.72</v>
      </c>
      <c r="D786" t="s">
        <v>14</v>
      </c>
      <c r="E786">
        <v>23</v>
      </c>
      <c r="F786" s="16" t="s">
        <v>302</v>
      </c>
      <c r="G786" t="s">
        <v>273</v>
      </c>
      <c r="H786">
        <v>190</v>
      </c>
      <c r="I786" s="6" t="s">
        <v>318</v>
      </c>
      <c r="J786" t="s">
        <v>242</v>
      </c>
      <c r="K786" t="s">
        <v>252</v>
      </c>
      <c r="L786" t="s">
        <v>20</v>
      </c>
      <c r="M786" t="s">
        <v>326</v>
      </c>
      <c r="N786">
        <v>0</v>
      </c>
      <c r="O786">
        <v>23850887</v>
      </c>
    </row>
    <row r="787" spans="1:16">
      <c r="A787">
        <v>185</v>
      </c>
      <c r="B787">
        <v>24</v>
      </c>
      <c r="C787" s="18">
        <v>2.0099999999999998</v>
      </c>
      <c r="D787" t="s">
        <v>14</v>
      </c>
      <c r="E787">
        <v>23</v>
      </c>
      <c r="F787" s="16" t="s">
        <v>302</v>
      </c>
      <c r="G787" t="s">
        <v>273</v>
      </c>
      <c r="H787">
        <v>190</v>
      </c>
      <c r="I787" s="6" t="s">
        <v>318</v>
      </c>
      <c r="J787" t="s">
        <v>242</v>
      </c>
      <c r="K787" t="s">
        <v>252</v>
      </c>
      <c r="L787" t="s">
        <v>20</v>
      </c>
      <c r="M787" t="s">
        <v>326</v>
      </c>
      <c r="N787">
        <v>0</v>
      </c>
      <c r="O787">
        <v>23850887</v>
      </c>
    </row>
    <row r="788" spans="1:16">
      <c r="A788">
        <v>185</v>
      </c>
      <c r="B788">
        <v>48</v>
      </c>
      <c r="C788" s="18">
        <v>0.45</v>
      </c>
      <c r="D788" t="s">
        <v>14</v>
      </c>
      <c r="E788">
        <v>23</v>
      </c>
      <c r="F788" s="16" t="s">
        <v>302</v>
      </c>
      <c r="G788" t="s">
        <v>273</v>
      </c>
      <c r="H788">
        <v>190</v>
      </c>
      <c r="I788" s="6" t="s">
        <v>318</v>
      </c>
      <c r="J788" t="s">
        <v>242</v>
      </c>
      <c r="K788" t="s">
        <v>252</v>
      </c>
      <c r="L788" t="s">
        <v>20</v>
      </c>
      <c r="M788" t="s">
        <v>326</v>
      </c>
      <c r="N788">
        <v>0</v>
      </c>
      <c r="O788">
        <v>23850887</v>
      </c>
    </row>
    <row r="789" spans="1:16">
      <c r="A789">
        <v>186</v>
      </c>
      <c r="B789">
        <f>10/60</f>
        <v>0.16666666666666666</v>
      </c>
      <c r="C789" s="18">
        <v>120.76790914632274</v>
      </c>
      <c r="D789" t="s">
        <v>14</v>
      </c>
      <c r="E789">
        <v>23.3</v>
      </c>
      <c r="F789" t="s">
        <v>48</v>
      </c>
      <c r="G789" t="s">
        <v>273</v>
      </c>
      <c r="H789">
        <v>96</v>
      </c>
      <c r="I789" t="s">
        <v>234</v>
      </c>
      <c r="J789" t="s">
        <v>186</v>
      </c>
      <c r="K789" t="s">
        <v>19</v>
      </c>
      <c r="M789" t="s">
        <v>381</v>
      </c>
      <c r="N789">
        <v>2000</v>
      </c>
      <c r="O789">
        <v>25862513</v>
      </c>
      <c r="P789" t="s">
        <v>187</v>
      </c>
    </row>
    <row r="790" spans="1:16">
      <c r="A790">
        <v>186</v>
      </c>
      <c r="B790">
        <v>2</v>
      </c>
      <c r="C790" s="18">
        <v>91.33937932628649</v>
      </c>
      <c r="D790" t="s">
        <v>14</v>
      </c>
      <c r="E790">
        <v>23.3</v>
      </c>
      <c r="F790" t="s">
        <v>48</v>
      </c>
      <c r="G790" t="s">
        <v>273</v>
      </c>
      <c r="H790">
        <v>96</v>
      </c>
      <c r="I790" t="s">
        <v>234</v>
      </c>
      <c r="J790" t="s">
        <v>186</v>
      </c>
      <c r="K790" t="s">
        <v>19</v>
      </c>
      <c r="M790" t="s">
        <v>381</v>
      </c>
      <c r="N790">
        <v>2000</v>
      </c>
      <c r="O790">
        <v>25862513</v>
      </c>
    </row>
    <row r="791" spans="1:16">
      <c r="A791">
        <v>186</v>
      </c>
      <c r="B791">
        <v>4</v>
      </c>
      <c r="C791" s="18">
        <v>77.599341962743779</v>
      </c>
      <c r="D791" t="s">
        <v>14</v>
      </c>
      <c r="E791">
        <v>23.3</v>
      </c>
      <c r="F791" t="s">
        <v>48</v>
      </c>
      <c r="G791" t="s">
        <v>273</v>
      </c>
      <c r="H791">
        <v>96</v>
      </c>
      <c r="I791" t="s">
        <v>234</v>
      </c>
      <c r="J791" t="s">
        <v>186</v>
      </c>
      <c r="K791" t="s">
        <v>19</v>
      </c>
      <c r="M791" t="s">
        <v>381</v>
      </c>
      <c r="N791">
        <v>2000</v>
      </c>
      <c r="O791">
        <v>25862513</v>
      </c>
    </row>
    <row r="792" spans="1:16">
      <c r="A792">
        <v>186</v>
      </c>
      <c r="B792">
        <v>8</v>
      </c>
      <c r="C792" s="18">
        <v>71.612784285851077</v>
      </c>
      <c r="D792" t="s">
        <v>14</v>
      </c>
      <c r="E792">
        <v>23.3</v>
      </c>
      <c r="F792" t="s">
        <v>48</v>
      </c>
      <c r="G792" t="s">
        <v>273</v>
      </c>
      <c r="H792">
        <v>96</v>
      </c>
      <c r="I792" t="s">
        <v>234</v>
      </c>
      <c r="J792" t="s">
        <v>186</v>
      </c>
      <c r="K792" t="s">
        <v>19</v>
      </c>
      <c r="M792" t="s">
        <v>381</v>
      </c>
      <c r="N792">
        <v>2000</v>
      </c>
      <c r="O792">
        <v>25862513</v>
      </c>
    </row>
    <row r="793" spans="1:16">
      <c r="A793">
        <v>186</v>
      </c>
      <c r="B793">
        <v>18</v>
      </c>
      <c r="C793" s="18">
        <v>44.40702621781481</v>
      </c>
      <c r="D793" t="s">
        <v>14</v>
      </c>
      <c r="E793">
        <v>23.3</v>
      </c>
      <c r="F793" t="s">
        <v>48</v>
      </c>
      <c r="G793" t="s">
        <v>273</v>
      </c>
      <c r="H793">
        <v>96</v>
      </c>
      <c r="I793" t="s">
        <v>234</v>
      </c>
      <c r="J793" t="s">
        <v>186</v>
      </c>
      <c r="K793" t="s">
        <v>19</v>
      </c>
      <c r="M793" t="s">
        <v>381</v>
      </c>
      <c r="N793">
        <v>2000</v>
      </c>
      <c r="O793">
        <v>25862513</v>
      </c>
    </row>
    <row r="794" spans="1:16">
      <c r="A794">
        <v>186</v>
      </c>
      <c r="B794">
        <v>24</v>
      </c>
      <c r="C794" s="18">
        <v>39.666995712188623</v>
      </c>
      <c r="D794" t="s">
        <v>14</v>
      </c>
      <c r="E794">
        <v>23.3</v>
      </c>
      <c r="F794" t="s">
        <v>48</v>
      </c>
      <c r="G794" t="s">
        <v>273</v>
      </c>
      <c r="H794">
        <v>96</v>
      </c>
      <c r="I794" t="s">
        <v>234</v>
      </c>
      <c r="J794" t="s">
        <v>186</v>
      </c>
      <c r="K794" t="s">
        <v>19</v>
      </c>
      <c r="M794" t="s">
        <v>381</v>
      </c>
      <c r="N794">
        <v>2000</v>
      </c>
      <c r="O794">
        <v>25862513</v>
      </c>
    </row>
    <row r="795" spans="1:16">
      <c r="A795">
        <v>186</v>
      </c>
      <c r="B795">
        <v>48</v>
      </c>
      <c r="C795" s="18">
        <v>26.374739953858366</v>
      </c>
      <c r="D795" t="s">
        <v>14</v>
      </c>
      <c r="E795">
        <v>23.3</v>
      </c>
      <c r="F795" t="s">
        <v>48</v>
      </c>
      <c r="G795" t="s">
        <v>273</v>
      </c>
      <c r="H795">
        <v>96</v>
      </c>
      <c r="I795" t="s">
        <v>234</v>
      </c>
      <c r="J795" t="s">
        <v>186</v>
      </c>
      <c r="K795" t="s">
        <v>19</v>
      </c>
      <c r="M795" t="s">
        <v>381</v>
      </c>
      <c r="N795">
        <v>2000</v>
      </c>
      <c r="O795">
        <v>25862513</v>
      </c>
    </row>
    <row r="796" spans="1:16">
      <c r="A796">
        <v>186</v>
      </c>
      <c r="B796">
        <v>72</v>
      </c>
      <c r="C796" s="18">
        <v>16.188716952406565</v>
      </c>
      <c r="D796" t="s">
        <v>14</v>
      </c>
      <c r="E796">
        <v>23.3</v>
      </c>
      <c r="F796" t="s">
        <v>48</v>
      </c>
      <c r="G796" t="s">
        <v>273</v>
      </c>
      <c r="H796">
        <v>96</v>
      </c>
      <c r="I796" t="s">
        <v>234</v>
      </c>
      <c r="J796" t="s">
        <v>186</v>
      </c>
      <c r="K796" t="s">
        <v>19</v>
      </c>
      <c r="M796" t="s">
        <v>381</v>
      </c>
      <c r="N796">
        <v>2000</v>
      </c>
      <c r="O796">
        <v>25862513</v>
      </c>
    </row>
    <row r="797" spans="1:16">
      <c r="A797">
        <v>186</v>
      </c>
      <c r="B797">
        <v>96</v>
      </c>
      <c r="C797" s="18">
        <v>9.8269909035789702</v>
      </c>
      <c r="D797" t="s">
        <v>14</v>
      </c>
      <c r="E797">
        <v>23.3</v>
      </c>
      <c r="F797" t="s">
        <v>48</v>
      </c>
      <c r="G797" t="s">
        <v>273</v>
      </c>
      <c r="H797">
        <v>96</v>
      </c>
      <c r="I797" t="s">
        <v>234</v>
      </c>
      <c r="J797" t="s">
        <v>186</v>
      </c>
      <c r="K797" t="s">
        <v>19</v>
      </c>
      <c r="M797" t="s">
        <v>381</v>
      </c>
      <c r="N797">
        <v>2000</v>
      </c>
      <c r="O797">
        <v>25862513</v>
      </c>
    </row>
    <row r="798" spans="1:16">
      <c r="A798">
        <v>186</v>
      </c>
      <c r="B798">
        <v>120</v>
      </c>
      <c r="C798" s="18">
        <v>5.756615771513605</v>
      </c>
      <c r="D798" t="s">
        <v>14</v>
      </c>
      <c r="E798">
        <v>23.3</v>
      </c>
      <c r="F798" t="s">
        <v>48</v>
      </c>
      <c r="G798" t="s">
        <v>273</v>
      </c>
      <c r="H798">
        <v>96</v>
      </c>
      <c r="I798" t="s">
        <v>234</v>
      </c>
      <c r="J798" t="s">
        <v>186</v>
      </c>
      <c r="K798" t="s">
        <v>19</v>
      </c>
      <c r="M798" t="s">
        <v>381</v>
      </c>
      <c r="N798">
        <v>2000</v>
      </c>
      <c r="O798">
        <v>25862513</v>
      </c>
    </row>
    <row r="799" spans="1:16">
      <c r="A799">
        <v>187</v>
      </c>
      <c r="B799">
        <v>1</v>
      </c>
      <c r="C799" s="18">
        <v>21.4159292035398</v>
      </c>
      <c r="D799" t="s">
        <v>14</v>
      </c>
      <c r="E799" t="s">
        <v>326</v>
      </c>
      <c r="F799" t="s">
        <v>31</v>
      </c>
      <c r="G799" t="s">
        <v>273</v>
      </c>
      <c r="H799">
        <v>10</v>
      </c>
      <c r="I799" t="s">
        <v>29</v>
      </c>
      <c r="J799" t="s">
        <v>18</v>
      </c>
      <c r="K799" t="s">
        <v>99</v>
      </c>
      <c r="M799" t="s">
        <v>326</v>
      </c>
      <c r="N799">
        <v>0</v>
      </c>
      <c r="O799">
        <v>28042337</v>
      </c>
      <c r="P799" t="s">
        <v>401</v>
      </c>
    </row>
    <row r="800" spans="1:16">
      <c r="A800">
        <v>187</v>
      </c>
      <c r="B800">
        <v>3</v>
      </c>
      <c r="C800" s="18">
        <v>18.672566371681398</v>
      </c>
      <c r="D800" t="s">
        <v>14</v>
      </c>
      <c r="E800" t="s">
        <v>326</v>
      </c>
      <c r="F800" t="s">
        <v>31</v>
      </c>
      <c r="G800" t="s">
        <v>273</v>
      </c>
      <c r="H800">
        <v>10</v>
      </c>
      <c r="I800" t="s">
        <v>29</v>
      </c>
      <c r="J800" t="s">
        <v>18</v>
      </c>
      <c r="K800" t="s">
        <v>99</v>
      </c>
      <c r="M800" t="s">
        <v>326</v>
      </c>
      <c r="N800">
        <v>0</v>
      </c>
      <c r="O800">
        <v>28042337</v>
      </c>
    </row>
    <row r="801" spans="1:16">
      <c r="A801">
        <v>187</v>
      </c>
      <c r="B801">
        <v>5</v>
      </c>
      <c r="C801" s="18">
        <v>16.991150442477799</v>
      </c>
      <c r="D801" t="s">
        <v>14</v>
      </c>
      <c r="E801" t="s">
        <v>326</v>
      </c>
      <c r="F801" t="s">
        <v>31</v>
      </c>
      <c r="G801" t="s">
        <v>273</v>
      </c>
      <c r="H801">
        <v>10</v>
      </c>
      <c r="I801" t="s">
        <v>29</v>
      </c>
      <c r="J801" t="s">
        <v>18</v>
      </c>
      <c r="K801" t="s">
        <v>99</v>
      </c>
      <c r="M801" t="s">
        <v>326</v>
      </c>
      <c r="N801">
        <v>0</v>
      </c>
      <c r="O801">
        <v>28042337</v>
      </c>
    </row>
    <row r="802" spans="1:16">
      <c r="A802">
        <v>187</v>
      </c>
      <c r="B802">
        <v>8</v>
      </c>
      <c r="C802" s="18">
        <v>12.3893805309734</v>
      </c>
      <c r="D802" t="s">
        <v>14</v>
      </c>
      <c r="E802" t="s">
        <v>326</v>
      </c>
      <c r="F802" t="s">
        <v>31</v>
      </c>
      <c r="G802" t="s">
        <v>273</v>
      </c>
      <c r="H802">
        <v>10</v>
      </c>
      <c r="I802" t="s">
        <v>29</v>
      </c>
      <c r="J802" t="s">
        <v>18</v>
      </c>
      <c r="K802" t="s">
        <v>99</v>
      </c>
      <c r="M802" t="s">
        <v>326</v>
      </c>
      <c r="N802">
        <v>0</v>
      </c>
      <c r="O802">
        <v>28042337</v>
      </c>
    </row>
    <row r="803" spans="1:16">
      <c r="A803">
        <v>187</v>
      </c>
      <c r="B803">
        <v>22</v>
      </c>
      <c r="C803" s="18">
        <v>3.5398230088495501</v>
      </c>
      <c r="D803" t="s">
        <v>14</v>
      </c>
      <c r="E803" t="s">
        <v>326</v>
      </c>
      <c r="F803" t="s">
        <v>31</v>
      </c>
      <c r="G803" t="s">
        <v>273</v>
      </c>
      <c r="H803">
        <v>10</v>
      </c>
      <c r="I803" t="s">
        <v>29</v>
      </c>
      <c r="J803" t="s">
        <v>18</v>
      </c>
      <c r="K803" t="s">
        <v>99</v>
      </c>
      <c r="M803" t="s">
        <v>326</v>
      </c>
      <c r="N803">
        <v>0</v>
      </c>
      <c r="O803">
        <v>28042337</v>
      </c>
    </row>
    <row r="804" spans="1:16">
      <c r="A804">
        <v>187</v>
      </c>
      <c r="B804">
        <v>27</v>
      </c>
      <c r="C804" s="18">
        <v>3.2743362831858298</v>
      </c>
      <c r="D804" t="s">
        <v>14</v>
      </c>
      <c r="E804" t="s">
        <v>326</v>
      </c>
      <c r="F804" t="s">
        <v>31</v>
      </c>
      <c r="G804" t="s">
        <v>273</v>
      </c>
      <c r="H804">
        <v>10</v>
      </c>
      <c r="I804" t="s">
        <v>29</v>
      </c>
      <c r="J804" t="s">
        <v>18</v>
      </c>
      <c r="K804" t="s">
        <v>99</v>
      </c>
      <c r="M804" t="s">
        <v>326</v>
      </c>
      <c r="N804">
        <v>0</v>
      </c>
      <c r="O804">
        <v>28042337</v>
      </c>
    </row>
    <row r="805" spans="1:16">
      <c r="A805">
        <v>188</v>
      </c>
      <c r="B805">
        <v>1</v>
      </c>
      <c r="C805" s="18">
        <v>46.96</v>
      </c>
      <c r="D805" t="s">
        <v>14</v>
      </c>
      <c r="E805">
        <v>20</v>
      </c>
      <c r="F805" s="21" t="s">
        <v>42</v>
      </c>
      <c r="G805" t="s">
        <v>273</v>
      </c>
      <c r="H805">
        <v>162</v>
      </c>
      <c r="I805" s="6" t="s">
        <v>310</v>
      </c>
      <c r="J805" t="s">
        <v>206</v>
      </c>
      <c r="K805" t="s">
        <v>19</v>
      </c>
      <c r="L805" t="s">
        <v>20</v>
      </c>
      <c r="M805" t="s">
        <v>196</v>
      </c>
      <c r="N805">
        <v>20000</v>
      </c>
      <c r="O805">
        <v>24065589</v>
      </c>
    </row>
    <row r="806" spans="1:16">
      <c r="A806">
        <v>188</v>
      </c>
      <c r="B806">
        <v>1.5</v>
      </c>
      <c r="C806" s="18">
        <v>45.130572131387922</v>
      </c>
      <c r="D806" t="s">
        <v>14</v>
      </c>
      <c r="E806">
        <v>20</v>
      </c>
      <c r="F806" s="21" t="s">
        <v>42</v>
      </c>
      <c r="G806" t="s">
        <v>273</v>
      </c>
      <c r="H806">
        <v>162</v>
      </c>
      <c r="I806" s="6" t="s">
        <v>310</v>
      </c>
      <c r="J806" t="s">
        <v>206</v>
      </c>
      <c r="K806" t="s">
        <v>19</v>
      </c>
      <c r="L806" t="s">
        <v>20</v>
      </c>
      <c r="M806" t="s">
        <v>196</v>
      </c>
      <c r="N806">
        <v>20000</v>
      </c>
      <c r="O806">
        <v>24065589</v>
      </c>
      <c r="P806" t="s">
        <v>402</v>
      </c>
    </row>
    <row r="807" spans="1:16">
      <c r="A807">
        <v>188</v>
      </c>
      <c r="B807">
        <v>2</v>
      </c>
      <c r="C807" s="18">
        <v>39.506392211219961</v>
      </c>
      <c r="D807" t="s">
        <v>14</v>
      </c>
      <c r="E807">
        <v>20</v>
      </c>
      <c r="F807" s="21" t="s">
        <v>42</v>
      </c>
      <c r="G807" t="s">
        <v>273</v>
      </c>
      <c r="H807">
        <v>162</v>
      </c>
      <c r="I807" s="6" t="s">
        <v>310</v>
      </c>
      <c r="J807" t="s">
        <v>206</v>
      </c>
      <c r="K807" t="s">
        <v>19</v>
      </c>
      <c r="L807" t="s">
        <v>20</v>
      </c>
      <c r="M807" t="s">
        <v>196</v>
      </c>
      <c r="N807">
        <v>20000</v>
      </c>
      <c r="O807">
        <v>24065589</v>
      </c>
    </row>
    <row r="808" spans="1:16">
      <c r="A808">
        <v>188</v>
      </c>
      <c r="B808">
        <v>4</v>
      </c>
      <c r="C808" s="18">
        <v>36.962865917928085</v>
      </c>
      <c r="D808" t="s">
        <v>14</v>
      </c>
      <c r="E808">
        <v>20</v>
      </c>
      <c r="F808" s="21" t="s">
        <v>42</v>
      </c>
      <c r="G808" t="s">
        <v>273</v>
      </c>
      <c r="H808">
        <v>162</v>
      </c>
      <c r="I808" s="6" t="s">
        <v>310</v>
      </c>
      <c r="J808" t="s">
        <v>206</v>
      </c>
      <c r="K808" t="s">
        <v>19</v>
      </c>
      <c r="L808" t="s">
        <v>20</v>
      </c>
      <c r="M808" t="s">
        <v>196</v>
      </c>
      <c r="N808">
        <v>20000</v>
      </c>
      <c r="O808">
        <v>24065589</v>
      </c>
    </row>
    <row r="809" spans="1:16">
      <c r="A809">
        <v>188</v>
      </c>
      <c r="B809">
        <v>8</v>
      </c>
      <c r="C809" s="18">
        <v>27.94977741757188</v>
      </c>
      <c r="D809" t="s">
        <v>14</v>
      </c>
      <c r="E809">
        <v>20</v>
      </c>
      <c r="F809" s="21" t="s">
        <v>42</v>
      </c>
      <c r="G809" t="s">
        <v>273</v>
      </c>
      <c r="H809">
        <v>162</v>
      </c>
      <c r="I809" s="6" t="s">
        <v>310</v>
      </c>
      <c r="J809" t="s">
        <v>206</v>
      </c>
      <c r="K809" t="s">
        <v>19</v>
      </c>
      <c r="L809" t="s">
        <v>20</v>
      </c>
      <c r="M809" t="s">
        <v>196</v>
      </c>
      <c r="N809">
        <v>20000</v>
      </c>
      <c r="O809">
        <v>24065589</v>
      </c>
    </row>
    <row r="810" spans="1:16">
      <c r="A810">
        <v>188</v>
      </c>
      <c r="B810">
        <v>12</v>
      </c>
      <c r="C810" s="18">
        <v>19.77376353465025</v>
      </c>
      <c r="D810" t="s">
        <v>14</v>
      </c>
      <c r="E810">
        <v>20</v>
      </c>
      <c r="F810" s="21" t="s">
        <v>42</v>
      </c>
      <c r="G810" t="s">
        <v>273</v>
      </c>
      <c r="H810">
        <v>162</v>
      </c>
      <c r="I810" s="6" t="s">
        <v>310</v>
      </c>
      <c r="J810" t="s">
        <v>206</v>
      </c>
      <c r="K810" t="s">
        <v>19</v>
      </c>
      <c r="L810" t="s">
        <v>20</v>
      </c>
      <c r="M810" t="s">
        <v>196</v>
      </c>
      <c r="N810">
        <v>20000</v>
      </c>
      <c r="O810">
        <v>24065589</v>
      </c>
    </row>
    <row r="811" spans="1:16">
      <c r="A811">
        <v>188</v>
      </c>
      <c r="B811">
        <v>24</v>
      </c>
      <c r="C811" s="18">
        <v>9.6371941427189167</v>
      </c>
      <c r="D811" t="s">
        <v>14</v>
      </c>
      <c r="E811">
        <v>20</v>
      </c>
      <c r="F811" s="21" t="s">
        <v>42</v>
      </c>
      <c r="G811" t="s">
        <v>273</v>
      </c>
      <c r="H811">
        <v>162</v>
      </c>
      <c r="I811" s="6" t="s">
        <v>310</v>
      </c>
      <c r="J811" t="s">
        <v>206</v>
      </c>
      <c r="K811" t="s">
        <v>19</v>
      </c>
      <c r="L811" t="s">
        <v>20</v>
      </c>
      <c r="M811" t="s">
        <v>196</v>
      </c>
      <c r="N811">
        <v>20000</v>
      </c>
      <c r="O811">
        <v>24065589</v>
      </c>
    </row>
    <row r="812" spans="1:16">
      <c r="A812">
        <v>188</v>
      </c>
      <c r="B812">
        <v>48</v>
      </c>
      <c r="C812" s="18">
        <v>1.8014694789797998</v>
      </c>
      <c r="D812" t="s">
        <v>14</v>
      </c>
      <c r="E812">
        <v>20</v>
      </c>
      <c r="F812" s="21" t="s">
        <v>42</v>
      </c>
      <c r="G812" t="s">
        <v>273</v>
      </c>
      <c r="H812">
        <v>162</v>
      </c>
      <c r="I812" s="6" t="s">
        <v>310</v>
      </c>
      <c r="J812" t="s">
        <v>206</v>
      </c>
      <c r="K812" t="s">
        <v>19</v>
      </c>
      <c r="L812" t="s">
        <v>20</v>
      </c>
      <c r="M812" t="s">
        <v>196</v>
      </c>
      <c r="N812">
        <v>20000</v>
      </c>
      <c r="O812">
        <v>24065589</v>
      </c>
    </row>
    <row r="813" spans="1:16">
      <c r="A813">
        <v>189</v>
      </c>
      <c r="B813">
        <v>1</v>
      </c>
      <c r="C813" s="18">
        <v>43.945068479779998</v>
      </c>
      <c r="D813" t="s">
        <v>14</v>
      </c>
      <c r="E813">
        <v>20</v>
      </c>
      <c r="F813" s="21" t="s">
        <v>42</v>
      </c>
      <c r="G813" t="s">
        <v>273</v>
      </c>
      <c r="H813">
        <v>171</v>
      </c>
      <c r="I813" s="6" t="s">
        <v>310</v>
      </c>
      <c r="J813" t="s">
        <v>206</v>
      </c>
      <c r="K813" t="s">
        <v>19</v>
      </c>
      <c r="L813" t="s">
        <v>20</v>
      </c>
      <c r="M813" t="s">
        <v>196</v>
      </c>
      <c r="N813">
        <v>20000</v>
      </c>
      <c r="O813">
        <v>24065589</v>
      </c>
    </row>
    <row r="814" spans="1:16">
      <c r="A814">
        <v>189</v>
      </c>
      <c r="B814">
        <v>1.5</v>
      </c>
      <c r="C814" s="18">
        <v>41.115768437872205</v>
      </c>
      <c r="D814" t="s">
        <v>14</v>
      </c>
      <c r="E814">
        <v>20</v>
      </c>
      <c r="F814" s="21" t="s">
        <v>42</v>
      </c>
      <c r="G814" t="s">
        <v>273</v>
      </c>
      <c r="H814">
        <v>171</v>
      </c>
      <c r="I814" s="6" t="s">
        <v>310</v>
      </c>
      <c r="J814" t="s">
        <v>206</v>
      </c>
      <c r="K814" t="s">
        <v>19</v>
      </c>
      <c r="L814" t="s">
        <v>20</v>
      </c>
      <c r="M814" t="s">
        <v>196</v>
      </c>
      <c r="N814">
        <v>20000</v>
      </c>
      <c r="O814">
        <v>24065589</v>
      </c>
    </row>
    <row r="815" spans="1:16">
      <c r="A815">
        <v>189</v>
      </c>
      <c r="B815">
        <v>2</v>
      </c>
      <c r="C815" s="18">
        <v>36.962865917928085</v>
      </c>
      <c r="D815" t="s">
        <v>14</v>
      </c>
      <c r="E815">
        <v>20</v>
      </c>
      <c r="F815" s="21" t="s">
        <v>42</v>
      </c>
      <c r="G815" t="s">
        <v>273</v>
      </c>
      <c r="H815">
        <v>171</v>
      </c>
      <c r="I815" s="6" t="s">
        <v>310</v>
      </c>
      <c r="J815" t="s">
        <v>206</v>
      </c>
      <c r="K815" t="s">
        <v>19</v>
      </c>
      <c r="L815" t="s">
        <v>20</v>
      </c>
      <c r="M815" t="s">
        <v>196</v>
      </c>
      <c r="N815">
        <v>20000</v>
      </c>
      <c r="O815">
        <v>24065589</v>
      </c>
    </row>
    <row r="816" spans="1:16">
      <c r="A816">
        <v>189</v>
      </c>
      <c r="B816">
        <v>4</v>
      </c>
      <c r="C816" s="18">
        <v>29.478117182635373</v>
      </c>
      <c r="D816" t="s">
        <v>14</v>
      </c>
      <c r="E816">
        <v>20</v>
      </c>
      <c r="F816" s="21" t="s">
        <v>42</v>
      </c>
      <c r="G816" t="s">
        <v>273</v>
      </c>
      <c r="H816">
        <v>171</v>
      </c>
      <c r="I816" s="6" t="s">
        <v>310</v>
      </c>
      <c r="J816" t="s">
        <v>206</v>
      </c>
      <c r="K816" t="s">
        <v>19</v>
      </c>
      <c r="L816" t="s">
        <v>20</v>
      </c>
      <c r="M816" t="s">
        <v>196</v>
      </c>
      <c r="N816">
        <v>20000</v>
      </c>
      <c r="O816">
        <v>24065589</v>
      </c>
    </row>
    <row r="817" spans="1:16">
      <c r="A817">
        <v>189</v>
      </c>
      <c r="B817">
        <v>8</v>
      </c>
      <c r="C817" s="18">
        <v>22.583333333333336</v>
      </c>
      <c r="D817" t="s">
        <v>14</v>
      </c>
      <c r="E817">
        <v>20</v>
      </c>
      <c r="F817" s="21" t="s">
        <v>42</v>
      </c>
      <c r="G817" t="s">
        <v>273</v>
      </c>
      <c r="H817">
        <v>171</v>
      </c>
      <c r="I817" s="6" t="s">
        <v>310</v>
      </c>
      <c r="J817" t="s">
        <v>206</v>
      </c>
      <c r="K817" t="s">
        <v>19</v>
      </c>
      <c r="L817" t="s">
        <v>20</v>
      </c>
      <c r="M817" t="s">
        <v>196</v>
      </c>
      <c r="N817">
        <v>20000</v>
      </c>
      <c r="O817">
        <v>24065589</v>
      </c>
    </row>
    <row r="818" spans="1:16">
      <c r="A818">
        <v>189</v>
      </c>
      <c r="B818">
        <v>12</v>
      </c>
      <c r="C818" s="18">
        <v>16.195118645875958</v>
      </c>
      <c r="D818" t="s">
        <v>14</v>
      </c>
      <c r="E818">
        <v>20</v>
      </c>
      <c r="F818" s="21" t="s">
        <v>42</v>
      </c>
      <c r="G818" t="s">
        <v>273</v>
      </c>
      <c r="H818">
        <v>171</v>
      </c>
      <c r="I818" s="6" t="s">
        <v>310</v>
      </c>
      <c r="J818" t="s">
        <v>206</v>
      </c>
      <c r="K818" t="s">
        <v>19</v>
      </c>
      <c r="L818" t="s">
        <v>20</v>
      </c>
      <c r="M818" t="s">
        <v>196</v>
      </c>
      <c r="N818">
        <v>20000</v>
      </c>
      <c r="O818">
        <v>24065589</v>
      </c>
    </row>
    <row r="819" spans="1:16">
      <c r="A819">
        <v>189</v>
      </c>
      <c r="B819">
        <v>24</v>
      </c>
      <c r="C819" s="18">
        <v>7.4838318049267922</v>
      </c>
      <c r="D819" t="s">
        <v>14</v>
      </c>
      <c r="E819">
        <v>20</v>
      </c>
      <c r="F819" s="21" t="s">
        <v>42</v>
      </c>
      <c r="G819" t="s">
        <v>273</v>
      </c>
      <c r="H819">
        <v>171</v>
      </c>
      <c r="I819" s="6" t="s">
        <v>310</v>
      </c>
      <c r="J819" t="s">
        <v>206</v>
      </c>
      <c r="K819" t="s">
        <v>19</v>
      </c>
      <c r="L819" t="s">
        <v>20</v>
      </c>
      <c r="M819" t="s">
        <v>196</v>
      </c>
      <c r="N819">
        <v>20000</v>
      </c>
      <c r="O819">
        <v>24065589</v>
      </c>
    </row>
    <row r="820" spans="1:16">
      <c r="A820">
        <v>189</v>
      </c>
      <c r="B820">
        <v>48</v>
      </c>
      <c r="C820" s="18">
        <v>0.87798719149688353</v>
      </c>
      <c r="D820" t="s">
        <v>14</v>
      </c>
      <c r="E820">
        <v>20</v>
      </c>
      <c r="F820" s="21" t="s">
        <v>42</v>
      </c>
      <c r="G820" t="s">
        <v>273</v>
      </c>
      <c r="H820">
        <v>171</v>
      </c>
      <c r="I820" s="6" t="s">
        <v>310</v>
      </c>
      <c r="J820" t="s">
        <v>206</v>
      </c>
      <c r="K820" t="s">
        <v>19</v>
      </c>
      <c r="L820" t="s">
        <v>20</v>
      </c>
      <c r="M820" t="s">
        <v>196</v>
      </c>
      <c r="N820">
        <v>20000</v>
      </c>
      <c r="O820">
        <v>24065589</v>
      </c>
    </row>
    <row r="821" spans="1:16">
      <c r="A821">
        <v>190</v>
      </c>
      <c r="B821">
        <v>24</v>
      </c>
      <c r="C821" s="18">
        <v>0.18690000000000001</v>
      </c>
      <c r="D821" t="s">
        <v>14</v>
      </c>
      <c r="E821">
        <v>20</v>
      </c>
      <c r="F821" s="6" t="s">
        <v>42</v>
      </c>
      <c r="G821" t="s">
        <v>273</v>
      </c>
      <c r="H821">
        <v>127</v>
      </c>
      <c r="I821" t="s">
        <v>169</v>
      </c>
      <c r="J821" t="s">
        <v>206</v>
      </c>
      <c r="K821" t="s">
        <v>19</v>
      </c>
      <c r="L821" t="s">
        <v>221</v>
      </c>
      <c r="M821" t="s">
        <v>196</v>
      </c>
      <c r="N821">
        <v>0</v>
      </c>
      <c r="O821">
        <v>29341587</v>
      </c>
      <c r="P821" s="6" t="s">
        <v>226</v>
      </c>
    </row>
  </sheetData>
  <phoneticPr fontId="16" type="noConversion"/>
  <hyperlinks>
    <hyperlink ref="O342" r:id="rId1" tooltip="Persistent link using digital object identifier" xr:uid="{00000000-0004-0000-0300-000000000000}"/>
    <hyperlink ref="O365:O368" r:id="rId2" tooltip="Persistent link using digital object identifier" display="https://doi.org/10.1016/j.carbon.2011.05.056" xr:uid="{00000000-0004-0000-0300-000002000000}"/>
    <hyperlink ref="O445" r:id="rId3" xr:uid="{00000000-0004-0000-0300-00000B000000}"/>
    <hyperlink ref="O366:O371" r:id="rId4" tooltip="Persistent link using digital object identifier" display="https://doi.org/10.1016/j.carbon.2011.05.056" xr:uid="{B3FFF343-401B-4130-BFAB-6E8F12C8433A}"/>
  </hyperlinks>
  <pageMargins left="0.7" right="0.7" top="0.75" bottom="0.75" header="0.3" footer="0.3"/>
  <pageSetup orientation="portrait"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184"/>
  <sheetViews>
    <sheetView zoomScale="70" zoomScaleNormal="70" workbookViewId="0">
      <pane ySplit="1" topLeftCell="A2" activePane="bottomLeft" state="frozen"/>
      <selection pane="bottomLeft" activeCell="C1" sqref="C1"/>
    </sheetView>
  </sheetViews>
  <sheetFormatPr defaultRowHeight="14.4"/>
  <cols>
    <col min="15" max="15" width="26.33203125" style="18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403</v>
      </c>
      <c r="J1" t="s">
        <v>8</v>
      </c>
      <c r="K1" t="s">
        <v>9</v>
      </c>
      <c r="L1" t="s">
        <v>10</v>
      </c>
      <c r="M1" t="s">
        <v>375</v>
      </c>
      <c r="N1" t="s">
        <v>11</v>
      </c>
      <c r="O1" s="18" t="s">
        <v>12</v>
      </c>
      <c r="P1" t="s">
        <v>13</v>
      </c>
    </row>
    <row r="2" spans="1:16">
      <c r="A2">
        <v>1</v>
      </c>
      <c r="B2">
        <v>24</v>
      </c>
      <c r="C2">
        <v>1.80851063829786</v>
      </c>
      <c r="D2" t="s">
        <v>14</v>
      </c>
      <c r="E2">
        <v>20</v>
      </c>
      <c r="F2" s="6" t="s">
        <v>65</v>
      </c>
      <c r="G2" t="s">
        <v>283</v>
      </c>
      <c r="H2">
        <v>2.5</v>
      </c>
      <c r="I2" t="s">
        <v>29</v>
      </c>
      <c r="J2" t="s">
        <v>18</v>
      </c>
      <c r="K2" t="s">
        <v>30</v>
      </c>
      <c r="L2" t="s">
        <v>20</v>
      </c>
      <c r="M2" t="s">
        <v>326</v>
      </c>
      <c r="N2">
        <v>0</v>
      </c>
      <c r="O2" s="18">
        <v>25224367</v>
      </c>
      <c r="P2" s="16" t="s">
        <v>346</v>
      </c>
    </row>
    <row r="3" spans="1:16">
      <c r="A3">
        <v>2</v>
      </c>
      <c r="B3">
        <v>1</v>
      </c>
      <c r="C3">
        <v>2.06451612903225</v>
      </c>
      <c r="D3" t="s">
        <v>14</v>
      </c>
      <c r="E3">
        <v>20</v>
      </c>
      <c r="F3" s="21" t="s">
        <v>15</v>
      </c>
      <c r="G3" t="s">
        <v>283</v>
      </c>
      <c r="H3">
        <v>56.8</v>
      </c>
      <c r="I3" t="s">
        <v>35</v>
      </c>
      <c r="J3" t="s">
        <v>18</v>
      </c>
      <c r="K3" t="s">
        <v>19</v>
      </c>
      <c r="L3" t="s">
        <v>20</v>
      </c>
      <c r="M3" t="s">
        <v>326</v>
      </c>
      <c r="N3">
        <v>5000</v>
      </c>
      <c r="O3" s="18">
        <v>24766522</v>
      </c>
      <c r="P3" s="6" t="s">
        <v>36</v>
      </c>
    </row>
    <row r="4" spans="1:16">
      <c r="A4">
        <v>2</v>
      </c>
      <c r="B4">
        <v>6</v>
      </c>
      <c r="C4">
        <v>3</v>
      </c>
      <c r="D4" t="s">
        <v>14</v>
      </c>
      <c r="E4">
        <v>20</v>
      </c>
      <c r="F4" s="21" t="s">
        <v>15</v>
      </c>
      <c r="G4" t="s">
        <v>283</v>
      </c>
      <c r="H4">
        <v>56.8</v>
      </c>
      <c r="I4" t="s">
        <v>35</v>
      </c>
      <c r="J4" t="s">
        <v>18</v>
      </c>
      <c r="K4" t="s">
        <v>19</v>
      </c>
      <c r="L4" t="s">
        <v>20</v>
      </c>
      <c r="M4" t="s">
        <v>326</v>
      </c>
      <c r="N4">
        <v>5000</v>
      </c>
      <c r="O4" s="18">
        <v>24766522</v>
      </c>
    </row>
    <row r="5" spans="1:16">
      <c r="A5">
        <v>2</v>
      </c>
      <c r="B5">
        <v>24</v>
      </c>
      <c r="C5">
        <v>2.6923076923076898</v>
      </c>
      <c r="D5" t="s">
        <v>14</v>
      </c>
      <c r="E5">
        <v>20</v>
      </c>
      <c r="F5" s="21" t="s">
        <v>15</v>
      </c>
      <c r="G5" t="s">
        <v>283</v>
      </c>
      <c r="H5">
        <v>56.8</v>
      </c>
      <c r="I5" t="s">
        <v>35</v>
      </c>
      <c r="J5" t="s">
        <v>18</v>
      </c>
      <c r="K5" t="s">
        <v>19</v>
      </c>
      <c r="L5" t="s">
        <v>20</v>
      </c>
      <c r="M5" t="s">
        <v>326</v>
      </c>
      <c r="N5">
        <v>5000</v>
      </c>
      <c r="O5" s="18">
        <v>24766522</v>
      </c>
    </row>
    <row r="6" spans="1:16">
      <c r="A6" s="18">
        <v>3</v>
      </c>
      <c r="B6" s="6">
        <v>1</v>
      </c>
      <c r="C6">
        <v>2.19354838709677</v>
      </c>
      <c r="D6" t="s">
        <v>14</v>
      </c>
      <c r="E6">
        <v>20</v>
      </c>
      <c r="F6" s="21" t="s">
        <v>15</v>
      </c>
      <c r="G6" t="s">
        <v>283</v>
      </c>
      <c r="H6">
        <v>92</v>
      </c>
      <c r="I6" t="s">
        <v>35</v>
      </c>
      <c r="J6" t="s">
        <v>18</v>
      </c>
      <c r="K6" t="s">
        <v>37</v>
      </c>
      <c r="L6" t="s">
        <v>20</v>
      </c>
      <c r="M6" t="s">
        <v>326</v>
      </c>
      <c r="N6">
        <v>5000</v>
      </c>
      <c r="O6" s="18">
        <v>24766522</v>
      </c>
      <c r="P6" s="6" t="s">
        <v>38</v>
      </c>
    </row>
    <row r="7" spans="1:16">
      <c r="A7" s="18">
        <v>3</v>
      </c>
      <c r="B7" s="6">
        <v>6</v>
      </c>
      <c r="C7">
        <v>3.4166666666666599</v>
      </c>
      <c r="D7" t="s">
        <v>14</v>
      </c>
      <c r="E7">
        <v>20</v>
      </c>
      <c r="F7" s="21" t="s">
        <v>15</v>
      </c>
      <c r="G7" t="s">
        <v>283</v>
      </c>
      <c r="H7">
        <v>92</v>
      </c>
      <c r="I7" t="s">
        <v>35</v>
      </c>
      <c r="J7" t="s">
        <v>18</v>
      </c>
      <c r="K7" t="s">
        <v>37</v>
      </c>
      <c r="L7" t="s">
        <v>20</v>
      </c>
      <c r="M7" t="s">
        <v>326</v>
      </c>
      <c r="N7">
        <v>5000</v>
      </c>
      <c r="O7" s="18">
        <v>24766522</v>
      </c>
    </row>
    <row r="8" spans="1:16">
      <c r="A8" s="18">
        <v>3</v>
      </c>
      <c r="B8" s="6">
        <v>24</v>
      </c>
      <c r="C8">
        <v>2.6153846153846101</v>
      </c>
      <c r="D8" t="s">
        <v>14</v>
      </c>
      <c r="E8">
        <v>20</v>
      </c>
      <c r="F8" s="21" t="s">
        <v>15</v>
      </c>
      <c r="G8" t="s">
        <v>283</v>
      </c>
      <c r="H8">
        <v>92</v>
      </c>
      <c r="I8" t="s">
        <v>35</v>
      </c>
      <c r="J8" t="s">
        <v>18</v>
      </c>
      <c r="K8" t="s">
        <v>37</v>
      </c>
      <c r="L8" t="s">
        <v>20</v>
      </c>
      <c r="M8" t="s">
        <v>326</v>
      </c>
      <c r="N8">
        <v>5000</v>
      </c>
      <c r="O8" s="18">
        <v>24766522</v>
      </c>
    </row>
    <row r="9" spans="1:16">
      <c r="A9" s="18">
        <v>4</v>
      </c>
      <c r="B9" s="6">
        <v>1</v>
      </c>
      <c r="C9">
        <v>1.2258064516128999</v>
      </c>
      <c r="D9" t="s">
        <v>14</v>
      </c>
      <c r="E9">
        <v>20</v>
      </c>
      <c r="F9" s="21" t="s">
        <v>15</v>
      </c>
      <c r="G9" t="s">
        <v>283</v>
      </c>
      <c r="H9">
        <v>49.6</v>
      </c>
      <c r="I9" t="s">
        <v>35</v>
      </c>
      <c r="J9" t="s">
        <v>18</v>
      </c>
      <c r="K9" t="s">
        <v>39</v>
      </c>
      <c r="L9" t="s">
        <v>20</v>
      </c>
      <c r="M9" t="s">
        <v>326</v>
      </c>
      <c r="N9">
        <v>5000</v>
      </c>
      <c r="O9" s="18">
        <v>24766522</v>
      </c>
      <c r="P9" s="6" t="s">
        <v>40</v>
      </c>
    </row>
    <row r="10" spans="1:16">
      <c r="A10" s="18">
        <v>4</v>
      </c>
      <c r="B10" s="6">
        <v>6</v>
      </c>
      <c r="C10">
        <v>1.3333333333333199</v>
      </c>
      <c r="D10" t="s">
        <v>14</v>
      </c>
      <c r="E10">
        <v>20</v>
      </c>
      <c r="F10" s="21" t="s">
        <v>15</v>
      </c>
      <c r="G10" t="s">
        <v>283</v>
      </c>
      <c r="H10">
        <v>49.6</v>
      </c>
      <c r="I10" t="s">
        <v>35</v>
      </c>
      <c r="J10" t="s">
        <v>18</v>
      </c>
      <c r="K10" t="s">
        <v>39</v>
      </c>
      <c r="L10" t="s">
        <v>20</v>
      </c>
      <c r="M10" t="s">
        <v>326</v>
      </c>
      <c r="N10">
        <v>5000</v>
      </c>
      <c r="O10" s="18">
        <v>24766522</v>
      </c>
    </row>
    <row r="11" spans="1:16">
      <c r="A11" s="18">
        <v>4</v>
      </c>
      <c r="B11" s="6">
        <v>24</v>
      </c>
      <c r="C11">
        <v>1.6923076923076901</v>
      </c>
      <c r="D11" t="s">
        <v>14</v>
      </c>
      <c r="E11">
        <v>20</v>
      </c>
      <c r="F11" s="21" t="s">
        <v>15</v>
      </c>
      <c r="G11" t="s">
        <v>283</v>
      </c>
      <c r="H11">
        <v>49.6</v>
      </c>
      <c r="I11" t="s">
        <v>35</v>
      </c>
      <c r="J11" t="s">
        <v>18</v>
      </c>
      <c r="K11" t="s">
        <v>39</v>
      </c>
      <c r="L11" t="s">
        <v>20</v>
      </c>
      <c r="M11" t="s">
        <v>326</v>
      </c>
      <c r="N11">
        <v>5000</v>
      </c>
      <c r="O11" s="18">
        <v>24766522</v>
      </c>
    </row>
    <row r="12" spans="1:16">
      <c r="A12" s="18">
        <v>5</v>
      </c>
      <c r="B12" s="6">
        <v>1</v>
      </c>
      <c r="C12">
        <v>0.63999999999999702</v>
      </c>
      <c r="D12" t="s">
        <v>14</v>
      </c>
      <c r="E12">
        <v>23.5</v>
      </c>
      <c r="F12" s="21" t="s">
        <v>42</v>
      </c>
      <c r="G12" t="s">
        <v>283</v>
      </c>
      <c r="H12">
        <v>55</v>
      </c>
      <c r="I12" t="s">
        <v>29</v>
      </c>
      <c r="J12" t="s">
        <v>18</v>
      </c>
      <c r="K12" t="s">
        <v>39</v>
      </c>
      <c r="L12" t="s">
        <v>43</v>
      </c>
      <c r="M12" t="s">
        <v>57</v>
      </c>
      <c r="N12">
        <v>5000</v>
      </c>
      <c r="O12" s="18">
        <v>22690722</v>
      </c>
      <c r="P12" s="6" t="s">
        <v>44</v>
      </c>
    </row>
    <row r="13" spans="1:16">
      <c r="A13" s="18">
        <v>5</v>
      </c>
      <c r="B13" s="6">
        <v>4</v>
      </c>
      <c r="C13">
        <v>1.03999999999999</v>
      </c>
      <c r="D13" t="s">
        <v>14</v>
      </c>
      <c r="E13">
        <v>22.5</v>
      </c>
      <c r="F13" s="21" t="s">
        <v>42</v>
      </c>
      <c r="G13" t="s">
        <v>283</v>
      </c>
      <c r="H13">
        <v>55</v>
      </c>
      <c r="I13" t="s">
        <v>29</v>
      </c>
      <c r="J13" t="s">
        <v>18</v>
      </c>
      <c r="K13" t="s">
        <v>39</v>
      </c>
      <c r="L13" t="s">
        <v>43</v>
      </c>
      <c r="M13" t="s">
        <v>57</v>
      </c>
      <c r="N13">
        <v>5000</v>
      </c>
      <c r="O13" s="18">
        <v>22690722</v>
      </c>
    </row>
    <row r="14" spans="1:16">
      <c r="A14" s="18">
        <v>5</v>
      </c>
      <c r="B14" s="6">
        <v>24</v>
      </c>
      <c r="C14">
        <v>1.03999999999999</v>
      </c>
      <c r="D14" t="s">
        <v>14</v>
      </c>
      <c r="E14">
        <v>22.5</v>
      </c>
      <c r="F14" s="21" t="s">
        <v>42</v>
      </c>
      <c r="G14" t="s">
        <v>283</v>
      </c>
      <c r="H14">
        <v>55</v>
      </c>
      <c r="I14" t="s">
        <v>29</v>
      </c>
      <c r="J14" t="s">
        <v>18</v>
      </c>
      <c r="K14" t="s">
        <v>39</v>
      </c>
      <c r="L14" t="s">
        <v>43</v>
      </c>
      <c r="M14" t="s">
        <v>57</v>
      </c>
      <c r="N14">
        <v>5000</v>
      </c>
      <c r="O14" s="18">
        <v>22690722</v>
      </c>
    </row>
    <row r="15" spans="1:16">
      <c r="A15" s="18">
        <v>6</v>
      </c>
      <c r="B15" s="6">
        <v>1</v>
      </c>
      <c r="C15">
        <v>1.68</v>
      </c>
      <c r="D15" t="s">
        <v>14</v>
      </c>
      <c r="E15">
        <v>22.5</v>
      </c>
      <c r="F15" s="21" t="s">
        <v>42</v>
      </c>
      <c r="G15" t="s">
        <v>283</v>
      </c>
      <c r="H15">
        <v>30</v>
      </c>
      <c r="I15" t="s">
        <v>29</v>
      </c>
      <c r="J15" t="s">
        <v>18</v>
      </c>
      <c r="K15" t="s">
        <v>39</v>
      </c>
      <c r="L15" t="s">
        <v>43</v>
      </c>
      <c r="M15" t="s">
        <v>57</v>
      </c>
      <c r="N15">
        <v>5000</v>
      </c>
      <c r="O15" s="18">
        <v>22690722</v>
      </c>
      <c r="P15" s="6" t="s">
        <v>45</v>
      </c>
    </row>
    <row r="16" spans="1:16">
      <c r="A16" s="18">
        <v>6</v>
      </c>
      <c r="B16" s="6">
        <v>4</v>
      </c>
      <c r="C16">
        <v>1.8399999999999901</v>
      </c>
      <c r="D16" t="s">
        <v>14</v>
      </c>
      <c r="E16">
        <v>22.5</v>
      </c>
      <c r="F16" s="21" t="s">
        <v>42</v>
      </c>
      <c r="G16" t="s">
        <v>283</v>
      </c>
      <c r="H16">
        <v>30</v>
      </c>
      <c r="I16" t="s">
        <v>29</v>
      </c>
      <c r="J16" t="s">
        <v>18</v>
      </c>
      <c r="K16" t="s">
        <v>39</v>
      </c>
      <c r="L16" t="s">
        <v>43</v>
      </c>
      <c r="M16" t="s">
        <v>57</v>
      </c>
      <c r="N16">
        <v>5000</v>
      </c>
      <c r="O16" s="18">
        <v>22690722</v>
      </c>
    </row>
    <row r="17" spans="1:16">
      <c r="A17" s="18">
        <v>6</v>
      </c>
      <c r="B17" s="6">
        <v>24</v>
      </c>
      <c r="C17">
        <v>1.43999999999999</v>
      </c>
      <c r="D17" t="s">
        <v>14</v>
      </c>
      <c r="E17">
        <v>22.5</v>
      </c>
      <c r="F17" s="21" t="s">
        <v>42</v>
      </c>
      <c r="G17" t="s">
        <v>283</v>
      </c>
      <c r="H17">
        <v>30</v>
      </c>
      <c r="I17" t="s">
        <v>29</v>
      </c>
      <c r="J17" t="s">
        <v>18</v>
      </c>
      <c r="K17" t="s">
        <v>39</v>
      </c>
      <c r="L17" t="s">
        <v>43</v>
      </c>
      <c r="M17" t="s">
        <v>57</v>
      </c>
      <c r="N17">
        <v>5000</v>
      </c>
      <c r="O17" s="18">
        <v>22690722</v>
      </c>
    </row>
    <row r="18" spans="1:16">
      <c r="A18" s="18">
        <v>7</v>
      </c>
      <c r="B18" s="6">
        <v>1</v>
      </c>
      <c r="C18">
        <v>0.41666666666666702</v>
      </c>
      <c r="D18" t="s">
        <v>14</v>
      </c>
      <c r="E18">
        <v>22.5</v>
      </c>
      <c r="F18" s="21" t="s">
        <v>42</v>
      </c>
      <c r="G18" t="s">
        <v>283</v>
      </c>
      <c r="H18">
        <v>55</v>
      </c>
      <c r="I18" t="s">
        <v>29</v>
      </c>
      <c r="J18" t="s">
        <v>18</v>
      </c>
      <c r="K18" t="s">
        <v>39</v>
      </c>
      <c r="L18" t="s">
        <v>43</v>
      </c>
      <c r="M18" t="s">
        <v>57</v>
      </c>
      <c r="N18">
        <v>5000</v>
      </c>
      <c r="O18" s="18">
        <v>22690722</v>
      </c>
      <c r="P18" s="6" t="s">
        <v>46</v>
      </c>
    </row>
    <row r="19" spans="1:16">
      <c r="A19" s="18">
        <v>7</v>
      </c>
      <c r="B19" s="6">
        <v>4</v>
      </c>
      <c r="C19">
        <v>0.41666666666666702</v>
      </c>
      <c r="D19" t="s">
        <v>14</v>
      </c>
      <c r="E19">
        <v>22.5</v>
      </c>
      <c r="F19" s="21" t="s">
        <v>42</v>
      </c>
      <c r="G19" t="s">
        <v>283</v>
      </c>
      <c r="H19">
        <v>55</v>
      </c>
      <c r="I19" t="s">
        <v>29</v>
      </c>
      <c r="J19" t="s">
        <v>18</v>
      </c>
      <c r="K19" t="s">
        <v>39</v>
      </c>
      <c r="L19" t="s">
        <v>43</v>
      </c>
      <c r="M19" t="s">
        <v>57</v>
      </c>
      <c r="N19">
        <v>5000</v>
      </c>
      <c r="O19" s="18">
        <v>22690722</v>
      </c>
    </row>
    <row r="20" spans="1:16">
      <c r="A20" s="18">
        <v>7</v>
      </c>
      <c r="B20" s="6">
        <v>24</v>
      </c>
      <c r="C20">
        <v>0.33333333333333198</v>
      </c>
      <c r="D20" t="s">
        <v>14</v>
      </c>
      <c r="E20">
        <v>22.5</v>
      </c>
      <c r="F20" s="21" t="s">
        <v>42</v>
      </c>
      <c r="G20" t="s">
        <v>283</v>
      </c>
      <c r="H20">
        <v>55</v>
      </c>
      <c r="I20" t="s">
        <v>29</v>
      </c>
      <c r="J20" t="s">
        <v>18</v>
      </c>
      <c r="K20" t="s">
        <v>39</v>
      </c>
      <c r="L20" t="s">
        <v>43</v>
      </c>
      <c r="M20" t="s">
        <v>57</v>
      </c>
      <c r="N20">
        <v>5000</v>
      </c>
      <c r="O20" s="18">
        <v>22690722</v>
      </c>
    </row>
    <row r="21" spans="1:16">
      <c r="A21" s="18">
        <v>8</v>
      </c>
      <c r="B21" s="6">
        <v>1</v>
      </c>
      <c r="C21">
        <v>1.9199999999999899</v>
      </c>
      <c r="D21" t="s">
        <v>14</v>
      </c>
      <c r="E21">
        <v>22.5</v>
      </c>
      <c r="F21" s="21" t="s">
        <v>42</v>
      </c>
      <c r="G21" t="s">
        <v>283</v>
      </c>
      <c r="H21">
        <v>30</v>
      </c>
      <c r="I21" t="s">
        <v>29</v>
      </c>
      <c r="J21" t="s">
        <v>18</v>
      </c>
      <c r="K21" t="s">
        <v>39</v>
      </c>
      <c r="L21" t="s">
        <v>43</v>
      </c>
      <c r="M21" t="s">
        <v>57</v>
      </c>
      <c r="N21">
        <v>5000</v>
      </c>
      <c r="O21" s="18">
        <v>22690722</v>
      </c>
      <c r="P21" s="6" t="s">
        <v>47</v>
      </c>
    </row>
    <row r="22" spans="1:16">
      <c r="A22" s="18">
        <v>8</v>
      </c>
      <c r="B22" s="6">
        <v>4</v>
      </c>
      <c r="C22">
        <v>1.8399999999999901</v>
      </c>
      <c r="D22" t="s">
        <v>14</v>
      </c>
      <c r="E22">
        <v>22.5</v>
      </c>
      <c r="F22" s="21" t="s">
        <v>42</v>
      </c>
      <c r="G22" t="s">
        <v>283</v>
      </c>
      <c r="H22">
        <v>30</v>
      </c>
      <c r="I22" t="s">
        <v>29</v>
      </c>
      <c r="J22" t="s">
        <v>18</v>
      </c>
      <c r="K22" t="s">
        <v>39</v>
      </c>
      <c r="L22" t="s">
        <v>43</v>
      </c>
      <c r="M22" t="s">
        <v>57</v>
      </c>
      <c r="N22">
        <v>5000</v>
      </c>
      <c r="O22" s="18">
        <v>22690722</v>
      </c>
    </row>
    <row r="23" spans="1:16">
      <c r="A23" s="18">
        <v>8</v>
      </c>
      <c r="B23" s="6">
        <v>24</v>
      </c>
      <c r="C23">
        <v>1.51999999999999</v>
      </c>
      <c r="D23" t="s">
        <v>14</v>
      </c>
      <c r="E23">
        <v>22.5</v>
      </c>
      <c r="F23" s="21" t="s">
        <v>42</v>
      </c>
      <c r="G23" t="s">
        <v>283</v>
      </c>
      <c r="H23">
        <v>30</v>
      </c>
      <c r="I23" t="s">
        <v>29</v>
      </c>
      <c r="J23" t="s">
        <v>18</v>
      </c>
      <c r="K23" t="s">
        <v>39</v>
      </c>
      <c r="L23" t="s">
        <v>43</v>
      </c>
      <c r="M23" t="s">
        <v>57</v>
      </c>
      <c r="N23">
        <v>5000</v>
      </c>
      <c r="O23" s="18">
        <v>22690722</v>
      </c>
    </row>
    <row r="24" spans="1:16">
      <c r="A24" s="18">
        <v>9</v>
      </c>
      <c r="B24" s="6">
        <v>48</v>
      </c>
      <c r="C24">
        <v>1.3694267515923499</v>
      </c>
      <c r="D24" t="s">
        <v>14</v>
      </c>
      <c r="E24">
        <v>20</v>
      </c>
      <c r="F24" s="6" t="s">
        <v>65</v>
      </c>
      <c r="G24" t="s">
        <v>283</v>
      </c>
      <c r="H24">
        <v>24.4</v>
      </c>
      <c r="I24" t="s">
        <v>29</v>
      </c>
      <c r="J24" t="s">
        <v>18</v>
      </c>
      <c r="K24" t="s">
        <v>19</v>
      </c>
      <c r="L24" t="s">
        <v>63</v>
      </c>
      <c r="M24" t="s">
        <v>59</v>
      </c>
      <c r="N24">
        <v>3000</v>
      </c>
      <c r="O24" s="18">
        <v>23343632</v>
      </c>
      <c r="P24" s="6" t="s">
        <v>64</v>
      </c>
    </row>
    <row r="25" spans="1:16">
      <c r="A25" s="18">
        <v>10</v>
      </c>
      <c r="B25" s="6">
        <v>2</v>
      </c>
      <c r="C25">
        <v>1.1111111111111101</v>
      </c>
      <c r="D25" t="s">
        <v>14</v>
      </c>
      <c r="E25">
        <v>21</v>
      </c>
      <c r="F25" s="6" t="s">
        <v>65</v>
      </c>
      <c r="G25" t="s">
        <v>283</v>
      </c>
      <c r="H25">
        <v>120</v>
      </c>
      <c r="I25" t="s">
        <v>29</v>
      </c>
      <c r="J25" t="s">
        <v>18</v>
      </c>
      <c r="K25" t="s">
        <v>19</v>
      </c>
      <c r="L25" t="s">
        <v>43</v>
      </c>
      <c r="M25" t="s">
        <v>326</v>
      </c>
      <c r="N25">
        <v>2500</v>
      </c>
      <c r="O25" s="18">
        <v>21608124</v>
      </c>
      <c r="P25" s="18" t="s">
        <v>66</v>
      </c>
    </row>
    <row r="26" spans="1:16">
      <c r="A26" s="18">
        <v>10</v>
      </c>
      <c r="B26" s="6">
        <v>5</v>
      </c>
      <c r="C26">
        <v>0.93333333333333302</v>
      </c>
      <c r="D26" t="s">
        <v>14</v>
      </c>
      <c r="E26">
        <v>21</v>
      </c>
      <c r="F26" s="6" t="s">
        <v>65</v>
      </c>
      <c r="G26" t="s">
        <v>283</v>
      </c>
      <c r="H26">
        <v>120</v>
      </c>
      <c r="I26" t="s">
        <v>29</v>
      </c>
      <c r="J26" t="s">
        <v>18</v>
      </c>
      <c r="K26" t="s">
        <v>19</v>
      </c>
      <c r="L26" t="s">
        <v>43</v>
      </c>
      <c r="M26" t="s">
        <v>326</v>
      </c>
      <c r="N26">
        <v>2500</v>
      </c>
      <c r="O26" s="18">
        <v>21608124</v>
      </c>
    </row>
    <row r="27" spans="1:16">
      <c r="A27" s="18">
        <v>10</v>
      </c>
      <c r="B27" s="6">
        <v>24</v>
      </c>
      <c r="C27">
        <v>1.0588235294117601</v>
      </c>
      <c r="D27" t="s">
        <v>14</v>
      </c>
      <c r="E27">
        <v>21</v>
      </c>
      <c r="F27" s="6" t="s">
        <v>65</v>
      </c>
      <c r="G27" t="s">
        <v>283</v>
      </c>
      <c r="H27">
        <v>120</v>
      </c>
      <c r="I27" t="s">
        <v>29</v>
      </c>
      <c r="J27" t="s">
        <v>18</v>
      </c>
      <c r="K27" t="s">
        <v>19</v>
      </c>
      <c r="L27" t="s">
        <v>43</v>
      </c>
      <c r="M27" t="s">
        <v>326</v>
      </c>
      <c r="N27">
        <v>2500</v>
      </c>
      <c r="O27" s="18">
        <v>21608124</v>
      </c>
    </row>
    <row r="28" spans="1:16">
      <c r="A28" s="18">
        <v>11</v>
      </c>
      <c r="B28" s="6">
        <v>0.5</v>
      </c>
      <c r="C28">
        <v>0.33</v>
      </c>
      <c r="D28" t="s">
        <v>14</v>
      </c>
      <c r="E28">
        <v>23</v>
      </c>
      <c r="F28" s="6" t="s">
        <v>67</v>
      </c>
      <c r="G28" t="s">
        <v>283</v>
      </c>
      <c r="H28">
        <v>10</v>
      </c>
      <c r="I28" t="s">
        <v>167</v>
      </c>
      <c r="J28" t="s">
        <v>18</v>
      </c>
      <c r="K28" t="s">
        <v>19</v>
      </c>
      <c r="L28" t="s">
        <v>68</v>
      </c>
      <c r="M28" t="s">
        <v>326</v>
      </c>
      <c r="N28">
        <v>0</v>
      </c>
      <c r="O28" s="18">
        <v>33212346</v>
      </c>
      <c r="P28" s="6" t="s">
        <v>69</v>
      </c>
    </row>
    <row r="29" spans="1:16">
      <c r="A29" s="18">
        <v>11</v>
      </c>
      <c r="B29" s="6">
        <v>1</v>
      </c>
      <c r="C29">
        <v>1.59</v>
      </c>
      <c r="D29" t="s">
        <v>14</v>
      </c>
      <c r="E29">
        <v>23</v>
      </c>
      <c r="F29" s="6" t="s">
        <v>67</v>
      </c>
      <c r="G29" t="s">
        <v>283</v>
      </c>
      <c r="H29">
        <v>10</v>
      </c>
      <c r="I29" t="s">
        <v>167</v>
      </c>
      <c r="J29" t="s">
        <v>18</v>
      </c>
      <c r="K29" t="s">
        <v>19</v>
      </c>
      <c r="L29" t="s">
        <v>68</v>
      </c>
      <c r="M29" t="s">
        <v>326</v>
      </c>
      <c r="N29">
        <v>0</v>
      </c>
      <c r="O29" s="18">
        <v>33212346</v>
      </c>
    </row>
    <row r="30" spans="1:16">
      <c r="A30" s="18">
        <v>11</v>
      </c>
      <c r="B30" s="6">
        <v>3</v>
      </c>
      <c r="C30">
        <v>1.04</v>
      </c>
      <c r="D30" t="s">
        <v>14</v>
      </c>
      <c r="E30">
        <v>23</v>
      </c>
      <c r="F30" s="6" t="s">
        <v>67</v>
      </c>
      <c r="G30" t="s">
        <v>283</v>
      </c>
      <c r="H30">
        <v>10</v>
      </c>
      <c r="I30" t="s">
        <v>167</v>
      </c>
      <c r="J30" t="s">
        <v>18</v>
      </c>
      <c r="K30" t="s">
        <v>19</v>
      </c>
      <c r="L30" t="s">
        <v>68</v>
      </c>
      <c r="M30" t="s">
        <v>326</v>
      </c>
      <c r="N30">
        <v>0</v>
      </c>
      <c r="O30" s="18">
        <v>33212346</v>
      </c>
    </row>
    <row r="31" spans="1:16">
      <c r="A31" s="18">
        <v>12</v>
      </c>
      <c r="B31" s="6">
        <v>48</v>
      </c>
      <c r="C31">
        <v>1.02564102564101</v>
      </c>
      <c r="D31" t="s">
        <v>14</v>
      </c>
      <c r="E31">
        <v>22.5</v>
      </c>
      <c r="F31" s="6" t="s">
        <v>65</v>
      </c>
      <c r="G31" t="s">
        <v>283</v>
      </c>
      <c r="H31">
        <v>20</v>
      </c>
      <c r="I31" s="6" t="s">
        <v>92</v>
      </c>
      <c r="J31" t="s">
        <v>18</v>
      </c>
      <c r="K31" t="s">
        <v>19</v>
      </c>
      <c r="L31" t="s">
        <v>71</v>
      </c>
      <c r="M31" t="s">
        <v>196</v>
      </c>
      <c r="N31">
        <v>5000</v>
      </c>
      <c r="O31" s="18">
        <v>19131103</v>
      </c>
      <c r="P31" s="6" t="s">
        <v>79</v>
      </c>
    </row>
    <row r="32" spans="1:16">
      <c r="A32" s="18">
        <v>13</v>
      </c>
      <c r="B32" s="6">
        <v>48</v>
      </c>
      <c r="C32" s="6">
        <v>0.65900000000000003</v>
      </c>
      <c r="D32" t="s">
        <v>14</v>
      </c>
      <c r="E32">
        <v>22.5</v>
      </c>
      <c r="F32" s="6" t="s">
        <v>65</v>
      </c>
      <c r="G32" t="s">
        <v>283</v>
      </c>
      <c r="H32">
        <v>80</v>
      </c>
      <c r="I32" s="6" t="s">
        <v>92</v>
      </c>
      <c r="J32" t="s">
        <v>18</v>
      </c>
      <c r="K32" t="s">
        <v>19</v>
      </c>
      <c r="L32" t="s">
        <v>71</v>
      </c>
      <c r="M32" t="s">
        <v>196</v>
      </c>
      <c r="N32">
        <v>5000</v>
      </c>
      <c r="O32" s="18">
        <v>19131103</v>
      </c>
      <c r="P32" s="6" t="s">
        <v>80</v>
      </c>
    </row>
    <row r="33" spans="1:16">
      <c r="A33" s="18">
        <v>14</v>
      </c>
      <c r="B33" s="6">
        <v>1</v>
      </c>
      <c r="C33">
        <v>2.8235294117646998</v>
      </c>
      <c r="D33" t="s">
        <v>14</v>
      </c>
      <c r="E33">
        <v>20</v>
      </c>
      <c r="F33" s="21" t="s">
        <v>15</v>
      </c>
      <c r="G33" t="s">
        <v>283</v>
      </c>
      <c r="H33">
        <v>9.4</v>
      </c>
      <c r="I33" t="s">
        <v>81</v>
      </c>
      <c r="J33" t="s">
        <v>18</v>
      </c>
      <c r="K33" t="s">
        <v>19</v>
      </c>
      <c r="L33" t="s">
        <v>20</v>
      </c>
      <c r="M33" t="s">
        <v>196</v>
      </c>
      <c r="N33">
        <v>5000</v>
      </c>
      <c r="O33" s="18">
        <v>24272951</v>
      </c>
      <c r="P33" s="6" t="s">
        <v>83</v>
      </c>
    </row>
    <row r="34" spans="1:16">
      <c r="A34" s="18">
        <v>14</v>
      </c>
      <c r="B34" s="6">
        <v>24</v>
      </c>
      <c r="C34">
        <v>5.4117647058823497</v>
      </c>
      <c r="D34" t="s">
        <v>14</v>
      </c>
      <c r="E34">
        <v>20</v>
      </c>
      <c r="F34" s="21" t="s">
        <v>15</v>
      </c>
      <c r="G34" t="s">
        <v>283</v>
      </c>
      <c r="H34">
        <v>9.4</v>
      </c>
      <c r="I34" t="s">
        <v>81</v>
      </c>
      <c r="J34" t="s">
        <v>18</v>
      </c>
      <c r="K34" t="s">
        <v>19</v>
      </c>
      <c r="L34" t="s">
        <v>20</v>
      </c>
      <c r="M34" t="s">
        <v>196</v>
      </c>
      <c r="N34">
        <v>5000</v>
      </c>
      <c r="O34" s="18">
        <v>24272951</v>
      </c>
      <c r="P34" s="6"/>
    </row>
    <row r="35" spans="1:16">
      <c r="A35" s="18">
        <v>14</v>
      </c>
      <c r="B35" s="6">
        <v>48</v>
      </c>
      <c r="C35">
        <v>5.2941176470588198</v>
      </c>
      <c r="D35" t="s">
        <v>14</v>
      </c>
      <c r="E35">
        <v>20</v>
      </c>
      <c r="F35" s="21" t="s">
        <v>15</v>
      </c>
      <c r="G35" t="s">
        <v>283</v>
      </c>
      <c r="H35">
        <v>9.4</v>
      </c>
      <c r="I35" t="s">
        <v>81</v>
      </c>
      <c r="J35" t="s">
        <v>18</v>
      </c>
      <c r="K35" t="s">
        <v>19</v>
      </c>
      <c r="L35" t="s">
        <v>20</v>
      </c>
      <c r="M35" t="s">
        <v>196</v>
      </c>
      <c r="N35">
        <v>5000</v>
      </c>
      <c r="O35" s="18">
        <v>24272951</v>
      </c>
      <c r="P35" s="6"/>
    </row>
    <row r="36" spans="1:16">
      <c r="A36" s="18">
        <v>15</v>
      </c>
      <c r="B36" s="6">
        <v>0.5</v>
      </c>
      <c r="C36">
        <v>0.93</v>
      </c>
      <c r="D36" t="s">
        <v>14</v>
      </c>
      <c r="E36">
        <v>22.5</v>
      </c>
      <c r="F36" s="6" t="s">
        <v>65</v>
      </c>
      <c r="G36" t="s">
        <v>283</v>
      </c>
      <c r="H36">
        <v>21.5</v>
      </c>
      <c r="I36" t="s">
        <v>167</v>
      </c>
      <c r="J36" t="s">
        <v>18</v>
      </c>
      <c r="K36" t="s">
        <v>19</v>
      </c>
      <c r="L36" s="6" t="s">
        <v>84</v>
      </c>
      <c r="M36" s="6" t="s">
        <v>326</v>
      </c>
      <c r="N36">
        <v>0</v>
      </c>
      <c r="O36" s="18">
        <v>21513349</v>
      </c>
      <c r="P36" s="6" t="s">
        <v>85</v>
      </c>
    </row>
    <row r="37" spans="1:16">
      <c r="A37" s="18">
        <v>15</v>
      </c>
      <c r="B37" s="6">
        <v>1</v>
      </c>
      <c r="C37">
        <v>0.08</v>
      </c>
      <c r="D37" t="s">
        <v>14</v>
      </c>
      <c r="E37">
        <v>22.5</v>
      </c>
      <c r="F37" s="6" t="s">
        <v>65</v>
      </c>
      <c r="G37" t="s">
        <v>283</v>
      </c>
      <c r="H37">
        <v>21.5</v>
      </c>
      <c r="I37" t="s">
        <v>167</v>
      </c>
      <c r="J37" t="s">
        <v>18</v>
      </c>
      <c r="K37" t="s">
        <v>19</v>
      </c>
      <c r="L37" s="6" t="s">
        <v>84</v>
      </c>
      <c r="M37" s="6" t="s">
        <v>326</v>
      </c>
      <c r="N37">
        <v>0</v>
      </c>
      <c r="O37" s="18">
        <v>21513349</v>
      </c>
    </row>
    <row r="38" spans="1:16">
      <c r="A38" s="18">
        <v>15</v>
      </c>
      <c r="B38" s="6">
        <v>3</v>
      </c>
      <c r="C38">
        <v>0.11</v>
      </c>
      <c r="D38" t="s">
        <v>14</v>
      </c>
      <c r="E38">
        <v>22.5</v>
      </c>
      <c r="F38" s="6" t="s">
        <v>65</v>
      </c>
      <c r="G38" t="s">
        <v>283</v>
      </c>
      <c r="H38">
        <v>21.5</v>
      </c>
      <c r="I38" t="s">
        <v>167</v>
      </c>
      <c r="J38" t="s">
        <v>18</v>
      </c>
      <c r="K38" t="s">
        <v>19</v>
      </c>
      <c r="L38" s="6" t="s">
        <v>84</v>
      </c>
      <c r="M38" s="6" t="s">
        <v>326</v>
      </c>
      <c r="N38">
        <v>0</v>
      </c>
      <c r="O38" s="18">
        <v>21513349</v>
      </c>
    </row>
    <row r="39" spans="1:16">
      <c r="A39" s="18">
        <v>15</v>
      </c>
      <c r="B39" s="6">
        <v>24</v>
      </c>
      <c r="C39">
        <v>0.13</v>
      </c>
      <c r="D39" t="s">
        <v>14</v>
      </c>
      <c r="E39">
        <v>22.5</v>
      </c>
      <c r="F39" s="6" t="s">
        <v>65</v>
      </c>
      <c r="G39" t="s">
        <v>283</v>
      </c>
      <c r="H39">
        <v>21.5</v>
      </c>
      <c r="I39" t="s">
        <v>167</v>
      </c>
      <c r="J39" t="s">
        <v>18</v>
      </c>
      <c r="K39" t="s">
        <v>19</v>
      </c>
      <c r="L39" s="6" t="s">
        <v>84</v>
      </c>
      <c r="M39" s="6" t="s">
        <v>326</v>
      </c>
      <c r="N39">
        <v>0</v>
      </c>
      <c r="O39" s="18">
        <v>21513349</v>
      </c>
    </row>
    <row r="40" spans="1:16">
      <c r="A40" s="18">
        <v>16</v>
      </c>
      <c r="B40" s="6">
        <v>1</v>
      </c>
      <c r="C40">
        <v>1.86440677966101</v>
      </c>
      <c r="D40" t="s">
        <v>14</v>
      </c>
      <c r="E40">
        <v>18</v>
      </c>
      <c r="F40" s="21" t="s">
        <v>15</v>
      </c>
      <c r="G40" t="s">
        <v>283</v>
      </c>
      <c r="H40">
        <v>5</v>
      </c>
      <c r="I40" t="s">
        <v>95</v>
      </c>
      <c r="J40" t="s">
        <v>18</v>
      </c>
      <c r="K40" t="s">
        <v>19</v>
      </c>
      <c r="L40" t="s">
        <v>96</v>
      </c>
      <c r="M40" s="6" t="s">
        <v>326</v>
      </c>
      <c r="N40">
        <v>5000</v>
      </c>
      <c r="O40" s="18">
        <v>26865221</v>
      </c>
      <c r="P40" t="s">
        <v>97</v>
      </c>
    </row>
    <row r="41" spans="1:16">
      <c r="A41" s="18">
        <v>16</v>
      </c>
      <c r="B41" s="6">
        <v>4</v>
      </c>
      <c r="C41">
        <v>1.2711864406779601</v>
      </c>
      <c r="D41" t="s">
        <v>14</v>
      </c>
      <c r="E41">
        <v>18</v>
      </c>
      <c r="F41" s="21" t="s">
        <v>15</v>
      </c>
      <c r="G41" t="s">
        <v>283</v>
      </c>
      <c r="H41">
        <v>5</v>
      </c>
      <c r="I41" t="s">
        <v>95</v>
      </c>
      <c r="J41" t="s">
        <v>18</v>
      </c>
      <c r="K41" t="s">
        <v>19</v>
      </c>
      <c r="L41" t="s">
        <v>96</v>
      </c>
      <c r="M41" s="6" t="s">
        <v>326</v>
      </c>
      <c r="N41">
        <v>5000</v>
      </c>
      <c r="O41" s="18">
        <v>26865221</v>
      </c>
    </row>
    <row r="42" spans="1:16">
      <c r="A42" s="18">
        <v>16</v>
      </c>
      <c r="B42" s="6">
        <v>24</v>
      </c>
      <c r="C42">
        <v>1.0169491525423699</v>
      </c>
      <c r="D42" t="s">
        <v>14</v>
      </c>
      <c r="E42">
        <v>18</v>
      </c>
      <c r="F42" s="21" t="s">
        <v>15</v>
      </c>
      <c r="G42" t="s">
        <v>283</v>
      </c>
      <c r="H42">
        <v>5</v>
      </c>
      <c r="I42" t="s">
        <v>95</v>
      </c>
      <c r="J42" t="s">
        <v>18</v>
      </c>
      <c r="K42" t="s">
        <v>19</v>
      </c>
      <c r="L42" t="s">
        <v>96</v>
      </c>
      <c r="M42" s="6" t="s">
        <v>326</v>
      </c>
      <c r="N42">
        <v>5000</v>
      </c>
      <c r="O42" s="18">
        <v>26865221</v>
      </c>
    </row>
    <row r="43" spans="1:16">
      <c r="A43" s="18">
        <v>17</v>
      </c>
      <c r="B43" s="6">
        <v>1</v>
      </c>
      <c r="C43">
        <v>1.7021276595744701</v>
      </c>
      <c r="D43" t="s">
        <v>14</v>
      </c>
      <c r="E43">
        <v>18</v>
      </c>
      <c r="F43" s="21" t="s">
        <v>15</v>
      </c>
      <c r="G43" t="s">
        <v>283</v>
      </c>
      <c r="H43">
        <v>18</v>
      </c>
      <c r="I43" t="s">
        <v>95</v>
      </c>
      <c r="J43" t="s">
        <v>18</v>
      </c>
      <c r="K43" t="s">
        <v>19</v>
      </c>
      <c r="L43" t="s">
        <v>96</v>
      </c>
      <c r="M43" s="6" t="s">
        <v>326</v>
      </c>
      <c r="N43">
        <v>5000</v>
      </c>
      <c r="O43" s="18">
        <v>26865221</v>
      </c>
      <c r="P43" s="25" t="s">
        <v>98</v>
      </c>
    </row>
    <row r="44" spans="1:16">
      <c r="A44" s="18">
        <v>17</v>
      </c>
      <c r="B44" s="6">
        <v>4</v>
      </c>
      <c r="C44">
        <v>1.4893617021276599</v>
      </c>
      <c r="D44" t="s">
        <v>14</v>
      </c>
      <c r="E44">
        <v>18</v>
      </c>
      <c r="F44" s="21" t="s">
        <v>15</v>
      </c>
      <c r="G44" t="s">
        <v>283</v>
      </c>
      <c r="H44">
        <v>18</v>
      </c>
      <c r="I44" t="s">
        <v>95</v>
      </c>
      <c r="J44" t="s">
        <v>18</v>
      </c>
      <c r="K44" t="s">
        <v>19</v>
      </c>
      <c r="L44" t="s">
        <v>96</v>
      </c>
      <c r="M44" s="6" t="s">
        <v>326</v>
      </c>
      <c r="N44">
        <v>5000</v>
      </c>
      <c r="O44" s="18">
        <v>26865221</v>
      </c>
    </row>
    <row r="45" spans="1:16">
      <c r="A45" s="18">
        <v>17</v>
      </c>
      <c r="B45" s="6">
        <v>24</v>
      </c>
      <c r="C45">
        <v>1.27659574468084</v>
      </c>
      <c r="D45" t="s">
        <v>14</v>
      </c>
      <c r="E45">
        <v>18</v>
      </c>
      <c r="F45" s="21" t="s">
        <v>15</v>
      </c>
      <c r="G45" t="s">
        <v>283</v>
      </c>
      <c r="H45">
        <v>18</v>
      </c>
      <c r="I45" t="s">
        <v>95</v>
      </c>
      <c r="J45" t="s">
        <v>18</v>
      </c>
      <c r="K45" t="s">
        <v>19</v>
      </c>
      <c r="L45" t="s">
        <v>96</v>
      </c>
      <c r="M45" s="6" t="s">
        <v>326</v>
      </c>
      <c r="N45">
        <v>5000</v>
      </c>
      <c r="O45" s="18">
        <v>26865221</v>
      </c>
    </row>
    <row r="46" spans="1:16">
      <c r="A46" s="18">
        <v>18</v>
      </c>
      <c r="B46" s="6">
        <v>24</v>
      </c>
      <c r="C46">
        <v>0.75949367088606601</v>
      </c>
      <c r="D46" t="s">
        <v>14</v>
      </c>
      <c r="E46">
        <v>18</v>
      </c>
      <c r="F46" s="21" t="s">
        <v>15</v>
      </c>
      <c r="G46" t="s">
        <v>283</v>
      </c>
      <c r="H46">
        <v>14</v>
      </c>
      <c r="I46" s="5" t="s">
        <v>328</v>
      </c>
      <c r="J46" t="s">
        <v>18</v>
      </c>
      <c r="K46" t="s">
        <v>99</v>
      </c>
      <c r="L46" t="s">
        <v>20</v>
      </c>
      <c r="M46" s="6" t="s">
        <v>326</v>
      </c>
      <c r="N46" t="s">
        <v>53</v>
      </c>
      <c r="O46" s="18">
        <v>20210487</v>
      </c>
      <c r="P46" s="6" t="s">
        <v>101</v>
      </c>
    </row>
    <row r="47" spans="1:16">
      <c r="A47" s="18">
        <v>18</v>
      </c>
      <c r="B47" s="6">
        <v>168</v>
      </c>
      <c r="C47">
        <v>0.50632911392403801</v>
      </c>
      <c r="D47" t="s">
        <v>14</v>
      </c>
      <c r="E47">
        <v>18</v>
      </c>
      <c r="F47" s="21" t="s">
        <v>15</v>
      </c>
      <c r="G47" t="s">
        <v>283</v>
      </c>
      <c r="H47">
        <v>14</v>
      </c>
      <c r="I47" s="5" t="s">
        <v>328</v>
      </c>
      <c r="J47" t="s">
        <v>18</v>
      </c>
      <c r="K47" t="s">
        <v>99</v>
      </c>
      <c r="L47" t="s">
        <v>20</v>
      </c>
      <c r="M47" s="6" t="s">
        <v>326</v>
      </c>
      <c r="N47" t="s">
        <v>53</v>
      </c>
      <c r="O47" s="18">
        <v>20210487</v>
      </c>
    </row>
    <row r="48" spans="1:16">
      <c r="A48" s="18">
        <v>19</v>
      </c>
      <c r="B48" s="6">
        <v>1</v>
      </c>
      <c r="C48">
        <v>1.3548387096774099</v>
      </c>
      <c r="D48" t="s">
        <v>14</v>
      </c>
      <c r="E48">
        <v>20</v>
      </c>
      <c r="F48" s="21" t="s">
        <v>15</v>
      </c>
      <c r="G48" t="s">
        <v>283</v>
      </c>
      <c r="H48">
        <v>9.1</v>
      </c>
      <c r="I48" t="s">
        <v>35</v>
      </c>
      <c r="J48" t="s">
        <v>18</v>
      </c>
      <c r="K48" t="s">
        <v>99</v>
      </c>
      <c r="L48" t="s">
        <v>20</v>
      </c>
      <c r="M48" s="6" t="s">
        <v>326</v>
      </c>
      <c r="N48">
        <v>5000</v>
      </c>
      <c r="O48" s="18">
        <v>24766522</v>
      </c>
      <c r="P48" s="6" t="s">
        <v>102</v>
      </c>
    </row>
    <row r="49" spans="1:16">
      <c r="A49" s="18">
        <v>19</v>
      </c>
      <c r="B49" s="6">
        <v>6</v>
      </c>
      <c r="C49">
        <v>0.58330000000000004</v>
      </c>
      <c r="D49" t="s">
        <v>14</v>
      </c>
      <c r="E49">
        <v>20</v>
      </c>
      <c r="F49" s="21" t="s">
        <v>15</v>
      </c>
      <c r="G49" t="s">
        <v>283</v>
      </c>
      <c r="H49">
        <v>9.1</v>
      </c>
      <c r="I49" t="s">
        <v>35</v>
      </c>
      <c r="J49" t="s">
        <v>18</v>
      </c>
      <c r="K49" t="s">
        <v>99</v>
      </c>
      <c r="L49" t="s">
        <v>20</v>
      </c>
      <c r="M49" s="6" t="s">
        <v>326</v>
      </c>
      <c r="N49">
        <v>5000</v>
      </c>
      <c r="O49" s="18">
        <v>24766522</v>
      </c>
    </row>
    <row r="50" spans="1:16">
      <c r="A50" s="18">
        <v>19</v>
      </c>
      <c r="B50" s="6">
        <v>24</v>
      </c>
      <c r="C50">
        <v>1.84615384615384</v>
      </c>
      <c r="D50" t="s">
        <v>14</v>
      </c>
      <c r="E50">
        <v>20</v>
      </c>
      <c r="F50" s="21" t="s">
        <v>15</v>
      </c>
      <c r="G50" t="s">
        <v>283</v>
      </c>
      <c r="H50">
        <v>9.1</v>
      </c>
      <c r="I50" t="s">
        <v>35</v>
      </c>
      <c r="J50" t="s">
        <v>18</v>
      </c>
      <c r="K50" t="s">
        <v>99</v>
      </c>
      <c r="L50" t="s">
        <v>20</v>
      </c>
      <c r="M50" s="6" t="s">
        <v>326</v>
      </c>
      <c r="N50">
        <v>5000</v>
      </c>
      <c r="O50" s="18">
        <v>24766522</v>
      </c>
    </row>
    <row r="51" spans="1:16">
      <c r="A51" s="18">
        <v>20</v>
      </c>
      <c r="B51" s="6">
        <v>5</v>
      </c>
      <c r="C51">
        <v>0.789473684210525</v>
      </c>
      <c r="D51" t="s">
        <v>14</v>
      </c>
      <c r="E51">
        <v>18</v>
      </c>
      <c r="F51" s="6" t="s">
        <v>65</v>
      </c>
      <c r="G51" t="s">
        <v>283</v>
      </c>
      <c r="H51">
        <v>10</v>
      </c>
      <c r="I51" t="s">
        <v>29</v>
      </c>
      <c r="J51" t="s">
        <v>18</v>
      </c>
      <c r="K51" t="s">
        <v>99</v>
      </c>
      <c r="L51" s="32" t="s">
        <v>20</v>
      </c>
      <c r="M51" s="32" t="s">
        <v>57</v>
      </c>
      <c r="N51">
        <v>5000</v>
      </c>
      <c r="O51" s="18">
        <v>22916075</v>
      </c>
      <c r="P51" s="6" t="s">
        <v>114</v>
      </c>
    </row>
    <row r="52" spans="1:16">
      <c r="A52" s="18">
        <v>20</v>
      </c>
      <c r="B52" s="6">
        <v>48</v>
      </c>
      <c r="C52">
        <v>0.51948051948051099</v>
      </c>
      <c r="D52" t="s">
        <v>14</v>
      </c>
      <c r="E52">
        <v>18</v>
      </c>
      <c r="F52" s="6" t="s">
        <v>65</v>
      </c>
      <c r="G52" t="s">
        <v>283</v>
      </c>
      <c r="H52">
        <v>10</v>
      </c>
      <c r="I52" t="s">
        <v>29</v>
      </c>
      <c r="J52" t="s">
        <v>18</v>
      </c>
      <c r="K52" t="s">
        <v>99</v>
      </c>
      <c r="L52" s="32" t="s">
        <v>20</v>
      </c>
      <c r="M52" s="32" t="s">
        <v>57</v>
      </c>
      <c r="N52">
        <v>5000</v>
      </c>
      <c r="O52" s="18">
        <v>22916075</v>
      </c>
    </row>
    <row r="53" spans="1:16">
      <c r="A53" s="18">
        <v>21</v>
      </c>
      <c r="B53" s="6">
        <v>5</v>
      </c>
      <c r="C53">
        <v>0.59210526315789502</v>
      </c>
      <c r="D53" t="s">
        <v>14</v>
      </c>
      <c r="E53">
        <v>18</v>
      </c>
      <c r="F53" s="6" t="s">
        <v>65</v>
      </c>
      <c r="G53" t="s">
        <v>283</v>
      </c>
      <c r="H53">
        <v>10</v>
      </c>
      <c r="I53" t="s">
        <v>29</v>
      </c>
      <c r="J53" t="s">
        <v>18</v>
      </c>
      <c r="K53" t="s">
        <v>99</v>
      </c>
      <c r="L53" t="s">
        <v>160</v>
      </c>
      <c r="M53" s="32" t="s">
        <v>57</v>
      </c>
      <c r="N53">
        <v>5000</v>
      </c>
      <c r="O53" s="18">
        <v>22916075</v>
      </c>
      <c r="P53" s="6" t="s">
        <v>116</v>
      </c>
    </row>
    <row r="54" spans="1:16">
      <c r="A54" s="18">
        <v>21</v>
      </c>
      <c r="B54" s="6">
        <v>48</v>
      </c>
      <c r="C54">
        <v>0.58441558441558505</v>
      </c>
      <c r="D54" t="s">
        <v>14</v>
      </c>
      <c r="E54">
        <v>18</v>
      </c>
      <c r="F54" s="6" t="s">
        <v>65</v>
      </c>
      <c r="G54" t="s">
        <v>283</v>
      </c>
      <c r="H54">
        <v>10</v>
      </c>
      <c r="I54" t="s">
        <v>29</v>
      </c>
      <c r="J54" t="s">
        <v>18</v>
      </c>
      <c r="K54" t="s">
        <v>99</v>
      </c>
      <c r="L54" t="s">
        <v>160</v>
      </c>
      <c r="M54" s="32" t="s">
        <v>57</v>
      </c>
      <c r="N54">
        <v>5000</v>
      </c>
      <c r="O54" s="18">
        <v>22916075</v>
      </c>
    </row>
    <row r="55" spans="1:16">
      <c r="A55" s="18">
        <v>22</v>
      </c>
      <c r="B55" s="6">
        <v>48</v>
      </c>
      <c r="C55">
        <v>0.95</v>
      </c>
      <c r="D55" t="s">
        <v>14</v>
      </c>
      <c r="E55">
        <v>18</v>
      </c>
      <c r="F55" s="6" t="s">
        <v>65</v>
      </c>
      <c r="G55" t="s">
        <v>283</v>
      </c>
      <c r="H55">
        <v>2</v>
      </c>
      <c r="I55" t="s">
        <v>81</v>
      </c>
      <c r="J55" t="s">
        <v>18</v>
      </c>
      <c r="K55" t="s">
        <v>99</v>
      </c>
      <c r="L55" s="32" t="s">
        <v>20</v>
      </c>
      <c r="M55" s="32" t="s">
        <v>326</v>
      </c>
      <c r="N55">
        <v>5000</v>
      </c>
      <c r="O55" s="18">
        <v>27698939</v>
      </c>
      <c r="P55" s="6" t="s">
        <v>118</v>
      </c>
    </row>
    <row r="56" spans="1:16">
      <c r="A56" s="18">
        <v>23</v>
      </c>
      <c r="B56" s="6">
        <v>48</v>
      </c>
      <c r="C56">
        <v>0.80000000000000204</v>
      </c>
      <c r="D56" t="s">
        <v>14</v>
      </c>
      <c r="E56">
        <v>18</v>
      </c>
      <c r="F56" s="6" t="s">
        <v>65</v>
      </c>
      <c r="G56" t="s">
        <v>283</v>
      </c>
      <c r="H56">
        <v>10</v>
      </c>
      <c r="I56" t="s">
        <v>81</v>
      </c>
      <c r="J56" t="s">
        <v>18</v>
      </c>
      <c r="K56" t="s">
        <v>99</v>
      </c>
      <c r="L56" s="32" t="s">
        <v>20</v>
      </c>
      <c r="M56" s="32" t="s">
        <v>326</v>
      </c>
      <c r="N56">
        <v>5000</v>
      </c>
      <c r="O56" s="18">
        <v>27698939</v>
      </c>
      <c r="P56" s="6" t="s">
        <v>119</v>
      </c>
    </row>
    <row r="57" spans="1:16">
      <c r="A57" s="18">
        <v>24</v>
      </c>
      <c r="B57" s="6">
        <v>48</v>
      </c>
      <c r="C57">
        <v>0.7</v>
      </c>
      <c r="D57" t="s">
        <v>14</v>
      </c>
      <c r="E57">
        <v>18</v>
      </c>
      <c r="F57" s="6" t="s">
        <v>65</v>
      </c>
      <c r="G57" t="s">
        <v>283</v>
      </c>
      <c r="H57">
        <v>13</v>
      </c>
      <c r="I57" t="s">
        <v>81</v>
      </c>
      <c r="J57" t="s">
        <v>18</v>
      </c>
      <c r="K57" t="s">
        <v>99</v>
      </c>
      <c r="L57" s="32" t="s">
        <v>20</v>
      </c>
      <c r="M57" s="32" t="s">
        <v>326</v>
      </c>
      <c r="N57">
        <v>5000</v>
      </c>
      <c r="O57" s="18">
        <v>27698939</v>
      </c>
      <c r="P57" t="s">
        <v>120</v>
      </c>
    </row>
    <row r="58" spans="1:16">
      <c r="A58" s="18">
        <v>25</v>
      </c>
      <c r="B58" s="6">
        <v>48</v>
      </c>
      <c r="C58">
        <v>0.80000000000000204</v>
      </c>
      <c r="D58" t="s">
        <v>14</v>
      </c>
      <c r="E58">
        <v>18</v>
      </c>
      <c r="F58" s="6" t="s">
        <v>65</v>
      </c>
      <c r="G58" t="s">
        <v>283</v>
      </c>
      <c r="H58">
        <v>13</v>
      </c>
      <c r="I58" t="s">
        <v>81</v>
      </c>
      <c r="J58" t="s">
        <v>18</v>
      </c>
      <c r="K58" t="s">
        <v>99</v>
      </c>
      <c r="L58" s="32" t="s">
        <v>20</v>
      </c>
      <c r="M58" s="32" t="s">
        <v>326</v>
      </c>
      <c r="N58">
        <v>5000</v>
      </c>
      <c r="O58" s="18">
        <v>27698939</v>
      </c>
      <c r="P58" s="6" t="s">
        <v>121</v>
      </c>
    </row>
    <row r="59" spans="1:16">
      <c r="A59" s="18">
        <v>26</v>
      </c>
      <c r="B59" s="6">
        <v>48</v>
      </c>
      <c r="C59">
        <v>0.65000000000000102</v>
      </c>
      <c r="D59" t="s">
        <v>14</v>
      </c>
      <c r="E59">
        <v>18</v>
      </c>
      <c r="F59" s="6" t="s">
        <v>65</v>
      </c>
      <c r="G59" t="s">
        <v>283</v>
      </c>
      <c r="H59">
        <v>18</v>
      </c>
      <c r="I59" t="s">
        <v>81</v>
      </c>
      <c r="J59" t="s">
        <v>18</v>
      </c>
      <c r="K59" t="s">
        <v>99</v>
      </c>
      <c r="L59" s="32" t="s">
        <v>20</v>
      </c>
      <c r="M59" s="32" t="s">
        <v>326</v>
      </c>
      <c r="N59">
        <v>5000</v>
      </c>
      <c r="O59" s="18">
        <v>27698939</v>
      </c>
      <c r="P59" s="6" t="s">
        <v>122</v>
      </c>
    </row>
    <row r="60" spans="1:16">
      <c r="A60" s="18">
        <v>27</v>
      </c>
      <c r="B60" s="6">
        <v>3</v>
      </c>
      <c r="C60">
        <v>1.4516129032258001</v>
      </c>
      <c r="D60" t="s">
        <v>14</v>
      </c>
      <c r="E60">
        <v>18</v>
      </c>
      <c r="F60" s="6" t="s">
        <v>65</v>
      </c>
      <c r="G60" t="s">
        <v>283</v>
      </c>
      <c r="H60">
        <v>32</v>
      </c>
      <c r="I60" t="s">
        <v>81</v>
      </c>
      <c r="J60" t="s">
        <v>125</v>
      </c>
      <c r="K60" t="s">
        <v>19</v>
      </c>
      <c r="L60" s="32" t="s">
        <v>126</v>
      </c>
      <c r="M60" s="32" t="s">
        <v>326</v>
      </c>
      <c r="N60">
        <v>5000</v>
      </c>
      <c r="O60" s="18">
        <v>25477170</v>
      </c>
      <c r="P60" s="24" t="s">
        <v>347</v>
      </c>
    </row>
    <row r="61" spans="1:16">
      <c r="A61" s="18">
        <v>27</v>
      </c>
      <c r="B61" s="6">
        <v>48</v>
      </c>
      <c r="C61">
        <v>0.86956521739130899</v>
      </c>
      <c r="D61" t="s">
        <v>14</v>
      </c>
      <c r="E61">
        <v>18</v>
      </c>
      <c r="F61" s="6" t="s">
        <v>65</v>
      </c>
      <c r="G61" t="s">
        <v>283</v>
      </c>
      <c r="H61">
        <v>32</v>
      </c>
      <c r="I61" t="s">
        <v>81</v>
      </c>
      <c r="J61" t="s">
        <v>125</v>
      </c>
      <c r="K61" t="s">
        <v>19</v>
      </c>
      <c r="L61" s="32" t="s">
        <v>126</v>
      </c>
      <c r="M61" s="32" t="s">
        <v>326</v>
      </c>
      <c r="N61">
        <v>5000</v>
      </c>
      <c r="O61" s="18">
        <v>25477170</v>
      </c>
    </row>
    <row r="62" spans="1:16">
      <c r="A62" s="18">
        <v>28</v>
      </c>
      <c r="B62" s="6">
        <v>3</v>
      </c>
      <c r="C62">
        <v>0.72580645161290003</v>
      </c>
      <c r="D62" t="s">
        <v>14</v>
      </c>
      <c r="E62">
        <v>18</v>
      </c>
      <c r="F62" s="6" t="s">
        <v>65</v>
      </c>
      <c r="G62" t="s">
        <v>283</v>
      </c>
      <c r="H62">
        <v>27</v>
      </c>
      <c r="I62" t="s">
        <v>81</v>
      </c>
      <c r="J62" t="s">
        <v>125</v>
      </c>
      <c r="K62" t="s">
        <v>19</v>
      </c>
      <c r="L62" s="32" t="s">
        <v>20</v>
      </c>
      <c r="M62" s="32" t="s">
        <v>326</v>
      </c>
      <c r="N62">
        <v>5000</v>
      </c>
      <c r="O62" s="18">
        <v>25477170</v>
      </c>
      <c r="P62" s="24" t="s">
        <v>348</v>
      </c>
    </row>
    <row r="63" spans="1:16">
      <c r="A63" s="18">
        <v>28</v>
      </c>
      <c r="B63" s="6">
        <v>48</v>
      </c>
      <c r="C63">
        <v>0.43478260869565599</v>
      </c>
      <c r="D63" t="s">
        <v>14</v>
      </c>
      <c r="E63">
        <v>18</v>
      </c>
      <c r="F63" s="6" t="s">
        <v>65</v>
      </c>
      <c r="G63" t="s">
        <v>283</v>
      </c>
      <c r="H63">
        <v>27</v>
      </c>
      <c r="I63" t="s">
        <v>81</v>
      </c>
      <c r="J63" t="s">
        <v>125</v>
      </c>
      <c r="K63" t="s">
        <v>19</v>
      </c>
      <c r="L63" s="32" t="s">
        <v>20</v>
      </c>
      <c r="M63" s="32" t="s">
        <v>326</v>
      </c>
      <c r="N63">
        <v>5000</v>
      </c>
      <c r="O63" s="18">
        <v>25477170</v>
      </c>
    </row>
    <row r="64" spans="1:16">
      <c r="A64" s="18">
        <v>29</v>
      </c>
      <c r="B64" s="6">
        <v>3</v>
      </c>
      <c r="C64">
        <v>0.51724137931034098</v>
      </c>
      <c r="D64" t="s">
        <v>14</v>
      </c>
      <c r="E64">
        <v>18</v>
      </c>
      <c r="F64" s="21" t="s">
        <v>15</v>
      </c>
      <c r="G64" t="s">
        <v>283</v>
      </c>
      <c r="H64">
        <v>37</v>
      </c>
      <c r="I64" t="s">
        <v>81</v>
      </c>
      <c r="J64" t="s">
        <v>125</v>
      </c>
      <c r="K64" t="s">
        <v>19</v>
      </c>
      <c r="L64" s="32" t="s">
        <v>159</v>
      </c>
      <c r="M64" s="32" t="s">
        <v>196</v>
      </c>
      <c r="N64">
        <v>5000</v>
      </c>
      <c r="O64" s="18">
        <v>23374706</v>
      </c>
      <c r="P64" s="24" t="s">
        <v>349</v>
      </c>
    </row>
    <row r="65" spans="1:22">
      <c r="A65" s="18">
        <v>29</v>
      </c>
      <c r="B65" s="6">
        <v>48</v>
      </c>
      <c r="C65">
        <v>0.749999999999996</v>
      </c>
      <c r="D65" t="s">
        <v>14</v>
      </c>
      <c r="E65">
        <v>18</v>
      </c>
      <c r="F65" s="21" t="s">
        <v>15</v>
      </c>
      <c r="G65" t="s">
        <v>283</v>
      </c>
      <c r="H65">
        <v>37</v>
      </c>
      <c r="I65" t="s">
        <v>81</v>
      </c>
      <c r="J65" t="s">
        <v>125</v>
      </c>
      <c r="K65" t="s">
        <v>19</v>
      </c>
      <c r="L65" s="32" t="s">
        <v>159</v>
      </c>
      <c r="M65" s="32" t="s">
        <v>196</v>
      </c>
      <c r="N65">
        <v>5000</v>
      </c>
      <c r="O65" s="18">
        <v>23374706</v>
      </c>
    </row>
    <row r="66" spans="1:22">
      <c r="A66" s="18">
        <v>30</v>
      </c>
      <c r="B66" s="6">
        <v>48</v>
      </c>
      <c r="C66">
        <v>0.54999999999999805</v>
      </c>
      <c r="D66" t="s">
        <v>14</v>
      </c>
      <c r="E66">
        <v>18</v>
      </c>
      <c r="F66" s="21" t="s">
        <v>15</v>
      </c>
      <c r="G66" t="s">
        <v>283</v>
      </c>
      <c r="H66">
        <v>26.2</v>
      </c>
      <c r="I66" t="s">
        <v>81</v>
      </c>
      <c r="J66" t="s">
        <v>125</v>
      </c>
      <c r="K66" t="s">
        <v>19</v>
      </c>
      <c r="L66" s="32" t="s">
        <v>20</v>
      </c>
      <c r="M66" s="32" t="s">
        <v>59</v>
      </c>
      <c r="N66">
        <v>5000</v>
      </c>
      <c r="O66" s="18">
        <v>23374706</v>
      </c>
      <c r="P66" s="24" t="s">
        <v>350</v>
      </c>
    </row>
    <row r="67" spans="1:22">
      <c r="A67" s="18">
        <v>31</v>
      </c>
      <c r="B67" s="6">
        <v>3</v>
      </c>
      <c r="C67">
        <v>1.12244897959183</v>
      </c>
      <c r="D67" t="s">
        <v>14</v>
      </c>
      <c r="E67">
        <v>18</v>
      </c>
      <c r="F67" s="21" t="s">
        <v>15</v>
      </c>
      <c r="G67" t="s">
        <v>283</v>
      </c>
      <c r="H67">
        <v>27</v>
      </c>
      <c r="I67" t="s">
        <v>81</v>
      </c>
      <c r="J67" t="s">
        <v>125</v>
      </c>
      <c r="K67" t="s">
        <v>19</v>
      </c>
      <c r="L67" s="32" t="s">
        <v>159</v>
      </c>
      <c r="M67" s="32" t="s">
        <v>196</v>
      </c>
      <c r="N67">
        <v>5000</v>
      </c>
      <c r="O67" s="18">
        <v>22386918</v>
      </c>
      <c r="P67" s="16" t="s">
        <v>351</v>
      </c>
    </row>
    <row r="68" spans="1:22">
      <c r="A68" s="18">
        <v>31</v>
      </c>
      <c r="B68" s="6">
        <v>24</v>
      </c>
      <c r="C68">
        <v>0.38461538461538503</v>
      </c>
      <c r="D68" t="s">
        <v>14</v>
      </c>
      <c r="E68">
        <v>18</v>
      </c>
      <c r="F68" s="21" t="s">
        <v>15</v>
      </c>
      <c r="G68" t="s">
        <v>283</v>
      </c>
      <c r="H68">
        <v>27</v>
      </c>
      <c r="I68" t="s">
        <v>81</v>
      </c>
      <c r="J68" t="s">
        <v>125</v>
      </c>
      <c r="K68" t="s">
        <v>19</v>
      </c>
      <c r="L68" s="32" t="s">
        <v>159</v>
      </c>
      <c r="M68" s="32" t="s">
        <v>196</v>
      </c>
      <c r="N68">
        <v>5000</v>
      </c>
      <c r="O68" s="18">
        <v>22386918</v>
      </c>
    </row>
    <row r="69" spans="1:22">
      <c r="A69" s="18">
        <v>32</v>
      </c>
      <c r="B69" s="6">
        <v>3</v>
      </c>
      <c r="C69">
        <v>1.53061224489796</v>
      </c>
      <c r="D69" t="s">
        <v>14</v>
      </c>
      <c r="E69">
        <v>18</v>
      </c>
      <c r="F69" s="21" t="s">
        <v>15</v>
      </c>
      <c r="G69" t="s">
        <v>283</v>
      </c>
      <c r="H69">
        <v>22</v>
      </c>
      <c r="I69" t="s">
        <v>81</v>
      </c>
      <c r="J69" t="s">
        <v>125</v>
      </c>
      <c r="K69" t="s">
        <v>19</v>
      </c>
      <c r="L69" s="32" t="s">
        <v>20</v>
      </c>
      <c r="M69" s="32" t="s">
        <v>196</v>
      </c>
      <c r="N69">
        <v>5000</v>
      </c>
      <c r="O69" s="18">
        <v>22386918</v>
      </c>
      <c r="P69" s="16" t="s">
        <v>352</v>
      </c>
    </row>
    <row r="70" spans="1:22">
      <c r="A70" s="18">
        <v>32</v>
      </c>
      <c r="B70" s="6">
        <v>24</v>
      </c>
      <c r="C70">
        <v>0.69230769230769196</v>
      </c>
      <c r="D70" t="s">
        <v>14</v>
      </c>
      <c r="E70">
        <v>18</v>
      </c>
      <c r="F70" s="21" t="s">
        <v>15</v>
      </c>
      <c r="G70" t="s">
        <v>283</v>
      </c>
      <c r="H70">
        <v>22</v>
      </c>
      <c r="I70" t="s">
        <v>81</v>
      </c>
      <c r="J70" t="s">
        <v>125</v>
      </c>
      <c r="K70" t="s">
        <v>19</v>
      </c>
      <c r="L70" s="32" t="s">
        <v>20</v>
      </c>
      <c r="M70" s="32" t="s">
        <v>196</v>
      </c>
      <c r="N70">
        <v>5000</v>
      </c>
      <c r="O70" s="18">
        <v>22386918</v>
      </c>
    </row>
    <row r="71" spans="1:22">
      <c r="A71" s="18">
        <v>33</v>
      </c>
      <c r="B71" s="6">
        <v>3</v>
      </c>
      <c r="C71">
        <v>1.2068965517241399</v>
      </c>
      <c r="D71" t="s">
        <v>14</v>
      </c>
      <c r="E71">
        <v>18</v>
      </c>
      <c r="F71" s="21" t="s">
        <v>15</v>
      </c>
      <c r="G71" t="s">
        <v>283</v>
      </c>
      <c r="H71">
        <v>27</v>
      </c>
      <c r="I71" t="s">
        <v>81</v>
      </c>
      <c r="J71" t="s">
        <v>125</v>
      </c>
      <c r="K71" t="s">
        <v>19</v>
      </c>
      <c r="L71" s="32" t="s">
        <v>159</v>
      </c>
      <c r="M71" s="32" t="s">
        <v>196</v>
      </c>
      <c r="N71">
        <v>5000</v>
      </c>
      <c r="O71" s="18">
        <v>22339280</v>
      </c>
      <c r="P71" s="6" t="s">
        <v>353</v>
      </c>
    </row>
    <row r="72" spans="1:22">
      <c r="A72" s="18">
        <v>33</v>
      </c>
      <c r="B72" s="6">
        <v>48</v>
      </c>
      <c r="C72">
        <v>0.68493150684932302</v>
      </c>
      <c r="D72" t="s">
        <v>14</v>
      </c>
      <c r="E72">
        <v>18</v>
      </c>
      <c r="F72" s="21" t="s">
        <v>15</v>
      </c>
      <c r="G72" t="s">
        <v>283</v>
      </c>
      <c r="H72">
        <v>27</v>
      </c>
      <c r="I72" t="s">
        <v>81</v>
      </c>
      <c r="J72" t="s">
        <v>125</v>
      </c>
      <c r="K72" t="s">
        <v>19</v>
      </c>
      <c r="L72" s="32" t="s">
        <v>159</v>
      </c>
      <c r="M72" s="32" t="s">
        <v>196</v>
      </c>
      <c r="N72">
        <v>5000</v>
      </c>
      <c r="O72" s="18">
        <v>22339280</v>
      </c>
    </row>
    <row r="73" spans="1:22">
      <c r="A73" s="18">
        <v>34</v>
      </c>
      <c r="B73" s="6">
        <v>3</v>
      </c>
      <c r="C73">
        <v>0.68965517241379704</v>
      </c>
      <c r="D73" t="s">
        <v>14</v>
      </c>
      <c r="E73">
        <v>18</v>
      </c>
      <c r="F73" s="21" t="s">
        <v>15</v>
      </c>
      <c r="G73" t="s">
        <v>283</v>
      </c>
      <c r="H73">
        <v>22</v>
      </c>
      <c r="I73" t="s">
        <v>81</v>
      </c>
      <c r="J73" t="s">
        <v>125</v>
      </c>
      <c r="K73" t="s">
        <v>19</v>
      </c>
      <c r="L73" s="32" t="s">
        <v>20</v>
      </c>
      <c r="M73" s="32" t="s">
        <v>196</v>
      </c>
      <c r="N73">
        <v>5000</v>
      </c>
      <c r="O73" s="18">
        <v>22339280</v>
      </c>
      <c r="P73" s="6" t="s">
        <v>354</v>
      </c>
    </row>
    <row r="74" spans="1:22">
      <c r="A74" s="18">
        <v>34</v>
      </c>
      <c r="B74" s="6">
        <v>48</v>
      </c>
      <c r="C74">
        <v>0.95890410958904504</v>
      </c>
      <c r="D74" t="s">
        <v>14</v>
      </c>
      <c r="E74">
        <v>18</v>
      </c>
      <c r="F74" s="21" t="s">
        <v>15</v>
      </c>
      <c r="G74" t="s">
        <v>283</v>
      </c>
      <c r="H74">
        <v>22</v>
      </c>
      <c r="I74" t="s">
        <v>81</v>
      </c>
      <c r="J74" t="s">
        <v>125</v>
      </c>
      <c r="K74" t="s">
        <v>19</v>
      </c>
      <c r="L74" s="32" t="s">
        <v>20</v>
      </c>
      <c r="M74" s="32" t="s">
        <v>196</v>
      </c>
      <c r="N74">
        <v>5000</v>
      </c>
      <c r="O74" s="18">
        <v>22339280</v>
      </c>
    </row>
    <row r="75" spans="1:22" ht="16.2">
      <c r="A75" s="18">
        <v>35</v>
      </c>
      <c r="B75" s="6">
        <v>44</v>
      </c>
      <c r="C75">
        <v>0.65000000000000202</v>
      </c>
      <c r="D75" t="s">
        <v>14</v>
      </c>
      <c r="E75">
        <v>18.399999999999999</v>
      </c>
      <c r="F75" s="21" t="s">
        <v>15</v>
      </c>
      <c r="G75" t="s">
        <v>283</v>
      </c>
      <c r="H75">
        <v>63</v>
      </c>
      <c r="I75" t="s">
        <v>81</v>
      </c>
      <c r="J75" t="s">
        <v>125</v>
      </c>
      <c r="K75" t="s">
        <v>19</v>
      </c>
      <c r="L75" s="32" t="s">
        <v>135</v>
      </c>
      <c r="M75" s="32" t="s">
        <v>326</v>
      </c>
      <c r="N75">
        <v>5000</v>
      </c>
      <c r="O75" s="18">
        <v>27109431</v>
      </c>
      <c r="P75" s="6" t="s">
        <v>355</v>
      </c>
      <c r="R75" s="32"/>
      <c r="T75" s="4"/>
      <c r="V75" s="24"/>
    </row>
    <row r="76" spans="1:22" ht="16.2">
      <c r="A76" s="18">
        <v>36</v>
      </c>
      <c r="B76" s="6">
        <v>44</v>
      </c>
      <c r="C76">
        <v>1.0999999999999901</v>
      </c>
      <c r="D76" t="s">
        <v>14</v>
      </c>
      <c r="E76">
        <v>18.399999999999999</v>
      </c>
      <c r="F76" s="21" t="s">
        <v>15</v>
      </c>
      <c r="G76" t="s">
        <v>283</v>
      </c>
      <c r="H76">
        <v>72</v>
      </c>
      <c r="I76" t="s">
        <v>81</v>
      </c>
      <c r="J76" t="s">
        <v>125</v>
      </c>
      <c r="K76" t="s">
        <v>19</v>
      </c>
      <c r="L76" s="32" t="s">
        <v>135</v>
      </c>
      <c r="M76" s="32" t="s">
        <v>326</v>
      </c>
      <c r="N76">
        <v>5000</v>
      </c>
      <c r="O76" s="18">
        <v>27109431</v>
      </c>
      <c r="P76" s="6" t="s">
        <v>356</v>
      </c>
      <c r="R76" s="32"/>
      <c r="T76" s="4"/>
    </row>
    <row r="77" spans="1:22">
      <c r="A77" s="18">
        <v>37</v>
      </c>
      <c r="B77" s="6">
        <v>48</v>
      </c>
      <c r="C77">
        <v>1.64556962025316</v>
      </c>
      <c r="D77" t="s">
        <v>14</v>
      </c>
      <c r="E77">
        <v>18.399999999999999</v>
      </c>
      <c r="F77" s="21" t="s">
        <v>15</v>
      </c>
      <c r="G77" t="s">
        <v>283</v>
      </c>
      <c r="H77">
        <v>55</v>
      </c>
      <c r="I77" t="s">
        <v>136</v>
      </c>
      <c r="J77" t="s">
        <v>125</v>
      </c>
      <c r="K77" t="s">
        <v>19</v>
      </c>
      <c r="L77" s="32" t="s">
        <v>20</v>
      </c>
      <c r="M77" s="32" t="s">
        <v>326</v>
      </c>
      <c r="N77">
        <v>5000</v>
      </c>
      <c r="O77" s="18">
        <v>26188609</v>
      </c>
      <c r="P77" s="24" t="s">
        <v>357</v>
      </c>
      <c r="R77" s="32"/>
      <c r="T77" s="4"/>
    </row>
    <row r="78" spans="1:22">
      <c r="A78" s="18">
        <v>38</v>
      </c>
      <c r="B78" s="6">
        <v>1</v>
      </c>
      <c r="C78">
        <v>4.8351648351648304</v>
      </c>
      <c r="D78" t="s">
        <v>14</v>
      </c>
      <c r="E78">
        <v>18.399999999999999</v>
      </c>
      <c r="F78" s="21" t="s">
        <v>15</v>
      </c>
      <c r="G78" t="s">
        <v>283</v>
      </c>
      <c r="H78">
        <v>20</v>
      </c>
      <c r="I78" t="s">
        <v>137</v>
      </c>
      <c r="J78" t="s">
        <v>125</v>
      </c>
      <c r="K78" t="s">
        <v>130</v>
      </c>
      <c r="L78" s="32" t="s">
        <v>20</v>
      </c>
      <c r="M78" s="32" t="s">
        <v>326</v>
      </c>
      <c r="N78">
        <v>10000</v>
      </c>
      <c r="O78" s="18">
        <v>21162527</v>
      </c>
      <c r="P78" s="6" t="s">
        <v>358</v>
      </c>
      <c r="R78" s="32"/>
      <c r="T78" s="4"/>
    </row>
    <row r="79" spans="1:22">
      <c r="A79" s="18">
        <v>38</v>
      </c>
      <c r="B79" s="6">
        <v>6</v>
      </c>
      <c r="C79">
        <v>2.96703296703296</v>
      </c>
      <c r="D79" t="s">
        <v>14</v>
      </c>
      <c r="E79">
        <v>18.399999999999999</v>
      </c>
      <c r="F79" s="21" t="s">
        <v>15</v>
      </c>
      <c r="G79" t="s">
        <v>283</v>
      </c>
      <c r="H79">
        <v>20</v>
      </c>
      <c r="I79" t="s">
        <v>137</v>
      </c>
      <c r="J79" t="s">
        <v>125</v>
      </c>
      <c r="K79" t="s">
        <v>130</v>
      </c>
      <c r="L79" s="32" t="s">
        <v>20</v>
      </c>
      <c r="M79" s="32" t="s">
        <v>326</v>
      </c>
      <c r="N79">
        <v>10000</v>
      </c>
      <c r="O79" s="18">
        <v>21162527</v>
      </c>
      <c r="R79" s="32"/>
      <c r="T79" s="4"/>
    </row>
    <row r="80" spans="1:22">
      <c r="A80" s="18">
        <v>38</v>
      </c>
      <c r="B80" s="6">
        <v>24</v>
      </c>
      <c r="C80">
        <v>1.2087912087912001</v>
      </c>
      <c r="D80" t="s">
        <v>14</v>
      </c>
      <c r="E80">
        <v>18.399999999999999</v>
      </c>
      <c r="F80" s="21" t="s">
        <v>15</v>
      </c>
      <c r="G80" t="s">
        <v>283</v>
      </c>
      <c r="H80">
        <v>20</v>
      </c>
      <c r="I80" t="s">
        <v>137</v>
      </c>
      <c r="J80" t="s">
        <v>125</v>
      </c>
      <c r="K80" t="s">
        <v>130</v>
      </c>
      <c r="L80" s="32" t="s">
        <v>20</v>
      </c>
      <c r="M80" s="32" t="s">
        <v>326</v>
      </c>
      <c r="N80">
        <v>10000</v>
      </c>
      <c r="O80" s="18">
        <v>21162527</v>
      </c>
      <c r="R80" s="32"/>
      <c r="T80" s="21"/>
      <c r="V80" s="6"/>
    </row>
    <row r="81" spans="1:22">
      <c r="A81" s="18">
        <v>38</v>
      </c>
      <c r="B81" s="6">
        <v>72</v>
      </c>
      <c r="C81">
        <v>0.659340659340655</v>
      </c>
      <c r="D81" t="s">
        <v>14</v>
      </c>
      <c r="E81">
        <v>18.399999999999999</v>
      </c>
      <c r="F81" s="21" t="s">
        <v>15</v>
      </c>
      <c r="G81" t="s">
        <v>283</v>
      </c>
      <c r="H81">
        <v>20</v>
      </c>
      <c r="I81" t="s">
        <v>137</v>
      </c>
      <c r="J81" t="s">
        <v>125</v>
      </c>
      <c r="K81" t="s">
        <v>130</v>
      </c>
      <c r="L81" s="32" t="s">
        <v>20</v>
      </c>
      <c r="M81" s="32" t="s">
        <v>326</v>
      </c>
      <c r="N81">
        <v>10000</v>
      </c>
      <c r="O81" s="18">
        <v>21162527</v>
      </c>
      <c r="R81" s="32"/>
      <c r="T81" s="21"/>
    </row>
    <row r="82" spans="1:22">
      <c r="A82" s="18">
        <v>39</v>
      </c>
      <c r="B82" s="6">
        <v>1</v>
      </c>
      <c r="C82">
        <v>0.26</v>
      </c>
      <c r="D82" t="s">
        <v>14</v>
      </c>
      <c r="E82">
        <v>20</v>
      </c>
      <c r="F82" s="16" t="s">
        <v>86</v>
      </c>
      <c r="G82" t="s">
        <v>283</v>
      </c>
      <c r="H82">
        <v>800</v>
      </c>
      <c r="I82" t="s">
        <v>140</v>
      </c>
      <c r="J82" t="s">
        <v>125</v>
      </c>
      <c r="K82" t="s">
        <v>19</v>
      </c>
      <c r="L82" s="32" t="s">
        <v>20</v>
      </c>
      <c r="M82" s="32" t="s">
        <v>59</v>
      </c>
      <c r="N82">
        <v>0</v>
      </c>
      <c r="O82" s="39" t="s">
        <v>141</v>
      </c>
      <c r="P82" s="6" t="s">
        <v>142</v>
      </c>
      <c r="R82" s="32"/>
      <c r="T82" s="21"/>
    </row>
    <row r="83" spans="1:22">
      <c r="A83" s="18">
        <v>39</v>
      </c>
      <c r="B83" s="6">
        <v>3</v>
      </c>
      <c r="C83">
        <v>0.38</v>
      </c>
      <c r="D83" t="s">
        <v>14</v>
      </c>
      <c r="E83">
        <v>20</v>
      </c>
      <c r="F83" s="16" t="s">
        <v>86</v>
      </c>
      <c r="G83" t="s">
        <v>283</v>
      </c>
      <c r="H83">
        <v>800</v>
      </c>
      <c r="I83" t="s">
        <v>140</v>
      </c>
      <c r="J83" t="s">
        <v>125</v>
      </c>
      <c r="K83" t="s">
        <v>19</v>
      </c>
      <c r="L83" s="32" t="s">
        <v>20</v>
      </c>
      <c r="M83" s="32" t="s">
        <v>59</v>
      </c>
      <c r="N83">
        <v>0</v>
      </c>
      <c r="O83" s="39" t="s">
        <v>141</v>
      </c>
      <c r="R83" s="32"/>
      <c r="T83" s="21"/>
    </row>
    <row r="84" spans="1:22">
      <c r="A84" s="18">
        <v>39</v>
      </c>
      <c r="B84" s="6">
        <v>6</v>
      </c>
      <c r="C84">
        <v>0.34</v>
      </c>
      <c r="D84" t="s">
        <v>14</v>
      </c>
      <c r="E84">
        <v>20</v>
      </c>
      <c r="F84" s="16" t="s">
        <v>86</v>
      </c>
      <c r="G84" t="s">
        <v>283</v>
      </c>
      <c r="H84">
        <v>800</v>
      </c>
      <c r="I84" t="s">
        <v>140</v>
      </c>
      <c r="J84" t="s">
        <v>125</v>
      </c>
      <c r="K84" t="s">
        <v>19</v>
      </c>
      <c r="L84" s="32" t="s">
        <v>20</v>
      </c>
      <c r="M84" s="32" t="s">
        <v>59</v>
      </c>
      <c r="N84">
        <v>0</v>
      </c>
      <c r="O84" s="39" t="s">
        <v>141</v>
      </c>
      <c r="R84" s="32"/>
      <c r="T84" s="21"/>
      <c r="V84" s="6"/>
    </row>
    <row r="85" spans="1:22">
      <c r="A85" s="18">
        <v>39</v>
      </c>
      <c r="B85" s="6">
        <v>12</v>
      </c>
      <c r="C85">
        <v>0.51</v>
      </c>
      <c r="D85" t="s">
        <v>14</v>
      </c>
      <c r="E85">
        <v>20</v>
      </c>
      <c r="F85" s="16" t="s">
        <v>86</v>
      </c>
      <c r="G85" t="s">
        <v>283</v>
      </c>
      <c r="H85">
        <v>800</v>
      </c>
      <c r="I85" t="s">
        <v>140</v>
      </c>
      <c r="J85" t="s">
        <v>125</v>
      </c>
      <c r="K85" t="s">
        <v>19</v>
      </c>
      <c r="L85" s="32" t="s">
        <v>20</v>
      </c>
      <c r="M85" s="32" t="s">
        <v>59</v>
      </c>
      <c r="N85">
        <v>0</v>
      </c>
      <c r="O85" s="39" t="s">
        <v>141</v>
      </c>
      <c r="R85" s="32"/>
      <c r="T85" s="21"/>
      <c r="V85" s="6"/>
    </row>
    <row r="86" spans="1:22">
      <c r="A86" s="18">
        <v>39</v>
      </c>
      <c r="B86" s="6">
        <v>24</v>
      </c>
      <c r="C86">
        <v>0.74</v>
      </c>
      <c r="D86" t="s">
        <v>14</v>
      </c>
      <c r="E86">
        <v>20</v>
      </c>
      <c r="F86" s="16" t="s">
        <v>86</v>
      </c>
      <c r="G86" t="s">
        <v>283</v>
      </c>
      <c r="H86">
        <v>800</v>
      </c>
      <c r="I86" t="s">
        <v>140</v>
      </c>
      <c r="J86" t="s">
        <v>125</v>
      </c>
      <c r="K86" t="s">
        <v>19</v>
      </c>
      <c r="L86" s="32" t="s">
        <v>20</v>
      </c>
      <c r="M86" s="32" t="s">
        <v>59</v>
      </c>
      <c r="N86">
        <v>0</v>
      </c>
      <c r="O86" s="39" t="s">
        <v>141</v>
      </c>
      <c r="R86" s="32"/>
      <c r="T86" s="21"/>
      <c r="V86" s="6"/>
    </row>
    <row r="87" spans="1:22">
      <c r="A87" s="18">
        <v>39</v>
      </c>
      <c r="B87" s="6">
        <v>48</v>
      </c>
      <c r="C87">
        <v>0.12</v>
      </c>
      <c r="D87" t="s">
        <v>14</v>
      </c>
      <c r="E87">
        <v>20</v>
      </c>
      <c r="F87" s="16" t="s">
        <v>86</v>
      </c>
      <c r="G87" t="s">
        <v>283</v>
      </c>
      <c r="H87">
        <v>800</v>
      </c>
      <c r="I87" t="s">
        <v>140</v>
      </c>
      <c r="J87" t="s">
        <v>125</v>
      </c>
      <c r="K87" t="s">
        <v>19</v>
      </c>
      <c r="L87" s="32" t="s">
        <v>20</v>
      </c>
      <c r="M87" s="32" t="s">
        <v>59</v>
      </c>
      <c r="N87">
        <v>0</v>
      </c>
      <c r="O87" s="39" t="s">
        <v>141</v>
      </c>
      <c r="R87" s="32"/>
      <c r="T87" s="21"/>
      <c r="V87" s="6"/>
    </row>
    <row r="88" spans="1:22">
      <c r="A88" s="18">
        <v>40</v>
      </c>
      <c r="B88" s="6">
        <v>24</v>
      </c>
      <c r="C88">
        <v>1.5384615384615301</v>
      </c>
      <c r="D88" t="s">
        <v>14</v>
      </c>
      <c r="E88">
        <v>20.2</v>
      </c>
      <c r="F88" s="6" t="s">
        <v>65</v>
      </c>
      <c r="G88" t="s">
        <v>283</v>
      </c>
      <c r="H88">
        <v>220</v>
      </c>
      <c r="I88" t="s">
        <v>81</v>
      </c>
      <c r="J88" t="s">
        <v>125</v>
      </c>
      <c r="K88" t="s">
        <v>19</v>
      </c>
      <c r="L88" s="6" t="s">
        <v>144</v>
      </c>
      <c r="M88" s="6" t="s">
        <v>196</v>
      </c>
      <c r="N88">
        <v>5000</v>
      </c>
      <c r="O88" s="18">
        <v>27490486</v>
      </c>
      <c r="P88" s="6" t="s">
        <v>145</v>
      </c>
      <c r="R88" s="32"/>
      <c r="T88" s="21"/>
      <c r="V88" s="6"/>
    </row>
    <row r="89" spans="1:22">
      <c r="A89" s="18">
        <v>41</v>
      </c>
      <c r="B89" s="6">
        <v>24</v>
      </c>
      <c r="C89">
        <v>1.5384615384615301</v>
      </c>
      <c r="D89" t="s">
        <v>14</v>
      </c>
      <c r="E89">
        <v>20.2</v>
      </c>
      <c r="F89" s="6" t="s">
        <v>65</v>
      </c>
      <c r="G89" t="s">
        <v>283</v>
      </c>
      <c r="H89">
        <v>220</v>
      </c>
      <c r="I89" t="s">
        <v>81</v>
      </c>
      <c r="J89" t="s">
        <v>125</v>
      </c>
      <c r="K89" t="s">
        <v>19</v>
      </c>
      <c r="L89" s="32" t="s">
        <v>20</v>
      </c>
      <c r="M89" s="6" t="s">
        <v>196</v>
      </c>
      <c r="N89">
        <v>5000</v>
      </c>
      <c r="O89" s="18">
        <v>27490486</v>
      </c>
      <c r="P89" s="6" t="s">
        <v>146</v>
      </c>
      <c r="R89" s="32"/>
      <c r="T89" s="21"/>
      <c r="V89" s="6"/>
    </row>
    <row r="90" spans="1:22">
      <c r="A90" s="18">
        <v>42</v>
      </c>
      <c r="B90" s="6">
        <v>72</v>
      </c>
      <c r="C90">
        <v>2.86666666666666</v>
      </c>
      <c r="D90" t="s">
        <v>14</v>
      </c>
      <c r="E90">
        <v>19.100000000000001</v>
      </c>
      <c r="F90" s="21" t="s">
        <v>15</v>
      </c>
      <c r="G90" t="s">
        <v>283</v>
      </c>
      <c r="H90">
        <v>68</v>
      </c>
      <c r="I90" t="s">
        <v>81</v>
      </c>
      <c r="J90" t="s">
        <v>125</v>
      </c>
      <c r="K90" t="s">
        <v>19</v>
      </c>
      <c r="L90" s="32" t="s">
        <v>20</v>
      </c>
      <c r="M90" s="32" t="s">
        <v>59</v>
      </c>
      <c r="N90">
        <v>5000</v>
      </c>
      <c r="O90" s="18">
        <v>27254470</v>
      </c>
      <c r="P90" s="6" t="s">
        <v>147</v>
      </c>
      <c r="R90" s="32"/>
      <c r="V90" s="24"/>
    </row>
    <row r="91" spans="1:22">
      <c r="A91" s="18">
        <v>42</v>
      </c>
      <c r="B91" s="6">
        <v>240</v>
      </c>
      <c r="C91">
        <v>2.3333333333333299</v>
      </c>
      <c r="D91" t="s">
        <v>14</v>
      </c>
      <c r="E91">
        <v>19.100000000000001</v>
      </c>
      <c r="F91" s="21" t="s">
        <v>15</v>
      </c>
      <c r="G91" t="s">
        <v>283</v>
      </c>
      <c r="H91">
        <v>68</v>
      </c>
      <c r="I91" t="s">
        <v>81</v>
      </c>
      <c r="J91" t="s">
        <v>125</v>
      </c>
      <c r="K91" t="s">
        <v>19</v>
      </c>
      <c r="L91" s="32" t="s">
        <v>20</v>
      </c>
      <c r="M91" s="32" t="s">
        <v>59</v>
      </c>
      <c r="N91">
        <v>5000</v>
      </c>
      <c r="O91" s="18">
        <v>27254470</v>
      </c>
      <c r="R91" s="32"/>
      <c r="T91" s="21"/>
      <c r="V91" s="6"/>
    </row>
    <row r="92" spans="1:22">
      <c r="A92" s="18">
        <v>42</v>
      </c>
      <c r="B92" s="6">
        <v>408</v>
      </c>
      <c r="C92">
        <v>4.2666666666666604</v>
      </c>
      <c r="D92" t="s">
        <v>14</v>
      </c>
      <c r="E92">
        <v>19.100000000000001</v>
      </c>
      <c r="F92" s="21" t="s">
        <v>15</v>
      </c>
      <c r="G92" t="s">
        <v>283</v>
      </c>
      <c r="H92">
        <v>68</v>
      </c>
      <c r="I92" t="s">
        <v>81</v>
      </c>
      <c r="J92" t="s">
        <v>125</v>
      </c>
      <c r="K92" t="s">
        <v>19</v>
      </c>
      <c r="L92" s="32" t="s">
        <v>20</v>
      </c>
      <c r="M92" s="32" t="s">
        <v>59</v>
      </c>
      <c r="N92">
        <v>5000</v>
      </c>
      <c r="O92" s="18">
        <v>27254470</v>
      </c>
      <c r="R92" s="32"/>
      <c r="T92" s="21"/>
    </row>
    <row r="93" spans="1:22">
      <c r="A93" s="18">
        <v>43</v>
      </c>
      <c r="B93" s="6">
        <v>4</v>
      </c>
      <c r="C93">
        <v>0.52631578947368696</v>
      </c>
      <c r="D93" t="s">
        <v>14</v>
      </c>
      <c r="E93">
        <v>19.100000000000001</v>
      </c>
      <c r="F93" s="21" t="s">
        <v>15</v>
      </c>
      <c r="G93" t="s">
        <v>283</v>
      </c>
      <c r="H93">
        <v>75</v>
      </c>
      <c r="I93" s="16" t="s">
        <v>137</v>
      </c>
      <c r="J93" t="s">
        <v>125</v>
      </c>
      <c r="K93" t="s">
        <v>130</v>
      </c>
      <c r="L93" t="s">
        <v>221</v>
      </c>
      <c r="M93" s="32" t="s">
        <v>326</v>
      </c>
      <c r="N93">
        <v>0</v>
      </c>
      <c r="O93" s="39" t="s">
        <v>150</v>
      </c>
      <c r="P93" t="s">
        <v>308</v>
      </c>
      <c r="R93" s="32"/>
      <c r="T93" s="21"/>
    </row>
    <row r="94" spans="1:22">
      <c r="A94" s="18">
        <v>43</v>
      </c>
      <c r="B94" s="6">
        <v>24</v>
      </c>
      <c r="C94">
        <v>0.13157894736842299</v>
      </c>
      <c r="D94" t="s">
        <v>14</v>
      </c>
      <c r="E94">
        <v>19.100000000000001</v>
      </c>
      <c r="F94" s="21" t="s">
        <v>15</v>
      </c>
      <c r="G94" t="s">
        <v>283</v>
      </c>
      <c r="H94">
        <v>75</v>
      </c>
      <c r="I94" s="16" t="s">
        <v>137</v>
      </c>
      <c r="J94" t="s">
        <v>125</v>
      </c>
      <c r="K94" t="s">
        <v>130</v>
      </c>
      <c r="L94" t="s">
        <v>221</v>
      </c>
      <c r="M94" s="32" t="s">
        <v>326</v>
      </c>
      <c r="N94">
        <v>0</v>
      </c>
      <c r="O94" s="39" t="s">
        <v>150</v>
      </c>
      <c r="R94" s="32"/>
      <c r="T94" s="21"/>
    </row>
    <row r="95" spans="1:22">
      <c r="A95" s="18">
        <v>43</v>
      </c>
      <c r="B95" s="6">
        <v>72</v>
      </c>
      <c r="C95">
        <v>0.36842105263157898</v>
      </c>
      <c r="D95" t="s">
        <v>14</v>
      </c>
      <c r="E95">
        <v>19.100000000000001</v>
      </c>
      <c r="F95" s="21" t="s">
        <v>15</v>
      </c>
      <c r="G95" t="s">
        <v>283</v>
      </c>
      <c r="H95">
        <v>75</v>
      </c>
      <c r="I95" s="16" t="s">
        <v>137</v>
      </c>
      <c r="J95" t="s">
        <v>125</v>
      </c>
      <c r="K95" t="s">
        <v>130</v>
      </c>
      <c r="L95" t="s">
        <v>221</v>
      </c>
      <c r="M95" s="32" t="s">
        <v>326</v>
      </c>
      <c r="N95">
        <v>0</v>
      </c>
      <c r="O95" s="39" t="s">
        <v>150</v>
      </c>
      <c r="R95" s="32"/>
      <c r="T95" s="21"/>
    </row>
    <row r="96" spans="1:22">
      <c r="A96" s="18">
        <v>44</v>
      </c>
      <c r="B96">
        <v>48</v>
      </c>
      <c r="C96">
        <v>1.0632911392405</v>
      </c>
      <c r="D96" t="s">
        <v>14</v>
      </c>
      <c r="E96">
        <v>19.100000000000001</v>
      </c>
      <c r="F96" s="21" t="s">
        <v>15</v>
      </c>
      <c r="G96" t="s">
        <v>283</v>
      </c>
      <c r="H96">
        <v>50</v>
      </c>
      <c r="I96" s="16" t="s">
        <v>137</v>
      </c>
      <c r="J96" t="s">
        <v>125</v>
      </c>
      <c r="K96" t="s">
        <v>19</v>
      </c>
      <c r="L96" t="s">
        <v>20</v>
      </c>
      <c r="M96" s="32" t="s">
        <v>326</v>
      </c>
      <c r="N96" t="s">
        <v>53</v>
      </c>
      <c r="O96" s="18">
        <v>22378564</v>
      </c>
      <c r="P96" s="6" t="s">
        <v>151</v>
      </c>
      <c r="R96" s="32"/>
      <c r="T96" s="21"/>
    </row>
    <row r="97" spans="1:20">
      <c r="A97">
        <v>45</v>
      </c>
      <c r="B97">
        <v>22</v>
      </c>
      <c r="C97">
        <v>0.76923076923076195</v>
      </c>
      <c r="D97" t="s">
        <v>14</v>
      </c>
      <c r="E97">
        <v>22.5</v>
      </c>
      <c r="F97" s="6" t="s">
        <v>65</v>
      </c>
      <c r="G97" t="s">
        <v>283</v>
      </c>
      <c r="H97">
        <v>129.1</v>
      </c>
      <c r="I97" t="s">
        <v>29</v>
      </c>
      <c r="J97" t="s">
        <v>152</v>
      </c>
      <c r="K97" t="s">
        <v>19</v>
      </c>
      <c r="L97" t="s">
        <v>126</v>
      </c>
      <c r="M97" s="32" t="s">
        <v>59</v>
      </c>
      <c r="N97">
        <v>5000</v>
      </c>
      <c r="O97" s="18">
        <v>25353068</v>
      </c>
      <c r="P97" s="6" t="s">
        <v>153</v>
      </c>
      <c r="R97" s="32"/>
      <c r="T97" s="21"/>
    </row>
    <row r="98" spans="1:20">
      <c r="A98">
        <v>46</v>
      </c>
      <c r="B98">
        <v>22</v>
      </c>
      <c r="C98">
        <v>1.3076923076922999</v>
      </c>
      <c r="D98" t="s">
        <v>14</v>
      </c>
      <c r="E98">
        <v>22.5</v>
      </c>
      <c r="F98" s="6" t="s">
        <v>65</v>
      </c>
      <c r="G98" t="s">
        <v>283</v>
      </c>
      <c r="H98">
        <v>125.2</v>
      </c>
      <c r="I98" t="s">
        <v>29</v>
      </c>
      <c r="J98" t="s">
        <v>152</v>
      </c>
      <c r="K98" t="s">
        <v>19</v>
      </c>
      <c r="L98" t="s">
        <v>20</v>
      </c>
      <c r="M98" s="32" t="s">
        <v>59</v>
      </c>
      <c r="N98">
        <v>5000</v>
      </c>
      <c r="O98" s="18">
        <v>25353068</v>
      </c>
      <c r="P98" s="6" t="s">
        <v>154</v>
      </c>
      <c r="R98" s="32"/>
      <c r="T98" s="21"/>
    </row>
    <row r="99" spans="1:20">
      <c r="A99">
        <v>47</v>
      </c>
      <c r="B99">
        <v>48</v>
      </c>
      <c r="C99">
        <v>0.58461538461539098</v>
      </c>
      <c r="D99" t="s">
        <v>14</v>
      </c>
      <c r="E99">
        <v>17</v>
      </c>
      <c r="F99" s="21" t="s">
        <v>15</v>
      </c>
      <c r="G99" t="s">
        <v>283</v>
      </c>
      <c r="H99">
        <v>175.3</v>
      </c>
      <c r="I99" t="s">
        <v>29</v>
      </c>
      <c r="J99" t="s">
        <v>152</v>
      </c>
      <c r="K99" t="s">
        <v>19</v>
      </c>
      <c r="L99" s="32" t="s">
        <v>159</v>
      </c>
      <c r="M99" s="32" t="s">
        <v>196</v>
      </c>
      <c r="N99">
        <v>5000</v>
      </c>
      <c r="O99" s="18">
        <v>24937108</v>
      </c>
      <c r="P99" t="s">
        <v>156</v>
      </c>
    </row>
    <row r="100" spans="1:20">
      <c r="A100">
        <v>48</v>
      </c>
      <c r="B100">
        <v>48</v>
      </c>
      <c r="C100">
        <v>0.76923076923077505</v>
      </c>
      <c r="D100" t="s">
        <v>14</v>
      </c>
      <c r="E100">
        <v>17</v>
      </c>
      <c r="F100" s="21" t="s">
        <v>15</v>
      </c>
      <c r="G100" t="s">
        <v>283</v>
      </c>
      <c r="H100">
        <v>80</v>
      </c>
      <c r="I100" t="s">
        <v>29</v>
      </c>
      <c r="J100" t="s">
        <v>152</v>
      </c>
      <c r="K100" t="s">
        <v>19</v>
      </c>
      <c r="L100" t="s">
        <v>20</v>
      </c>
      <c r="M100" s="32" t="s">
        <v>326</v>
      </c>
      <c r="N100">
        <v>5000</v>
      </c>
      <c r="O100" s="18">
        <v>24937108</v>
      </c>
      <c r="P100" t="s">
        <v>157</v>
      </c>
    </row>
    <row r="101" spans="1:20">
      <c r="A101">
        <v>49</v>
      </c>
      <c r="B101">
        <v>24</v>
      </c>
      <c r="C101">
        <v>1.4054054054053999</v>
      </c>
      <c r="D101" t="s">
        <v>14</v>
      </c>
      <c r="E101" t="s">
        <v>326</v>
      </c>
      <c r="F101" t="s">
        <v>158</v>
      </c>
      <c r="G101" t="s">
        <v>283</v>
      </c>
      <c r="H101">
        <v>194.4</v>
      </c>
      <c r="I101" t="s">
        <v>29</v>
      </c>
      <c r="J101" t="s">
        <v>152</v>
      </c>
      <c r="K101" t="s">
        <v>19</v>
      </c>
      <c r="L101" s="32" t="s">
        <v>159</v>
      </c>
      <c r="M101" s="32" t="s">
        <v>196</v>
      </c>
      <c r="N101">
        <v>5000</v>
      </c>
      <c r="O101" s="18">
        <v>24875656</v>
      </c>
      <c r="P101" s="26" t="s">
        <v>359</v>
      </c>
    </row>
    <row r="102" spans="1:20">
      <c r="A102">
        <v>50</v>
      </c>
      <c r="B102">
        <v>24</v>
      </c>
      <c r="C102">
        <v>0.82882882882882702</v>
      </c>
      <c r="D102" t="s">
        <v>14</v>
      </c>
      <c r="E102" t="s">
        <v>326</v>
      </c>
      <c r="F102" t="s">
        <v>158</v>
      </c>
      <c r="G102" t="s">
        <v>283</v>
      </c>
      <c r="H102">
        <v>150</v>
      </c>
      <c r="I102" t="s">
        <v>29</v>
      </c>
      <c r="J102" t="s">
        <v>152</v>
      </c>
      <c r="K102" t="s">
        <v>19</v>
      </c>
      <c r="L102" t="s">
        <v>20</v>
      </c>
      <c r="M102" s="32" t="s">
        <v>326</v>
      </c>
      <c r="N102">
        <v>5000</v>
      </c>
      <c r="O102" s="18">
        <v>24875656</v>
      </c>
      <c r="P102" s="26" t="s">
        <v>360</v>
      </c>
    </row>
    <row r="103" spans="1:20">
      <c r="A103">
        <v>51</v>
      </c>
      <c r="B103">
        <v>5</v>
      </c>
      <c r="C103">
        <v>1.0377358490566</v>
      </c>
      <c r="D103" t="s">
        <v>14</v>
      </c>
      <c r="E103">
        <v>17</v>
      </c>
      <c r="F103" s="21" t="s">
        <v>15</v>
      </c>
      <c r="G103" t="s">
        <v>283</v>
      </c>
      <c r="H103">
        <v>168</v>
      </c>
      <c r="I103" t="s">
        <v>29</v>
      </c>
      <c r="J103" t="s">
        <v>152</v>
      </c>
      <c r="K103" t="s">
        <v>19</v>
      </c>
      <c r="L103" s="32" t="s">
        <v>159</v>
      </c>
      <c r="M103" s="32" t="s">
        <v>196</v>
      </c>
      <c r="N103">
        <v>5000</v>
      </c>
      <c r="O103" s="18">
        <v>24083623</v>
      </c>
      <c r="P103" s="6" t="s">
        <v>361</v>
      </c>
    </row>
    <row r="104" spans="1:20">
      <c r="A104">
        <v>51</v>
      </c>
      <c r="B104">
        <v>48</v>
      </c>
      <c r="C104">
        <v>1.1320754716981101</v>
      </c>
      <c r="D104" t="s">
        <v>14</v>
      </c>
      <c r="E104">
        <v>17</v>
      </c>
      <c r="F104" s="21" t="s">
        <v>15</v>
      </c>
      <c r="G104" t="s">
        <v>283</v>
      </c>
      <c r="H104">
        <v>168</v>
      </c>
      <c r="I104" t="s">
        <v>29</v>
      </c>
      <c r="J104" t="s">
        <v>152</v>
      </c>
      <c r="K104" t="s">
        <v>19</v>
      </c>
      <c r="L104" s="32" t="s">
        <v>159</v>
      </c>
      <c r="M104" s="32" t="s">
        <v>196</v>
      </c>
      <c r="N104">
        <v>5000</v>
      </c>
      <c r="O104" s="18">
        <v>24083623</v>
      </c>
    </row>
    <row r="105" spans="1:20">
      <c r="A105">
        <v>52</v>
      </c>
      <c r="B105">
        <v>5</v>
      </c>
      <c r="C105">
        <v>0.56603773584905503</v>
      </c>
      <c r="D105" t="s">
        <v>14</v>
      </c>
      <c r="E105">
        <v>17</v>
      </c>
      <c r="F105" s="21" t="s">
        <v>15</v>
      </c>
      <c r="G105" t="s">
        <v>283</v>
      </c>
      <c r="H105">
        <v>168</v>
      </c>
      <c r="I105" t="s">
        <v>29</v>
      </c>
      <c r="J105" t="s">
        <v>152</v>
      </c>
      <c r="K105" t="s">
        <v>19</v>
      </c>
      <c r="L105" s="32" t="s">
        <v>20</v>
      </c>
      <c r="M105" s="32" t="s">
        <v>196</v>
      </c>
      <c r="N105">
        <v>5000</v>
      </c>
      <c r="O105" s="18">
        <v>24083623</v>
      </c>
      <c r="P105" s="6" t="s">
        <v>362</v>
      </c>
    </row>
    <row r="106" spans="1:20">
      <c r="A106">
        <v>52</v>
      </c>
      <c r="B106">
        <v>48</v>
      </c>
      <c r="C106">
        <v>1.0377358490566</v>
      </c>
      <c r="D106" t="s">
        <v>14</v>
      </c>
      <c r="E106">
        <v>17</v>
      </c>
      <c r="F106" s="21" t="s">
        <v>15</v>
      </c>
      <c r="G106" t="s">
        <v>283</v>
      </c>
      <c r="H106">
        <v>168</v>
      </c>
      <c r="I106" t="s">
        <v>29</v>
      </c>
      <c r="J106" t="s">
        <v>152</v>
      </c>
      <c r="K106" t="s">
        <v>19</v>
      </c>
      <c r="L106" t="s">
        <v>20</v>
      </c>
      <c r="M106" s="32" t="s">
        <v>196</v>
      </c>
      <c r="N106">
        <v>5000</v>
      </c>
      <c r="O106" s="18">
        <v>24083623</v>
      </c>
    </row>
    <row r="107" spans="1:20">
      <c r="A107">
        <v>53</v>
      </c>
      <c r="B107">
        <v>18</v>
      </c>
      <c r="C107">
        <v>0.57017543859649</v>
      </c>
      <c r="D107" t="s">
        <v>14</v>
      </c>
      <c r="E107">
        <v>18</v>
      </c>
      <c r="F107" s="6" t="s">
        <v>65</v>
      </c>
      <c r="G107" t="s">
        <v>283</v>
      </c>
      <c r="H107">
        <v>200</v>
      </c>
      <c r="I107" t="s">
        <v>29</v>
      </c>
      <c r="J107" t="s">
        <v>152</v>
      </c>
      <c r="K107" t="s">
        <v>19</v>
      </c>
      <c r="L107" t="s">
        <v>20</v>
      </c>
      <c r="M107" s="32" t="s">
        <v>196</v>
      </c>
      <c r="N107">
        <v>5000</v>
      </c>
      <c r="O107" s="40">
        <v>25955122</v>
      </c>
      <c r="P107" t="s">
        <v>163</v>
      </c>
    </row>
    <row r="108" spans="1:20">
      <c r="A108">
        <v>54</v>
      </c>
      <c r="B108">
        <v>18</v>
      </c>
      <c r="C108">
        <v>0.57017543859649</v>
      </c>
      <c r="D108" t="s">
        <v>14</v>
      </c>
      <c r="E108">
        <v>18</v>
      </c>
      <c r="F108" s="6" t="s">
        <v>65</v>
      </c>
      <c r="G108" t="s">
        <v>283</v>
      </c>
      <c r="H108">
        <v>200</v>
      </c>
      <c r="I108" t="s">
        <v>29</v>
      </c>
      <c r="J108" t="s">
        <v>152</v>
      </c>
      <c r="K108" t="s">
        <v>19</v>
      </c>
      <c r="L108" t="s">
        <v>160</v>
      </c>
      <c r="M108" s="32" t="s">
        <v>196</v>
      </c>
      <c r="N108">
        <v>5000</v>
      </c>
      <c r="O108" s="40">
        <v>25955122</v>
      </c>
      <c r="P108" t="s">
        <v>165</v>
      </c>
    </row>
    <row r="109" spans="1:20">
      <c r="A109">
        <v>55</v>
      </c>
      <c r="B109">
        <v>48</v>
      </c>
      <c r="C109">
        <v>6.8292682926829196</v>
      </c>
      <c r="D109" t="s">
        <v>14</v>
      </c>
      <c r="E109">
        <v>20</v>
      </c>
      <c r="F109" s="21" t="s">
        <v>15</v>
      </c>
      <c r="G109" t="s">
        <v>283</v>
      </c>
      <c r="H109" s="6">
        <v>190.1</v>
      </c>
      <c r="I109" s="21" t="s">
        <v>169</v>
      </c>
      <c r="J109" t="s">
        <v>152</v>
      </c>
      <c r="K109" t="s">
        <v>19</v>
      </c>
      <c r="L109" s="32" t="s">
        <v>159</v>
      </c>
      <c r="M109" s="32" t="s">
        <v>196</v>
      </c>
      <c r="N109">
        <v>5000</v>
      </c>
      <c r="O109" s="18">
        <v>27980987</v>
      </c>
      <c r="P109" t="s">
        <v>170</v>
      </c>
    </row>
    <row r="110" spans="1:20">
      <c r="A110">
        <v>56</v>
      </c>
      <c r="B110">
        <v>48</v>
      </c>
      <c r="C110">
        <v>4.8780487804877897</v>
      </c>
      <c r="D110" t="s">
        <v>14</v>
      </c>
      <c r="E110">
        <v>20</v>
      </c>
      <c r="F110" s="21" t="s">
        <v>15</v>
      </c>
      <c r="G110" t="s">
        <v>283</v>
      </c>
      <c r="H110" s="6">
        <v>190.1</v>
      </c>
      <c r="I110" s="21" t="s">
        <v>169</v>
      </c>
      <c r="J110" t="s">
        <v>152</v>
      </c>
      <c r="K110" t="s">
        <v>19</v>
      </c>
      <c r="L110" s="32" t="s">
        <v>20</v>
      </c>
      <c r="M110" s="32" t="s">
        <v>196</v>
      </c>
      <c r="N110">
        <v>5000</v>
      </c>
      <c r="O110" s="18">
        <v>27980987</v>
      </c>
      <c r="P110" t="s">
        <v>171</v>
      </c>
    </row>
    <row r="111" spans="1:20">
      <c r="A111">
        <v>57</v>
      </c>
      <c r="B111">
        <v>504</v>
      </c>
      <c r="C111">
        <v>1.0434782608695601</v>
      </c>
      <c r="D111" t="s">
        <v>14</v>
      </c>
      <c r="E111">
        <v>20</v>
      </c>
      <c r="F111" s="21" t="s">
        <v>15</v>
      </c>
      <c r="G111" t="s">
        <v>283</v>
      </c>
      <c r="H111" s="6">
        <v>150</v>
      </c>
      <c r="I111" s="21" t="s">
        <v>169</v>
      </c>
      <c r="J111" t="s">
        <v>152</v>
      </c>
      <c r="K111" t="s">
        <v>19</v>
      </c>
      <c r="L111" t="s">
        <v>20</v>
      </c>
      <c r="M111" s="32" t="s">
        <v>381</v>
      </c>
      <c r="N111">
        <v>5000</v>
      </c>
      <c r="O111" s="18">
        <v>26213260</v>
      </c>
      <c r="P111" t="s">
        <v>172</v>
      </c>
    </row>
    <row r="112" spans="1:20">
      <c r="A112">
        <v>58</v>
      </c>
      <c r="B112">
        <v>25</v>
      </c>
      <c r="C112">
        <v>0.66666666666666496</v>
      </c>
      <c r="D112" t="s">
        <v>14</v>
      </c>
      <c r="E112">
        <v>19</v>
      </c>
      <c r="F112" s="21" t="s">
        <v>42</v>
      </c>
      <c r="G112" t="s">
        <v>283</v>
      </c>
      <c r="H112">
        <v>87.31</v>
      </c>
      <c r="I112" t="s">
        <v>81</v>
      </c>
      <c r="J112" t="s">
        <v>152</v>
      </c>
      <c r="K112" t="s">
        <v>19</v>
      </c>
      <c r="L112" s="21" t="s">
        <v>173</v>
      </c>
      <c r="M112" s="21" t="s">
        <v>196</v>
      </c>
      <c r="N112">
        <v>5000</v>
      </c>
      <c r="O112" s="18">
        <v>31556987</v>
      </c>
      <c r="P112" t="s">
        <v>174</v>
      </c>
    </row>
    <row r="113" spans="1:16">
      <c r="A113">
        <v>59</v>
      </c>
      <c r="B113">
        <v>24</v>
      </c>
      <c r="C113">
        <v>2.38</v>
      </c>
      <c r="D113" t="s">
        <v>14</v>
      </c>
      <c r="E113">
        <v>34</v>
      </c>
      <c r="F113" t="s">
        <v>70</v>
      </c>
      <c r="G113" t="s">
        <v>283</v>
      </c>
      <c r="H113">
        <v>20</v>
      </c>
      <c r="I113" s="16" t="s">
        <v>137</v>
      </c>
      <c r="J113" t="s">
        <v>152</v>
      </c>
      <c r="K113" t="s">
        <v>19</v>
      </c>
      <c r="L113" t="s">
        <v>20</v>
      </c>
      <c r="M113" s="32" t="s">
        <v>326</v>
      </c>
      <c r="N113">
        <v>0</v>
      </c>
      <c r="O113" s="18">
        <v>19936708</v>
      </c>
      <c r="P113" t="s">
        <v>291</v>
      </c>
    </row>
    <row r="114" spans="1:16">
      <c r="A114">
        <v>59</v>
      </c>
      <c r="B114">
        <v>72</v>
      </c>
      <c r="C114">
        <v>1.46</v>
      </c>
      <c r="D114" t="s">
        <v>14</v>
      </c>
      <c r="E114">
        <v>34</v>
      </c>
      <c r="F114" t="s">
        <v>70</v>
      </c>
      <c r="G114" t="s">
        <v>283</v>
      </c>
      <c r="H114">
        <v>20</v>
      </c>
      <c r="I114" s="16" t="s">
        <v>137</v>
      </c>
      <c r="J114" t="s">
        <v>152</v>
      </c>
      <c r="K114" t="s">
        <v>19</v>
      </c>
      <c r="L114" t="s">
        <v>20</v>
      </c>
      <c r="M114" s="32" t="s">
        <v>326</v>
      </c>
      <c r="N114">
        <v>0</v>
      </c>
      <c r="O114" s="18">
        <v>19936708</v>
      </c>
    </row>
    <row r="115" spans="1:16">
      <c r="A115">
        <v>59</v>
      </c>
      <c r="B115">
        <v>168</v>
      </c>
      <c r="C115">
        <v>1.75</v>
      </c>
      <c r="D115" t="s">
        <v>14</v>
      </c>
      <c r="E115">
        <v>34</v>
      </c>
      <c r="F115" t="s">
        <v>70</v>
      </c>
      <c r="G115" t="s">
        <v>283</v>
      </c>
      <c r="H115">
        <v>20</v>
      </c>
      <c r="I115" s="16" t="s">
        <v>137</v>
      </c>
      <c r="J115" t="s">
        <v>152</v>
      </c>
      <c r="K115" t="s">
        <v>19</v>
      </c>
      <c r="L115" t="s">
        <v>20</v>
      </c>
      <c r="M115" s="32" t="s">
        <v>326</v>
      </c>
      <c r="N115">
        <v>0</v>
      </c>
      <c r="O115" s="18">
        <v>19936708</v>
      </c>
    </row>
    <row r="116" spans="1:16">
      <c r="A116">
        <v>59</v>
      </c>
      <c r="B116">
        <v>360</v>
      </c>
      <c r="C116">
        <v>1.49</v>
      </c>
      <c r="D116" t="s">
        <v>14</v>
      </c>
      <c r="E116">
        <v>34</v>
      </c>
      <c r="F116" t="s">
        <v>70</v>
      </c>
      <c r="G116" t="s">
        <v>283</v>
      </c>
      <c r="H116">
        <v>20</v>
      </c>
      <c r="I116" s="16" t="s">
        <v>137</v>
      </c>
      <c r="J116" t="s">
        <v>152</v>
      </c>
      <c r="K116" t="s">
        <v>19</v>
      </c>
      <c r="L116" t="s">
        <v>20</v>
      </c>
      <c r="M116" s="32" t="s">
        <v>326</v>
      </c>
      <c r="N116">
        <v>0</v>
      </c>
      <c r="O116" s="18">
        <v>19936708</v>
      </c>
    </row>
    <row r="117" spans="1:16">
      <c r="A117">
        <v>59</v>
      </c>
      <c r="B117">
        <v>720</v>
      </c>
      <c r="C117">
        <v>0.83</v>
      </c>
      <c r="D117" t="s">
        <v>14</v>
      </c>
      <c r="E117">
        <v>34</v>
      </c>
      <c r="F117" t="s">
        <v>70</v>
      </c>
      <c r="G117" t="s">
        <v>283</v>
      </c>
      <c r="H117">
        <v>20</v>
      </c>
      <c r="I117" s="16" t="s">
        <v>137</v>
      </c>
      <c r="J117" t="s">
        <v>152</v>
      </c>
      <c r="K117" t="s">
        <v>19</v>
      </c>
      <c r="L117" t="s">
        <v>20</v>
      </c>
      <c r="M117" s="32" t="s">
        <v>326</v>
      </c>
      <c r="N117">
        <v>0</v>
      </c>
      <c r="O117" s="18">
        <v>19936708</v>
      </c>
    </row>
    <row r="118" spans="1:16">
      <c r="A118">
        <v>60</v>
      </c>
      <c r="B118">
        <v>24</v>
      </c>
      <c r="C118">
        <v>0.28999999999999998</v>
      </c>
      <c r="D118" t="s">
        <v>14</v>
      </c>
      <c r="E118">
        <v>34</v>
      </c>
      <c r="F118" t="s">
        <v>70</v>
      </c>
      <c r="G118" t="s">
        <v>283</v>
      </c>
      <c r="H118">
        <v>20</v>
      </c>
      <c r="I118" s="16" t="s">
        <v>137</v>
      </c>
      <c r="J118" t="s">
        <v>152</v>
      </c>
      <c r="K118" t="s">
        <v>19</v>
      </c>
      <c r="L118" t="s">
        <v>20</v>
      </c>
      <c r="M118" s="32" t="s">
        <v>326</v>
      </c>
      <c r="N118">
        <v>0</v>
      </c>
      <c r="O118" s="18">
        <v>19936708</v>
      </c>
      <c r="P118" t="s">
        <v>292</v>
      </c>
    </row>
    <row r="119" spans="1:16">
      <c r="A119">
        <v>60</v>
      </c>
      <c r="B119">
        <v>72</v>
      </c>
      <c r="C119">
        <v>0.21</v>
      </c>
      <c r="D119" t="s">
        <v>14</v>
      </c>
      <c r="E119">
        <v>34</v>
      </c>
      <c r="F119" t="s">
        <v>70</v>
      </c>
      <c r="G119" t="s">
        <v>283</v>
      </c>
      <c r="H119">
        <v>20</v>
      </c>
      <c r="I119" s="16" t="s">
        <v>137</v>
      </c>
      <c r="J119" t="s">
        <v>152</v>
      </c>
      <c r="K119" t="s">
        <v>19</v>
      </c>
      <c r="L119" t="s">
        <v>20</v>
      </c>
      <c r="M119" s="32" t="s">
        <v>326</v>
      </c>
      <c r="N119">
        <v>0</v>
      </c>
      <c r="O119" s="18">
        <v>19936708</v>
      </c>
    </row>
    <row r="120" spans="1:16">
      <c r="A120">
        <v>60</v>
      </c>
      <c r="B120">
        <v>168</v>
      </c>
      <c r="C120">
        <v>0.13</v>
      </c>
      <c r="D120" t="s">
        <v>14</v>
      </c>
      <c r="E120">
        <v>34</v>
      </c>
      <c r="F120" t="s">
        <v>70</v>
      </c>
      <c r="G120" t="s">
        <v>283</v>
      </c>
      <c r="H120">
        <v>20</v>
      </c>
      <c r="I120" s="16" t="s">
        <v>137</v>
      </c>
      <c r="J120" t="s">
        <v>152</v>
      </c>
      <c r="K120" t="s">
        <v>19</v>
      </c>
      <c r="L120" t="s">
        <v>20</v>
      </c>
      <c r="M120" s="32" t="s">
        <v>326</v>
      </c>
      <c r="N120">
        <v>0</v>
      </c>
      <c r="O120" s="18">
        <v>19936708</v>
      </c>
    </row>
    <row r="121" spans="1:16">
      <c r="A121">
        <v>60</v>
      </c>
      <c r="B121">
        <v>360</v>
      </c>
      <c r="C121">
        <v>0.22</v>
      </c>
      <c r="D121" t="s">
        <v>14</v>
      </c>
      <c r="E121">
        <v>34</v>
      </c>
      <c r="F121" t="s">
        <v>70</v>
      </c>
      <c r="G121" t="s">
        <v>283</v>
      </c>
      <c r="H121">
        <v>20</v>
      </c>
      <c r="I121" s="16" t="s">
        <v>137</v>
      </c>
      <c r="J121" t="s">
        <v>152</v>
      </c>
      <c r="K121" t="s">
        <v>19</v>
      </c>
      <c r="L121" t="s">
        <v>20</v>
      </c>
      <c r="M121" s="32" t="s">
        <v>326</v>
      </c>
      <c r="N121">
        <v>0</v>
      </c>
      <c r="O121" s="18">
        <v>19936708</v>
      </c>
    </row>
    <row r="122" spans="1:16">
      <c r="A122">
        <v>61</v>
      </c>
      <c r="B122">
        <v>6</v>
      </c>
      <c r="C122">
        <v>2.4</v>
      </c>
      <c r="D122" t="s">
        <v>14</v>
      </c>
      <c r="E122">
        <v>20</v>
      </c>
      <c r="F122" s="6" t="s">
        <v>189</v>
      </c>
      <c r="G122" t="s">
        <v>283</v>
      </c>
      <c r="H122">
        <v>120</v>
      </c>
      <c r="I122" t="s">
        <v>29</v>
      </c>
      <c r="J122" t="s">
        <v>186</v>
      </c>
      <c r="K122" t="s">
        <v>19</v>
      </c>
      <c r="L122" t="s">
        <v>20</v>
      </c>
      <c r="M122" t="s">
        <v>326</v>
      </c>
      <c r="N122">
        <v>1200</v>
      </c>
      <c r="O122" s="18">
        <v>23342299</v>
      </c>
    </row>
    <row r="123" spans="1:16">
      <c r="A123">
        <v>61</v>
      </c>
      <c r="B123">
        <v>24</v>
      </c>
      <c r="C123">
        <v>2.6</v>
      </c>
      <c r="D123" t="s">
        <v>14</v>
      </c>
      <c r="E123">
        <v>20</v>
      </c>
      <c r="F123" s="6" t="s">
        <v>189</v>
      </c>
      <c r="G123" t="s">
        <v>283</v>
      </c>
      <c r="H123">
        <v>120</v>
      </c>
      <c r="I123" t="s">
        <v>29</v>
      </c>
      <c r="J123" t="s">
        <v>186</v>
      </c>
      <c r="K123" t="s">
        <v>19</v>
      </c>
      <c r="L123" t="s">
        <v>20</v>
      </c>
      <c r="M123" t="s">
        <v>326</v>
      </c>
      <c r="N123">
        <v>1200</v>
      </c>
      <c r="O123" s="18">
        <v>23342299</v>
      </c>
    </row>
    <row r="124" spans="1:16">
      <c r="A124">
        <v>61</v>
      </c>
      <c r="B124">
        <v>48</v>
      </c>
      <c r="C124">
        <v>1.7</v>
      </c>
      <c r="D124" t="s">
        <v>14</v>
      </c>
      <c r="E124">
        <v>20</v>
      </c>
      <c r="F124" s="6" t="s">
        <v>189</v>
      </c>
      <c r="G124" t="s">
        <v>283</v>
      </c>
      <c r="H124">
        <v>120</v>
      </c>
      <c r="I124" t="s">
        <v>29</v>
      </c>
      <c r="J124" t="s">
        <v>186</v>
      </c>
      <c r="K124" t="s">
        <v>19</v>
      </c>
      <c r="L124" t="s">
        <v>20</v>
      </c>
      <c r="M124" t="s">
        <v>326</v>
      </c>
      <c r="N124">
        <v>1200</v>
      </c>
      <c r="O124" s="18">
        <v>23342299</v>
      </c>
    </row>
    <row r="125" spans="1:16">
      <c r="A125">
        <v>62</v>
      </c>
      <c r="B125">
        <v>22</v>
      </c>
      <c r="C125">
        <v>0.72370000000000001</v>
      </c>
      <c r="D125" t="s">
        <v>14</v>
      </c>
      <c r="E125">
        <v>21.8</v>
      </c>
      <c r="F125" s="21" t="s">
        <v>15</v>
      </c>
      <c r="G125" t="s">
        <v>283</v>
      </c>
      <c r="H125">
        <v>118</v>
      </c>
      <c r="I125" t="s">
        <v>29</v>
      </c>
      <c r="J125" t="s">
        <v>186</v>
      </c>
      <c r="K125" t="s">
        <v>19</v>
      </c>
      <c r="L125" t="s">
        <v>20</v>
      </c>
      <c r="M125" t="s">
        <v>59</v>
      </c>
      <c r="N125">
        <v>2000</v>
      </c>
      <c r="O125" s="18">
        <v>24035550</v>
      </c>
      <c r="P125" t="s">
        <v>201</v>
      </c>
    </row>
    <row r="126" spans="1:16">
      <c r="A126">
        <v>63</v>
      </c>
      <c r="B126">
        <v>22</v>
      </c>
      <c r="C126">
        <v>1.3157000000000001</v>
      </c>
      <c r="D126" t="s">
        <v>14</v>
      </c>
      <c r="E126">
        <v>21.8</v>
      </c>
      <c r="F126" s="21" t="s">
        <v>15</v>
      </c>
      <c r="G126" t="s">
        <v>283</v>
      </c>
      <c r="H126">
        <v>158.19999999999999</v>
      </c>
      <c r="I126" t="s">
        <v>29</v>
      </c>
      <c r="J126" t="s">
        <v>186</v>
      </c>
      <c r="K126" t="s">
        <v>19</v>
      </c>
      <c r="L126" t="s">
        <v>20</v>
      </c>
      <c r="M126" t="s">
        <v>59</v>
      </c>
      <c r="N126">
        <v>2000</v>
      </c>
      <c r="O126" s="18">
        <v>24035550</v>
      </c>
      <c r="P126" t="s">
        <v>202</v>
      </c>
    </row>
    <row r="127" spans="1:16">
      <c r="A127">
        <v>64</v>
      </c>
      <c r="B127">
        <v>1</v>
      </c>
      <c r="C127">
        <v>5.05</v>
      </c>
      <c r="D127" t="s">
        <v>14</v>
      </c>
      <c r="E127" t="s">
        <v>326</v>
      </c>
      <c r="F127" t="s">
        <v>48</v>
      </c>
      <c r="G127" t="s">
        <v>282</v>
      </c>
      <c r="H127">
        <v>100</v>
      </c>
      <c r="I127" t="s">
        <v>92</v>
      </c>
      <c r="J127" t="s">
        <v>186</v>
      </c>
      <c r="K127" t="s">
        <v>19</v>
      </c>
      <c r="M127" t="s">
        <v>196</v>
      </c>
      <c r="N127">
        <v>2000</v>
      </c>
      <c r="O127">
        <v>19528471</v>
      </c>
      <c r="P127" s="18" t="s">
        <v>367</v>
      </c>
    </row>
    <row r="128" spans="1:16">
      <c r="A128">
        <v>64</v>
      </c>
      <c r="B128">
        <v>8</v>
      </c>
      <c r="C128">
        <v>5.77</v>
      </c>
      <c r="D128" t="s">
        <v>14</v>
      </c>
      <c r="E128" t="s">
        <v>326</v>
      </c>
      <c r="F128" t="s">
        <v>48</v>
      </c>
      <c r="G128" t="s">
        <v>282</v>
      </c>
      <c r="H128">
        <v>100</v>
      </c>
      <c r="I128" t="s">
        <v>92</v>
      </c>
      <c r="J128" t="s">
        <v>186</v>
      </c>
      <c r="K128" t="s">
        <v>19</v>
      </c>
      <c r="M128" t="s">
        <v>196</v>
      </c>
      <c r="N128">
        <v>2000</v>
      </c>
      <c r="O128">
        <v>19528471</v>
      </c>
    </row>
    <row r="129" spans="1:16">
      <c r="A129">
        <v>64</v>
      </c>
      <c r="B129">
        <v>24</v>
      </c>
      <c r="C129">
        <v>4.12</v>
      </c>
      <c r="D129" t="s">
        <v>14</v>
      </c>
      <c r="E129" t="s">
        <v>326</v>
      </c>
      <c r="F129" t="s">
        <v>48</v>
      </c>
      <c r="G129" t="s">
        <v>282</v>
      </c>
      <c r="H129">
        <v>100</v>
      </c>
      <c r="I129" t="s">
        <v>92</v>
      </c>
      <c r="J129" t="s">
        <v>186</v>
      </c>
      <c r="K129" t="s">
        <v>19</v>
      </c>
      <c r="M129" t="s">
        <v>196</v>
      </c>
      <c r="N129">
        <v>2000</v>
      </c>
      <c r="O129">
        <v>19528471</v>
      </c>
    </row>
    <row r="130" spans="1:16">
      <c r="A130">
        <v>64</v>
      </c>
      <c r="B130">
        <v>48</v>
      </c>
      <c r="C130">
        <v>4.3899999999999997</v>
      </c>
      <c r="D130" t="s">
        <v>14</v>
      </c>
      <c r="E130" t="s">
        <v>326</v>
      </c>
      <c r="F130" t="s">
        <v>48</v>
      </c>
      <c r="G130" t="s">
        <v>282</v>
      </c>
      <c r="H130">
        <v>100</v>
      </c>
      <c r="I130" t="s">
        <v>92</v>
      </c>
      <c r="J130" t="s">
        <v>186</v>
      </c>
      <c r="K130" t="s">
        <v>19</v>
      </c>
      <c r="M130" t="s">
        <v>196</v>
      </c>
      <c r="N130">
        <v>2000</v>
      </c>
      <c r="O130">
        <v>19528471</v>
      </c>
    </row>
    <row r="131" spans="1:16">
      <c r="A131">
        <v>64</v>
      </c>
      <c r="B131">
        <v>72</v>
      </c>
      <c r="C131">
        <v>4.21</v>
      </c>
      <c r="D131" t="s">
        <v>14</v>
      </c>
      <c r="E131" t="s">
        <v>326</v>
      </c>
      <c r="F131" t="s">
        <v>48</v>
      </c>
      <c r="G131" t="s">
        <v>282</v>
      </c>
      <c r="H131">
        <v>100</v>
      </c>
      <c r="I131" t="s">
        <v>92</v>
      </c>
      <c r="J131" t="s">
        <v>186</v>
      </c>
      <c r="K131" t="s">
        <v>19</v>
      </c>
      <c r="M131" t="s">
        <v>196</v>
      </c>
      <c r="N131">
        <v>2000</v>
      </c>
      <c r="O131">
        <v>19528471</v>
      </c>
    </row>
    <row r="132" spans="1:16">
      <c r="A132">
        <v>65</v>
      </c>
      <c r="B132">
        <v>1</v>
      </c>
      <c r="C132">
        <v>5.16</v>
      </c>
      <c r="D132" t="s">
        <v>14</v>
      </c>
      <c r="E132" t="s">
        <v>326</v>
      </c>
      <c r="F132" t="s">
        <v>48</v>
      </c>
      <c r="G132" t="s">
        <v>282</v>
      </c>
      <c r="H132">
        <v>101</v>
      </c>
      <c r="I132" t="s">
        <v>92</v>
      </c>
      <c r="J132" t="s">
        <v>186</v>
      </c>
      <c r="K132" t="s">
        <v>19</v>
      </c>
      <c r="M132" t="s">
        <v>326</v>
      </c>
      <c r="N132">
        <v>2000</v>
      </c>
      <c r="O132">
        <v>19528471</v>
      </c>
      <c r="P132" s="18" t="s">
        <v>368</v>
      </c>
    </row>
    <row r="133" spans="1:16">
      <c r="A133">
        <v>65</v>
      </c>
      <c r="B133">
        <v>8</v>
      </c>
      <c r="C133">
        <v>8.0399999999999991</v>
      </c>
      <c r="D133" t="s">
        <v>14</v>
      </c>
      <c r="E133" t="s">
        <v>326</v>
      </c>
      <c r="F133" t="s">
        <v>48</v>
      </c>
      <c r="G133" t="s">
        <v>282</v>
      </c>
      <c r="H133">
        <v>102</v>
      </c>
      <c r="I133" t="s">
        <v>92</v>
      </c>
      <c r="J133" t="s">
        <v>186</v>
      </c>
      <c r="K133" t="s">
        <v>19</v>
      </c>
      <c r="M133" t="s">
        <v>326</v>
      </c>
      <c r="N133">
        <v>2000</v>
      </c>
      <c r="O133">
        <v>19528471</v>
      </c>
    </row>
    <row r="134" spans="1:16">
      <c r="A134">
        <v>65</v>
      </c>
      <c r="B134">
        <v>24</v>
      </c>
      <c r="C134">
        <v>7.06</v>
      </c>
      <c r="D134" t="s">
        <v>14</v>
      </c>
      <c r="E134" t="s">
        <v>326</v>
      </c>
      <c r="F134" t="s">
        <v>48</v>
      </c>
      <c r="G134" t="s">
        <v>282</v>
      </c>
      <c r="H134">
        <v>103</v>
      </c>
      <c r="I134" t="s">
        <v>92</v>
      </c>
      <c r="J134" t="s">
        <v>186</v>
      </c>
      <c r="K134" t="s">
        <v>19</v>
      </c>
      <c r="M134" t="s">
        <v>326</v>
      </c>
      <c r="N134">
        <v>2000</v>
      </c>
      <c r="O134">
        <v>19528471</v>
      </c>
    </row>
    <row r="135" spans="1:16">
      <c r="A135">
        <v>65</v>
      </c>
      <c r="B135">
        <v>48</v>
      </c>
      <c r="C135">
        <v>6.88</v>
      </c>
      <c r="D135" t="s">
        <v>14</v>
      </c>
      <c r="E135" t="s">
        <v>326</v>
      </c>
      <c r="F135" t="s">
        <v>48</v>
      </c>
      <c r="G135" t="s">
        <v>282</v>
      </c>
      <c r="H135">
        <v>104</v>
      </c>
      <c r="I135" t="s">
        <v>92</v>
      </c>
      <c r="J135" t="s">
        <v>186</v>
      </c>
      <c r="K135" t="s">
        <v>19</v>
      </c>
      <c r="M135" t="s">
        <v>326</v>
      </c>
      <c r="N135">
        <v>2000</v>
      </c>
      <c r="O135">
        <v>19528471</v>
      </c>
    </row>
    <row r="136" spans="1:16">
      <c r="A136">
        <v>65</v>
      </c>
      <c r="B136">
        <v>72</v>
      </c>
      <c r="C136">
        <v>6.43</v>
      </c>
      <c r="D136" t="s">
        <v>14</v>
      </c>
      <c r="E136" t="s">
        <v>326</v>
      </c>
      <c r="F136" t="s">
        <v>48</v>
      </c>
      <c r="G136" t="s">
        <v>282</v>
      </c>
      <c r="H136">
        <v>105</v>
      </c>
      <c r="I136" t="s">
        <v>92</v>
      </c>
      <c r="J136" t="s">
        <v>186</v>
      </c>
      <c r="K136" t="s">
        <v>19</v>
      </c>
      <c r="M136" t="s">
        <v>326</v>
      </c>
      <c r="N136">
        <v>2000</v>
      </c>
      <c r="O136">
        <v>19528471</v>
      </c>
    </row>
    <row r="137" spans="1:16">
      <c r="A137">
        <v>66</v>
      </c>
      <c r="B137">
        <v>22</v>
      </c>
      <c r="C137">
        <v>7.8029999999999999</v>
      </c>
      <c r="D137" t="s">
        <v>14</v>
      </c>
      <c r="E137">
        <v>20</v>
      </c>
      <c r="F137" s="21" t="s">
        <v>15</v>
      </c>
      <c r="G137" t="s">
        <v>283</v>
      </c>
      <c r="H137">
        <v>20</v>
      </c>
      <c r="I137" s="35" t="s">
        <v>92</v>
      </c>
      <c r="J137" t="s">
        <v>206</v>
      </c>
      <c r="K137" t="s">
        <v>19</v>
      </c>
      <c r="L137" t="s">
        <v>212</v>
      </c>
      <c r="M137" t="s">
        <v>326</v>
      </c>
      <c r="N137">
        <v>5000</v>
      </c>
      <c r="O137" s="18">
        <v>17332622</v>
      </c>
      <c r="P137" s="6" t="s">
        <v>213</v>
      </c>
    </row>
    <row r="138" spans="1:16">
      <c r="A138">
        <v>66</v>
      </c>
      <c r="B138">
        <v>48</v>
      </c>
      <c r="C138">
        <v>6.13</v>
      </c>
      <c r="D138" t="s">
        <v>14</v>
      </c>
      <c r="E138">
        <v>20</v>
      </c>
      <c r="F138" s="21" t="s">
        <v>15</v>
      </c>
      <c r="G138" t="s">
        <v>283</v>
      </c>
      <c r="H138">
        <v>20</v>
      </c>
      <c r="I138" s="35" t="s">
        <v>92</v>
      </c>
      <c r="J138" t="s">
        <v>206</v>
      </c>
      <c r="K138" t="s">
        <v>19</v>
      </c>
      <c r="L138" t="s">
        <v>212</v>
      </c>
      <c r="M138" t="s">
        <v>326</v>
      </c>
      <c r="N138">
        <v>5000</v>
      </c>
      <c r="O138" s="18">
        <v>17332622</v>
      </c>
    </row>
    <row r="139" spans="1:16">
      <c r="A139">
        <v>66</v>
      </c>
      <c r="B139">
        <v>72</v>
      </c>
      <c r="C139">
        <v>5.53</v>
      </c>
      <c r="D139" t="s">
        <v>14</v>
      </c>
      <c r="E139">
        <v>20</v>
      </c>
      <c r="F139" s="21" t="s">
        <v>15</v>
      </c>
      <c r="G139" t="s">
        <v>283</v>
      </c>
      <c r="H139">
        <v>20</v>
      </c>
      <c r="I139" s="35" t="s">
        <v>92</v>
      </c>
      <c r="J139" t="s">
        <v>206</v>
      </c>
      <c r="K139" t="s">
        <v>19</v>
      </c>
      <c r="L139" t="s">
        <v>212</v>
      </c>
      <c r="M139" t="s">
        <v>326</v>
      </c>
      <c r="N139">
        <v>5000</v>
      </c>
      <c r="O139" s="18">
        <v>17332622</v>
      </c>
    </row>
    <row r="140" spans="1:16">
      <c r="A140">
        <v>66</v>
      </c>
      <c r="B140">
        <v>96</v>
      </c>
      <c r="C140">
        <v>4.7</v>
      </c>
      <c r="D140" t="s">
        <v>14</v>
      </c>
      <c r="E140">
        <v>20</v>
      </c>
      <c r="F140" s="21" t="s">
        <v>15</v>
      </c>
      <c r="G140" t="s">
        <v>283</v>
      </c>
      <c r="H140">
        <v>20</v>
      </c>
      <c r="I140" s="35" t="s">
        <v>92</v>
      </c>
      <c r="J140" t="s">
        <v>206</v>
      </c>
      <c r="K140" t="s">
        <v>19</v>
      </c>
      <c r="L140" t="s">
        <v>212</v>
      </c>
      <c r="M140" t="s">
        <v>326</v>
      </c>
      <c r="N140">
        <v>5000</v>
      </c>
      <c r="O140" s="18">
        <v>17332622</v>
      </c>
    </row>
    <row r="141" spans="1:16">
      <c r="A141">
        <v>67</v>
      </c>
      <c r="B141" s="6">
        <v>24</v>
      </c>
      <c r="C141">
        <v>0.82524271844659802</v>
      </c>
      <c r="D141" t="s">
        <v>14</v>
      </c>
      <c r="E141">
        <v>20</v>
      </c>
      <c r="F141" s="21" t="s">
        <v>15</v>
      </c>
      <c r="G141" t="s">
        <v>283</v>
      </c>
      <c r="H141">
        <v>29</v>
      </c>
      <c r="I141" t="s">
        <v>178</v>
      </c>
      <c r="J141" t="s">
        <v>206</v>
      </c>
      <c r="K141" t="s">
        <v>19</v>
      </c>
      <c r="L141" t="s">
        <v>20</v>
      </c>
      <c r="N141">
        <v>0</v>
      </c>
      <c r="O141" s="18">
        <v>27125435</v>
      </c>
      <c r="P141" s="6" t="s">
        <v>220</v>
      </c>
    </row>
    <row r="142" spans="1:16">
      <c r="A142">
        <v>68</v>
      </c>
      <c r="B142" s="6">
        <v>1.6666667E-2</v>
      </c>
      <c r="C142">
        <v>0.42</v>
      </c>
      <c r="D142" t="s">
        <v>14</v>
      </c>
      <c r="E142" t="s">
        <v>326</v>
      </c>
      <c r="F142" s="21" t="s">
        <v>15</v>
      </c>
      <c r="G142" t="s">
        <v>283</v>
      </c>
      <c r="H142">
        <v>41</v>
      </c>
      <c r="I142" t="s">
        <v>167</v>
      </c>
      <c r="J142" t="s">
        <v>206</v>
      </c>
      <c r="K142" t="s">
        <v>19</v>
      </c>
      <c r="L142" t="s">
        <v>221</v>
      </c>
      <c r="M142" t="s">
        <v>326</v>
      </c>
      <c r="N142">
        <v>0</v>
      </c>
      <c r="O142" s="18" t="s">
        <v>222</v>
      </c>
      <c r="P142" s="6" t="s">
        <v>223</v>
      </c>
    </row>
    <row r="143" spans="1:16">
      <c r="A143">
        <v>68</v>
      </c>
      <c r="B143" s="6">
        <v>4.1666666999999998E-2</v>
      </c>
      <c r="C143">
        <v>0.4</v>
      </c>
      <c r="D143" t="s">
        <v>14</v>
      </c>
      <c r="E143" t="s">
        <v>326</v>
      </c>
      <c r="F143" s="21" t="s">
        <v>15</v>
      </c>
      <c r="G143" t="s">
        <v>283</v>
      </c>
      <c r="H143">
        <v>41</v>
      </c>
      <c r="I143" t="s">
        <v>167</v>
      </c>
      <c r="J143" t="s">
        <v>206</v>
      </c>
      <c r="K143" t="s">
        <v>19</v>
      </c>
      <c r="L143" t="s">
        <v>221</v>
      </c>
      <c r="M143" t="s">
        <v>326</v>
      </c>
      <c r="N143">
        <v>0</v>
      </c>
      <c r="O143" s="18" t="s">
        <v>222</v>
      </c>
    </row>
    <row r="144" spans="1:16">
      <c r="A144">
        <v>68</v>
      </c>
      <c r="B144">
        <f>5/60</f>
        <v>8.3333333333333329E-2</v>
      </c>
      <c r="C144">
        <v>0.34</v>
      </c>
      <c r="D144" t="s">
        <v>14</v>
      </c>
      <c r="E144" t="s">
        <v>326</v>
      </c>
      <c r="F144" s="21" t="s">
        <v>15</v>
      </c>
      <c r="G144" t="s">
        <v>283</v>
      </c>
      <c r="H144">
        <v>41</v>
      </c>
      <c r="I144" t="s">
        <v>167</v>
      </c>
      <c r="J144" t="s">
        <v>206</v>
      </c>
      <c r="K144" t="s">
        <v>19</v>
      </c>
      <c r="L144" t="s">
        <v>221</v>
      </c>
      <c r="M144" t="s">
        <v>326</v>
      </c>
      <c r="N144">
        <v>0</v>
      </c>
      <c r="O144" s="18" t="s">
        <v>222</v>
      </c>
    </row>
    <row r="145" spans="1:16">
      <c r="A145">
        <v>68</v>
      </c>
      <c r="B145">
        <v>0.25</v>
      </c>
      <c r="C145">
        <v>0.31</v>
      </c>
      <c r="D145" t="s">
        <v>14</v>
      </c>
      <c r="E145" t="s">
        <v>326</v>
      </c>
      <c r="F145" s="21" t="s">
        <v>15</v>
      </c>
      <c r="G145" t="s">
        <v>283</v>
      </c>
      <c r="H145">
        <v>41</v>
      </c>
      <c r="I145" t="s">
        <v>167</v>
      </c>
      <c r="J145" t="s">
        <v>206</v>
      </c>
      <c r="K145" t="s">
        <v>19</v>
      </c>
      <c r="L145" t="s">
        <v>221</v>
      </c>
      <c r="M145" t="s">
        <v>326</v>
      </c>
      <c r="N145">
        <v>0</v>
      </c>
      <c r="O145" s="18" t="s">
        <v>222</v>
      </c>
    </row>
    <row r="146" spans="1:16">
      <c r="A146">
        <v>68</v>
      </c>
      <c r="B146" s="6">
        <v>0.5</v>
      </c>
      <c r="C146">
        <v>0.28999999999999998</v>
      </c>
      <c r="D146" t="s">
        <v>14</v>
      </c>
      <c r="E146" t="s">
        <v>326</v>
      </c>
      <c r="F146" s="21" t="s">
        <v>15</v>
      </c>
      <c r="G146" t="s">
        <v>283</v>
      </c>
      <c r="H146">
        <v>41</v>
      </c>
      <c r="I146" t="s">
        <v>167</v>
      </c>
      <c r="J146" t="s">
        <v>206</v>
      </c>
      <c r="K146" t="s">
        <v>19</v>
      </c>
      <c r="L146" t="s">
        <v>221</v>
      </c>
      <c r="M146" t="s">
        <v>326</v>
      </c>
      <c r="N146">
        <v>0</v>
      </c>
      <c r="O146" s="18" t="s">
        <v>222</v>
      </c>
    </row>
    <row r="147" spans="1:16">
      <c r="A147">
        <v>68</v>
      </c>
      <c r="B147" s="6">
        <v>1</v>
      </c>
      <c r="C147">
        <v>0.27</v>
      </c>
      <c r="D147" t="s">
        <v>14</v>
      </c>
      <c r="E147" t="s">
        <v>326</v>
      </c>
      <c r="F147" s="21" t="s">
        <v>15</v>
      </c>
      <c r="G147" t="s">
        <v>283</v>
      </c>
      <c r="H147">
        <v>41</v>
      </c>
      <c r="I147" t="s">
        <v>167</v>
      </c>
      <c r="J147" t="s">
        <v>206</v>
      </c>
      <c r="K147" t="s">
        <v>19</v>
      </c>
      <c r="L147" t="s">
        <v>221</v>
      </c>
      <c r="M147" t="s">
        <v>326</v>
      </c>
      <c r="N147">
        <v>0</v>
      </c>
      <c r="O147" s="18" t="s">
        <v>222</v>
      </c>
    </row>
    <row r="148" spans="1:16">
      <c r="A148">
        <v>68</v>
      </c>
      <c r="B148">
        <v>2</v>
      </c>
      <c r="C148">
        <v>0.28000000000000003</v>
      </c>
      <c r="D148" t="s">
        <v>14</v>
      </c>
      <c r="E148" t="s">
        <v>326</v>
      </c>
      <c r="F148" s="21" t="s">
        <v>15</v>
      </c>
      <c r="G148" t="s">
        <v>283</v>
      </c>
      <c r="H148">
        <v>41</v>
      </c>
      <c r="I148" t="s">
        <v>167</v>
      </c>
      <c r="J148" t="s">
        <v>206</v>
      </c>
      <c r="K148" t="s">
        <v>19</v>
      </c>
      <c r="L148" t="s">
        <v>221</v>
      </c>
      <c r="M148" t="s">
        <v>326</v>
      </c>
      <c r="N148">
        <v>0</v>
      </c>
      <c r="O148" s="18" t="s">
        <v>222</v>
      </c>
    </row>
    <row r="149" spans="1:16">
      <c r="A149">
        <v>68</v>
      </c>
      <c r="B149">
        <v>4</v>
      </c>
      <c r="C149">
        <v>0.23</v>
      </c>
      <c r="D149" t="s">
        <v>14</v>
      </c>
      <c r="E149" t="s">
        <v>326</v>
      </c>
      <c r="F149" s="21" t="s">
        <v>15</v>
      </c>
      <c r="G149" t="s">
        <v>283</v>
      </c>
      <c r="H149">
        <v>41</v>
      </c>
      <c r="I149" t="s">
        <v>167</v>
      </c>
      <c r="J149" t="s">
        <v>206</v>
      </c>
      <c r="K149" t="s">
        <v>19</v>
      </c>
      <c r="L149" t="s">
        <v>221</v>
      </c>
      <c r="M149" t="s">
        <v>326</v>
      </c>
      <c r="N149">
        <v>0</v>
      </c>
      <c r="O149" s="18" t="s">
        <v>222</v>
      </c>
    </row>
    <row r="150" spans="1:16">
      <c r="A150">
        <v>68</v>
      </c>
      <c r="B150">
        <v>6</v>
      </c>
      <c r="C150">
        <v>0.11</v>
      </c>
      <c r="D150" t="s">
        <v>14</v>
      </c>
      <c r="E150" t="s">
        <v>326</v>
      </c>
      <c r="F150" s="21" t="s">
        <v>15</v>
      </c>
      <c r="G150" t="s">
        <v>283</v>
      </c>
      <c r="H150">
        <v>41</v>
      </c>
      <c r="I150" t="s">
        <v>167</v>
      </c>
      <c r="J150" t="s">
        <v>206</v>
      </c>
      <c r="K150" t="s">
        <v>19</v>
      </c>
      <c r="L150" t="s">
        <v>221</v>
      </c>
      <c r="M150" t="s">
        <v>326</v>
      </c>
      <c r="N150">
        <v>0</v>
      </c>
      <c r="O150" s="18" t="s">
        <v>222</v>
      </c>
    </row>
    <row r="151" spans="1:16">
      <c r="A151">
        <v>68</v>
      </c>
      <c r="B151">
        <v>18</v>
      </c>
      <c r="C151">
        <v>7.0000000000000007E-2</v>
      </c>
      <c r="D151" t="s">
        <v>14</v>
      </c>
      <c r="E151" t="s">
        <v>326</v>
      </c>
      <c r="F151" s="21" t="s">
        <v>15</v>
      </c>
      <c r="G151" t="s">
        <v>283</v>
      </c>
      <c r="H151">
        <v>41</v>
      </c>
      <c r="I151" t="s">
        <v>167</v>
      </c>
      <c r="J151" t="s">
        <v>206</v>
      </c>
      <c r="K151" t="s">
        <v>19</v>
      </c>
      <c r="L151" t="s">
        <v>221</v>
      </c>
      <c r="M151" t="s">
        <v>326</v>
      </c>
      <c r="N151">
        <v>0</v>
      </c>
      <c r="O151" s="18" t="s">
        <v>222</v>
      </c>
    </row>
    <row r="152" spans="1:16">
      <c r="A152">
        <v>68</v>
      </c>
      <c r="B152">
        <v>24</v>
      </c>
      <c r="C152">
        <v>0.05</v>
      </c>
      <c r="D152" t="s">
        <v>14</v>
      </c>
      <c r="E152" t="s">
        <v>326</v>
      </c>
      <c r="F152" s="21" t="s">
        <v>15</v>
      </c>
      <c r="G152" t="s">
        <v>283</v>
      </c>
      <c r="H152">
        <v>41</v>
      </c>
      <c r="I152" t="s">
        <v>167</v>
      </c>
      <c r="J152" t="s">
        <v>206</v>
      </c>
      <c r="K152" t="s">
        <v>19</v>
      </c>
      <c r="L152" t="s">
        <v>221</v>
      </c>
      <c r="M152" t="s">
        <v>326</v>
      </c>
      <c r="N152">
        <v>0</v>
      </c>
      <c r="O152" s="18" t="s">
        <v>222</v>
      </c>
    </row>
    <row r="153" spans="1:16">
      <c r="A153">
        <v>68</v>
      </c>
      <c r="B153">
        <v>48</v>
      </c>
      <c r="C153">
        <v>0.01</v>
      </c>
      <c r="D153" t="s">
        <v>14</v>
      </c>
      <c r="E153" t="s">
        <v>326</v>
      </c>
      <c r="F153" s="21" t="s">
        <v>15</v>
      </c>
      <c r="G153" t="s">
        <v>283</v>
      </c>
      <c r="H153">
        <v>41</v>
      </c>
      <c r="I153" t="s">
        <v>167</v>
      </c>
      <c r="J153" t="s">
        <v>206</v>
      </c>
      <c r="K153" t="s">
        <v>19</v>
      </c>
      <c r="L153" t="s">
        <v>221</v>
      </c>
      <c r="M153" t="s">
        <v>326</v>
      </c>
      <c r="N153">
        <v>0</v>
      </c>
      <c r="O153" s="18" t="s">
        <v>222</v>
      </c>
    </row>
    <row r="154" spans="1:16">
      <c r="A154">
        <v>69</v>
      </c>
      <c r="B154">
        <f>80/60</f>
        <v>1.3333333333333333</v>
      </c>
      <c r="C154">
        <v>7.1959999999999997</v>
      </c>
      <c r="D154" t="s">
        <v>14</v>
      </c>
      <c r="E154">
        <v>19.100000000000001</v>
      </c>
      <c r="F154" s="21" t="s">
        <v>15</v>
      </c>
      <c r="G154" t="s">
        <v>283</v>
      </c>
      <c r="H154">
        <v>53.6</v>
      </c>
      <c r="I154" t="s">
        <v>167</v>
      </c>
      <c r="J154" t="s">
        <v>206</v>
      </c>
      <c r="K154" t="s">
        <v>19</v>
      </c>
      <c r="L154" t="s">
        <v>221</v>
      </c>
      <c r="M154" t="s">
        <v>196</v>
      </c>
      <c r="N154">
        <v>0</v>
      </c>
      <c r="O154" s="18">
        <v>29341587</v>
      </c>
      <c r="P154" s="6" t="s">
        <v>225</v>
      </c>
    </row>
    <row r="155" spans="1:16">
      <c r="A155">
        <v>69</v>
      </c>
      <c r="B155">
        <f>5/60</f>
        <v>8.3333333333333329E-2</v>
      </c>
      <c r="C155">
        <v>0.05</v>
      </c>
      <c r="D155" t="s">
        <v>14</v>
      </c>
      <c r="E155" t="s">
        <v>326</v>
      </c>
      <c r="F155" t="s">
        <v>15</v>
      </c>
      <c r="G155" t="s">
        <v>283</v>
      </c>
      <c r="H155">
        <v>80.2</v>
      </c>
      <c r="I155" t="s">
        <v>92</v>
      </c>
      <c r="J155" t="s">
        <v>206</v>
      </c>
      <c r="K155" t="s">
        <v>19</v>
      </c>
      <c r="L155" t="s">
        <v>221</v>
      </c>
      <c r="M155" t="s">
        <v>196</v>
      </c>
      <c r="N155">
        <v>0</v>
      </c>
      <c r="O155" s="22" t="s">
        <v>333</v>
      </c>
      <c r="P155" t="s">
        <v>231</v>
      </c>
    </row>
    <row r="156" spans="1:16">
      <c r="A156">
        <v>69</v>
      </c>
      <c r="B156">
        <f>1</f>
        <v>1</v>
      </c>
      <c r="C156">
        <v>0.01</v>
      </c>
      <c r="D156" t="s">
        <v>14</v>
      </c>
      <c r="E156" t="s">
        <v>326</v>
      </c>
      <c r="F156" t="s">
        <v>15</v>
      </c>
      <c r="G156" t="s">
        <v>283</v>
      </c>
      <c r="H156">
        <v>80.2</v>
      </c>
      <c r="I156" t="s">
        <v>92</v>
      </c>
      <c r="J156" t="s">
        <v>206</v>
      </c>
      <c r="K156" t="s">
        <v>19</v>
      </c>
      <c r="L156" t="s">
        <v>221</v>
      </c>
      <c r="M156" t="s">
        <v>196</v>
      </c>
      <c r="N156">
        <v>0</v>
      </c>
      <c r="O156" s="22" t="s">
        <v>333</v>
      </c>
    </row>
    <row r="157" spans="1:16">
      <c r="A157">
        <v>70</v>
      </c>
      <c r="B157">
        <v>0.5</v>
      </c>
      <c r="C157">
        <v>0.91779999999999995</v>
      </c>
      <c r="D157" t="s">
        <v>14</v>
      </c>
      <c r="E157">
        <v>35</v>
      </c>
      <c r="F157" s="6" t="s">
        <v>166</v>
      </c>
      <c r="G157" t="s">
        <v>283</v>
      </c>
      <c r="H157">
        <v>52</v>
      </c>
      <c r="I157" t="s">
        <v>167</v>
      </c>
      <c r="J157" t="s">
        <v>206</v>
      </c>
      <c r="K157" t="s">
        <v>19</v>
      </c>
      <c r="L157" t="s">
        <v>20</v>
      </c>
      <c r="M157" t="s">
        <v>381</v>
      </c>
      <c r="N157">
        <v>6000</v>
      </c>
      <c r="O157" s="18">
        <v>30706223</v>
      </c>
      <c r="P157" t="s">
        <v>237</v>
      </c>
    </row>
    <row r="158" spans="1:16">
      <c r="A158">
        <v>70</v>
      </c>
      <c r="B158">
        <v>1</v>
      </c>
      <c r="C158">
        <v>0.72602</v>
      </c>
      <c r="D158" t="s">
        <v>14</v>
      </c>
      <c r="E158">
        <v>35</v>
      </c>
      <c r="F158" s="6" t="s">
        <v>166</v>
      </c>
      <c r="G158" t="s">
        <v>283</v>
      </c>
      <c r="H158">
        <v>52</v>
      </c>
      <c r="I158" t="s">
        <v>167</v>
      </c>
      <c r="J158" t="s">
        <v>206</v>
      </c>
      <c r="K158" t="s">
        <v>19</v>
      </c>
      <c r="L158" t="s">
        <v>20</v>
      </c>
      <c r="M158" t="s">
        <v>381</v>
      </c>
      <c r="N158">
        <v>6000</v>
      </c>
      <c r="O158" s="18">
        <v>30706223</v>
      </c>
    </row>
    <row r="159" spans="1:16">
      <c r="A159">
        <v>70</v>
      </c>
      <c r="B159">
        <v>2</v>
      </c>
      <c r="C159">
        <v>0.82191000000000003</v>
      </c>
      <c r="D159" t="s">
        <v>14</v>
      </c>
      <c r="E159">
        <v>35</v>
      </c>
      <c r="F159" s="6" t="s">
        <v>166</v>
      </c>
      <c r="G159" t="s">
        <v>283</v>
      </c>
      <c r="H159">
        <v>52</v>
      </c>
      <c r="I159" t="s">
        <v>167</v>
      </c>
      <c r="J159" t="s">
        <v>206</v>
      </c>
      <c r="K159" t="s">
        <v>19</v>
      </c>
      <c r="L159" t="s">
        <v>20</v>
      </c>
      <c r="M159" t="s">
        <v>381</v>
      </c>
      <c r="N159">
        <v>6000</v>
      </c>
      <c r="O159" s="18">
        <v>30706223</v>
      </c>
    </row>
    <row r="160" spans="1:16">
      <c r="A160" s="13">
        <v>71</v>
      </c>
      <c r="B160">
        <v>24</v>
      </c>
      <c r="C160">
        <v>1.99</v>
      </c>
      <c r="D160" t="s">
        <v>14</v>
      </c>
      <c r="E160">
        <v>23.5</v>
      </c>
      <c r="F160" s="6" t="s">
        <v>166</v>
      </c>
      <c r="G160" t="s">
        <v>283</v>
      </c>
      <c r="H160">
        <v>23</v>
      </c>
      <c r="I160" t="s">
        <v>92</v>
      </c>
      <c r="J160" t="s">
        <v>242</v>
      </c>
      <c r="K160" t="s">
        <v>19</v>
      </c>
      <c r="L160" t="s">
        <v>20</v>
      </c>
      <c r="M160" t="s">
        <v>326</v>
      </c>
      <c r="N160">
        <v>0</v>
      </c>
      <c r="O160" s="18">
        <v>21612822</v>
      </c>
      <c r="P160" t="s">
        <v>254</v>
      </c>
    </row>
    <row r="161" spans="1:17">
      <c r="A161">
        <v>72</v>
      </c>
      <c r="B161">
        <v>3</v>
      </c>
      <c r="C161">
        <v>0.48</v>
      </c>
      <c r="D161" t="s">
        <v>14</v>
      </c>
      <c r="E161">
        <v>20</v>
      </c>
      <c r="F161" t="s">
        <v>302</v>
      </c>
      <c r="G161" t="s">
        <v>283</v>
      </c>
      <c r="H161">
        <v>104.2</v>
      </c>
      <c r="I161" t="s">
        <v>167</v>
      </c>
      <c r="J161" t="s">
        <v>242</v>
      </c>
      <c r="K161" t="s">
        <v>19</v>
      </c>
      <c r="L161" t="s">
        <v>258</v>
      </c>
      <c r="M161" t="s">
        <v>59</v>
      </c>
      <c r="N161">
        <v>2000</v>
      </c>
      <c r="O161" s="18">
        <v>27791199</v>
      </c>
      <c r="P161" t="s">
        <v>259</v>
      </c>
    </row>
    <row r="162" spans="1:17">
      <c r="A162">
        <v>72</v>
      </c>
      <c r="B162">
        <v>9</v>
      </c>
      <c r="C162">
        <v>7.0000000000000007E-2</v>
      </c>
      <c r="D162" t="s">
        <v>14</v>
      </c>
      <c r="E162">
        <v>20</v>
      </c>
      <c r="F162" t="s">
        <v>302</v>
      </c>
      <c r="G162" t="s">
        <v>283</v>
      </c>
      <c r="H162">
        <v>104.2</v>
      </c>
      <c r="I162" t="s">
        <v>167</v>
      </c>
      <c r="J162" t="s">
        <v>242</v>
      </c>
      <c r="K162" t="s">
        <v>19</v>
      </c>
      <c r="L162" t="s">
        <v>258</v>
      </c>
      <c r="M162" t="s">
        <v>59</v>
      </c>
      <c r="N162">
        <v>2000</v>
      </c>
      <c r="O162" s="18">
        <v>27791199</v>
      </c>
    </row>
    <row r="163" spans="1:17">
      <c r="A163">
        <v>73</v>
      </c>
      <c r="B163">
        <v>48</v>
      </c>
      <c r="C163">
        <v>2.0454545454545401</v>
      </c>
      <c r="D163" t="s">
        <v>14</v>
      </c>
      <c r="E163">
        <v>20</v>
      </c>
      <c r="F163" s="21" t="s">
        <v>15</v>
      </c>
      <c r="G163" t="s">
        <v>283</v>
      </c>
      <c r="H163">
        <v>13.5</v>
      </c>
      <c r="I163" t="s">
        <v>81</v>
      </c>
      <c r="J163" t="s">
        <v>152</v>
      </c>
      <c r="K163" t="s">
        <v>19</v>
      </c>
      <c r="L163" t="s">
        <v>20</v>
      </c>
      <c r="M163" t="s">
        <v>326</v>
      </c>
      <c r="N163">
        <v>500</v>
      </c>
      <c r="O163" s="18">
        <v>34029471</v>
      </c>
      <c r="P163" t="s">
        <v>180</v>
      </c>
    </row>
    <row r="164" spans="1:17">
      <c r="A164">
        <v>74</v>
      </c>
      <c r="B164">
        <v>72</v>
      </c>
      <c r="C164">
        <v>0.85526315789473695</v>
      </c>
      <c r="D164" t="s">
        <v>14</v>
      </c>
      <c r="E164">
        <v>20</v>
      </c>
      <c r="F164" s="21" t="s">
        <v>15</v>
      </c>
      <c r="G164" t="s">
        <v>283</v>
      </c>
      <c r="H164">
        <v>13.64</v>
      </c>
      <c r="I164" t="s">
        <v>29</v>
      </c>
      <c r="J164" t="s">
        <v>152</v>
      </c>
      <c r="K164" t="s">
        <v>19</v>
      </c>
      <c r="L164" t="s">
        <v>20</v>
      </c>
      <c r="M164" t="s">
        <v>196</v>
      </c>
      <c r="N164">
        <v>500</v>
      </c>
      <c r="O164" s="18">
        <v>31565854</v>
      </c>
      <c r="P164" t="s">
        <v>185</v>
      </c>
    </row>
    <row r="165" spans="1:17">
      <c r="A165">
        <v>75</v>
      </c>
      <c r="B165">
        <v>72</v>
      </c>
      <c r="C165">
        <v>1.18421052631579</v>
      </c>
      <c r="D165" t="s">
        <v>14</v>
      </c>
      <c r="E165">
        <v>20</v>
      </c>
      <c r="F165" s="21" t="s">
        <v>15</v>
      </c>
      <c r="G165" t="s">
        <v>283</v>
      </c>
      <c r="H165">
        <v>13.64</v>
      </c>
      <c r="I165" t="s">
        <v>29</v>
      </c>
      <c r="J165" t="s">
        <v>152</v>
      </c>
      <c r="K165" t="s">
        <v>19</v>
      </c>
      <c r="L165" t="s">
        <v>20</v>
      </c>
      <c r="M165" t="s">
        <v>196</v>
      </c>
      <c r="N165">
        <v>500</v>
      </c>
      <c r="O165" s="18">
        <v>31565854</v>
      </c>
    </row>
    <row r="166" spans="1:17">
      <c r="A166">
        <v>76</v>
      </c>
      <c r="B166">
        <v>5</v>
      </c>
      <c r="C166">
        <v>1.5909090909090799</v>
      </c>
      <c r="D166" t="s">
        <v>14</v>
      </c>
      <c r="E166" s="21">
        <v>21.4</v>
      </c>
      <c r="F166" s="6" t="s">
        <v>65</v>
      </c>
      <c r="G166" t="s">
        <v>283</v>
      </c>
      <c r="H166">
        <v>6.4</v>
      </c>
      <c r="I166" t="s">
        <v>81</v>
      </c>
      <c r="J166" t="s">
        <v>152</v>
      </c>
      <c r="K166" t="s">
        <v>19</v>
      </c>
      <c r="L166" t="s">
        <v>160</v>
      </c>
      <c r="M166" t="s">
        <v>326</v>
      </c>
      <c r="N166">
        <v>866</v>
      </c>
      <c r="O166" s="18">
        <v>29123332</v>
      </c>
      <c r="P166" t="s">
        <v>182</v>
      </c>
    </row>
    <row r="167" spans="1:17">
      <c r="A167">
        <v>76</v>
      </c>
      <c r="B167">
        <v>24</v>
      </c>
      <c r="C167">
        <v>2.72727272727272</v>
      </c>
      <c r="D167" t="s">
        <v>14</v>
      </c>
      <c r="E167" s="21">
        <v>21.4</v>
      </c>
      <c r="F167" s="6" t="s">
        <v>65</v>
      </c>
      <c r="G167" t="s">
        <v>283</v>
      </c>
      <c r="H167">
        <v>6.4</v>
      </c>
      <c r="I167" t="s">
        <v>81</v>
      </c>
      <c r="J167" t="s">
        <v>152</v>
      </c>
      <c r="K167" t="s">
        <v>19</v>
      </c>
      <c r="L167" t="s">
        <v>160</v>
      </c>
      <c r="M167" t="s">
        <v>326</v>
      </c>
      <c r="N167">
        <v>866</v>
      </c>
      <c r="O167" s="18">
        <v>29123332</v>
      </c>
    </row>
    <row r="168" spans="1:17">
      <c r="A168">
        <v>76</v>
      </c>
      <c r="B168">
        <v>72</v>
      </c>
      <c r="C168">
        <v>2.9545454545454399</v>
      </c>
      <c r="D168" t="s">
        <v>14</v>
      </c>
      <c r="E168" s="21">
        <v>21.4</v>
      </c>
      <c r="F168" s="6" t="s">
        <v>65</v>
      </c>
      <c r="G168" t="s">
        <v>283</v>
      </c>
      <c r="H168">
        <v>6.4</v>
      </c>
      <c r="I168" t="s">
        <v>81</v>
      </c>
      <c r="J168" t="s">
        <v>152</v>
      </c>
      <c r="K168" t="s">
        <v>19</v>
      </c>
      <c r="L168" t="s">
        <v>160</v>
      </c>
      <c r="M168" t="s">
        <v>326</v>
      </c>
      <c r="N168">
        <v>866</v>
      </c>
      <c r="O168" s="18">
        <v>29123332</v>
      </c>
    </row>
    <row r="169" spans="1:17">
      <c r="A169">
        <v>77</v>
      </c>
      <c r="B169">
        <v>5</v>
      </c>
      <c r="C169">
        <v>0.476190476190475</v>
      </c>
      <c r="D169" t="s">
        <v>14</v>
      </c>
      <c r="E169" s="21">
        <v>21.4</v>
      </c>
      <c r="F169" s="6" t="s">
        <v>65</v>
      </c>
      <c r="G169" t="s">
        <v>283</v>
      </c>
      <c r="H169">
        <v>6.4</v>
      </c>
      <c r="I169" t="s">
        <v>81</v>
      </c>
      <c r="J169" t="s">
        <v>152</v>
      </c>
      <c r="K169" t="s">
        <v>19</v>
      </c>
      <c r="L169" t="s">
        <v>160</v>
      </c>
      <c r="M169" t="s">
        <v>326</v>
      </c>
      <c r="N169">
        <v>866</v>
      </c>
      <c r="O169" s="18">
        <v>29123332</v>
      </c>
      <c r="P169" t="s">
        <v>183</v>
      </c>
    </row>
    <row r="170" spans="1:17">
      <c r="A170">
        <v>77</v>
      </c>
      <c r="B170">
        <v>24</v>
      </c>
      <c r="C170">
        <v>6.7857142857142803</v>
      </c>
      <c r="D170" t="s">
        <v>14</v>
      </c>
      <c r="E170" s="21">
        <v>21.4</v>
      </c>
      <c r="F170" s="6" t="s">
        <v>65</v>
      </c>
      <c r="G170" t="s">
        <v>283</v>
      </c>
      <c r="H170">
        <v>6.4</v>
      </c>
      <c r="I170" t="s">
        <v>81</v>
      </c>
      <c r="J170" t="s">
        <v>152</v>
      </c>
      <c r="K170" t="s">
        <v>19</v>
      </c>
      <c r="L170" t="s">
        <v>160</v>
      </c>
      <c r="M170" t="s">
        <v>326</v>
      </c>
      <c r="N170">
        <v>866</v>
      </c>
      <c r="O170" s="18">
        <v>29123332</v>
      </c>
    </row>
    <row r="171" spans="1:17">
      <c r="A171">
        <v>77</v>
      </c>
      <c r="B171">
        <v>72</v>
      </c>
      <c r="C171">
        <v>11.4285714285714</v>
      </c>
      <c r="D171" t="s">
        <v>14</v>
      </c>
      <c r="E171" s="21">
        <v>21.4</v>
      </c>
      <c r="F171" s="6" t="s">
        <v>65</v>
      </c>
      <c r="G171" t="s">
        <v>283</v>
      </c>
      <c r="H171">
        <v>6.4</v>
      </c>
      <c r="I171" t="s">
        <v>81</v>
      </c>
      <c r="J171" t="s">
        <v>152</v>
      </c>
      <c r="K171" t="s">
        <v>19</v>
      </c>
      <c r="L171" t="s">
        <v>160</v>
      </c>
      <c r="M171" t="s">
        <v>326</v>
      </c>
      <c r="N171">
        <v>866</v>
      </c>
      <c r="O171" s="18">
        <v>29123332</v>
      </c>
    </row>
    <row r="172" spans="1:17">
      <c r="A172">
        <v>78</v>
      </c>
      <c r="B172">
        <v>48</v>
      </c>
      <c r="C172">
        <v>0.85820895522387897</v>
      </c>
      <c r="D172" t="s">
        <v>14</v>
      </c>
      <c r="E172">
        <v>18</v>
      </c>
      <c r="F172" t="s">
        <v>31</v>
      </c>
      <c r="G172" t="s">
        <v>283</v>
      </c>
      <c r="H172">
        <v>10</v>
      </c>
      <c r="I172" t="s">
        <v>29</v>
      </c>
      <c r="J172" t="s">
        <v>206</v>
      </c>
      <c r="K172" t="s">
        <v>19</v>
      </c>
      <c r="L172" t="s">
        <v>20</v>
      </c>
      <c r="M172" t="s">
        <v>326</v>
      </c>
      <c r="N172">
        <v>5000</v>
      </c>
      <c r="O172">
        <v>21367450</v>
      </c>
      <c r="P172" s="6" t="s">
        <v>210</v>
      </c>
      <c r="Q172" s="14"/>
    </row>
    <row r="173" spans="1:17">
      <c r="A173">
        <v>79</v>
      </c>
      <c r="B173">
        <v>48</v>
      </c>
      <c r="C173">
        <v>0.67164179104477595</v>
      </c>
      <c r="D173" t="s">
        <v>14</v>
      </c>
      <c r="E173">
        <v>18</v>
      </c>
      <c r="F173" t="s">
        <v>31</v>
      </c>
      <c r="G173" t="s">
        <v>283</v>
      </c>
      <c r="H173">
        <v>60</v>
      </c>
      <c r="I173" t="s">
        <v>29</v>
      </c>
      <c r="J173" t="s">
        <v>206</v>
      </c>
      <c r="K173" t="s">
        <v>19</v>
      </c>
      <c r="L173" t="s">
        <v>160</v>
      </c>
      <c r="M173" t="s">
        <v>326</v>
      </c>
      <c r="N173">
        <v>5000</v>
      </c>
      <c r="O173">
        <v>21367450</v>
      </c>
      <c r="P173" s="6" t="s">
        <v>211</v>
      </c>
    </row>
    <row r="174" spans="1:17">
      <c r="A174">
        <v>80</v>
      </c>
      <c r="B174">
        <f>80/60</f>
        <v>1.3333333333333333</v>
      </c>
      <c r="C174" s="6">
        <v>3.6070000000000002</v>
      </c>
      <c r="D174" t="s">
        <v>14</v>
      </c>
      <c r="E174">
        <v>19.7</v>
      </c>
      <c r="F174" t="s">
        <v>387</v>
      </c>
      <c r="G174" t="s">
        <v>283</v>
      </c>
      <c r="H174">
        <v>109</v>
      </c>
      <c r="I174" s="21" t="s">
        <v>169</v>
      </c>
      <c r="J174" t="s">
        <v>206</v>
      </c>
      <c r="K174" t="s">
        <v>19</v>
      </c>
      <c r="L174" t="s">
        <v>221</v>
      </c>
      <c r="M174" t="s">
        <v>196</v>
      </c>
      <c r="N174">
        <v>0</v>
      </c>
      <c r="O174">
        <v>29341587</v>
      </c>
      <c r="P174" t="s">
        <v>386</v>
      </c>
    </row>
    <row r="175" spans="1:17">
      <c r="A175">
        <v>80</v>
      </c>
      <c r="B175">
        <v>24</v>
      </c>
      <c r="C175" s="6">
        <v>6.33</v>
      </c>
      <c r="D175" t="s">
        <v>14</v>
      </c>
      <c r="E175">
        <v>19.7</v>
      </c>
      <c r="F175" t="s">
        <v>387</v>
      </c>
      <c r="G175" t="s">
        <v>283</v>
      </c>
      <c r="H175">
        <v>109</v>
      </c>
      <c r="I175" s="21" t="s">
        <v>169</v>
      </c>
      <c r="J175" t="s">
        <v>206</v>
      </c>
      <c r="K175" t="s">
        <v>19</v>
      </c>
      <c r="L175" t="s">
        <v>221</v>
      </c>
      <c r="M175" t="s">
        <v>196</v>
      </c>
      <c r="N175">
        <v>0</v>
      </c>
      <c r="O175">
        <v>29341587</v>
      </c>
      <c r="P175" t="s">
        <v>386</v>
      </c>
    </row>
    <row r="176" spans="1:17">
      <c r="A176">
        <v>81</v>
      </c>
      <c r="B176">
        <v>24</v>
      </c>
      <c r="C176" s="6">
        <v>1.8320000000000001</v>
      </c>
      <c r="D176" t="s">
        <v>14</v>
      </c>
      <c r="E176">
        <v>19.7</v>
      </c>
      <c r="F176" t="s">
        <v>387</v>
      </c>
      <c r="G176" t="s">
        <v>283</v>
      </c>
      <c r="H176">
        <v>127</v>
      </c>
      <c r="I176" s="21" t="s">
        <v>169</v>
      </c>
      <c r="J176" t="s">
        <v>206</v>
      </c>
      <c r="K176" t="s">
        <v>19</v>
      </c>
      <c r="L176" t="s">
        <v>221</v>
      </c>
      <c r="M176" t="s">
        <v>196</v>
      </c>
      <c r="N176">
        <v>0</v>
      </c>
      <c r="O176">
        <v>29341587</v>
      </c>
      <c r="P176" s="6" t="s">
        <v>226</v>
      </c>
    </row>
    <row r="177" spans="1:16">
      <c r="A177">
        <v>82</v>
      </c>
      <c r="B177">
        <v>0.5</v>
      </c>
      <c r="C177">
        <v>0.52100840336134602</v>
      </c>
      <c r="D177" t="s">
        <v>14</v>
      </c>
      <c r="E177">
        <v>35</v>
      </c>
      <c r="F177" s="6" t="s">
        <v>166</v>
      </c>
      <c r="G177" t="s">
        <v>283</v>
      </c>
      <c r="H177">
        <v>52</v>
      </c>
      <c r="I177" t="s">
        <v>167</v>
      </c>
      <c r="J177" t="s">
        <v>206</v>
      </c>
      <c r="K177" t="s">
        <v>19</v>
      </c>
      <c r="L177" t="s">
        <v>20</v>
      </c>
      <c r="M177" t="s">
        <v>381</v>
      </c>
      <c r="N177">
        <v>6000</v>
      </c>
      <c r="O177" s="18">
        <v>30706223</v>
      </c>
      <c r="P177" t="s">
        <v>237</v>
      </c>
    </row>
    <row r="178" spans="1:16">
      <c r="A178">
        <v>82</v>
      </c>
      <c r="B178">
        <v>1</v>
      </c>
      <c r="C178">
        <v>0.621848739495799</v>
      </c>
      <c r="D178" t="s">
        <v>14</v>
      </c>
      <c r="E178">
        <v>35</v>
      </c>
      <c r="F178" s="6" t="s">
        <v>166</v>
      </c>
      <c r="G178" t="s">
        <v>283</v>
      </c>
      <c r="H178">
        <v>52</v>
      </c>
      <c r="I178" t="s">
        <v>167</v>
      </c>
      <c r="J178" t="s">
        <v>206</v>
      </c>
      <c r="K178" t="s">
        <v>19</v>
      </c>
      <c r="L178" t="s">
        <v>20</v>
      </c>
      <c r="M178" t="s">
        <v>381</v>
      </c>
      <c r="N178">
        <v>6000</v>
      </c>
      <c r="O178" s="18">
        <v>30706223</v>
      </c>
    </row>
    <row r="179" spans="1:16">
      <c r="A179">
        <v>82</v>
      </c>
      <c r="B179">
        <v>2</v>
      </c>
      <c r="C179">
        <v>0.67226890756302604</v>
      </c>
      <c r="D179" t="s">
        <v>14</v>
      </c>
      <c r="E179">
        <v>35</v>
      </c>
      <c r="F179" s="6" t="s">
        <v>166</v>
      </c>
      <c r="G179" t="s">
        <v>283</v>
      </c>
      <c r="H179">
        <v>52</v>
      </c>
      <c r="I179" t="s">
        <v>167</v>
      </c>
      <c r="J179" t="s">
        <v>206</v>
      </c>
      <c r="K179" t="s">
        <v>19</v>
      </c>
      <c r="L179" t="s">
        <v>20</v>
      </c>
      <c r="M179" t="s">
        <v>381</v>
      </c>
      <c r="N179">
        <v>6000</v>
      </c>
      <c r="O179" s="18">
        <v>30706223</v>
      </c>
    </row>
    <row r="180" spans="1:16">
      <c r="A180">
        <v>83</v>
      </c>
      <c r="B180">
        <v>4</v>
      </c>
      <c r="C180">
        <v>0.10752688172043</v>
      </c>
      <c r="D180" t="s">
        <v>14</v>
      </c>
      <c r="E180">
        <v>25</v>
      </c>
      <c r="F180" t="s">
        <v>48</v>
      </c>
      <c r="G180" t="s">
        <v>283</v>
      </c>
      <c r="H180">
        <v>42.5</v>
      </c>
      <c r="I180" t="s">
        <v>17</v>
      </c>
      <c r="J180" t="s">
        <v>18</v>
      </c>
      <c r="K180" t="s">
        <v>19</v>
      </c>
      <c r="L180" t="s">
        <v>20</v>
      </c>
      <c r="M180" t="s">
        <v>326</v>
      </c>
      <c r="N180">
        <v>5000</v>
      </c>
      <c r="O180">
        <v>21711861</v>
      </c>
      <c r="P180" t="s">
        <v>49</v>
      </c>
    </row>
    <row r="181" spans="1:16">
      <c r="A181">
        <v>83</v>
      </c>
      <c r="B181">
        <v>8</v>
      </c>
      <c r="C181">
        <v>0.10752688172043</v>
      </c>
      <c r="D181" t="s">
        <v>14</v>
      </c>
      <c r="E181">
        <v>23</v>
      </c>
      <c r="F181" t="s">
        <v>48</v>
      </c>
      <c r="G181" t="s">
        <v>283</v>
      </c>
      <c r="H181">
        <v>42.5</v>
      </c>
      <c r="I181" t="s">
        <v>17</v>
      </c>
      <c r="J181" t="s">
        <v>18</v>
      </c>
      <c r="K181" t="s">
        <v>19</v>
      </c>
      <c r="L181" t="s">
        <v>20</v>
      </c>
      <c r="M181" t="s">
        <v>326</v>
      </c>
      <c r="N181">
        <v>5000</v>
      </c>
      <c r="O181">
        <v>21711861</v>
      </c>
    </row>
    <row r="182" spans="1:16">
      <c r="A182">
        <v>83</v>
      </c>
      <c r="B182">
        <v>24</v>
      </c>
      <c r="C182">
        <v>9.1397849462365593E-2</v>
      </c>
      <c r="D182" t="s">
        <v>14</v>
      </c>
      <c r="E182">
        <v>23</v>
      </c>
      <c r="F182" t="s">
        <v>48</v>
      </c>
      <c r="G182" t="s">
        <v>283</v>
      </c>
      <c r="H182">
        <v>42.5</v>
      </c>
      <c r="I182" t="s">
        <v>17</v>
      </c>
      <c r="J182" t="s">
        <v>18</v>
      </c>
      <c r="K182" t="s">
        <v>19</v>
      </c>
      <c r="L182" t="s">
        <v>20</v>
      </c>
      <c r="M182" t="s">
        <v>326</v>
      </c>
      <c r="N182">
        <v>5000</v>
      </c>
      <c r="O182">
        <v>21711861</v>
      </c>
    </row>
    <row r="183" spans="1:16">
      <c r="A183">
        <v>83</v>
      </c>
      <c r="B183">
        <v>48</v>
      </c>
      <c r="C183">
        <v>6.4516129032257993E-2</v>
      </c>
      <c r="D183" t="s">
        <v>14</v>
      </c>
      <c r="E183">
        <v>23</v>
      </c>
      <c r="F183" t="s">
        <v>48</v>
      </c>
      <c r="G183" t="s">
        <v>283</v>
      </c>
      <c r="H183">
        <v>42.5</v>
      </c>
      <c r="I183" t="s">
        <v>17</v>
      </c>
      <c r="J183" t="s">
        <v>18</v>
      </c>
      <c r="K183" t="s">
        <v>19</v>
      </c>
      <c r="L183" t="s">
        <v>20</v>
      </c>
      <c r="M183" t="s">
        <v>326</v>
      </c>
      <c r="N183">
        <v>5000</v>
      </c>
      <c r="O183">
        <v>21711861</v>
      </c>
    </row>
    <row r="184" spans="1:16">
      <c r="A184" s="18">
        <v>84</v>
      </c>
      <c r="B184" s="6">
        <v>1</v>
      </c>
      <c r="C184">
        <v>0.103092783505152</v>
      </c>
      <c r="D184" t="s">
        <v>14</v>
      </c>
      <c r="E184">
        <v>22.5</v>
      </c>
      <c r="F184" t="s">
        <v>31</v>
      </c>
      <c r="G184" t="s">
        <v>283</v>
      </c>
      <c r="H184">
        <v>21.5</v>
      </c>
      <c r="I184" t="s">
        <v>167</v>
      </c>
      <c r="J184" t="s">
        <v>18</v>
      </c>
      <c r="K184" t="s">
        <v>19</v>
      </c>
      <c r="L184" t="s">
        <v>20</v>
      </c>
      <c r="M184" t="s">
        <v>326</v>
      </c>
      <c r="N184">
        <v>0</v>
      </c>
      <c r="O184" s="21">
        <v>21513349</v>
      </c>
      <c r="P184" s="6" t="s">
        <v>394</v>
      </c>
    </row>
  </sheetData>
  <phoneticPr fontId="16" type="noConversion"/>
  <hyperlinks>
    <hyperlink ref="O82" r:id="rId1" tooltip="Persistent link using digital object identifier" xr:uid="{00000000-0004-0000-0B00-000000000000}"/>
    <hyperlink ref="O107" r:id="rId2" display=" 25955122" xr:uid="{00000000-0004-0000-0B00-000002000000}"/>
    <hyperlink ref="O108" r:id="rId3" display=" 25955122" xr:uid="{60EC5B4B-7CDD-4833-86CD-AB7B0A0D56B1}"/>
    <hyperlink ref="O155" r:id="rId4" xr:uid="{6B9BF20D-A7FE-489B-9F5F-D79ACD242811}"/>
    <hyperlink ref="O156" r:id="rId5" xr:uid="{66A686EE-C123-4114-9C22-9B19A63E8369}"/>
    <hyperlink ref="O83:O87" r:id="rId6" tooltip="Persistent link using digital object identifier" display="https://doi.org/10.1016/j.carbon.2010.11.005" xr:uid="{2B9C407F-1308-4579-8EC1-FD128035D1CB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29"/>
  <sheetViews>
    <sheetView zoomScale="68" workbookViewId="0">
      <pane ySplit="1" topLeftCell="A2" activePane="bottomLeft" state="frozen"/>
      <selection pane="bottomLeft" activeCell="C1" sqref="C1"/>
    </sheetView>
  </sheetViews>
  <sheetFormatPr defaultRowHeight="14.4"/>
  <cols>
    <col min="15" max="15" width="34.44140625" customWidth="1"/>
    <col min="17" max="17" width="18.664062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403</v>
      </c>
      <c r="J1" t="s">
        <v>8</v>
      </c>
      <c r="K1" t="s">
        <v>9</v>
      </c>
      <c r="L1" t="s">
        <v>10</v>
      </c>
      <c r="M1" t="s">
        <v>375</v>
      </c>
      <c r="N1" t="s">
        <v>11</v>
      </c>
      <c r="O1" t="s">
        <v>12</v>
      </c>
      <c r="P1" t="s">
        <v>13</v>
      </c>
    </row>
    <row r="2" spans="1:16">
      <c r="A2" s="6">
        <v>1</v>
      </c>
      <c r="B2" s="6">
        <v>4</v>
      </c>
      <c r="C2">
        <v>1.2765</v>
      </c>
      <c r="D2" t="s">
        <v>14</v>
      </c>
      <c r="E2">
        <v>20</v>
      </c>
      <c r="F2" s="31" t="s">
        <v>31</v>
      </c>
      <c r="G2" t="s">
        <v>276</v>
      </c>
      <c r="H2">
        <v>5</v>
      </c>
      <c r="I2" t="s">
        <v>24</v>
      </c>
      <c r="J2" t="s">
        <v>18</v>
      </c>
      <c r="K2" t="s">
        <v>19</v>
      </c>
      <c r="L2" t="s">
        <v>25</v>
      </c>
      <c r="M2" t="s">
        <v>196</v>
      </c>
      <c r="N2">
        <v>5000</v>
      </c>
      <c r="O2" s="21">
        <v>25999665</v>
      </c>
      <c r="P2" s="6" t="s">
        <v>26</v>
      </c>
    </row>
    <row r="3" spans="1:16">
      <c r="A3" s="6">
        <v>1</v>
      </c>
      <c r="B3" s="6">
        <v>24</v>
      </c>
      <c r="C3">
        <v>1.0638000000000001</v>
      </c>
      <c r="D3" t="s">
        <v>14</v>
      </c>
      <c r="E3">
        <v>20</v>
      </c>
      <c r="F3" s="31" t="s">
        <v>31</v>
      </c>
      <c r="G3" t="s">
        <v>276</v>
      </c>
      <c r="H3">
        <v>5</v>
      </c>
      <c r="I3" t="s">
        <v>24</v>
      </c>
      <c r="J3" t="s">
        <v>18</v>
      </c>
      <c r="K3" t="s">
        <v>19</v>
      </c>
      <c r="L3" t="s">
        <v>25</v>
      </c>
      <c r="M3" t="s">
        <v>196</v>
      </c>
      <c r="N3">
        <v>5000</v>
      </c>
      <c r="O3" s="21">
        <v>25999665</v>
      </c>
    </row>
    <row r="4" spans="1:16">
      <c r="A4" s="6">
        <v>1</v>
      </c>
      <c r="B4" s="6">
        <v>168</v>
      </c>
      <c r="C4">
        <v>1.0638000000000001</v>
      </c>
      <c r="D4" t="s">
        <v>14</v>
      </c>
      <c r="E4">
        <v>20</v>
      </c>
      <c r="F4" s="31" t="s">
        <v>31</v>
      </c>
      <c r="G4" t="s">
        <v>276</v>
      </c>
      <c r="H4">
        <v>5</v>
      </c>
      <c r="I4" t="s">
        <v>24</v>
      </c>
      <c r="J4" t="s">
        <v>18</v>
      </c>
      <c r="K4" t="s">
        <v>19</v>
      </c>
      <c r="L4" t="s">
        <v>25</v>
      </c>
      <c r="M4" t="s">
        <v>196</v>
      </c>
      <c r="N4">
        <v>5000</v>
      </c>
      <c r="O4" s="21">
        <v>25999665</v>
      </c>
    </row>
    <row r="5" spans="1:16">
      <c r="A5">
        <v>2</v>
      </c>
      <c r="B5">
        <v>1</v>
      </c>
      <c r="C5">
        <v>0.58064516129032095</v>
      </c>
      <c r="D5" t="s">
        <v>14</v>
      </c>
      <c r="E5">
        <v>20</v>
      </c>
      <c r="F5" s="21" t="s">
        <v>15</v>
      </c>
      <c r="G5" t="s">
        <v>276</v>
      </c>
      <c r="H5">
        <v>56.8</v>
      </c>
      <c r="I5" t="s">
        <v>35</v>
      </c>
      <c r="J5" t="s">
        <v>18</v>
      </c>
      <c r="K5" t="s">
        <v>19</v>
      </c>
      <c r="L5" t="s">
        <v>20</v>
      </c>
      <c r="M5" t="s">
        <v>326</v>
      </c>
      <c r="N5">
        <v>5000</v>
      </c>
      <c r="O5" s="21">
        <v>24766522</v>
      </c>
      <c r="P5" s="6" t="s">
        <v>36</v>
      </c>
    </row>
    <row r="6" spans="1:16">
      <c r="A6">
        <v>2</v>
      </c>
      <c r="B6">
        <v>6</v>
      </c>
      <c r="C6">
        <v>2.2499999999999898</v>
      </c>
      <c r="D6" t="s">
        <v>14</v>
      </c>
      <c r="E6">
        <v>20</v>
      </c>
      <c r="F6" s="21" t="s">
        <v>15</v>
      </c>
      <c r="G6" t="s">
        <v>276</v>
      </c>
      <c r="H6">
        <v>56.8</v>
      </c>
      <c r="I6" t="s">
        <v>35</v>
      </c>
      <c r="J6" t="s">
        <v>18</v>
      </c>
      <c r="K6" t="s">
        <v>19</v>
      </c>
      <c r="L6" t="s">
        <v>20</v>
      </c>
      <c r="M6" t="s">
        <v>326</v>
      </c>
      <c r="N6">
        <v>5000</v>
      </c>
      <c r="O6" s="21">
        <v>24766522</v>
      </c>
    </row>
    <row r="7" spans="1:16">
      <c r="A7">
        <v>2</v>
      </c>
      <c r="B7">
        <v>24</v>
      </c>
      <c r="C7">
        <v>0.38461538461539102</v>
      </c>
      <c r="D7" t="s">
        <v>14</v>
      </c>
      <c r="E7">
        <v>20</v>
      </c>
      <c r="F7" s="21" t="s">
        <v>15</v>
      </c>
      <c r="G7" t="s">
        <v>276</v>
      </c>
      <c r="H7">
        <v>56.8</v>
      </c>
      <c r="I7" t="s">
        <v>35</v>
      </c>
      <c r="J7" t="s">
        <v>18</v>
      </c>
      <c r="K7" t="s">
        <v>19</v>
      </c>
      <c r="L7" t="s">
        <v>20</v>
      </c>
      <c r="M7" t="s">
        <v>326</v>
      </c>
      <c r="N7">
        <v>5000</v>
      </c>
      <c r="O7" s="21">
        <v>24766522</v>
      </c>
    </row>
    <row r="8" spans="1:16">
      <c r="A8" s="18">
        <v>3</v>
      </c>
      <c r="B8" s="6">
        <v>1</v>
      </c>
      <c r="C8">
        <v>0.70967741935483797</v>
      </c>
      <c r="D8" t="s">
        <v>14</v>
      </c>
      <c r="E8">
        <v>20</v>
      </c>
      <c r="F8" s="21" t="s">
        <v>15</v>
      </c>
      <c r="G8" t="s">
        <v>276</v>
      </c>
      <c r="H8">
        <v>92</v>
      </c>
      <c r="I8" t="s">
        <v>35</v>
      </c>
      <c r="J8" t="s">
        <v>18</v>
      </c>
      <c r="K8" t="s">
        <v>37</v>
      </c>
      <c r="L8" t="s">
        <v>20</v>
      </c>
      <c r="M8" t="s">
        <v>326</v>
      </c>
      <c r="N8">
        <v>5000</v>
      </c>
      <c r="O8" s="21">
        <v>24766522</v>
      </c>
      <c r="P8" s="6" t="s">
        <v>38</v>
      </c>
    </row>
    <row r="9" spans="1:16">
      <c r="A9" s="18">
        <v>3</v>
      </c>
      <c r="B9" s="6">
        <v>6</v>
      </c>
      <c r="C9">
        <v>0.58333333333332804</v>
      </c>
      <c r="D9" t="s">
        <v>14</v>
      </c>
      <c r="E9">
        <v>20</v>
      </c>
      <c r="F9" s="21" t="s">
        <v>15</v>
      </c>
      <c r="G9" t="s">
        <v>276</v>
      </c>
      <c r="H9">
        <v>92</v>
      </c>
      <c r="I9" t="s">
        <v>35</v>
      </c>
      <c r="J9" t="s">
        <v>18</v>
      </c>
      <c r="K9" t="s">
        <v>37</v>
      </c>
      <c r="L9" t="s">
        <v>20</v>
      </c>
      <c r="M9" t="s">
        <v>326</v>
      </c>
      <c r="N9">
        <v>5000</v>
      </c>
      <c r="O9" s="21">
        <v>24766522</v>
      </c>
    </row>
    <row r="10" spans="1:16">
      <c r="A10" s="18">
        <v>3</v>
      </c>
      <c r="B10" s="6">
        <v>24</v>
      </c>
      <c r="C10">
        <v>0.61538461538461897</v>
      </c>
      <c r="D10" t="s">
        <v>14</v>
      </c>
      <c r="E10">
        <v>20</v>
      </c>
      <c r="F10" s="21" t="s">
        <v>15</v>
      </c>
      <c r="G10" t="s">
        <v>276</v>
      </c>
      <c r="H10">
        <v>92</v>
      </c>
      <c r="I10" t="s">
        <v>35</v>
      </c>
      <c r="J10" t="s">
        <v>18</v>
      </c>
      <c r="K10" t="s">
        <v>37</v>
      </c>
      <c r="L10" t="s">
        <v>20</v>
      </c>
      <c r="M10" t="s">
        <v>326</v>
      </c>
      <c r="N10">
        <v>5000</v>
      </c>
      <c r="O10" s="21">
        <v>24766522</v>
      </c>
    </row>
    <row r="11" spans="1:16">
      <c r="A11" s="18">
        <v>4</v>
      </c>
      <c r="B11" s="6">
        <v>1</v>
      </c>
      <c r="C11">
        <v>0.38709677419354599</v>
      </c>
      <c r="D11" t="s">
        <v>14</v>
      </c>
      <c r="E11">
        <v>20</v>
      </c>
      <c r="F11" s="21" t="s">
        <v>15</v>
      </c>
      <c r="G11" t="s">
        <v>276</v>
      </c>
      <c r="H11">
        <v>49.6</v>
      </c>
      <c r="I11" t="s">
        <v>35</v>
      </c>
      <c r="J11" t="s">
        <v>18</v>
      </c>
      <c r="K11" t="s">
        <v>39</v>
      </c>
      <c r="L11" t="s">
        <v>20</v>
      </c>
      <c r="M11" t="s">
        <v>326</v>
      </c>
      <c r="N11">
        <v>5000</v>
      </c>
      <c r="O11" s="21">
        <v>24766522</v>
      </c>
      <c r="P11" s="6" t="s">
        <v>40</v>
      </c>
    </row>
    <row r="12" spans="1:16">
      <c r="A12" s="18">
        <v>4</v>
      </c>
      <c r="B12" s="6">
        <v>6</v>
      </c>
      <c r="C12">
        <v>0.58333333333332804</v>
      </c>
      <c r="D12" t="s">
        <v>14</v>
      </c>
      <c r="E12">
        <v>20</v>
      </c>
      <c r="F12" s="21" t="s">
        <v>15</v>
      </c>
      <c r="G12" t="s">
        <v>276</v>
      </c>
      <c r="H12">
        <v>49.6</v>
      </c>
      <c r="I12" t="s">
        <v>35</v>
      </c>
      <c r="J12" t="s">
        <v>18</v>
      </c>
      <c r="K12" t="s">
        <v>39</v>
      </c>
      <c r="L12" t="s">
        <v>20</v>
      </c>
      <c r="M12" t="s">
        <v>326</v>
      </c>
      <c r="N12">
        <v>5000</v>
      </c>
      <c r="O12" s="21">
        <v>24766522</v>
      </c>
    </row>
    <row r="13" spans="1:16">
      <c r="A13" s="18">
        <v>4</v>
      </c>
      <c r="B13" s="6">
        <v>24</v>
      </c>
      <c r="C13">
        <v>0.61538461538461897</v>
      </c>
      <c r="D13" t="s">
        <v>14</v>
      </c>
      <c r="E13">
        <v>20</v>
      </c>
      <c r="F13" s="21" t="s">
        <v>15</v>
      </c>
      <c r="G13" t="s">
        <v>276</v>
      </c>
      <c r="H13">
        <v>49.6</v>
      </c>
      <c r="I13" t="s">
        <v>35</v>
      </c>
      <c r="J13" t="s">
        <v>18</v>
      </c>
      <c r="K13" t="s">
        <v>39</v>
      </c>
      <c r="L13" t="s">
        <v>20</v>
      </c>
      <c r="M13" t="s">
        <v>326</v>
      </c>
      <c r="N13">
        <v>5000</v>
      </c>
      <c r="O13" s="21">
        <v>24766522</v>
      </c>
    </row>
    <row r="14" spans="1:16">
      <c r="A14" s="18">
        <v>5</v>
      </c>
      <c r="B14" s="6">
        <v>1</v>
      </c>
      <c r="C14">
        <v>0.71999999999999897</v>
      </c>
      <c r="D14" t="s">
        <v>14</v>
      </c>
      <c r="E14">
        <v>22.5</v>
      </c>
      <c r="F14" s="21" t="s">
        <v>42</v>
      </c>
      <c r="G14" t="s">
        <v>276</v>
      </c>
      <c r="H14">
        <v>55</v>
      </c>
      <c r="I14" t="s">
        <v>29</v>
      </c>
      <c r="J14" t="s">
        <v>18</v>
      </c>
      <c r="K14" t="s">
        <v>39</v>
      </c>
      <c r="L14" t="s">
        <v>43</v>
      </c>
      <c r="M14" t="s">
        <v>57</v>
      </c>
      <c r="N14">
        <v>5000</v>
      </c>
      <c r="O14">
        <v>22690722</v>
      </c>
      <c r="P14" s="6" t="s">
        <v>44</v>
      </c>
    </row>
    <row r="15" spans="1:16">
      <c r="A15" s="18">
        <v>5</v>
      </c>
      <c r="B15" s="6">
        <v>4</v>
      </c>
      <c r="C15">
        <v>3.3599999999999901</v>
      </c>
      <c r="D15" t="s">
        <v>14</v>
      </c>
      <c r="E15">
        <v>22.5</v>
      </c>
      <c r="F15" s="21" t="s">
        <v>42</v>
      </c>
      <c r="G15" t="s">
        <v>276</v>
      </c>
      <c r="H15">
        <v>55</v>
      </c>
      <c r="I15" t="s">
        <v>29</v>
      </c>
      <c r="J15" t="s">
        <v>18</v>
      </c>
      <c r="K15" t="s">
        <v>39</v>
      </c>
      <c r="L15" t="s">
        <v>43</v>
      </c>
      <c r="M15" t="s">
        <v>57</v>
      </c>
      <c r="N15">
        <v>5000</v>
      </c>
      <c r="O15">
        <v>22690722</v>
      </c>
    </row>
    <row r="16" spans="1:16">
      <c r="A16" s="18">
        <v>5</v>
      </c>
      <c r="B16" s="6">
        <v>24</v>
      </c>
      <c r="C16">
        <v>3.19999999999999</v>
      </c>
      <c r="D16" t="s">
        <v>14</v>
      </c>
      <c r="E16">
        <v>22.5</v>
      </c>
      <c r="F16" s="21" t="s">
        <v>42</v>
      </c>
      <c r="G16" t="s">
        <v>276</v>
      </c>
      <c r="H16">
        <v>55</v>
      </c>
      <c r="I16" t="s">
        <v>29</v>
      </c>
      <c r="J16" t="s">
        <v>18</v>
      </c>
      <c r="K16" t="s">
        <v>39</v>
      </c>
      <c r="L16" t="s">
        <v>43</v>
      </c>
      <c r="M16" t="s">
        <v>57</v>
      </c>
      <c r="N16">
        <v>5000</v>
      </c>
      <c r="O16">
        <v>22690722</v>
      </c>
    </row>
    <row r="17" spans="1:16">
      <c r="A17" s="18">
        <v>6</v>
      </c>
      <c r="B17" s="6">
        <v>1</v>
      </c>
      <c r="C17">
        <v>3.0399999999999898</v>
      </c>
      <c r="D17" t="s">
        <v>14</v>
      </c>
      <c r="E17">
        <v>22.5</v>
      </c>
      <c r="F17" s="21" t="s">
        <v>42</v>
      </c>
      <c r="G17" t="s">
        <v>276</v>
      </c>
      <c r="H17">
        <v>30</v>
      </c>
      <c r="I17" t="s">
        <v>29</v>
      </c>
      <c r="J17" t="s">
        <v>18</v>
      </c>
      <c r="K17" t="s">
        <v>39</v>
      </c>
      <c r="L17" t="s">
        <v>43</v>
      </c>
      <c r="M17" t="s">
        <v>57</v>
      </c>
      <c r="N17">
        <v>5000</v>
      </c>
      <c r="O17">
        <v>22690722</v>
      </c>
      <c r="P17" s="6" t="s">
        <v>45</v>
      </c>
    </row>
    <row r="18" spans="1:16">
      <c r="A18" s="18">
        <v>6</v>
      </c>
      <c r="B18" s="6">
        <v>4</v>
      </c>
      <c r="C18">
        <v>2.6399999999999899</v>
      </c>
      <c r="D18" t="s">
        <v>14</v>
      </c>
      <c r="E18">
        <v>22.5</v>
      </c>
      <c r="F18" s="21" t="s">
        <v>42</v>
      </c>
      <c r="G18" t="s">
        <v>276</v>
      </c>
      <c r="H18">
        <v>30</v>
      </c>
      <c r="I18" t="s">
        <v>29</v>
      </c>
      <c r="J18" t="s">
        <v>18</v>
      </c>
      <c r="K18" t="s">
        <v>39</v>
      </c>
      <c r="L18" t="s">
        <v>43</v>
      </c>
      <c r="M18" t="s">
        <v>57</v>
      </c>
      <c r="N18">
        <v>5000</v>
      </c>
      <c r="O18">
        <v>22690722</v>
      </c>
    </row>
    <row r="19" spans="1:16">
      <c r="A19" s="18">
        <v>6</v>
      </c>
      <c r="B19" s="6">
        <v>24</v>
      </c>
      <c r="C19">
        <v>2.6399999999999899</v>
      </c>
      <c r="D19" t="s">
        <v>14</v>
      </c>
      <c r="E19">
        <v>22.5</v>
      </c>
      <c r="F19" s="21" t="s">
        <v>42</v>
      </c>
      <c r="G19" t="s">
        <v>276</v>
      </c>
      <c r="H19">
        <v>30</v>
      </c>
      <c r="I19" t="s">
        <v>29</v>
      </c>
      <c r="J19" t="s">
        <v>18</v>
      </c>
      <c r="K19" t="s">
        <v>39</v>
      </c>
      <c r="L19" t="s">
        <v>43</v>
      </c>
      <c r="M19" t="s">
        <v>57</v>
      </c>
      <c r="N19">
        <v>5000</v>
      </c>
      <c r="O19">
        <v>22690722</v>
      </c>
    </row>
    <row r="20" spans="1:16">
      <c r="A20" s="18">
        <v>7</v>
      </c>
      <c r="B20" s="6">
        <v>1</v>
      </c>
      <c r="C20">
        <v>0.499999999999998</v>
      </c>
      <c r="D20" t="s">
        <v>14</v>
      </c>
      <c r="E20">
        <v>22.5</v>
      </c>
      <c r="F20" s="21" t="s">
        <v>42</v>
      </c>
      <c r="G20" t="s">
        <v>276</v>
      </c>
      <c r="H20">
        <v>55</v>
      </c>
      <c r="I20" t="s">
        <v>29</v>
      </c>
      <c r="J20" t="s">
        <v>18</v>
      </c>
      <c r="K20" t="s">
        <v>39</v>
      </c>
      <c r="L20" t="s">
        <v>43</v>
      </c>
      <c r="M20" t="s">
        <v>57</v>
      </c>
      <c r="N20">
        <v>5000</v>
      </c>
      <c r="O20">
        <v>22690722</v>
      </c>
      <c r="P20" s="6" t="s">
        <v>46</v>
      </c>
    </row>
    <row r="21" spans="1:16">
      <c r="A21" s="18">
        <v>7</v>
      </c>
      <c r="B21" s="6">
        <v>4</v>
      </c>
      <c r="C21">
        <v>3.1666666666666599</v>
      </c>
      <c r="D21" t="s">
        <v>14</v>
      </c>
      <c r="E21">
        <v>22.5</v>
      </c>
      <c r="F21" s="21" t="s">
        <v>42</v>
      </c>
      <c r="G21" t="s">
        <v>276</v>
      </c>
      <c r="H21">
        <v>55</v>
      </c>
      <c r="I21" t="s">
        <v>29</v>
      </c>
      <c r="J21" t="s">
        <v>18</v>
      </c>
      <c r="K21" t="s">
        <v>39</v>
      </c>
      <c r="L21" t="s">
        <v>43</v>
      </c>
      <c r="M21" t="s">
        <v>57</v>
      </c>
      <c r="N21">
        <v>5000</v>
      </c>
      <c r="O21">
        <v>22690722</v>
      </c>
    </row>
    <row r="22" spans="1:16">
      <c r="A22" s="18">
        <v>7</v>
      </c>
      <c r="B22" s="6">
        <v>24</v>
      </c>
      <c r="C22">
        <v>2.2499999999999898</v>
      </c>
      <c r="D22" t="s">
        <v>14</v>
      </c>
      <c r="E22">
        <v>22.5</v>
      </c>
      <c r="F22" s="21" t="s">
        <v>42</v>
      </c>
      <c r="G22" t="s">
        <v>276</v>
      </c>
      <c r="H22">
        <v>55</v>
      </c>
      <c r="I22" t="s">
        <v>29</v>
      </c>
      <c r="J22" t="s">
        <v>18</v>
      </c>
      <c r="K22" t="s">
        <v>39</v>
      </c>
      <c r="L22" t="s">
        <v>43</v>
      </c>
      <c r="M22" t="s">
        <v>57</v>
      </c>
      <c r="N22">
        <v>5000</v>
      </c>
      <c r="O22">
        <v>22690722</v>
      </c>
    </row>
    <row r="23" spans="1:16">
      <c r="A23" s="18">
        <v>8</v>
      </c>
      <c r="B23" s="6">
        <v>1</v>
      </c>
      <c r="C23">
        <v>2.23999999999999</v>
      </c>
      <c r="D23" t="s">
        <v>14</v>
      </c>
      <c r="E23">
        <v>22.5</v>
      </c>
      <c r="F23" s="21" t="s">
        <v>42</v>
      </c>
      <c r="G23" t="s">
        <v>276</v>
      </c>
      <c r="H23">
        <v>30</v>
      </c>
      <c r="I23" t="s">
        <v>29</v>
      </c>
      <c r="J23" t="s">
        <v>18</v>
      </c>
      <c r="K23" t="s">
        <v>39</v>
      </c>
      <c r="L23" t="s">
        <v>43</v>
      </c>
      <c r="M23" t="s">
        <v>57</v>
      </c>
      <c r="N23">
        <v>5000</v>
      </c>
      <c r="O23">
        <v>22690722</v>
      </c>
      <c r="P23" s="6" t="s">
        <v>47</v>
      </c>
    </row>
    <row r="24" spans="1:16">
      <c r="A24" s="18">
        <v>8</v>
      </c>
      <c r="B24" s="6">
        <v>4</v>
      </c>
      <c r="C24">
        <v>2.4</v>
      </c>
      <c r="D24" t="s">
        <v>14</v>
      </c>
      <c r="E24">
        <v>22.5</v>
      </c>
      <c r="F24" s="21" t="s">
        <v>42</v>
      </c>
      <c r="G24" t="s">
        <v>276</v>
      </c>
      <c r="H24">
        <v>30</v>
      </c>
      <c r="I24" t="s">
        <v>29</v>
      </c>
      <c r="J24" t="s">
        <v>18</v>
      </c>
      <c r="K24" t="s">
        <v>39</v>
      </c>
      <c r="L24" t="s">
        <v>43</v>
      </c>
      <c r="M24" t="s">
        <v>57</v>
      </c>
      <c r="N24">
        <v>5000</v>
      </c>
      <c r="O24">
        <v>22690722</v>
      </c>
    </row>
    <row r="25" spans="1:16">
      <c r="A25" s="18">
        <v>8</v>
      </c>
      <c r="B25" s="6">
        <v>24</v>
      </c>
      <c r="C25">
        <v>1.3599999999999901</v>
      </c>
      <c r="D25" t="s">
        <v>14</v>
      </c>
      <c r="E25">
        <v>22.5</v>
      </c>
      <c r="F25" s="21" t="s">
        <v>42</v>
      </c>
      <c r="G25" t="s">
        <v>276</v>
      </c>
      <c r="H25">
        <v>30</v>
      </c>
      <c r="I25" t="s">
        <v>29</v>
      </c>
      <c r="J25" t="s">
        <v>18</v>
      </c>
      <c r="K25" t="s">
        <v>39</v>
      </c>
      <c r="L25" t="s">
        <v>43</v>
      </c>
      <c r="M25" t="s">
        <v>57</v>
      </c>
      <c r="N25">
        <v>5000</v>
      </c>
      <c r="O25">
        <v>22690722</v>
      </c>
    </row>
    <row r="26" spans="1:16">
      <c r="A26" s="18">
        <v>9</v>
      </c>
      <c r="B26" s="6">
        <v>48</v>
      </c>
      <c r="C26">
        <v>3.7261146496815298</v>
      </c>
      <c r="D26" t="s">
        <v>14</v>
      </c>
      <c r="E26">
        <v>20</v>
      </c>
      <c r="F26" s="31" t="s">
        <v>31</v>
      </c>
      <c r="G26" t="s">
        <v>276</v>
      </c>
      <c r="H26">
        <v>24.4</v>
      </c>
      <c r="I26" t="s">
        <v>29</v>
      </c>
      <c r="J26" t="s">
        <v>18</v>
      </c>
      <c r="K26" t="s">
        <v>19</v>
      </c>
      <c r="L26" t="s">
        <v>63</v>
      </c>
      <c r="M26" t="s">
        <v>59</v>
      </c>
      <c r="N26">
        <v>3000</v>
      </c>
      <c r="O26" s="21">
        <v>23343632</v>
      </c>
      <c r="P26" s="6" t="s">
        <v>64</v>
      </c>
    </row>
    <row r="27" spans="1:16">
      <c r="A27" s="18">
        <v>10</v>
      </c>
      <c r="B27" s="6">
        <v>2</v>
      </c>
      <c r="C27">
        <v>2.2222222222222201</v>
      </c>
      <c r="D27" t="s">
        <v>14</v>
      </c>
      <c r="E27">
        <v>21</v>
      </c>
      <c r="F27" s="31" t="s">
        <v>31</v>
      </c>
      <c r="G27" t="s">
        <v>276</v>
      </c>
      <c r="H27">
        <v>120</v>
      </c>
      <c r="I27" t="s">
        <v>29</v>
      </c>
      <c r="J27" t="s">
        <v>18</v>
      </c>
      <c r="K27" t="s">
        <v>19</v>
      </c>
      <c r="L27" t="s">
        <v>43</v>
      </c>
      <c r="M27" t="s">
        <v>326</v>
      </c>
      <c r="N27">
        <v>2500</v>
      </c>
      <c r="O27" s="21">
        <v>21608124</v>
      </c>
      <c r="P27" s="18" t="s">
        <v>66</v>
      </c>
    </row>
    <row r="28" spans="1:16">
      <c r="A28" s="18">
        <v>10</v>
      </c>
      <c r="B28" s="6">
        <v>5</v>
      </c>
      <c r="C28">
        <v>1.6</v>
      </c>
      <c r="D28" t="s">
        <v>14</v>
      </c>
      <c r="E28">
        <v>21</v>
      </c>
      <c r="F28" s="31" t="s">
        <v>31</v>
      </c>
      <c r="G28" t="s">
        <v>276</v>
      </c>
      <c r="H28">
        <v>120</v>
      </c>
      <c r="I28" t="s">
        <v>29</v>
      </c>
      <c r="J28" t="s">
        <v>18</v>
      </c>
      <c r="K28" t="s">
        <v>19</v>
      </c>
      <c r="L28" t="s">
        <v>43</v>
      </c>
      <c r="M28" t="s">
        <v>326</v>
      </c>
      <c r="N28">
        <v>2500</v>
      </c>
      <c r="O28" s="21">
        <v>21608124</v>
      </c>
    </row>
    <row r="29" spans="1:16">
      <c r="A29" s="18">
        <v>10</v>
      </c>
      <c r="B29" s="6">
        <v>24</v>
      </c>
      <c r="C29">
        <v>1.52941176470588</v>
      </c>
      <c r="D29" t="s">
        <v>14</v>
      </c>
      <c r="E29">
        <v>21</v>
      </c>
      <c r="F29" s="31" t="s">
        <v>31</v>
      </c>
      <c r="G29" t="s">
        <v>276</v>
      </c>
      <c r="H29">
        <v>120</v>
      </c>
      <c r="I29" t="s">
        <v>29</v>
      </c>
      <c r="J29" t="s">
        <v>18</v>
      </c>
      <c r="K29" t="s">
        <v>19</v>
      </c>
      <c r="L29" t="s">
        <v>43</v>
      </c>
      <c r="M29" t="s">
        <v>326</v>
      </c>
      <c r="N29">
        <v>2500</v>
      </c>
      <c r="O29" s="21">
        <v>21608124</v>
      </c>
    </row>
    <row r="30" spans="1:16">
      <c r="A30" s="18">
        <v>11</v>
      </c>
      <c r="B30" s="6">
        <v>0.5</v>
      </c>
      <c r="C30">
        <v>3.52</v>
      </c>
      <c r="D30" t="s">
        <v>14</v>
      </c>
      <c r="E30">
        <v>23</v>
      </c>
      <c r="F30" s="6" t="s">
        <v>67</v>
      </c>
      <c r="G30" t="s">
        <v>276</v>
      </c>
      <c r="H30">
        <v>10</v>
      </c>
      <c r="I30" t="s">
        <v>167</v>
      </c>
      <c r="J30" t="s">
        <v>18</v>
      </c>
      <c r="K30" t="s">
        <v>19</v>
      </c>
      <c r="L30" t="s">
        <v>68</v>
      </c>
      <c r="M30" t="s">
        <v>326</v>
      </c>
      <c r="N30">
        <v>0</v>
      </c>
      <c r="O30" s="21">
        <v>33212346</v>
      </c>
      <c r="P30" s="6" t="s">
        <v>69</v>
      </c>
    </row>
    <row r="31" spans="1:16">
      <c r="A31" s="18">
        <v>11</v>
      </c>
      <c r="B31" s="6">
        <v>1</v>
      </c>
      <c r="C31">
        <v>3.8</v>
      </c>
      <c r="D31" t="s">
        <v>14</v>
      </c>
      <c r="E31">
        <v>23</v>
      </c>
      <c r="F31" s="6" t="s">
        <v>67</v>
      </c>
      <c r="G31" t="s">
        <v>276</v>
      </c>
      <c r="H31">
        <v>10</v>
      </c>
      <c r="I31" t="s">
        <v>167</v>
      </c>
      <c r="J31" t="s">
        <v>18</v>
      </c>
      <c r="K31" t="s">
        <v>19</v>
      </c>
      <c r="L31" t="s">
        <v>68</v>
      </c>
      <c r="M31" t="s">
        <v>326</v>
      </c>
      <c r="N31">
        <v>0</v>
      </c>
      <c r="O31" s="21">
        <v>33212346</v>
      </c>
    </row>
    <row r="32" spans="1:16">
      <c r="A32" s="18">
        <v>11</v>
      </c>
      <c r="B32" s="6">
        <v>3</v>
      </c>
      <c r="C32">
        <v>2.44</v>
      </c>
      <c r="D32" t="s">
        <v>14</v>
      </c>
      <c r="E32">
        <v>23</v>
      </c>
      <c r="F32" s="6" t="s">
        <v>67</v>
      </c>
      <c r="G32" t="s">
        <v>276</v>
      </c>
      <c r="H32">
        <v>10</v>
      </c>
      <c r="I32" t="s">
        <v>167</v>
      </c>
      <c r="J32" t="s">
        <v>18</v>
      </c>
      <c r="K32" t="s">
        <v>19</v>
      </c>
      <c r="L32" t="s">
        <v>68</v>
      </c>
      <c r="M32" t="s">
        <v>326</v>
      </c>
      <c r="N32">
        <v>0</v>
      </c>
      <c r="O32" s="21">
        <v>33212346</v>
      </c>
    </row>
    <row r="33" spans="1:16">
      <c r="A33" s="18">
        <v>12</v>
      </c>
      <c r="B33" s="6">
        <v>24</v>
      </c>
      <c r="C33">
        <f>2.7/0.58</f>
        <v>4.6551724137931041</v>
      </c>
      <c r="D33" t="s">
        <v>14</v>
      </c>
      <c r="E33">
        <v>27.5</v>
      </c>
      <c r="F33" s="16" t="s">
        <v>74</v>
      </c>
      <c r="G33" t="s">
        <v>276</v>
      </c>
      <c r="H33">
        <v>15</v>
      </c>
      <c r="I33" t="s">
        <v>17</v>
      </c>
      <c r="J33" t="s">
        <v>18</v>
      </c>
      <c r="K33" t="s">
        <v>19</v>
      </c>
      <c r="L33" t="s">
        <v>20</v>
      </c>
      <c r="M33" t="s">
        <v>381</v>
      </c>
      <c r="N33">
        <v>0</v>
      </c>
      <c r="O33" s="21">
        <v>18722754</v>
      </c>
      <c r="P33" s="6" t="s">
        <v>75</v>
      </c>
    </row>
    <row r="34" spans="1:16">
      <c r="A34" s="18">
        <v>13</v>
      </c>
      <c r="B34" s="6">
        <v>24</v>
      </c>
      <c r="C34">
        <f>0.09/0.58</f>
        <v>0.15517241379310345</v>
      </c>
      <c r="D34" t="s">
        <v>14</v>
      </c>
      <c r="E34">
        <v>27.5</v>
      </c>
      <c r="F34" s="16" t="s">
        <v>74</v>
      </c>
      <c r="G34" t="s">
        <v>276</v>
      </c>
      <c r="H34">
        <v>50</v>
      </c>
      <c r="I34" t="s">
        <v>17</v>
      </c>
      <c r="J34" t="s">
        <v>18</v>
      </c>
      <c r="K34" t="s">
        <v>19</v>
      </c>
      <c r="L34" t="s">
        <v>20</v>
      </c>
      <c r="M34" t="s">
        <v>381</v>
      </c>
      <c r="N34">
        <v>0</v>
      </c>
      <c r="O34" s="21">
        <v>18722754</v>
      </c>
      <c r="P34" s="6" t="s">
        <v>76</v>
      </c>
    </row>
    <row r="35" spans="1:16">
      <c r="A35" s="18">
        <v>14</v>
      </c>
      <c r="B35" s="6">
        <v>24</v>
      </c>
      <c r="C35">
        <f>0.3/0.58</f>
        <v>0.51724137931034486</v>
      </c>
      <c r="D35" t="s">
        <v>14</v>
      </c>
      <c r="E35">
        <v>27.5</v>
      </c>
      <c r="F35" s="16" t="s">
        <v>74</v>
      </c>
      <c r="G35" t="s">
        <v>276</v>
      </c>
      <c r="H35">
        <v>100</v>
      </c>
      <c r="I35" t="s">
        <v>17</v>
      </c>
      <c r="J35" t="s">
        <v>18</v>
      </c>
      <c r="K35" t="s">
        <v>19</v>
      </c>
      <c r="L35" t="s">
        <v>20</v>
      </c>
      <c r="M35" t="s">
        <v>381</v>
      </c>
      <c r="N35">
        <v>0</v>
      </c>
      <c r="O35" s="21">
        <v>18722754</v>
      </c>
      <c r="P35" s="6" t="s">
        <v>23</v>
      </c>
    </row>
    <row r="36" spans="1:16">
      <c r="A36" s="18">
        <v>15</v>
      </c>
      <c r="B36" s="6">
        <v>24</v>
      </c>
      <c r="C36">
        <f>0.03/0.58</f>
        <v>5.1724137931034482E-2</v>
      </c>
      <c r="D36" t="s">
        <v>14</v>
      </c>
      <c r="E36">
        <v>27.5</v>
      </c>
      <c r="F36" s="16" t="s">
        <v>74</v>
      </c>
      <c r="G36" t="s">
        <v>276</v>
      </c>
      <c r="H36">
        <v>200</v>
      </c>
      <c r="I36" t="s">
        <v>17</v>
      </c>
      <c r="J36" t="s">
        <v>18</v>
      </c>
      <c r="K36" t="s">
        <v>19</v>
      </c>
      <c r="L36" t="s">
        <v>20</v>
      </c>
      <c r="M36" t="s">
        <v>381</v>
      </c>
      <c r="N36">
        <v>0</v>
      </c>
      <c r="O36" s="21">
        <v>18722754</v>
      </c>
      <c r="P36" s="6" t="s">
        <v>77</v>
      </c>
    </row>
    <row r="37" spans="1:16">
      <c r="A37" s="18">
        <v>16</v>
      </c>
      <c r="B37" s="6">
        <v>48</v>
      </c>
      <c r="C37">
        <v>1.7948717948717801</v>
      </c>
      <c r="D37" t="s">
        <v>14</v>
      </c>
      <c r="E37">
        <v>22.5</v>
      </c>
      <c r="F37" s="31" t="s">
        <v>31</v>
      </c>
      <c r="G37" t="s">
        <v>276</v>
      </c>
      <c r="H37">
        <v>20</v>
      </c>
      <c r="I37" s="6" t="s">
        <v>92</v>
      </c>
      <c r="J37" t="s">
        <v>18</v>
      </c>
      <c r="K37" t="s">
        <v>19</v>
      </c>
      <c r="L37" t="s">
        <v>20</v>
      </c>
      <c r="M37" t="s">
        <v>196</v>
      </c>
      <c r="N37">
        <v>5000</v>
      </c>
      <c r="O37" s="21">
        <v>19131103</v>
      </c>
      <c r="P37" s="6" t="s">
        <v>79</v>
      </c>
    </row>
    <row r="38" spans="1:16">
      <c r="A38" s="18">
        <v>17</v>
      </c>
      <c r="B38" s="6">
        <v>48</v>
      </c>
      <c r="C38">
        <v>0.512820512820508</v>
      </c>
      <c r="D38" t="s">
        <v>14</v>
      </c>
      <c r="E38">
        <v>22.5</v>
      </c>
      <c r="F38" s="31" t="s">
        <v>31</v>
      </c>
      <c r="G38" t="s">
        <v>276</v>
      </c>
      <c r="H38">
        <v>80</v>
      </c>
      <c r="I38" s="6" t="s">
        <v>92</v>
      </c>
      <c r="J38" t="s">
        <v>18</v>
      </c>
      <c r="K38" t="s">
        <v>19</v>
      </c>
      <c r="L38" t="s">
        <v>20</v>
      </c>
      <c r="M38" t="s">
        <v>196</v>
      </c>
      <c r="N38">
        <v>5000</v>
      </c>
      <c r="O38" s="21">
        <v>19131103</v>
      </c>
      <c r="P38" s="6" t="s">
        <v>80</v>
      </c>
    </row>
    <row r="39" spans="1:16">
      <c r="A39" s="18">
        <v>18</v>
      </c>
      <c r="B39" s="6">
        <v>1</v>
      </c>
      <c r="C39">
        <v>0.82352941176470396</v>
      </c>
      <c r="D39" t="s">
        <v>14</v>
      </c>
      <c r="E39">
        <v>20</v>
      </c>
      <c r="F39" s="21" t="s">
        <v>15</v>
      </c>
      <c r="G39" t="s">
        <v>276</v>
      </c>
      <c r="H39">
        <v>9.4</v>
      </c>
      <c r="I39" t="s">
        <v>81</v>
      </c>
      <c r="J39" t="s">
        <v>18</v>
      </c>
      <c r="K39" t="s">
        <v>19</v>
      </c>
      <c r="L39" t="s">
        <v>20</v>
      </c>
      <c r="M39" t="s">
        <v>196</v>
      </c>
      <c r="N39">
        <v>5000</v>
      </c>
      <c r="O39" s="21">
        <v>24272951</v>
      </c>
      <c r="P39" s="6" t="s">
        <v>83</v>
      </c>
    </row>
    <row r="40" spans="1:16">
      <c r="A40" s="18">
        <v>18</v>
      </c>
      <c r="B40" s="6">
        <v>24</v>
      </c>
      <c r="C40">
        <v>1.4117647058823499</v>
      </c>
      <c r="D40" t="s">
        <v>14</v>
      </c>
      <c r="E40">
        <v>20</v>
      </c>
      <c r="F40" s="21" t="s">
        <v>15</v>
      </c>
      <c r="G40" t="s">
        <v>276</v>
      </c>
      <c r="H40">
        <v>9.4</v>
      </c>
      <c r="I40" t="s">
        <v>81</v>
      </c>
      <c r="J40" t="s">
        <v>18</v>
      </c>
      <c r="K40" t="s">
        <v>19</v>
      </c>
      <c r="L40" t="s">
        <v>20</v>
      </c>
      <c r="M40" t="s">
        <v>196</v>
      </c>
      <c r="N40">
        <v>5000</v>
      </c>
      <c r="O40" s="21">
        <v>24272951</v>
      </c>
      <c r="P40" s="6"/>
    </row>
    <row r="41" spans="1:16">
      <c r="A41" s="18">
        <v>18</v>
      </c>
      <c r="B41" s="6">
        <v>48</v>
      </c>
      <c r="C41">
        <v>1.1764705882352899</v>
      </c>
      <c r="D41" t="s">
        <v>14</v>
      </c>
      <c r="E41">
        <v>20</v>
      </c>
      <c r="F41" s="21" t="s">
        <v>15</v>
      </c>
      <c r="G41" t="s">
        <v>276</v>
      </c>
      <c r="H41">
        <v>9.4</v>
      </c>
      <c r="I41" t="s">
        <v>81</v>
      </c>
      <c r="J41" t="s">
        <v>18</v>
      </c>
      <c r="K41" t="s">
        <v>19</v>
      </c>
      <c r="L41" t="s">
        <v>20</v>
      </c>
      <c r="M41" t="s">
        <v>196</v>
      </c>
      <c r="N41">
        <v>5000</v>
      </c>
      <c r="O41" s="21">
        <v>24272951</v>
      </c>
      <c r="P41" s="6"/>
    </row>
    <row r="42" spans="1:16">
      <c r="A42" s="18">
        <v>19</v>
      </c>
      <c r="B42" s="6">
        <v>1</v>
      </c>
      <c r="C42">
        <v>1.1000000000000001</v>
      </c>
      <c r="D42" t="s">
        <v>14</v>
      </c>
      <c r="E42">
        <v>19.100000000000001</v>
      </c>
      <c r="F42" s="21" t="s">
        <v>15</v>
      </c>
      <c r="G42" t="s">
        <v>276</v>
      </c>
      <c r="H42">
        <v>44.1</v>
      </c>
      <c r="I42" t="s">
        <v>92</v>
      </c>
      <c r="J42" t="s">
        <v>18</v>
      </c>
      <c r="K42" t="s">
        <v>19</v>
      </c>
      <c r="L42" t="s">
        <v>93</v>
      </c>
      <c r="M42" t="s">
        <v>326</v>
      </c>
      <c r="N42">
        <v>5000</v>
      </c>
      <c r="O42" s="21">
        <v>24990295</v>
      </c>
      <c r="P42" s="6" t="s">
        <v>94</v>
      </c>
    </row>
    <row r="43" spans="1:16">
      <c r="A43" s="18">
        <v>19</v>
      </c>
      <c r="B43" s="6">
        <v>4</v>
      </c>
      <c r="C43">
        <v>1.1299999999999999</v>
      </c>
      <c r="D43" t="s">
        <v>14</v>
      </c>
      <c r="E43">
        <v>19.100000000000001</v>
      </c>
      <c r="F43" s="21" t="s">
        <v>15</v>
      </c>
      <c r="G43" t="s">
        <v>276</v>
      </c>
      <c r="H43">
        <v>44.1</v>
      </c>
      <c r="I43" t="s">
        <v>92</v>
      </c>
      <c r="J43" t="s">
        <v>18</v>
      </c>
      <c r="K43" t="s">
        <v>19</v>
      </c>
      <c r="L43" t="s">
        <v>93</v>
      </c>
      <c r="M43" t="s">
        <v>326</v>
      </c>
      <c r="N43">
        <v>5000</v>
      </c>
      <c r="O43" s="21">
        <v>24990295</v>
      </c>
    </row>
    <row r="44" spans="1:16">
      <c r="A44" s="18">
        <v>19</v>
      </c>
      <c r="B44" s="6">
        <v>24</v>
      </c>
      <c r="C44">
        <v>1.3</v>
      </c>
      <c r="D44" t="s">
        <v>14</v>
      </c>
      <c r="E44">
        <v>19.100000000000001</v>
      </c>
      <c r="F44" s="21" t="s">
        <v>15</v>
      </c>
      <c r="G44" t="s">
        <v>276</v>
      </c>
      <c r="H44">
        <v>44.1</v>
      </c>
      <c r="I44" t="s">
        <v>92</v>
      </c>
      <c r="J44" t="s">
        <v>18</v>
      </c>
      <c r="K44" t="s">
        <v>19</v>
      </c>
      <c r="L44" t="s">
        <v>93</v>
      </c>
      <c r="M44" t="s">
        <v>326</v>
      </c>
      <c r="N44">
        <v>5000</v>
      </c>
      <c r="O44" s="21">
        <v>24990295</v>
      </c>
    </row>
    <row r="45" spans="1:16">
      <c r="A45" s="18">
        <v>19</v>
      </c>
      <c r="B45" s="6">
        <v>48</v>
      </c>
      <c r="C45">
        <v>1.06</v>
      </c>
      <c r="D45" t="s">
        <v>14</v>
      </c>
      <c r="E45">
        <v>19.100000000000001</v>
      </c>
      <c r="F45" s="21" t="s">
        <v>15</v>
      </c>
      <c r="G45" t="s">
        <v>276</v>
      </c>
      <c r="H45">
        <v>44.1</v>
      </c>
      <c r="I45" t="s">
        <v>92</v>
      </c>
      <c r="J45" t="s">
        <v>18</v>
      </c>
      <c r="K45" t="s">
        <v>19</v>
      </c>
      <c r="L45" t="s">
        <v>93</v>
      </c>
      <c r="M45" t="s">
        <v>326</v>
      </c>
      <c r="N45">
        <v>5000</v>
      </c>
      <c r="O45" s="21">
        <v>24990295</v>
      </c>
    </row>
    <row r="46" spans="1:16">
      <c r="A46" s="18">
        <v>20</v>
      </c>
      <c r="B46" s="6">
        <v>24</v>
      </c>
      <c r="C46">
        <v>0.37</v>
      </c>
      <c r="D46" t="s">
        <v>14</v>
      </c>
      <c r="E46">
        <v>19.100000000000001</v>
      </c>
      <c r="F46" s="21" t="s">
        <v>15</v>
      </c>
      <c r="G46" t="s">
        <v>276</v>
      </c>
      <c r="H46">
        <v>45.1</v>
      </c>
      <c r="I46" t="s">
        <v>92</v>
      </c>
      <c r="J46" t="s">
        <v>18</v>
      </c>
      <c r="K46" t="s">
        <v>19</v>
      </c>
      <c r="L46" t="s">
        <v>20</v>
      </c>
      <c r="M46" t="s">
        <v>326</v>
      </c>
      <c r="N46">
        <v>5000</v>
      </c>
      <c r="O46" s="21">
        <v>24990295</v>
      </c>
      <c r="P46" s="6" t="s">
        <v>307</v>
      </c>
    </row>
    <row r="47" spans="1:16">
      <c r="A47" s="18">
        <v>21</v>
      </c>
      <c r="B47" s="6">
        <v>1</v>
      </c>
      <c r="C47">
        <v>0.93220338983050799</v>
      </c>
      <c r="D47" t="s">
        <v>14</v>
      </c>
      <c r="E47">
        <v>18</v>
      </c>
      <c r="F47" s="21" t="s">
        <v>15</v>
      </c>
      <c r="G47" t="s">
        <v>276</v>
      </c>
      <c r="H47">
        <v>5</v>
      </c>
      <c r="I47" t="s">
        <v>95</v>
      </c>
      <c r="J47" t="s">
        <v>18</v>
      </c>
      <c r="K47" t="s">
        <v>19</v>
      </c>
      <c r="L47" t="s">
        <v>96</v>
      </c>
      <c r="M47" t="s">
        <v>326</v>
      </c>
      <c r="N47">
        <v>5000</v>
      </c>
      <c r="O47" s="21">
        <v>26865221</v>
      </c>
      <c r="P47" t="s">
        <v>97</v>
      </c>
    </row>
    <row r="48" spans="1:16">
      <c r="A48" s="18">
        <v>21</v>
      </c>
      <c r="B48" s="6">
        <v>4</v>
      </c>
      <c r="C48">
        <v>0.677966101694915</v>
      </c>
      <c r="D48" t="s">
        <v>14</v>
      </c>
      <c r="E48">
        <v>18</v>
      </c>
      <c r="F48" s="21" t="s">
        <v>15</v>
      </c>
      <c r="G48" t="s">
        <v>276</v>
      </c>
      <c r="H48">
        <v>5</v>
      </c>
      <c r="I48" t="s">
        <v>95</v>
      </c>
      <c r="J48" t="s">
        <v>18</v>
      </c>
      <c r="K48" t="s">
        <v>19</v>
      </c>
      <c r="L48" t="s">
        <v>96</v>
      </c>
      <c r="M48" t="s">
        <v>326</v>
      </c>
      <c r="N48">
        <v>5000</v>
      </c>
      <c r="O48" s="21">
        <v>26865221</v>
      </c>
    </row>
    <row r="49" spans="1:16">
      <c r="A49" s="18">
        <v>21</v>
      </c>
      <c r="B49" s="6">
        <v>24</v>
      </c>
      <c r="C49">
        <v>0.42372881355932202</v>
      </c>
      <c r="D49" t="s">
        <v>14</v>
      </c>
      <c r="E49">
        <v>18</v>
      </c>
      <c r="F49" s="21" t="s">
        <v>15</v>
      </c>
      <c r="G49" t="s">
        <v>276</v>
      </c>
      <c r="H49">
        <v>5</v>
      </c>
      <c r="I49" t="s">
        <v>95</v>
      </c>
      <c r="J49" t="s">
        <v>18</v>
      </c>
      <c r="K49" t="s">
        <v>19</v>
      </c>
      <c r="L49" t="s">
        <v>96</v>
      </c>
      <c r="M49" t="s">
        <v>326</v>
      </c>
      <c r="N49">
        <v>5000</v>
      </c>
      <c r="O49" s="21">
        <v>26865221</v>
      </c>
    </row>
    <row r="50" spans="1:16">
      <c r="A50" s="18">
        <v>22</v>
      </c>
      <c r="B50" s="6">
        <v>1</v>
      </c>
      <c r="C50">
        <v>0.95744680851064101</v>
      </c>
      <c r="D50" t="s">
        <v>14</v>
      </c>
      <c r="E50">
        <v>18</v>
      </c>
      <c r="F50" s="21" t="s">
        <v>15</v>
      </c>
      <c r="G50" t="s">
        <v>276</v>
      </c>
      <c r="H50">
        <v>18</v>
      </c>
      <c r="I50" t="s">
        <v>95</v>
      </c>
      <c r="J50" t="s">
        <v>18</v>
      </c>
      <c r="K50" t="s">
        <v>19</v>
      </c>
      <c r="L50" t="s">
        <v>96</v>
      </c>
      <c r="M50" t="s">
        <v>326</v>
      </c>
      <c r="N50">
        <v>5000</v>
      </c>
      <c r="O50" s="21">
        <v>26865221</v>
      </c>
      <c r="P50" s="25" t="s">
        <v>98</v>
      </c>
    </row>
    <row r="51" spans="1:16">
      <c r="A51" s="18">
        <v>22</v>
      </c>
      <c r="B51" s="6">
        <v>4</v>
      </c>
      <c r="C51">
        <v>0.74468085106382997</v>
      </c>
      <c r="D51" t="s">
        <v>14</v>
      </c>
      <c r="E51">
        <v>18</v>
      </c>
      <c r="F51" s="21" t="s">
        <v>15</v>
      </c>
      <c r="G51" t="s">
        <v>276</v>
      </c>
      <c r="H51">
        <v>18</v>
      </c>
      <c r="I51" t="s">
        <v>95</v>
      </c>
      <c r="J51" t="s">
        <v>18</v>
      </c>
      <c r="K51" t="s">
        <v>19</v>
      </c>
      <c r="L51" t="s">
        <v>96</v>
      </c>
      <c r="M51" t="s">
        <v>326</v>
      </c>
      <c r="N51">
        <v>5000</v>
      </c>
      <c r="O51" s="21">
        <v>26865221</v>
      </c>
    </row>
    <row r="52" spans="1:16">
      <c r="A52" s="18">
        <v>22</v>
      </c>
      <c r="B52" s="6">
        <v>24</v>
      </c>
      <c r="C52">
        <v>0.42553191489361603</v>
      </c>
      <c r="D52" t="s">
        <v>14</v>
      </c>
      <c r="E52">
        <v>18</v>
      </c>
      <c r="F52" s="21" t="s">
        <v>15</v>
      </c>
      <c r="G52" t="s">
        <v>276</v>
      </c>
      <c r="H52">
        <v>18</v>
      </c>
      <c r="I52" t="s">
        <v>95</v>
      </c>
      <c r="J52" t="s">
        <v>18</v>
      </c>
      <c r="K52" t="s">
        <v>19</v>
      </c>
      <c r="L52" t="s">
        <v>96</v>
      </c>
      <c r="M52" t="s">
        <v>326</v>
      </c>
      <c r="N52">
        <v>5000</v>
      </c>
      <c r="O52" s="21">
        <v>26865221</v>
      </c>
    </row>
    <row r="53" spans="1:16">
      <c r="A53" s="18">
        <v>23</v>
      </c>
      <c r="B53" s="6">
        <v>1</v>
      </c>
      <c r="C53">
        <v>0.38709677419354599</v>
      </c>
      <c r="D53" t="s">
        <v>14</v>
      </c>
      <c r="E53">
        <v>20</v>
      </c>
      <c r="F53" s="21" t="s">
        <v>15</v>
      </c>
      <c r="G53" t="s">
        <v>276</v>
      </c>
      <c r="H53">
        <v>9.1</v>
      </c>
      <c r="I53" t="s">
        <v>35</v>
      </c>
      <c r="J53" t="s">
        <v>18</v>
      </c>
      <c r="K53" t="s">
        <v>99</v>
      </c>
      <c r="L53" t="s">
        <v>20</v>
      </c>
      <c r="M53" t="s">
        <v>326</v>
      </c>
      <c r="N53">
        <v>5000</v>
      </c>
      <c r="O53">
        <v>24766522</v>
      </c>
      <c r="P53" s="6" t="s">
        <v>102</v>
      </c>
    </row>
    <row r="54" spans="1:16">
      <c r="A54" s="18">
        <v>23</v>
      </c>
      <c r="B54" s="6">
        <v>6</v>
      </c>
      <c r="C54">
        <v>0.58333333333332804</v>
      </c>
      <c r="D54" t="s">
        <v>14</v>
      </c>
      <c r="E54">
        <v>20</v>
      </c>
      <c r="F54" s="21" t="s">
        <v>15</v>
      </c>
      <c r="G54" t="s">
        <v>276</v>
      </c>
      <c r="H54">
        <v>9.1</v>
      </c>
      <c r="I54" t="s">
        <v>35</v>
      </c>
      <c r="J54" t="s">
        <v>18</v>
      </c>
      <c r="K54" t="s">
        <v>99</v>
      </c>
      <c r="L54" t="s">
        <v>20</v>
      </c>
      <c r="M54" t="s">
        <v>326</v>
      </c>
      <c r="N54">
        <v>5000</v>
      </c>
      <c r="O54">
        <v>24766522</v>
      </c>
    </row>
    <row r="55" spans="1:16">
      <c r="A55" s="18">
        <v>23</v>
      </c>
      <c r="B55" s="6">
        <v>24</v>
      </c>
      <c r="C55">
        <v>0.230769</v>
      </c>
      <c r="D55" t="s">
        <v>14</v>
      </c>
      <c r="E55">
        <v>20</v>
      </c>
      <c r="F55" s="21" t="s">
        <v>15</v>
      </c>
      <c r="G55" t="s">
        <v>276</v>
      </c>
      <c r="H55">
        <v>9.1</v>
      </c>
      <c r="I55" t="s">
        <v>35</v>
      </c>
      <c r="J55" t="s">
        <v>18</v>
      </c>
      <c r="K55" t="s">
        <v>99</v>
      </c>
      <c r="L55" t="s">
        <v>20</v>
      </c>
      <c r="M55" t="s">
        <v>326</v>
      </c>
      <c r="N55">
        <v>5000</v>
      </c>
      <c r="O55">
        <v>24766522</v>
      </c>
    </row>
    <row r="56" spans="1:16">
      <c r="A56" s="18">
        <v>24</v>
      </c>
      <c r="B56" s="6">
        <v>5</v>
      </c>
      <c r="C56">
        <v>3.2236842105263102</v>
      </c>
      <c r="D56" t="s">
        <v>14</v>
      </c>
      <c r="E56">
        <v>18</v>
      </c>
      <c r="F56" s="31" t="s">
        <v>31</v>
      </c>
      <c r="G56" t="s">
        <v>276</v>
      </c>
      <c r="H56">
        <v>10</v>
      </c>
      <c r="I56" t="s">
        <v>29</v>
      </c>
      <c r="J56" t="s">
        <v>18</v>
      </c>
      <c r="K56" t="s">
        <v>99</v>
      </c>
      <c r="L56" t="s">
        <v>20</v>
      </c>
      <c r="M56" s="32" t="s">
        <v>57</v>
      </c>
      <c r="N56">
        <v>5000</v>
      </c>
      <c r="O56">
        <v>22916075</v>
      </c>
      <c r="P56" s="6" t="s">
        <v>114</v>
      </c>
    </row>
    <row r="57" spans="1:16">
      <c r="A57" s="18">
        <v>24</v>
      </c>
      <c r="B57" s="6">
        <v>48</v>
      </c>
      <c r="C57">
        <v>1.5584415584415501</v>
      </c>
      <c r="D57" t="s">
        <v>14</v>
      </c>
      <c r="E57">
        <v>18</v>
      </c>
      <c r="F57" s="31" t="s">
        <v>31</v>
      </c>
      <c r="G57" t="s">
        <v>276</v>
      </c>
      <c r="H57">
        <v>10</v>
      </c>
      <c r="I57" t="s">
        <v>29</v>
      </c>
      <c r="J57" t="s">
        <v>18</v>
      </c>
      <c r="K57" t="s">
        <v>99</v>
      </c>
      <c r="L57" t="s">
        <v>20</v>
      </c>
      <c r="M57" s="32" t="s">
        <v>57</v>
      </c>
      <c r="N57">
        <v>5000</v>
      </c>
      <c r="O57">
        <v>22916075</v>
      </c>
    </row>
    <row r="58" spans="1:16">
      <c r="A58" s="18">
        <v>25</v>
      </c>
      <c r="B58" s="6">
        <v>5</v>
      </c>
      <c r="C58">
        <v>4.4078947368421</v>
      </c>
      <c r="D58" t="s">
        <v>14</v>
      </c>
      <c r="E58">
        <v>18</v>
      </c>
      <c r="F58" s="31" t="s">
        <v>31</v>
      </c>
      <c r="G58" t="s">
        <v>276</v>
      </c>
      <c r="H58">
        <v>10</v>
      </c>
      <c r="I58" t="s">
        <v>29</v>
      </c>
      <c r="J58" t="s">
        <v>18</v>
      </c>
      <c r="K58" t="s">
        <v>99</v>
      </c>
      <c r="L58" t="s">
        <v>160</v>
      </c>
      <c r="M58" s="32" t="s">
        <v>57</v>
      </c>
      <c r="N58">
        <v>5000</v>
      </c>
      <c r="O58">
        <v>22916075</v>
      </c>
      <c r="P58" s="6" t="s">
        <v>116</v>
      </c>
    </row>
    <row r="59" spans="1:16">
      <c r="A59" s="18">
        <v>25</v>
      </c>
      <c r="B59" s="6">
        <v>48</v>
      </c>
      <c r="C59">
        <v>1.62337662337661</v>
      </c>
      <c r="D59" t="s">
        <v>14</v>
      </c>
      <c r="E59">
        <v>18</v>
      </c>
      <c r="F59" s="31" t="s">
        <v>31</v>
      </c>
      <c r="G59" t="s">
        <v>276</v>
      </c>
      <c r="H59">
        <v>10</v>
      </c>
      <c r="I59" t="s">
        <v>29</v>
      </c>
      <c r="J59" t="s">
        <v>18</v>
      </c>
      <c r="K59" t="s">
        <v>99</v>
      </c>
      <c r="L59" t="s">
        <v>160</v>
      </c>
      <c r="M59" s="32" t="s">
        <v>57</v>
      </c>
      <c r="N59">
        <v>5000</v>
      </c>
      <c r="O59">
        <v>22916075</v>
      </c>
    </row>
    <row r="60" spans="1:16">
      <c r="A60" s="18">
        <v>26</v>
      </c>
      <c r="B60" s="6">
        <v>48</v>
      </c>
      <c r="C60">
        <v>1.25</v>
      </c>
      <c r="D60" t="s">
        <v>14</v>
      </c>
      <c r="E60">
        <v>18</v>
      </c>
      <c r="F60" s="31" t="s">
        <v>31</v>
      </c>
      <c r="G60" t="s">
        <v>276</v>
      </c>
      <c r="H60">
        <v>2</v>
      </c>
      <c r="I60" t="s">
        <v>81</v>
      </c>
      <c r="J60" t="s">
        <v>18</v>
      </c>
      <c r="K60" t="s">
        <v>99</v>
      </c>
      <c r="L60" t="s">
        <v>20</v>
      </c>
      <c r="M60" s="32" t="s">
        <v>326</v>
      </c>
      <c r="N60">
        <v>5000</v>
      </c>
      <c r="O60">
        <v>27698939</v>
      </c>
      <c r="P60" s="6" t="s">
        <v>118</v>
      </c>
    </row>
    <row r="61" spans="1:16">
      <c r="A61" s="18">
        <v>27</v>
      </c>
      <c r="B61" s="6">
        <v>48</v>
      </c>
      <c r="C61">
        <v>0.95</v>
      </c>
      <c r="D61" t="s">
        <v>14</v>
      </c>
      <c r="E61">
        <v>18</v>
      </c>
      <c r="F61" s="31" t="s">
        <v>31</v>
      </c>
      <c r="G61" t="s">
        <v>276</v>
      </c>
      <c r="H61">
        <v>10</v>
      </c>
      <c r="I61" t="s">
        <v>81</v>
      </c>
      <c r="J61" t="s">
        <v>18</v>
      </c>
      <c r="K61" t="s">
        <v>99</v>
      </c>
      <c r="L61" t="s">
        <v>20</v>
      </c>
      <c r="M61" s="32" t="s">
        <v>326</v>
      </c>
      <c r="N61">
        <v>5000</v>
      </c>
      <c r="O61">
        <v>27698939</v>
      </c>
      <c r="P61" s="6" t="s">
        <v>119</v>
      </c>
    </row>
    <row r="62" spans="1:16">
      <c r="A62" s="18">
        <v>28</v>
      </c>
      <c r="B62" s="6">
        <v>48</v>
      </c>
      <c r="C62">
        <v>1.55</v>
      </c>
      <c r="D62" t="s">
        <v>14</v>
      </c>
      <c r="E62">
        <v>18</v>
      </c>
      <c r="F62" s="31" t="s">
        <v>31</v>
      </c>
      <c r="G62" t="s">
        <v>276</v>
      </c>
      <c r="H62">
        <v>13</v>
      </c>
      <c r="I62" t="s">
        <v>81</v>
      </c>
      <c r="J62" t="s">
        <v>18</v>
      </c>
      <c r="K62" t="s">
        <v>99</v>
      </c>
      <c r="L62" t="s">
        <v>20</v>
      </c>
      <c r="M62" s="32" t="s">
        <v>326</v>
      </c>
      <c r="N62">
        <v>5000</v>
      </c>
      <c r="O62">
        <v>27698939</v>
      </c>
      <c r="P62" t="s">
        <v>120</v>
      </c>
    </row>
    <row r="63" spans="1:16">
      <c r="A63" s="18">
        <v>29</v>
      </c>
      <c r="B63" s="6">
        <v>48</v>
      </c>
      <c r="C63">
        <v>1.35</v>
      </c>
      <c r="D63" t="s">
        <v>14</v>
      </c>
      <c r="E63">
        <v>18</v>
      </c>
      <c r="F63" s="31" t="s">
        <v>31</v>
      </c>
      <c r="G63" t="s">
        <v>276</v>
      </c>
      <c r="H63">
        <v>13</v>
      </c>
      <c r="I63" t="s">
        <v>81</v>
      </c>
      <c r="J63" t="s">
        <v>18</v>
      </c>
      <c r="K63" t="s">
        <v>99</v>
      </c>
      <c r="L63" t="s">
        <v>20</v>
      </c>
      <c r="M63" s="32" t="s">
        <v>326</v>
      </c>
      <c r="N63">
        <v>5000</v>
      </c>
      <c r="O63">
        <v>27698939</v>
      </c>
      <c r="P63" s="6" t="s">
        <v>121</v>
      </c>
    </row>
    <row r="64" spans="1:16">
      <c r="A64" s="18">
        <v>30</v>
      </c>
      <c r="B64" s="6">
        <v>48</v>
      </c>
      <c r="C64">
        <v>0.85000000000000098</v>
      </c>
      <c r="D64" t="s">
        <v>14</v>
      </c>
      <c r="E64">
        <v>18</v>
      </c>
      <c r="F64" s="31" t="s">
        <v>31</v>
      </c>
      <c r="G64" t="s">
        <v>276</v>
      </c>
      <c r="H64">
        <v>18</v>
      </c>
      <c r="I64" t="s">
        <v>81</v>
      </c>
      <c r="J64" t="s">
        <v>18</v>
      </c>
      <c r="K64" t="s">
        <v>99</v>
      </c>
      <c r="L64" t="s">
        <v>20</v>
      </c>
      <c r="M64" s="32" t="s">
        <v>326</v>
      </c>
      <c r="N64">
        <v>5000</v>
      </c>
      <c r="O64">
        <v>27698939</v>
      </c>
      <c r="P64" s="6" t="s">
        <v>122</v>
      </c>
    </row>
    <row r="65" spans="1:16">
      <c r="A65" s="18">
        <v>31</v>
      </c>
      <c r="B65" s="6">
        <v>0.16666666699999999</v>
      </c>
      <c r="C65">
        <v>1</v>
      </c>
      <c r="D65" t="s">
        <v>14</v>
      </c>
      <c r="E65">
        <v>22.5</v>
      </c>
      <c r="F65" s="21" t="s">
        <v>15</v>
      </c>
      <c r="G65" t="s">
        <v>276</v>
      </c>
      <c r="H65">
        <v>10</v>
      </c>
      <c r="I65" t="s">
        <v>81</v>
      </c>
      <c r="J65" t="s">
        <v>18</v>
      </c>
      <c r="K65" t="s">
        <v>99</v>
      </c>
      <c r="L65" s="32" t="s">
        <v>123</v>
      </c>
      <c r="M65" s="32" t="s">
        <v>326</v>
      </c>
      <c r="N65">
        <v>0</v>
      </c>
      <c r="O65" s="21">
        <v>24758188</v>
      </c>
      <c r="P65" s="6" t="s">
        <v>124</v>
      </c>
    </row>
    <row r="66" spans="1:16">
      <c r="A66" s="18">
        <v>31</v>
      </c>
      <c r="B66" s="6">
        <v>0.33333333300000001</v>
      </c>
      <c r="C66">
        <v>1.1666666666666601</v>
      </c>
      <c r="D66" t="s">
        <v>14</v>
      </c>
      <c r="E66">
        <v>22.5</v>
      </c>
      <c r="F66" s="21" t="s">
        <v>15</v>
      </c>
      <c r="G66" t="s">
        <v>276</v>
      </c>
      <c r="H66">
        <v>10</v>
      </c>
      <c r="I66" t="s">
        <v>81</v>
      </c>
      <c r="J66" t="s">
        <v>18</v>
      </c>
      <c r="K66" t="s">
        <v>99</v>
      </c>
      <c r="L66" s="32" t="s">
        <v>123</v>
      </c>
      <c r="M66" s="32" t="s">
        <v>326</v>
      </c>
      <c r="N66">
        <v>0</v>
      </c>
      <c r="O66" s="21">
        <v>24758188</v>
      </c>
    </row>
    <row r="67" spans="1:16">
      <c r="A67" s="18">
        <v>31</v>
      </c>
      <c r="B67" s="6">
        <v>0.5</v>
      </c>
      <c r="C67">
        <v>1.37499999999999</v>
      </c>
      <c r="D67" t="s">
        <v>14</v>
      </c>
      <c r="E67">
        <v>22.5</v>
      </c>
      <c r="F67" s="21" t="s">
        <v>15</v>
      </c>
      <c r="G67" t="s">
        <v>276</v>
      </c>
      <c r="H67">
        <v>10</v>
      </c>
      <c r="I67" t="s">
        <v>81</v>
      </c>
      <c r="J67" t="s">
        <v>18</v>
      </c>
      <c r="K67" t="s">
        <v>99</v>
      </c>
      <c r="L67" s="32" t="s">
        <v>123</v>
      </c>
      <c r="M67" s="32" t="s">
        <v>326</v>
      </c>
      <c r="N67">
        <v>0</v>
      </c>
      <c r="O67" s="21">
        <v>24758188</v>
      </c>
    </row>
    <row r="68" spans="1:16">
      <c r="A68" s="18">
        <v>31</v>
      </c>
      <c r="B68" s="6">
        <v>1</v>
      </c>
      <c r="C68">
        <v>1.0833333333333299</v>
      </c>
      <c r="D68" t="s">
        <v>14</v>
      </c>
      <c r="E68">
        <v>22.5</v>
      </c>
      <c r="F68" s="21" t="s">
        <v>15</v>
      </c>
      <c r="G68" t="s">
        <v>276</v>
      </c>
      <c r="H68">
        <v>10</v>
      </c>
      <c r="I68" t="s">
        <v>81</v>
      </c>
      <c r="J68" t="s">
        <v>18</v>
      </c>
      <c r="K68" t="s">
        <v>99</v>
      </c>
      <c r="L68" s="32" t="s">
        <v>123</v>
      </c>
      <c r="M68" s="32" t="s">
        <v>326</v>
      </c>
      <c r="N68">
        <v>0</v>
      </c>
      <c r="O68" s="21">
        <v>24758188</v>
      </c>
    </row>
    <row r="69" spans="1:16">
      <c r="A69" s="18">
        <v>32</v>
      </c>
      <c r="B69" s="6">
        <v>3</v>
      </c>
      <c r="C69">
        <v>5.56451612903225</v>
      </c>
      <c r="D69" t="s">
        <v>14</v>
      </c>
      <c r="E69">
        <v>18</v>
      </c>
      <c r="F69" s="31" t="s">
        <v>31</v>
      </c>
      <c r="G69" t="s">
        <v>276</v>
      </c>
      <c r="H69">
        <v>32</v>
      </c>
      <c r="I69" t="s">
        <v>81</v>
      </c>
      <c r="J69" t="s">
        <v>125</v>
      </c>
      <c r="K69" t="s">
        <v>19</v>
      </c>
      <c r="L69" s="32" t="s">
        <v>126</v>
      </c>
      <c r="M69" s="32" t="s">
        <v>326</v>
      </c>
      <c r="N69">
        <v>5000</v>
      </c>
      <c r="O69" s="21">
        <v>25477170</v>
      </c>
      <c r="P69" s="24" t="s">
        <v>347</v>
      </c>
    </row>
    <row r="70" spans="1:16">
      <c r="A70" s="18">
        <v>32</v>
      </c>
      <c r="B70" s="6">
        <v>48</v>
      </c>
      <c r="C70">
        <v>3.0434782608695601</v>
      </c>
      <c r="D70" t="s">
        <v>14</v>
      </c>
      <c r="E70">
        <v>18</v>
      </c>
      <c r="F70" s="31" t="s">
        <v>31</v>
      </c>
      <c r="G70" t="s">
        <v>276</v>
      </c>
      <c r="H70">
        <v>32</v>
      </c>
      <c r="I70" t="s">
        <v>81</v>
      </c>
      <c r="J70" t="s">
        <v>125</v>
      </c>
      <c r="K70" t="s">
        <v>19</v>
      </c>
      <c r="L70" s="32" t="s">
        <v>126</v>
      </c>
      <c r="M70" s="32" t="s">
        <v>326</v>
      </c>
      <c r="N70">
        <v>5000</v>
      </c>
      <c r="O70" s="21">
        <v>25477170</v>
      </c>
    </row>
    <row r="71" spans="1:16">
      <c r="A71" s="18">
        <v>33</v>
      </c>
      <c r="B71" s="6">
        <v>3</v>
      </c>
      <c r="C71">
        <v>4.9193548387096699</v>
      </c>
      <c r="D71" t="s">
        <v>14</v>
      </c>
      <c r="E71">
        <v>18</v>
      </c>
      <c r="F71" s="31" t="s">
        <v>31</v>
      </c>
      <c r="G71" t="s">
        <v>276</v>
      </c>
      <c r="H71">
        <v>27</v>
      </c>
      <c r="I71" t="s">
        <v>81</v>
      </c>
      <c r="J71" t="s">
        <v>125</v>
      </c>
      <c r="K71" t="s">
        <v>19</v>
      </c>
      <c r="L71" t="s">
        <v>20</v>
      </c>
      <c r="M71" s="32" t="s">
        <v>326</v>
      </c>
      <c r="N71">
        <v>5000</v>
      </c>
      <c r="O71" s="21">
        <v>25477170</v>
      </c>
      <c r="P71" s="24" t="s">
        <v>348</v>
      </c>
    </row>
    <row r="72" spans="1:16">
      <c r="A72" s="18">
        <v>33</v>
      </c>
      <c r="B72" s="6">
        <v>48</v>
      </c>
      <c r="C72">
        <v>1.3043478260869601</v>
      </c>
      <c r="D72" t="s">
        <v>14</v>
      </c>
      <c r="E72">
        <v>18</v>
      </c>
      <c r="F72" s="31" t="s">
        <v>31</v>
      </c>
      <c r="G72" t="s">
        <v>276</v>
      </c>
      <c r="H72">
        <v>27</v>
      </c>
      <c r="I72" t="s">
        <v>81</v>
      </c>
      <c r="J72" t="s">
        <v>125</v>
      </c>
      <c r="K72" t="s">
        <v>19</v>
      </c>
      <c r="L72" t="s">
        <v>20</v>
      </c>
      <c r="M72" s="32" t="s">
        <v>326</v>
      </c>
      <c r="N72">
        <v>5000</v>
      </c>
      <c r="O72" s="21">
        <v>25477170</v>
      </c>
    </row>
    <row r="73" spans="1:16">
      <c r="A73" s="18">
        <v>34</v>
      </c>
      <c r="B73" s="6">
        <v>3</v>
      </c>
      <c r="C73">
        <v>6.5517241379310303</v>
      </c>
      <c r="D73" t="s">
        <v>14</v>
      </c>
      <c r="E73">
        <v>18</v>
      </c>
      <c r="F73" s="21" t="s">
        <v>15</v>
      </c>
      <c r="G73" t="s">
        <v>276</v>
      </c>
      <c r="H73">
        <v>37</v>
      </c>
      <c r="I73" t="s">
        <v>81</v>
      </c>
      <c r="J73" t="s">
        <v>125</v>
      </c>
      <c r="K73" t="s">
        <v>19</v>
      </c>
      <c r="L73" s="32" t="s">
        <v>159</v>
      </c>
      <c r="M73" s="32" t="s">
        <v>196</v>
      </c>
      <c r="N73">
        <v>5000</v>
      </c>
      <c r="O73">
        <v>23374706</v>
      </c>
      <c r="P73" s="24" t="s">
        <v>349</v>
      </c>
    </row>
    <row r="74" spans="1:16">
      <c r="A74" s="18">
        <v>34</v>
      </c>
      <c r="B74" s="6">
        <v>48</v>
      </c>
      <c r="C74">
        <v>2.9999999999999898</v>
      </c>
      <c r="D74" t="s">
        <v>14</v>
      </c>
      <c r="E74">
        <v>18</v>
      </c>
      <c r="F74" s="21" t="s">
        <v>15</v>
      </c>
      <c r="G74" t="s">
        <v>276</v>
      </c>
      <c r="H74">
        <v>37</v>
      </c>
      <c r="I74" t="s">
        <v>81</v>
      </c>
      <c r="J74" t="s">
        <v>125</v>
      </c>
      <c r="K74" t="s">
        <v>19</v>
      </c>
      <c r="L74" s="32" t="s">
        <v>159</v>
      </c>
      <c r="M74" s="32" t="s">
        <v>196</v>
      </c>
      <c r="N74">
        <v>5000</v>
      </c>
      <c r="O74">
        <v>23374706</v>
      </c>
    </row>
    <row r="75" spans="1:16">
      <c r="A75" s="18">
        <v>35</v>
      </c>
      <c r="B75" s="6">
        <v>48</v>
      </c>
      <c r="C75">
        <v>1.6499999999999899</v>
      </c>
      <c r="D75" t="s">
        <v>14</v>
      </c>
      <c r="E75">
        <v>18</v>
      </c>
      <c r="F75" s="21" t="s">
        <v>15</v>
      </c>
      <c r="G75" t="s">
        <v>276</v>
      </c>
      <c r="H75">
        <v>26.2</v>
      </c>
      <c r="I75" t="s">
        <v>81</v>
      </c>
      <c r="J75" t="s">
        <v>125</v>
      </c>
      <c r="K75" t="s">
        <v>19</v>
      </c>
      <c r="L75" t="s">
        <v>20</v>
      </c>
      <c r="M75" s="32" t="s">
        <v>59</v>
      </c>
      <c r="N75">
        <v>5000</v>
      </c>
      <c r="O75">
        <v>23374706</v>
      </c>
      <c r="P75" s="24" t="s">
        <v>350</v>
      </c>
    </row>
    <row r="76" spans="1:16">
      <c r="A76" s="18">
        <v>36</v>
      </c>
      <c r="B76" s="6">
        <v>3</v>
      </c>
      <c r="C76">
        <v>2.2448979591836702</v>
      </c>
      <c r="D76" t="s">
        <v>14</v>
      </c>
      <c r="E76">
        <v>18</v>
      </c>
      <c r="F76" s="21" t="s">
        <v>15</v>
      </c>
      <c r="G76" t="s">
        <v>276</v>
      </c>
      <c r="H76">
        <v>27</v>
      </c>
      <c r="I76" t="s">
        <v>81</v>
      </c>
      <c r="J76" t="s">
        <v>125</v>
      </c>
      <c r="K76" t="s">
        <v>19</v>
      </c>
      <c r="L76" s="32" t="s">
        <v>159</v>
      </c>
      <c r="M76" s="32" t="s">
        <v>196</v>
      </c>
      <c r="N76">
        <v>5000</v>
      </c>
      <c r="O76" s="21">
        <v>22386918</v>
      </c>
      <c r="P76" s="16" t="s">
        <v>351</v>
      </c>
    </row>
    <row r="77" spans="1:16">
      <c r="A77" s="18">
        <v>36</v>
      </c>
      <c r="B77" s="6">
        <v>24</v>
      </c>
      <c r="C77">
        <v>1.3846153846153799</v>
      </c>
      <c r="D77" t="s">
        <v>14</v>
      </c>
      <c r="E77">
        <v>18</v>
      </c>
      <c r="F77" s="21" t="s">
        <v>15</v>
      </c>
      <c r="G77" t="s">
        <v>276</v>
      </c>
      <c r="H77">
        <v>27</v>
      </c>
      <c r="I77" t="s">
        <v>81</v>
      </c>
      <c r="J77" t="s">
        <v>125</v>
      </c>
      <c r="K77" t="s">
        <v>19</v>
      </c>
      <c r="L77" s="32" t="s">
        <v>159</v>
      </c>
      <c r="M77" s="32" t="s">
        <v>196</v>
      </c>
      <c r="N77">
        <v>5000</v>
      </c>
      <c r="O77" s="21">
        <v>22386918</v>
      </c>
    </row>
    <row r="78" spans="1:16">
      <c r="A78" s="18">
        <v>37</v>
      </c>
      <c r="B78" s="6">
        <v>3</v>
      </c>
      <c r="C78">
        <v>1.0204081632652999</v>
      </c>
      <c r="D78" t="s">
        <v>14</v>
      </c>
      <c r="E78">
        <v>18</v>
      </c>
      <c r="F78" s="21" t="s">
        <v>15</v>
      </c>
      <c r="G78" t="s">
        <v>276</v>
      </c>
      <c r="H78">
        <v>22</v>
      </c>
      <c r="I78" t="s">
        <v>81</v>
      </c>
      <c r="J78" t="s">
        <v>125</v>
      </c>
      <c r="K78">
        <v>41.9</v>
      </c>
      <c r="L78" t="s">
        <v>20</v>
      </c>
      <c r="M78" s="32" t="s">
        <v>196</v>
      </c>
      <c r="N78">
        <v>5000</v>
      </c>
      <c r="O78" s="21">
        <v>22386918</v>
      </c>
      <c r="P78" s="16" t="s">
        <v>352</v>
      </c>
    </row>
    <row r="79" spans="1:16">
      <c r="A79" s="18">
        <v>37</v>
      </c>
      <c r="B79" s="6">
        <v>24</v>
      </c>
      <c r="C79">
        <v>0.92307692307692502</v>
      </c>
      <c r="D79" t="s">
        <v>14</v>
      </c>
      <c r="E79">
        <v>18</v>
      </c>
      <c r="F79" s="21" t="s">
        <v>15</v>
      </c>
      <c r="G79" t="s">
        <v>276</v>
      </c>
      <c r="H79">
        <v>22</v>
      </c>
      <c r="I79" t="s">
        <v>81</v>
      </c>
      <c r="J79" t="s">
        <v>125</v>
      </c>
      <c r="K79">
        <v>19.100000000000001</v>
      </c>
      <c r="L79" t="s">
        <v>20</v>
      </c>
      <c r="M79" s="32" t="s">
        <v>196</v>
      </c>
      <c r="N79">
        <v>5000</v>
      </c>
      <c r="O79" s="21">
        <v>22386918</v>
      </c>
    </row>
    <row r="80" spans="1:16">
      <c r="A80" s="18">
        <v>38</v>
      </c>
      <c r="B80" s="6">
        <v>3</v>
      </c>
      <c r="C80">
        <v>1.1206896551724099</v>
      </c>
      <c r="D80" t="s">
        <v>14</v>
      </c>
      <c r="E80">
        <v>18</v>
      </c>
      <c r="F80" s="21" t="s">
        <v>15</v>
      </c>
      <c r="G80" t="s">
        <v>276</v>
      </c>
      <c r="H80">
        <v>27</v>
      </c>
      <c r="I80" t="s">
        <v>81</v>
      </c>
      <c r="J80" t="s">
        <v>125</v>
      </c>
      <c r="K80">
        <v>6.1</v>
      </c>
      <c r="L80" s="32" t="s">
        <v>159</v>
      </c>
      <c r="M80" s="32" t="s">
        <v>196</v>
      </c>
      <c r="N80">
        <v>5000</v>
      </c>
      <c r="O80" s="21">
        <v>22339280</v>
      </c>
      <c r="P80" s="6" t="s">
        <v>353</v>
      </c>
    </row>
    <row r="81" spans="1:16">
      <c r="A81" s="18">
        <v>38</v>
      </c>
      <c r="B81" s="6">
        <v>48</v>
      </c>
      <c r="C81">
        <v>1.7123287671232901</v>
      </c>
      <c r="D81" t="s">
        <v>14</v>
      </c>
      <c r="E81">
        <v>18</v>
      </c>
      <c r="F81" s="21" t="s">
        <v>15</v>
      </c>
      <c r="G81" t="s">
        <v>276</v>
      </c>
      <c r="H81">
        <v>27</v>
      </c>
      <c r="I81" t="s">
        <v>81</v>
      </c>
      <c r="J81" t="s">
        <v>125</v>
      </c>
      <c r="K81" t="s">
        <v>19</v>
      </c>
      <c r="L81" s="32" t="s">
        <v>159</v>
      </c>
      <c r="M81" s="32" t="s">
        <v>196</v>
      </c>
      <c r="N81">
        <v>5000</v>
      </c>
      <c r="O81" s="21">
        <v>22339280</v>
      </c>
    </row>
    <row r="82" spans="1:16">
      <c r="A82" s="18">
        <v>39</v>
      </c>
      <c r="B82" s="6">
        <v>3</v>
      </c>
      <c r="C82">
        <v>1.1206896551724099</v>
      </c>
      <c r="D82" t="s">
        <v>14</v>
      </c>
      <c r="E82">
        <v>18</v>
      </c>
      <c r="F82" s="21" t="s">
        <v>15</v>
      </c>
      <c r="G82" t="s">
        <v>276</v>
      </c>
      <c r="H82">
        <v>22</v>
      </c>
      <c r="I82" t="s">
        <v>81</v>
      </c>
      <c r="J82" t="s">
        <v>125</v>
      </c>
      <c r="K82" t="s">
        <v>19</v>
      </c>
      <c r="L82" t="s">
        <v>20</v>
      </c>
      <c r="M82" s="32" t="s">
        <v>196</v>
      </c>
      <c r="N82">
        <v>5000</v>
      </c>
      <c r="O82" s="21">
        <v>22339280</v>
      </c>
      <c r="P82" s="6" t="s">
        <v>354</v>
      </c>
    </row>
    <row r="83" spans="1:16">
      <c r="A83" s="18">
        <v>39</v>
      </c>
      <c r="B83" s="6">
        <v>48</v>
      </c>
      <c r="C83">
        <v>1.2328767123287701</v>
      </c>
      <c r="D83" t="s">
        <v>14</v>
      </c>
      <c r="E83">
        <v>18</v>
      </c>
      <c r="F83" s="21" t="s">
        <v>15</v>
      </c>
      <c r="G83" t="s">
        <v>276</v>
      </c>
      <c r="H83">
        <v>22</v>
      </c>
      <c r="I83" t="s">
        <v>81</v>
      </c>
      <c r="J83" t="s">
        <v>125</v>
      </c>
      <c r="K83" t="s">
        <v>19</v>
      </c>
      <c r="L83" t="s">
        <v>20</v>
      </c>
      <c r="M83" s="32" t="s">
        <v>196</v>
      </c>
      <c r="N83">
        <v>5000</v>
      </c>
      <c r="O83" s="21">
        <v>22339280</v>
      </c>
    </row>
    <row r="84" spans="1:16">
      <c r="A84" s="33">
        <v>40</v>
      </c>
      <c r="B84" s="6">
        <v>3.3000000000000002E-2</v>
      </c>
      <c r="C84">
        <v>0.84507042253521902</v>
      </c>
      <c r="D84" t="s">
        <v>14</v>
      </c>
      <c r="E84">
        <v>30</v>
      </c>
      <c r="F84" s="16" t="s">
        <v>86</v>
      </c>
      <c r="G84" t="s">
        <v>276</v>
      </c>
      <c r="H84">
        <v>308</v>
      </c>
      <c r="I84" t="s">
        <v>81</v>
      </c>
      <c r="J84" t="s">
        <v>125</v>
      </c>
      <c r="K84" t="s">
        <v>130</v>
      </c>
      <c r="L84" t="s">
        <v>20</v>
      </c>
      <c r="M84" s="32" t="s">
        <v>59</v>
      </c>
      <c r="N84" t="s">
        <v>20</v>
      </c>
      <c r="O84" s="21">
        <v>25356071</v>
      </c>
      <c r="P84" t="s">
        <v>131</v>
      </c>
    </row>
    <row r="85" spans="1:16">
      <c r="A85" s="33">
        <v>40</v>
      </c>
      <c r="B85" s="6">
        <v>0.5</v>
      </c>
      <c r="C85">
        <v>1.83098591549296</v>
      </c>
      <c r="D85" t="s">
        <v>14</v>
      </c>
      <c r="E85">
        <v>30</v>
      </c>
      <c r="F85" s="16" t="s">
        <v>86</v>
      </c>
      <c r="G85" t="s">
        <v>276</v>
      </c>
      <c r="H85">
        <v>308</v>
      </c>
      <c r="I85" t="s">
        <v>81</v>
      </c>
      <c r="J85" t="s">
        <v>125</v>
      </c>
      <c r="K85" t="s">
        <v>130</v>
      </c>
      <c r="L85" t="s">
        <v>20</v>
      </c>
      <c r="M85" s="32" t="s">
        <v>59</v>
      </c>
      <c r="N85" t="s">
        <v>20</v>
      </c>
      <c r="O85" s="21">
        <v>25356071</v>
      </c>
    </row>
    <row r="86" spans="1:16">
      <c r="A86" s="33">
        <v>40</v>
      </c>
      <c r="B86" s="6">
        <v>1</v>
      </c>
      <c r="C86">
        <v>2.3943661971831101</v>
      </c>
      <c r="D86" t="s">
        <v>14</v>
      </c>
      <c r="E86">
        <v>30</v>
      </c>
      <c r="F86" s="16" t="s">
        <v>86</v>
      </c>
      <c r="G86" t="s">
        <v>276</v>
      </c>
      <c r="H86">
        <v>308</v>
      </c>
      <c r="I86" t="s">
        <v>81</v>
      </c>
      <c r="J86" t="s">
        <v>125</v>
      </c>
      <c r="K86" t="s">
        <v>130</v>
      </c>
      <c r="L86" t="s">
        <v>20</v>
      </c>
      <c r="M86" s="32" t="s">
        <v>59</v>
      </c>
      <c r="N86" t="s">
        <v>20</v>
      </c>
      <c r="O86" s="21">
        <v>25356071</v>
      </c>
    </row>
    <row r="87" spans="1:16">
      <c r="A87" s="33">
        <v>40</v>
      </c>
      <c r="B87" s="6">
        <v>3</v>
      </c>
      <c r="C87">
        <v>1.9718309859154901</v>
      </c>
      <c r="D87" t="s">
        <v>14</v>
      </c>
      <c r="E87">
        <v>30</v>
      </c>
      <c r="F87" s="16" t="s">
        <v>86</v>
      </c>
      <c r="G87" t="s">
        <v>276</v>
      </c>
      <c r="H87">
        <v>308</v>
      </c>
      <c r="I87" t="s">
        <v>81</v>
      </c>
      <c r="J87" t="s">
        <v>125</v>
      </c>
      <c r="K87" t="s">
        <v>130</v>
      </c>
      <c r="L87" t="s">
        <v>20</v>
      </c>
      <c r="M87" s="32" t="s">
        <v>59</v>
      </c>
      <c r="N87" t="s">
        <v>20</v>
      </c>
      <c r="O87" s="21">
        <v>25356071</v>
      </c>
    </row>
    <row r="88" spans="1:16">
      <c r="A88" s="33">
        <v>40</v>
      </c>
      <c r="B88" s="6">
        <v>6</v>
      </c>
      <c r="C88">
        <v>1.40845070422536</v>
      </c>
      <c r="D88" t="s">
        <v>14</v>
      </c>
      <c r="E88">
        <v>30</v>
      </c>
      <c r="F88" s="16" t="s">
        <v>86</v>
      </c>
      <c r="G88" t="s">
        <v>276</v>
      </c>
      <c r="H88">
        <v>308</v>
      </c>
      <c r="I88" t="s">
        <v>81</v>
      </c>
      <c r="J88" t="s">
        <v>125</v>
      </c>
      <c r="K88" t="s">
        <v>130</v>
      </c>
      <c r="L88" t="s">
        <v>20</v>
      </c>
      <c r="M88" s="32" t="s">
        <v>59</v>
      </c>
      <c r="N88" t="s">
        <v>20</v>
      </c>
      <c r="O88" s="21">
        <v>25356071</v>
      </c>
    </row>
    <row r="89" spans="1:16" ht="16.2">
      <c r="A89" s="18">
        <v>41</v>
      </c>
      <c r="B89" s="6">
        <v>44</v>
      </c>
      <c r="C89">
        <v>0.499999999999996</v>
      </c>
      <c r="D89" t="s">
        <v>14</v>
      </c>
      <c r="E89">
        <v>18.399999999999999</v>
      </c>
      <c r="F89" s="21" t="s">
        <v>15</v>
      </c>
      <c r="G89" t="s">
        <v>276</v>
      </c>
      <c r="H89">
        <v>63</v>
      </c>
      <c r="I89" t="s">
        <v>81</v>
      </c>
      <c r="J89" t="s">
        <v>125</v>
      </c>
      <c r="K89" t="s">
        <v>19</v>
      </c>
      <c r="L89" s="32" t="s">
        <v>135</v>
      </c>
      <c r="M89" s="32" t="s">
        <v>326</v>
      </c>
      <c r="N89">
        <v>5000</v>
      </c>
      <c r="O89" s="21">
        <v>27109431</v>
      </c>
      <c r="P89" s="6" t="s">
        <v>355</v>
      </c>
    </row>
    <row r="90" spans="1:16" ht="16.2">
      <c r="A90" s="18">
        <v>42</v>
      </c>
      <c r="B90" s="6">
        <v>44</v>
      </c>
      <c r="C90">
        <v>1.24999999999999</v>
      </c>
      <c r="D90" t="s">
        <v>14</v>
      </c>
      <c r="E90">
        <v>18.399999999999999</v>
      </c>
      <c r="F90" s="21" t="s">
        <v>15</v>
      </c>
      <c r="G90" t="s">
        <v>276</v>
      </c>
      <c r="H90">
        <v>72</v>
      </c>
      <c r="I90" t="s">
        <v>81</v>
      </c>
      <c r="J90" t="s">
        <v>125</v>
      </c>
      <c r="K90" t="s">
        <v>19</v>
      </c>
      <c r="L90" s="32" t="s">
        <v>135</v>
      </c>
      <c r="M90" s="32" t="s">
        <v>326</v>
      </c>
      <c r="N90">
        <v>5000</v>
      </c>
      <c r="O90" s="21">
        <v>27109431</v>
      </c>
      <c r="P90" s="6" t="s">
        <v>356</v>
      </c>
    </row>
    <row r="91" spans="1:16">
      <c r="A91" s="18">
        <v>43</v>
      </c>
      <c r="B91" s="6">
        <v>48</v>
      </c>
      <c r="C91">
        <v>0.949367088607589</v>
      </c>
      <c r="D91" t="s">
        <v>14</v>
      </c>
      <c r="E91">
        <v>18.399999999999999</v>
      </c>
      <c r="F91" s="21" t="s">
        <v>15</v>
      </c>
      <c r="G91" t="s">
        <v>276</v>
      </c>
      <c r="H91">
        <v>55</v>
      </c>
      <c r="I91" t="s">
        <v>136</v>
      </c>
      <c r="J91" t="s">
        <v>125</v>
      </c>
      <c r="K91" t="s">
        <v>19</v>
      </c>
      <c r="L91" t="s">
        <v>20</v>
      </c>
      <c r="M91" s="32" t="s">
        <v>326</v>
      </c>
      <c r="N91">
        <v>5000</v>
      </c>
      <c r="O91">
        <v>26188609</v>
      </c>
      <c r="P91" s="24" t="s">
        <v>357</v>
      </c>
    </row>
    <row r="92" spans="1:16">
      <c r="A92" s="18">
        <v>44</v>
      </c>
      <c r="B92" s="6">
        <v>1</v>
      </c>
      <c r="C92">
        <v>10.6593406593406</v>
      </c>
      <c r="D92" t="s">
        <v>14</v>
      </c>
      <c r="E92">
        <v>18.399999999999999</v>
      </c>
      <c r="F92" s="21" t="s">
        <v>15</v>
      </c>
      <c r="G92" t="s">
        <v>276</v>
      </c>
      <c r="H92">
        <v>20</v>
      </c>
      <c r="I92" t="s">
        <v>137</v>
      </c>
      <c r="J92" t="s">
        <v>125</v>
      </c>
      <c r="K92" t="s">
        <v>130</v>
      </c>
      <c r="L92" t="s">
        <v>20</v>
      </c>
      <c r="M92" s="32" t="s">
        <v>326</v>
      </c>
      <c r="N92">
        <v>10000</v>
      </c>
      <c r="O92" s="21">
        <v>21162527</v>
      </c>
      <c r="P92" s="6" t="s">
        <v>358</v>
      </c>
    </row>
    <row r="93" spans="1:16">
      <c r="A93" s="18">
        <v>44</v>
      </c>
      <c r="B93" s="6">
        <v>6</v>
      </c>
      <c r="C93">
        <v>2.96703296703296</v>
      </c>
      <c r="D93" t="s">
        <v>14</v>
      </c>
      <c r="E93">
        <v>18.399999999999999</v>
      </c>
      <c r="F93" s="21" t="s">
        <v>15</v>
      </c>
      <c r="G93" t="s">
        <v>276</v>
      </c>
      <c r="H93">
        <v>20</v>
      </c>
      <c r="I93" t="s">
        <v>137</v>
      </c>
      <c r="J93" t="s">
        <v>125</v>
      </c>
      <c r="K93" t="s">
        <v>130</v>
      </c>
      <c r="L93" t="s">
        <v>20</v>
      </c>
      <c r="M93" s="32" t="s">
        <v>326</v>
      </c>
      <c r="N93">
        <v>10000</v>
      </c>
      <c r="O93" s="21">
        <v>21162527</v>
      </c>
    </row>
    <row r="94" spans="1:16">
      <c r="A94" s="18">
        <v>44</v>
      </c>
      <c r="B94" s="6">
        <v>24</v>
      </c>
      <c r="C94">
        <v>0.659340659340655</v>
      </c>
      <c r="D94" t="s">
        <v>14</v>
      </c>
      <c r="E94">
        <v>18.399999999999999</v>
      </c>
      <c r="F94" s="21" t="s">
        <v>15</v>
      </c>
      <c r="G94" t="s">
        <v>276</v>
      </c>
      <c r="H94">
        <v>20</v>
      </c>
      <c r="I94" t="s">
        <v>137</v>
      </c>
      <c r="J94" t="s">
        <v>125</v>
      </c>
      <c r="K94" t="s">
        <v>130</v>
      </c>
      <c r="L94" t="s">
        <v>20</v>
      </c>
      <c r="M94" s="32" t="s">
        <v>326</v>
      </c>
      <c r="N94">
        <v>10000</v>
      </c>
      <c r="O94" s="21">
        <v>21162527</v>
      </c>
    </row>
    <row r="95" spans="1:16">
      <c r="A95" s="18">
        <v>45</v>
      </c>
      <c r="B95" s="6">
        <v>1</v>
      </c>
      <c r="C95">
        <v>1.25</v>
      </c>
      <c r="D95" t="s">
        <v>14</v>
      </c>
      <c r="E95">
        <v>20</v>
      </c>
      <c r="F95" s="16" t="s">
        <v>86</v>
      </c>
      <c r="G95" t="s">
        <v>276</v>
      </c>
      <c r="H95">
        <v>800</v>
      </c>
      <c r="I95" t="s">
        <v>140</v>
      </c>
      <c r="J95" t="s">
        <v>125</v>
      </c>
      <c r="K95" t="s">
        <v>19</v>
      </c>
      <c r="L95" t="s">
        <v>20</v>
      </c>
      <c r="M95" s="32" t="s">
        <v>59</v>
      </c>
      <c r="N95">
        <v>0</v>
      </c>
      <c r="O95" s="22" t="s">
        <v>141</v>
      </c>
      <c r="P95" s="6" t="s">
        <v>142</v>
      </c>
    </row>
    <row r="96" spans="1:16">
      <c r="A96" s="18">
        <v>45</v>
      </c>
      <c r="B96" s="6">
        <v>3</v>
      </c>
      <c r="C96">
        <v>1.43</v>
      </c>
      <c r="D96" t="s">
        <v>14</v>
      </c>
      <c r="E96">
        <v>20</v>
      </c>
      <c r="F96" s="16" t="s">
        <v>86</v>
      </c>
      <c r="G96" t="s">
        <v>276</v>
      </c>
      <c r="H96">
        <v>800</v>
      </c>
      <c r="I96" t="s">
        <v>140</v>
      </c>
      <c r="J96" t="s">
        <v>125</v>
      </c>
      <c r="K96" t="s">
        <v>19</v>
      </c>
      <c r="L96" t="s">
        <v>20</v>
      </c>
      <c r="M96" s="32" t="s">
        <v>59</v>
      </c>
      <c r="N96">
        <v>0</v>
      </c>
      <c r="O96" s="22" t="s">
        <v>141</v>
      </c>
    </row>
    <row r="97" spans="1:16">
      <c r="A97" s="18">
        <v>45</v>
      </c>
      <c r="B97" s="6">
        <v>6</v>
      </c>
      <c r="C97">
        <v>0.81</v>
      </c>
      <c r="D97" t="s">
        <v>14</v>
      </c>
      <c r="E97">
        <v>20</v>
      </c>
      <c r="F97" s="16" t="s">
        <v>86</v>
      </c>
      <c r="G97" t="s">
        <v>276</v>
      </c>
      <c r="H97">
        <v>800</v>
      </c>
      <c r="I97" t="s">
        <v>140</v>
      </c>
      <c r="J97" t="s">
        <v>125</v>
      </c>
      <c r="K97" t="s">
        <v>19</v>
      </c>
      <c r="L97" t="s">
        <v>20</v>
      </c>
      <c r="M97" s="32" t="s">
        <v>59</v>
      </c>
      <c r="N97">
        <v>0</v>
      </c>
      <c r="O97" s="22" t="s">
        <v>141</v>
      </c>
    </row>
    <row r="98" spans="1:16">
      <c r="A98" s="18">
        <v>45</v>
      </c>
      <c r="B98" s="6">
        <v>12</v>
      </c>
      <c r="C98">
        <v>0.45</v>
      </c>
      <c r="D98" t="s">
        <v>14</v>
      </c>
      <c r="E98">
        <v>20</v>
      </c>
      <c r="F98" s="16" t="s">
        <v>86</v>
      </c>
      <c r="G98" t="s">
        <v>276</v>
      </c>
      <c r="H98">
        <v>800</v>
      </c>
      <c r="I98" t="s">
        <v>140</v>
      </c>
      <c r="J98" t="s">
        <v>125</v>
      </c>
      <c r="K98" t="s">
        <v>19</v>
      </c>
      <c r="L98" t="s">
        <v>20</v>
      </c>
      <c r="M98" s="32" t="s">
        <v>59</v>
      </c>
      <c r="N98">
        <v>0</v>
      </c>
      <c r="O98" s="22" t="s">
        <v>141</v>
      </c>
    </row>
    <row r="99" spans="1:16">
      <c r="A99" s="18">
        <v>45</v>
      </c>
      <c r="B99" s="6">
        <v>24</v>
      </c>
      <c r="C99">
        <v>0.14000000000000001</v>
      </c>
      <c r="D99" t="s">
        <v>14</v>
      </c>
      <c r="E99">
        <v>20</v>
      </c>
      <c r="F99" s="16" t="s">
        <v>86</v>
      </c>
      <c r="G99" t="s">
        <v>276</v>
      </c>
      <c r="H99">
        <v>800</v>
      </c>
      <c r="I99" t="s">
        <v>140</v>
      </c>
      <c r="J99" t="s">
        <v>125</v>
      </c>
      <c r="K99" t="s">
        <v>19</v>
      </c>
      <c r="L99" t="s">
        <v>20</v>
      </c>
      <c r="M99" s="32" t="s">
        <v>59</v>
      </c>
      <c r="N99">
        <v>0</v>
      </c>
      <c r="O99" s="22" t="s">
        <v>141</v>
      </c>
    </row>
    <row r="100" spans="1:16">
      <c r="A100" s="18">
        <v>45</v>
      </c>
      <c r="B100" s="6">
        <v>48</v>
      </c>
      <c r="C100">
        <v>0.06</v>
      </c>
      <c r="D100" t="s">
        <v>14</v>
      </c>
      <c r="E100">
        <v>20</v>
      </c>
      <c r="F100" s="16" t="s">
        <v>86</v>
      </c>
      <c r="G100" t="s">
        <v>276</v>
      </c>
      <c r="H100">
        <v>800</v>
      </c>
      <c r="I100" t="s">
        <v>140</v>
      </c>
      <c r="J100" t="s">
        <v>125</v>
      </c>
      <c r="K100" t="s">
        <v>19</v>
      </c>
      <c r="L100" t="s">
        <v>20</v>
      </c>
      <c r="M100" s="32" t="s">
        <v>59</v>
      </c>
      <c r="N100">
        <v>0</v>
      </c>
      <c r="O100" s="22" t="s">
        <v>141</v>
      </c>
    </row>
    <row r="101" spans="1:16">
      <c r="A101" s="18">
        <v>46</v>
      </c>
      <c r="B101" s="6">
        <v>72</v>
      </c>
      <c r="C101">
        <v>1.4</v>
      </c>
      <c r="D101" t="s">
        <v>14</v>
      </c>
      <c r="E101">
        <v>19.100000000000001</v>
      </c>
      <c r="F101" s="21" t="s">
        <v>15</v>
      </c>
      <c r="G101" t="s">
        <v>276</v>
      </c>
      <c r="H101">
        <v>68</v>
      </c>
      <c r="I101" t="s">
        <v>81</v>
      </c>
      <c r="J101" t="s">
        <v>125</v>
      </c>
      <c r="K101" t="s">
        <v>19</v>
      </c>
      <c r="L101" t="s">
        <v>20</v>
      </c>
      <c r="M101" s="32" t="s">
        <v>59</v>
      </c>
      <c r="N101">
        <v>5000</v>
      </c>
      <c r="O101">
        <v>27254470</v>
      </c>
      <c r="P101" s="6" t="s">
        <v>147</v>
      </c>
    </row>
    <row r="102" spans="1:16">
      <c r="A102" s="18">
        <v>46</v>
      </c>
      <c r="B102" s="6">
        <v>240</v>
      </c>
      <c r="C102">
        <v>0.93333333333333302</v>
      </c>
      <c r="D102" t="s">
        <v>14</v>
      </c>
      <c r="E102">
        <v>19.100000000000001</v>
      </c>
      <c r="F102" s="21" t="s">
        <v>15</v>
      </c>
      <c r="G102" t="s">
        <v>276</v>
      </c>
      <c r="H102">
        <v>68</v>
      </c>
      <c r="I102" t="s">
        <v>81</v>
      </c>
      <c r="J102" t="s">
        <v>125</v>
      </c>
      <c r="K102" t="s">
        <v>19</v>
      </c>
      <c r="L102" t="s">
        <v>20</v>
      </c>
      <c r="M102" s="32" t="s">
        <v>59</v>
      </c>
      <c r="N102">
        <v>5000</v>
      </c>
      <c r="O102">
        <v>27254470</v>
      </c>
    </row>
    <row r="103" spans="1:16">
      <c r="A103" s="18">
        <v>46</v>
      </c>
      <c r="B103" s="6">
        <v>408</v>
      </c>
      <c r="C103">
        <v>1</v>
      </c>
      <c r="D103" t="s">
        <v>14</v>
      </c>
      <c r="E103">
        <v>19.100000000000001</v>
      </c>
      <c r="F103" s="21" t="s">
        <v>15</v>
      </c>
      <c r="G103" t="s">
        <v>276</v>
      </c>
      <c r="H103">
        <v>68</v>
      </c>
      <c r="I103" t="s">
        <v>81</v>
      </c>
      <c r="J103" t="s">
        <v>125</v>
      </c>
      <c r="K103" t="s">
        <v>19</v>
      </c>
      <c r="L103" t="s">
        <v>20</v>
      </c>
      <c r="M103" s="32" t="s">
        <v>59</v>
      </c>
      <c r="N103">
        <v>5000</v>
      </c>
      <c r="O103">
        <v>27254470</v>
      </c>
    </row>
    <row r="104" spans="1:16">
      <c r="A104" s="18">
        <v>47</v>
      </c>
      <c r="B104" s="6">
        <v>4</v>
      </c>
      <c r="C104">
        <v>4.7105263157894699</v>
      </c>
      <c r="D104" t="s">
        <v>14</v>
      </c>
      <c r="E104">
        <v>19.100000000000001</v>
      </c>
      <c r="F104" s="21" t="s">
        <v>15</v>
      </c>
      <c r="G104" t="s">
        <v>276</v>
      </c>
      <c r="H104">
        <v>75</v>
      </c>
      <c r="I104" s="16" t="s">
        <v>137</v>
      </c>
      <c r="J104" t="s">
        <v>125</v>
      </c>
      <c r="K104" t="s">
        <v>130</v>
      </c>
      <c r="L104" t="s">
        <v>221</v>
      </c>
      <c r="M104" s="32" t="s">
        <v>326</v>
      </c>
      <c r="N104">
        <v>0</v>
      </c>
      <c r="O104" s="22" t="s">
        <v>150</v>
      </c>
      <c r="P104" t="s">
        <v>308</v>
      </c>
    </row>
    <row r="105" spans="1:16">
      <c r="A105" s="18">
        <v>47</v>
      </c>
      <c r="B105" s="6">
        <v>24</v>
      </c>
      <c r="C105">
        <v>0.60526315789473595</v>
      </c>
      <c r="D105" t="s">
        <v>14</v>
      </c>
      <c r="E105">
        <v>19.100000000000001</v>
      </c>
      <c r="F105" s="21" t="s">
        <v>15</v>
      </c>
      <c r="G105" t="s">
        <v>276</v>
      </c>
      <c r="H105">
        <v>75</v>
      </c>
      <c r="I105" s="16" t="s">
        <v>137</v>
      </c>
      <c r="J105" t="s">
        <v>125</v>
      </c>
      <c r="K105" t="s">
        <v>130</v>
      </c>
      <c r="L105" t="s">
        <v>221</v>
      </c>
      <c r="M105" s="32" t="s">
        <v>326</v>
      </c>
      <c r="N105">
        <v>0</v>
      </c>
      <c r="O105" s="22" t="s">
        <v>150</v>
      </c>
    </row>
    <row r="106" spans="1:16">
      <c r="A106" s="18">
        <v>48</v>
      </c>
      <c r="B106" s="6">
        <v>48</v>
      </c>
      <c r="C106">
        <v>1.46202531645569</v>
      </c>
      <c r="D106" t="s">
        <v>14</v>
      </c>
      <c r="E106">
        <v>19.100000000000001</v>
      </c>
      <c r="F106" s="21" t="s">
        <v>15</v>
      </c>
      <c r="G106" t="s">
        <v>276</v>
      </c>
      <c r="H106">
        <v>50</v>
      </c>
      <c r="I106" s="16" t="s">
        <v>137</v>
      </c>
      <c r="J106" t="s">
        <v>125</v>
      </c>
      <c r="K106" t="s">
        <v>19</v>
      </c>
      <c r="L106" t="s">
        <v>20</v>
      </c>
      <c r="M106" s="32" t="s">
        <v>326</v>
      </c>
      <c r="N106" t="s">
        <v>53</v>
      </c>
      <c r="O106" s="21">
        <v>22378564</v>
      </c>
      <c r="P106" s="6" t="s">
        <v>151</v>
      </c>
    </row>
    <row r="107" spans="1:16">
      <c r="A107">
        <v>49</v>
      </c>
      <c r="B107">
        <v>22</v>
      </c>
      <c r="C107">
        <v>3.3076923076922999</v>
      </c>
      <c r="D107" t="s">
        <v>14</v>
      </c>
      <c r="E107">
        <v>22.5</v>
      </c>
      <c r="F107" s="31" t="s">
        <v>31</v>
      </c>
      <c r="G107" t="s">
        <v>276</v>
      </c>
      <c r="H107">
        <v>129.1</v>
      </c>
      <c r="I107" t="s">
        <v>29</v>
      </c>
      <c r="J107" t="s">
        <v>152</v>
      </c>
      <c r="K107" t="s">
        <v>19</v>
      </c>
      <c r="L107" t="s">
        <v>126</v>
      </c>
      <c r="M107" s="32" t="s">
        <v>59</v>
      </c>
      <c r="N107">
        <v>5000</v>
      </c>
      <c r="O107">
        <v>25353068</v>
      </c>
      <c r="P107" s="6" t="s">
        <v>153</v>
      </c>
    </row>
    <row r="108" spans="1:16">
      <c r="A108">
        <v>50</v>
      </c>
      <c r="B108">
        <v>22</v>
      </c>
      <c r="C108">
        <v>3.3076923076922999</v>
      </c>
      <c r="D108" t="s">
        <v>14</v>
      </c>
      <c r="E108">
        <v>22.5</v>
      </c>
      <c r="F108" s="31" t="s">
        <v>31</v>
      </c>
      <c r="G108" t="s">
        <v>276</v>
      </c>
      <c r="H108">
        <v>125.2</v>
      </c>
      <c r="I108" t="s">
        <v>29</v>
      </c>
      <c r="J108" t="s">
        <v>152</v>
      </c>
      <c r="K108" t="s">
        <v>19</v>
      </c>
      <c r="L108" t="s">
        <v>20</v>
      </c>
      <c r="M108" s="32" t="s">
        <v>59</v>
      </c>
      <c r="N108">
        <v>5000</v>
      </c>
      <c r="O108">
        <v>25353068</v>
      </c>
      <c r="P108" s="6" t="s">
        <v>154</v>
      </c>
    </row>
    <row r="109" spans="1:16">
      <c r="A109">
        <v>51</v>
      </c>
      <c r="B109">
        <v>48</v>
      </c>
      <c r="C109">
        <v>2.8615384615384598</v>
      </c>
      <c r="D109" t="s">
        <v>14</v>
      </c>
      <c r="E109">
        <v>17</v>
      </c>
      <c r="F109" s="21" t="s">
        <v>15</v>
      </c>
      <c r="G109" t="s">
        <v>276</v>
      </c>
      <c r="H109">
        <v>175.3</v>
      </c>
      <c r="I109" t="s">
        <v>29</v>
      </c>
      <c r="J109" t="s">
        <v>152</v>
      </c>
      <c r="K109" t="s">
        <v>19</v>
      </c>
      <c r="L109" s="32" t="s">
        <v>159</v>
      </c>
      <c r="M109" s="32" t="s">
        <v>196</v>
      </c>
      <c r="N109">
        <v>5000</v>
      </c>
      <c r="O109">
        <v>24937108</v>
      </c>
      <c r="P109" t="s">
        <v>156</v>
      </c>
    </row>
    <row r="110" spans="1:16">
      <c r="A110">
        <v>52</v>
      </c>
      <c r="B110">
        <v>48</v>
      </c>
      <c r="C110">
        <v>3.4769230769230801</v>
      </c>
      <c r="D110" t="s">
        <v>14</v>
      </c>
      <c r="E110">
        <v>17</v>
      </c>
      <c r="F110" s="21" t="s">
        <v>15</v>
      </c>
      <c r="G110" t="s">
        <v>276</v>
      </c>
      <c r="H110">
        <v>80</v>
      </c>
      <c r="I110" t="s">
        <v>29</v>
      </c>
      <c r="J110" t="s">
        <v>152</v>
      </c>
      <c r="K110" t="s">
        <v>19</v>
      </c>
      <c r="L110" t="s">
        <v>20</v>
      </c>
      <c r="M110" s="32" t="s">
        <v>326</v>
      </c>
      <c r="N110">
        <v>5000</v>
      </c>
      <c r="O110">
        <v>24937108</v>
      </c>
      <c r="P110" t="s">
        <v>157</v>
      </c>
    </row>
    <row r="111" spans="1:16">
      <c r="A111">
        <v>53</v>
      </c>
      <c r="B111">
        <v>24</v>
      </c>
      <c r="C111">
        <v>4.64864864864865</v>
      </c>
      <c r="D111" t="s">
        <v>14</v>
      </c>
      <c r="E111" t="s">
        <v>326</v>
      </c>
      <c r="F111" t="s">
        <v>158</v>
      </c>
      <c r="G111" t="s">
        <v>276</v>
      </c>
      <c r="H111">
        <v>194.4</v>
      </c>
      <c r="I111" t="s">
        <v>29</v>
      </c>
      <c r="J111" t="s">
        <v>152</v>
      </c>
      <c r="K111" t="s">
        <v>19</v>
      </c>
      <c r="L111" s="32" t="s">
        <v>159</v>
      </c>
      <c r="M111" s="32" t="s">
        <v>196</v>
      </c>
      <c r="N111">
        <v>5000</v>
      </c>
      <c r="O111">
        <v>24875656</v>
      </c>
      <c r="P111" s="26" t="s">
        <v>359</v>
      </c>
    </row>
    <row r="112" spans="1:16">
      <c r="A112">
        <v>54</v>
      </c>
      <c r="B112">
        <v>24</v>
      </c>
      <c r="C112">
        <v>2.4144144144144102</v>
      </c>
      <c r="D112" t="s">
        <v>14</v>
      </c>
      <c r="E112" t="s">
        <v>326</v>
      </c>
      <c r="F112" t="s">
        <v>158</v>
      </c>
      <c r="G112" t="s">
        <v>276</v>
      </c>
      <c r="H112">
        <v>150</v>
      </c>
      <c r="I112" t="s">
        <v>29</v>
      </c>
      <c r="J112" t="s">
        <v>152</v>
      </c>
      <c r="K112" t="s">
        <v>19</v>
      </c>
      <c r="L112" t="s">
        <v>20</v>
      </c>
      <c r="M112" s="32" t="s">
        <v>326</v>
      </c>
      <c r="N112">
        <v>5000</v>
      </c>
      <c r="O112">
        <v>24875656</v>
      </c>
      <c r="P112" s="26" t="s">
        <v>360</v>
      </c>
    </row>
    <row r="113" spans="1:16">
      <c r="A113">
        <v>55</v>
      </c>
      <c r="B113">
        <v>5</v>
      </c>
      <c r="C113">
        <v>3.6792452830188598</v>
      </c>
      <c r="D113" t="s">
        <v>14</v>
      </c>
      <c r="E113">
        <v>17</v>
      </c>
      <c r="F113" s="21" t="s">
        <v>15</v>
      </c>
      <c r="G113" t="s">
        <v>276</v>
      </c>
      <c r="H113">
        <v>168</v>
      </c>
      <c r="I113" t="s">
        <v>29</v>
      </c>
      <c r="J113" t="s">
        <v>152</v>
      </c>
      <c r="K113" t="s">
        <v>19</v>
      </c>
      <c r="L113" s="32" t="s">
        <v>159</v>
      </c>
      <c r="M113" s="32" t="s">
        <v>196</v>
      </c>
      <c r="N113">
        <v>5000</v>
      </c>
      <c r="O113">
        <v>24083623</v>
      </c>
      <c r="P113" s="6" t="s">
        <v>361</v>
      </c>
    </row>
    <row r="114" spans="1:16">
      <c r="A114">
        <v>55</v>
      </c>
      <c r="B114">
        <v>48</v>
      </c>
      <c r="C114">
        <v>2.64150943396226</v>
      </c>
      <c r="D114" t="s">
        <v>14</v>
      </c>
      <c r="E114">
        <v>17</v>
      </c>
      <c r="F114" s="21" t="s">
        <v>15</v>
      </c>
      <c r="G114" t="s">
        <v>276</v>
      </c>
      <c r="H114">
        <v>168</v>
      </c>
      <c r="I114" t="s">
        <v>29</v>
      </c>
      <c r="J114" t="s">
        <v>152</v>
      </c>
      <c r="K114" t="s">
        <v>19</v>
      </c>
      <c r="L114" s="32" t="s">
        <v>159</v>
      </c>
      <c r="M114" s="32" t="s">
        <v>196</v>
      </c>
      <c r="N114">
        <v>5000</v>
      </c>
      <c r="O114">
        <v>24083623</v>
      </c>
    </row>
    <row r="115" spans="1:16">
      <c r="A115">
        <v>56</v>
      </c>
      <c r="B115">
        <v>5</v>
      </c>
      <c r="C115">
        <v>3.6792452830188598</v>
      </c>
      <c r="D115" t="s">
        <v>14</v>
      </c>
      <c r="E115">
        <v>17</v>
      </c>
      <c r="F115" s="21" t="s">
        <v>15</v>
      </c>
      <c r="G115" t="s">
        <v>276</v>
      </c>
      <c r="H115">
        <v>168</v>
      </c>
      <c r="I115" t="s">
        <v>29</v>
      </c>
      <c r="J115" t="s">
        <v>152</v>
      </c>
      <c r="K115" t="s">
        <v>19</v>
      </c>
      <c r="L115" t="s">
        <v>20</v>
      </c>
      <c r="M115" s="32" t="s">
        <v>196</v>
      </c>
      <c r="N115">
        <v>5000</v>
      </c>
      <c r="O115">
        <v>24083623</v>
      </c>
      <c r="P115" s="6" t="s">
        <v>362</v>
      </c>
    </row>
    <row r="116" spans="1:16">
      <c r="A116">
        <v>56</v>
      </c>
      <c r="B116">
        <v>48</v>
      </c>
      <c r="C116">
        <v>2.8301886792452802</v>
      </c>
      <c r="D116" t="s">
        <v>14</v>
      </c>
      <c r="E116">
        <v>17</v>
      </c>
      <c r="F116" s="21" t="s">
        <v>15</v>
      </c>
      <c r="G116" t="s">
        <v>276</v>
      </c>
      <c r="H116">
        <v>168</v>
      </c>
      <c r="I116" t="s">
        <v>29</v>
      </c>
      <c r="J116" t="s">
        <v>152</v>
      </c>
      <c r="K116" t="s">
        <v>19</v>
      </c>
      <c r="L116" t="s">
        <v>20</v>
      </c>
      <c r="M116" s="32" t="s">
        <v>196</v>
      </c>
      <c r="N116">
        <v>5000</v>
      </c>
      <c r="O116">
        <v>24083623</v>
      </c>
    </row>
    <row r="117" spans="1:16">
      <c r="A117">
        <v>57</v>
      </c>
      <c r="B117">
        <v>18</v>
      </c>
      <c r="C117">
        <v>2.0614035087719298</v>
      </c>
      <c r="D117" t="s">
        <v>14</v>
      </c>
      <c r="E117">
        <v>18</v>
      </c>
      <c r="F117" s="31" t="s">
        <v>31</v>
      </c>
      <c r="G117" t="s">
        <v>276</v>
      </c>
      <c r="H117">
        <v>200</v>
      </c>
      <c r="I117" t="s">
        <v>29</v>
      </c>
      <c r="J117" t="s">
        <v>152</v>
      </c>
      <c r="K117" t="s">
        <v>19</v>
      </c>
      <c r="L117" t="s">
        <v>20</v>
      </c>
      <c r="M117" s="32" t="s">
        <v>196</v>
      </c>
      <c r="N117">
        <v>5000</v>
      </c>
      <c r="O117" s="23">
        <v>25955122</v>
      </c>
      <c r="P117" t="s">
        <v>163</v>
      </c>
    </row>
    <row r="118" spans="1:16">
      <c r="A118">
        <v>58</v>
      </c>
      <c r="B118">
        <v>18</v>
      </c>
      <c r="C118">
        <v>2.23684210526315</v>
      </c>
      <c r="D118" t="s">
        <v>14</v>
      </c>
      <c r="E118">
        <v>18</v>
      </c>
      <c r="F118" s="31" t="s">
        <v>31</v>
      </c>
      <c r="G118" t="s">
        <v>276</v>
      </c>
      <c r="H118">
        <v>200</v>
      </c>
      <c r="I118" t="s">
        <v>29</v>
      </c>
      <c r="J118" t="s">
        <v>152</v>
      </c>
      <c r="K118" t="s">
        <v>19</v>
      </c>
      <c r="L118" t="s">
        <v>160</v>
      </c>
      <c r="M118" s="32" t="s">
        <v>196</v>
      </c>
      <c r="N118">
        <v>5000</v>
      </c>
      <c r="O118" s="23">
        <v>25955122</v>
      </c>
      <c r="P118" t="s">
        <v>165</v>
      </c>
    </row>
    <row r="119" spans="1:16">
      <c r="A119">
        <v>59</v>
      </c>
      <c r="B119">
        <v>48</v>
      </c>
      <c r="C119">
        <v>0.97560975609756495</v>
      </c>
      <c r="D119" t="s">
        <v>14</v>
      </c>
      <c r="E119">
        <v>20</v>
      </c>
      <c r="F119" s="21" t="s">
        <v>15</v>
      </c>
      <c r="G119" t="s">
        <v>276</v>
      </c>
      <c r="H119" s="6">
        <v>190.1</v>
      </c>
      <c r="I119" s="21" t="s">
        <v>169</v>
      </c>
      <c r="J119" t="s">
        <v>152</v>
      </c>
      <c r="K119" t="s">
        <v>19</v>
      </c>
      <c r="L119" s="32" t="s">
        <v>159</v>
      </c>
      <c r="M119" s="32" t="s">
        <v>196</v>
      </c>
      <c r="N119">
        <v>5000</v>
      </c>
      <c r="O119">
        <v>27980987</v>
      </c>
      <c r="P119" t="s">
        <v>170</v>
      </c>
    </row>
    <row r="120" spans="1:16">
      <c r="A120">
        <v>60</v>
      </c>
      <c r="B120">
        <v>48</v>
      </c>
      <c r="C120">
        <v>0.97560975609756495</v>
      </c>
      <c r="D120" t="s">
        <v>14</v>
      </c>
      <c r="E120">
        <v>20</v>
      </c>
      <c r="F120" s="21" t="s">
        <v>15</v>
      </c>
      <c r="G120" t="s">
        <v>276</v>
      </c>
      <c r="H120" s="6">
        <v>190.1</v>
      </c>
      <c r="I120" s="21" t="s">
        <v>169</v>
      </c>
      <c r="J120" t="s">
        <v>152</v>
      </c>
      <c r="K120" t="s">
        <v>19</v>
      </c>
      <c r="L120" s="32" t="s">
        <v>20</v>
      </c>
      <c r="M120" s="32" t="s">
        <v>196</v>
      </c>
      <c r="N120">
        <v>5000</v>
      </c>
      <c r="O120">
        <v>27980987</v>
      </c>
      <c r="P120" t="s">
        <v>171</v>
      </c>
    </row>
    <row r="121" spans="1:16">
      <c r="A121">
        <v>61</v>
      </c>
      <c r="B121">
        <v>504</v>
      </c>
      <c r="C121">
        <v>0.34782608695652101</v>
      </c>
      <c r="D121" t="s">
        <v>14</v>
      </c>
      <c r="E121">
        <v>20</v>
      </c>
      <c r="F121" s="21" t="s">
        <v>15</v>
      </c>
      <c r="G121" t="s">
        <v>276</v>
      </c>
      <c r="H121" s="6">
        <v>150</v>
      </c>
      <c r="I121" s="21" t="s">
        <v>169</v>
      </c>
      <c r="J121" t="s">
        <v>152</v>
      </c>
      <c r="K121" t="s">
        <v>19</v>
      </c>
      <c r="L121" t="s">
        <v>20</v>
      </c>
      <c r="M121" s="32" t="s">
        <v>381</v>
      </c>
      <c r="N121">
        <v>5000</v>
      </c>
      <c r="O121">
        <v>26213260</v>
      </c>
      <c r="P121" t="s">
        <v>172</v>
      </c>
    </row>
    <row r="122" spans="1:16">
      <c r="A122">
        <v>62</v>
      </c>
      <c r="B122">
        <v>2</v>
      </c>
      <c r="C122">
        <v>0.80645161290322098</v>
      </c>
      <c r="D122" t="s">
        <v>14</v>
      </c>
      <c r="E122">
        <v>27.5</v>
      </c>
      <c r="F122" s="21" t="s">
        <v>15</v>
      </c>
      <c r="G122" t="s">
        <v>276</v>
      </c>
      <c r="H122">
        <v>386</v>
      </c>
      <c r="I122" t="s">
        <v>167</v>
      </c>
      <c r="J122" t="s">
        <v>186</v>
      </c>
      <c r="K122" t="s">
        <v>19</v>
      </c>
      <c r="L122" t="s">
        <v>20</v>
      </c>
      <c r="M122" s="32" t="s">
        <v>326</v>
      </c>
      <c r="N122">
        <v>0</v>
      </c>
      <c r="O122">
        <v>25454755</v>
      </c>
    </row>
    <row r="123" spans="1:16">
      <c r="A123">
        <v>62</v>
      </c>
      <c r="B123">
        <v>4</v>
      </c>
      <c r="C123">
        <v>0.483870967741932</v>
      </c>
      <c r="D123" t="s">
        <v>14</v>
      </c>
      <c r="E123">
        <v>27.5</v>
      </c>
      <c r="F123" s="21" t="s">
        <v>15</v>
      </c>
      <c r="G123" t="s">
        <v>276</v>
      </c>
      <c r="H123">
        <v>386</v>
      </c>
      <c r="I123" t="s">
        <v>167</v>
      </c>
      <c r="J123" t="s">
        <v>186</v>
      </c>
      <c r="K123" t="s">
        <v>19</v>
      </c>
      <c r="L123" t="s">
        <v>20</v>
      </c>
      <c r="M123" s="32" t="s">
        <v>326</v>
      </c>
      <c r="N123">
        <v>0</v>
      </c>
      <c r="O123">
        <v>25454755</v>
      </c>
    </row>
    <row r="124" spans="1:16">
      <c r="A124">
        <v>62</v>
      </c>
      <c r="B124">
        <v>24</v>
      </c>
      <c r="C124">
        <v>0.40322580645161099</v>
      </c>
      <c r="D124" t="s">
        <v>14</v>
      </c>
      <c r="E124">
        <v>27.5</v>
      </c>
      <c r="F124" s="21" t="s">
        <v>15</v>
      </c>
      <c r="G124" t="s">
        <v>276</v>
      </c>
      <c r="H124">
        <v>386</v>
      </c>
      <c r="I124" t="s">
        <v>167</v>
      </c>
      <c r="J124" t="s">
        <v>186</v>
      </c>
      <c r="K124" t="s">
        <v>19</v>
      </c>
      <c r="L124" t="s">
        <v>20</v>
      </c>
      <c r="M124" s="32" t="s">
        <v>326</v>
      </c>
      <c r="N124">
        <v>0</v>
      </c>
      <c r="O124">
        <v>25454755</v>
      </c>
    </row>
    <row r="125" spans="1:16">
      <c r="A125">
        <v>63</v>
      </c>
      <c r="B125">
        <v>1</v>
      </c>
      <c r="C125">
        <v>1.26</v>
      </c>
      <c r="D125" t="s">
        <v>14</v>
      </c>
      <c r="E125">
        <v>19.100000000000001</v>
      </c>
      <c r="F125" s="21" t="s">
        <v>15</v>
      </c>
      <c r="G125" t="s">
        <v>276</v>
      </c>
      <c r="H125">
        <v>92.1</v>
      </c>
      <c r="I125" t="s">
        <v>92</v>
      </c>
      <c r="J125" t="s">
        <v>186</v>
      </c>
      <c r="K125" t="s">
        <v>19</v>
      </c>
      <c r="L125" t="s">
        <v>20</v>
      </c>
      <c r="M125" t="s">
        <v>196</v>
      </c>
      <c r="N125">
        <v>2000</v>
      </c>
      <c r="O125">
        <v>23226020</v>
      </c>
      <c r="P125" s="6" t="s">
        <v>364</v>
      </c>
    </row>
    <row r="126" spans="1:16">
      <c r="A126">
        <v>63</v>
      </c>
      <c r="B126">
        <v>4</v>
      </c>
      <c r="C126">
        <v>1.08</v>
      </c>
      <c r="D126" t="s">
        <v>14</v>
      </c>
      <c r="E126">
        <v>19.100000000000001</v>
      </c>
      <c r="F126" s="21" t="s">
        <v>15</v>
      </c>
      <c r="G126" t="s">
        <v>276</v>
      </c>
      <c r="H126">
        <v>92.1</v>
      </c>
      <c r="I126" t="s">
        <v>92</v>
      </c>
      <c r="J126" t="s">
        <v>186</v>
      </c>
      <c r="K126" t="s">
        <v>19</v>
      </c>
      <c r="L126" t="s">
        <v>20</v>
      </c>
      <c r="M126" t="s">
        <v>196</v>
      </c>
      <c r="N126">
        <v>2000</v>
      </c>
      <c r="O126">
        <v>23226020</v>
      </c>
    </row>
    <row r="127" spans="1:16">
      <c r="A127">
        <v>64</v>
      </c>
      <c r="B127">
        <v>1</v>
      </c>
      <c r="C127">
        <v>1.03</v>
      </c>
      <c r="D127" t="s">
        <v>14</v>
      </c>
      <c r="E127">
        <v>19.100000000000001</v>
      </c>
      <c r="F127" s="21" t="s">
        <v>15</v>
      </c>
      <c r="G127" t="s">
        <v>276</v>
      </c>
      <c r="H127">
        <v>99.2</v>
      </c>
      <c r="I127" t="s">
        <v>92</v>
      </c>
      <c r="J127" t="s">
        <v>186</v>
      </c>
      <c r="K127" t="s">
        <v>19</v>
      </c>
      <c r="L127" t="s">
        <v>20</v>
      </c>
      <c r="M127" t="s">
        <v>196</v>
      </c>
      <c r="N127">
        <v>2000</v>
      </c>
      <c r="O127">
        <v>23226020</v>
      </c>
      <c r="P127" s="6" t="s">
        <v>365</v>
      </c>
    </row>
    <row r="128" spans="1:16">
      <c r="A128">
        <v>64</v>
      </c>
      <c r="B128">
        <v>4</v>
      </c>
      <c r="C128">
        <v>0.52</v>
      </c>
      <c r="D128" t="s">
        <v>14</v>
      </c>
      <c r="E128">
        <v>19.100000000000001</v>
      </c>
      <c r="F128" s="21" t="s">
        <v>15</v>
      </c>
      <c r="G128" t="s">
        <v>276</v>
      </c>
      <c r="H128">
        <v>99.2</v>
      </c>
      <c r="I128" t="s">
        <v>92</v>
      </c>
      <c r="J128" t="s">
        <v>186</v>
      </c>
      <c r="K128" t="s">
        <v>19</v>
      </c>
      <c r="L128" t="s">
        <v>20</v>
      </c>
      <c r="M128" t="s">
        <v>196</v>
      </c>
      <c r="N128">
        <v>2000</v>
      </c>
      <c r="O128">
        <v>23226020</v>
      </c>
    </row>
    <row r="129" spans="1:16">
      <c r="A129">
        <v>65</v>
      </c>
      <c r="B129">
        <v>1</v>
      </c>
      <c r="C129">
        <v>0.9</v>
      </c>
      <c r="D129" t="s">
        <v>14</v>
      </c>
      <c r="E129">
        <v>19.100000000000001</v>
      </c>
      <c r="F129" s="21" t="s">
        <v>15</v>
      </c>
      <c r="G129" t="s">
        <v>276</v>
      </c>
      <c r="H129">
        <v>110.4</v>
      </c>
      <c r="I129" t="s">
        <v>92</v>
      </c>
      <c r="J129" t="s">
        <v>186</v>
      </c>
      <c r="K129" t="s">
        <v>19</v>
      </c>
      <c r="L129" t="s">
        <v>20</v>
      </c>
      <c r="M129" t="s">
        <v>196</v>
      </c>
      <c r="N129">
        <v>2000</v>
      </c>
      <c r="O129">
        <v>23226020</v>
      </c>
      <c r="P129" s="6" t="s">
        <v>365</v>
      </c>
    </row>
    <row r="130" spans="1:16">
      <c r="A130">
        <v>65</v>
      </c>
      <c r="B130">
        <v>4</v>
      </c>
      <c r="C130">
        <v>1.1299999999999999</v>
      </c>
      <c r="D130" t="s">
        <v>14</v>
      </c>
      <c r="E130">
        <v>19.100000000000001</v>
      </c>
      <c r="F130" s="21" t="s">
        <v>15</v>
      </c>
      <c r="G130" t="s">
        <v>276</v>
      </c>
      <c r="H130">
        <v>110.4</v>
      </c>
      <c r="I130" t="s">
        <v>92</v>
      </c>
      <c r="J130" t="s">
        <v>186</v>
      </c>
      <c r="K130" t="s">
        <v>19</v>
      </c>
      <c r="L130" t="s">
        <v>20</v>
      </c>
      <c r="M130" t="s">
        <v>196</v>
      </c>
      <c r="N130">
        <v>2000</v>
      </c>
      <c r="O130">
        <v>23226020</v>
      </c>
    </row>
    <row r="131" spans="1:16">
      <c r="A131">
        <v>66</v>
      </c>
      <c r="B131">
        <v>1</v>
      </c>
      <c r="C131">
        <v>0.66</v>
      </c>
      <c r="D131" t="s">
        <v>14</v>
      </c>
      <c r="E131">
        <v>19.100000000000001</v>
      </c>
      <c r="F131" s="21" t="s">
        <v>15</v>
      </c>
      <c r="G131" t="s">
        <v>276</v>
      </c>
      <c r="H131">
        <v>110.4</v>
      </c>
      <c r="I131" t="s">
        <v>92</v>
      </c>
      <c r="J131" t="s">
        <v>186</v>
      </c>
      <c r="K131" t="s">
        <v>19</v>
      </c>
      <c r="L131" t="s">
        <v>20</v>
      </c>
      <c r="M131" t="s">
        <v>196</v>
      </c>
      <c r="N131">
        <v>0</v>
      </c>
      <c r="O131">
        <v>23226020</v>
      </c>
      <c r="P131" s="6" t="s">
        <v>366</v>
      </c>
    </row>
    <row r="132" spans="1:16">
      <c r="A132">
        <v>67</v>
      </c>
      <c r="B132">
        <v>1</v>
      </c>
      <c r="C132">
        <v>4.1500000000000004</v>
      </c>
      <c r="D132" t="s">
        <v>14</v>
      </c>
      <c r="E132" t="s">
        <v>326</v>
      </c>
      <c r="F132" t="s">
        <v>48</v>
      </c>
      <c r="G132" t="s">
        <v>276</v>
      </c>
      <c r="H132">
        <v>100</v>
      </c>
      <c r="I132" t="s">
        <v>92</v>
      </c>
      <c r="J132" t="s">
        <v>186</v>
      </c>
      <c r="K132" t="s">
        <v>19</v>
      </c>
      <c r="L132" t="s">
        <v>20</v>
      </c>
      <c r="M132" t="s">
        <v>196</v>
      </c>
      <c r="N132">
        <v>2000</v>
      </c>
      <c r="O132">
        <v>19528471</v>
      </c>
      <c r="P132" s="28" t="s">
        <v>367</v>
      </c>
    </row>
    <row r="133" spans="1:16">
      <c r="A133">
        <v>67</v>
      </c>
      <c r="B133">
        <v>4</v>
      </c>
      <c r="C133">
        <v>2.98</v>
      </c>
      <c r="D133" t="s">
        <v>14</v>
      </c>
      <c r="E133" t="s">
        <v>326</v>
      </c>
      <c r="F133" t="s">
        <v>48</v>
      </c>
      <c r="G133" t="s">
        <v>276</v>
      </c>
      <c r="H133">
        <v>100</v>
      </c>
      <c r="I133" t="s">
        <v>92</v>
      </c>
      <c r="J133" t="s">
        <v>186</v>
      </c>
      <c r="K133" t="s">
        <v>19</v>
      </c>
      <c r="L133" t="s">
        <v>20</v>
      </c>
      <c r="M133" t="s">
        <v>196</v>
      </c>
      <c r="N133">
        <v>2000</v>
      </c>
      <c r="O133">
        <v>19528471</v>
      </c>
    </row>
    <row r="134" spans="1:16">
      <c r="A134">
        <v>67</v>
      </c>
      <c r="B134">
        <v>24</v>
      </c>
      <c r="C134">
        <v>2.6</v>
      </c>
      <c r="D134" t="s">
        <v>14</v>
      </c>
      <c r="E134" t="s">
        <v>326</v>
      </c>
      <c r="F134" t="s">
        <v>48</v>
      </c>
      <c r="G134" t="s">
        <v>276</v>
      </c>
      <c r="H134">
        <v>100</v>
      </c>
      <c r="I134" t="s">
        <v>92</v>
      </c>
      <c r="J134" t="s">
        <v>186</v>
      </c>
      <c r="K134" t="s">
        <v>19</v>
      </c>
      <c r="L134" t="s">
        <v>20</v>
      </c>
      <c r="M134" t="s">
        <v>196</v>
      </c>
      <c r="N134">
        <v>2000</v>
      </c>
      <c r="O134">
        <v>19528471</v>
      </c>
    </row>
    <row r="135" spans="1:16">
      <c r="A135">
        <v>67</v>
      </c>
      <c r="B135">
        <v>48</v>
      </c>
      <c r="C135">
        <v>2.5</v>
      </c>
      <c r="D135" t="s">
        <v>14</v>
      </c>
      <c r="E135" t="s">
        <v>326</v>
      </c>
      <c r="F135" t="s">
        <v>48</v>
      </c>
      <c r="G135" t="s">
        <v>276</v>
      </c>
      <c r="H135">
        <v>100</v>
      </c>
      <c r="I135" t="s">
        <v>92</v>
      </c>
      <c r="J135" t="s">
        <v>186</v>
      </c>
      <c r="K135" t="s">
        <v>19</v>
      </c>
      <c r="L135" t="s">
        <v>20</v>
      </c>
      <c r="M135" t="s">
        <v>196</v>
      </c>
      <c r="N135">
        <v>2000</v>
      </c>
      <c r="O135">
        <v>19528471</v>
      </c>
    </row>
    <row r="136" spans="1:16">
      <c r="A136">
        <v>67</v>
      </c>
      <c r="B136">
        <v>72</v>
      </c>
      <c r="C136">
        <v>2.2999999999999998</v>
      </c>
      <c r="D136" t="s">
        <v>14</v>
      </c>
      <c r="E136" t="s">
        <v>326</v>
      </c>
      <c r="F136" t="s">
        <v>48</v>
      </c>
      <c r="G136" t="s">
        <v>276</v>
      </c>
      <c r="H136">
        <v>100</v>
      </c>
      <c r="I136" t="s">
        <v>92</v>
      </c>
      <c r="J136" t="s">
        <v>186</v>
      </c>
      <c r="K136" t="s">
        <v>19</v>
      </c>
      <c r="L136" t="s">
        <v>20</v>
      </c>
      <c r="M136" t="s">
        <v>196</v>
      </c>
      <c r="N136">
        <v>2000</v>
      </c>
      <c r="O136">
        <v>19528471</v>
      </c>
    </row>
    <row r="137" spans="1:16">
      <c r="A137">
        <v>68</v>
      </c>
      <c r="B137">
        <v>1</v>
      </c>
      <c r="C137">
        <v>4.1100000000000003</v>
      </c>
      <c r="D137" t="s">
        <v>14</v>
      </c>
      <c r="E137" t="s">
        <v>326</v>
      </c>
      <c r="F137" t="s">
        <v>48</v>
      </c>
      <c r="G137" t="s">
        <v>276</v>
      </c>
      <c r="H137">
        <v>100</v>
      </c>
      <c r="I137" t="s">
        <v>92</v>
      </c>
      <c r="J137" t="s">
        <v>186</v>
      </c>
      <c r="K137" t="s">
        <v>19</v>
      </c>
      <c r="L137" t="s">
        <v>20</v>
      </c>
      <c r="M137" t="s">
        <v>326</v>
      </c>
      <c r="N137">
        <v>2000</v>
      </c>
      <c r="O137">
        <v>19528471</v>
      </c>
      <c r="P137" s="28" t="s">
        <v>368</v>
      </c>
    </row>
    <row r="138" spans="1:16">
      <c r="A138">
        <v>68</v>
      </c>
      <c r="B138">
        <v>4</v>
      </c>
      <c r="C138">
        <v>3.03</v>
      </c>
      <c r="D138" t="s">
        <v>14</v>
      </c>
      <c r="E138" t="s">
        <v>326</v>
      </c>
      <c r="F138" t="s">
        <v>48</v>
      </c>
      <c r="G138" t="s">
        <v>276</v>
      </c>
      <c r="H138">
        <v>100</v>
      </c>
      <c r="I138" t="s">
        <v>92</v>
      </c>
      <c r="J138" t="s">
        <v>186</v>
      </c>
      <c r="K138" t="s">
        <v>19</v>
      </c>
      <c r="L138" t="s">
        <v>20</v>
      </c>
      <c r="M138" t="s">
        <v>326</v>
      </c>
      <c r="N138">
        <v>2000</v>
      </c>
      <c r="O138">
        <v>19528471</v>
      </c>
    </row>
    <row r="139" spans="1:16">
      <c r="A139">
        <v>68</v>
      </c>
      <c r="B139">
        <v>24</v>
      </c>
      <c r="C139">
        <v>2.86</v>
      </c>
      <c r="D139" t="s">
        <v>14</v>
      </c>
      <c r="E139" t="s">
        <v>326</v>
      </c>
      <c r="F139" t="s">
        <v>48</v>
      </c>
      <c r="G139" t="s">
        <v>276</v>
      </c>
      <c r="H139">
        <v>100</v>
      </c>
      <c r="I139" t="s">
        <v>92</v>
      </c>
      <c r="J139" t="s">
        <v>186</v>
      </c>
      <c r="K139" t="s">
        <v>19</v>
      </c>
      <c r="L139" t="s">
        <v>20</v>
      </c>
      <c r="M139" t="s">
        <v>326</v>
      </c>
      <c r="N139">
        <v>2000</v>
      </c>
      <c r="O139">
        <v>19528471</v>
      </c>
    </row>
    <row r="140" spans="1:16">
      <c r="A140">
        <v>68</v>
      </c>
      <c r="B140">
        <v>48</v>
      </c>
      <c r="C140">
        <v>2.5499999999999998</v>
      </c>
      <c r="D140" t="s">
        <v>14</v>
      </c>
      <c r="E140" t="s">
        <v>326</v>
      </c>
      <c r="F140" t="s">
        <v>48</v>
      </c>
      <c r="G140" t="s">
        <v>276</v>
      </c>
      <c r="H140">
        <v>100</v>
      </c>
      <c r="I140" t="s">
        <v>92</v>
      </c>
      <c r="J140" t="s">
        <v>186</v>
      </c>
      <c r="K140" t="s">
        <v>19</v>
      </c>
      <c r="L140" t="s">
        <v>20</v>
      </c>
      <c r="M140" t="s">
        <v>326</v>
      </c>
      <c r="N140">
        <v>2000</v>
      </c>
      <c r="O140">
        <v>19528471</v>
      </c>
    </row>
    <row r="141" spans="1:16">
      <c r="A141">
        <v>68</v>
      </c>
      <c r="B141">
        <v>72</v>
      </c>
      <c r="C141">
        <v>2.1</v>
      </c>
      <c r="D141" t="s">
        <v>14</v>
      </c>
      <c r="E141" t="s">
        <v>326</v>
      </c>
      <c r="F141" t="s">
        <v>48</v>
      </c>
      <c r="G141" t="s">
        <v>276</v>
      </c>
      <c r="H141">
        <v>100</v>
      </c>
      <c r="I141" t="s">
        <v>92</v>
      </c>
      <c r="J141" t="s">
        <v>186</v>
      </c>
      <c r="K141" t="s">
        <v>19</v>
      </c>
      <c r="L141" t="s">
        <v>20</v>
      </c>
      <c r="M141" t="s">
        <v>326</v>
      </c>
      <c r="N141">
        <v>2000</v>
      </c>
      <c r="O141">
        <v>19528471</v>
      </c>
    </row>
    <row r="142" spans="1:16">
      <c r="A142">
        <v>69</v>
      </c>
      <c r="B142">
        <v>48</v>
      </c>
      <c r="C142">
        <v>2.66990291262135</v>
      </c>
      <c r="D142" t="s">
        <v>14</v>
      </c>
      <c r="E142">
        <v>18</v>
      </c>
      <c r="F142" s="31" t="s">
        <v>31</v>
      </c>
      <c r="G142" t="s">
        <v>276</v>
      </c>
      <c r="H142">
        <v>10</v>
      </c>
      <c r="I142" t="s">
        <v>29</v>
      </c>
      <c r="J142" t="s">
        <v>206</v>
      </c>
      <c r="K142" t="s">
        <v>19</v>
      </c>
      <c r="L142" t="s">
        <v>20</v>
      </c>
      <c r="M142" t="s">
        <v>326</v>
      </c>
      <c r="N142">
        <v>5000</v>
      </c>
      <c r="O142">
        <v>21367450</v>
      </c>
      <c r="P142" s="6" t="s">
        <v>210</v>
      </c>
    </row>
    <row r="143" spans="1:16">
      <c r="A143">
        <v>70</v>
      </c>
      <c r="B143">
        <v>48</v>
      </c>
      <c r="C143">
        <v>2.1844660194174699</v>
      </c>
      <c r="D143" t="s">
        <v>14</v>
      </c>
      <c r="E143">
        <v>18</v>
      </c>
      <c r="F143" s="31" t="s">
        <v>31</v>
      </c>
      <c r="G143" t="s">
        <v>276</v>
      </c>
      <c r="H143">
        <v>60</v>
      </c>
      <c r="I143" t="s">
        <v>29</v>
      </c>
      <c r="J143" t="s">
        <v>206</v>
      </c>
      <c r="K143" t="s">
        <v>19</v>
      </c>
      <c r="L143" t="s">
        <v>160</v>
      </c>
      <c r="M143" t="s">
        <v>326</v>
      </c>
      <c r="N143">
        <v>5000</v>
      </c>
      <c r="O143">
        <v>21367450</v>
      </c>
      <c r="P143" s="6" t="s">
        <v>211</v>
      </c>
    </row>
    <row r="144" spans="1:16" ht="15" thickBot="1">
      <c r="A144">
        <v>71</v>
      </c>
      <c r="B144">
        <v>24</v>
      </c>
      <c r="C144">
        <v>0.4</v>
      </c>
      <c r="D144" t="s">
        <v>14</v>
      </c>
      <c r="E144">
        <v>18.399999999999999</v>
      </c>
      <c r="F144" s="21" t="s">
        <v>15</v>
      </c>
      <c r="G144" t="s">
        <v>276</v>
      </c>
      <c r="H144">
        <v>39.4</v>
      </c>
      <c r="I144" t="s">
        <v>92</v>
      </c>
      <c r="J144" t="s">
        <v>206</v>
      </c>
      <c r="K144" t="s">
        <v>19</v>
      </c>
      <c r="L144" t="s">
        <v>207</v>
      </c>
      <c r="M144" t="s">
        <v>196</v>
      </c>
      <c r="N144">
        <v>5000</v>
      </c>
      <c r="O144">
        <v>26238078</v>
      </c>
      <c r="P144" t="s">
        <v>214</v>
      </c>
    </row>
    <row r="145" spans="1:16" ht="15" thickBot="1">
      <c r="A145">
        <v>72</v>
      </c>
      <c r="B145">
        <v>24</v>
      </c>
      <c r="C145">
        <v>0.3</v>
      </c>
      <c r="D145" t="s">
        <v>14</v>
      </c>
      <c r="E145">
        <v>18.399999999999999</v>
      </c>
      <c r="F145" s="21" t="s">
        <v>15</v>
      </c>
      <c r="G145" t="s">
        <v>276</v>
      </c>
      <c r="H145">
        <v>40.299999999999997</v>
      </c>
      <c r="I145" t="s">
        <v>92</v>
      </c>
      <c r="J145" t="s">
        <v>206</v>
      </c>
      <c r="K145" t="s">
        <v>19</v>
      </c>
      <c r="L145" t="s">
        <v>20</v>
      </c>
      <c r="M145" t="s">
        <v>196</v>
      </c>
      <c r="N145">
        <v>5000</v>
      </c>
      <c r="O145">
        <v>26238078</v>
      </c>
      <c r="P145" s="17" t="s">
        <v>215</v>
      </c>
    </row>
    <row r="146" spans="1:16" ht="15" thickBot="1">
      <c r="A146">
        <v>73</v>
      </c>
      <c r="B146">
        <v>24</v>
      </c>
      <c r="C146">
        <v>0.5</v>
      </c>
      <c r="D146" t="s">
        <v>14</v>
      </c>
      <c r="E146">
        <v>18.399999999999999</v>
      </c>
      <c r="F146" s="21" t="s">
        <v>15</v>
      </c>
      <c r="G146" t="s">
        <v>276</v>
      </c>
      <c r="H146">
        <v>22.3</v>
      </c>
      <c r="I146" t="s">
        <v>92</v>
      </c>
      <c r="J146" t="s">
        <v>206</v>
      </c>
      <c r="K146" t="s">
        <v>19</v>
      </c>
      <c r="L146" t="s">
        <v>216</v>
      </c>
      <c r="M146" t="s">
        <v>196</v>
      </c>
      <c r="N146">
        <v>5000</v>
      </c>
      <c r="O146">
        <v>26238078</v>
      </c>
      <c r="P146" s="17" t="s">
        <v>217</v>
      </c>
    </row>
    <row r="147" spans="1:16" ht="15" thickBot="1">
      <c r="A147">
        <v>74</v>
      </c>
      <c r="B147">
        <v>24</v>
      </c>
      <c r="C147">
        <v>0.4</v>
      </c>
      <c r="D147" t="s">
        <v>14</v>
      </c>
      <c r="E147">
        <v>18.399999999999999</v>
      </c>
      <c r="F147" s="21" t="s">
        <v>15</v>
      </c>
      <c r="G147" t="s">
        <v>276</v>
      </c>
      <c r="H147">
        <v>28.1</v>
      </c>
      <c r="I147" t="s">
        <v>92</v>
      </c>
      <c r="J147" t="s">
        <v>206</v>
      </c>
      <c r="K147" t="s">
        <v>19</v>
      </c>
      <c r="L147" t="s">
        <v>218</v>
      </c>
      <c r="M147" t="s">
        <v>196</v>
      </c>
      <c r="N147">
        <v>5000</v>
      </c>
      <c r="O147">
        <v>26238078</v>
      </c>
      <c r="P147" s="17" t="s">
        <v>219</v>
      </c>
    </row>
    <row r="148" spans="1:16">
      <c r="A148">
        <v>75</v>
      </c>
      <c r="B148" s="6">
        <v>1.6666667E-2</v>
      </c>
      <c r="C148">
        <v>0.11</v>
      </c>
      <c r="D148" t="s">
        <v>14</v>
      </c>
      <c r="E148" t="s">
        <v>326</v>
      </c>
      <c r="F148" s="21" t="s">
        <v>15</v>
      </c>
      <c r="G148" t="s">
        <v>276</v>
      </c>
      <c r="H148">
        <v>41</v>
      </c>
      <c r="I148" t="s">
        <v>167</v>
      </c>
      <c r="J148" t="s">
        <v>206</v>
      </c>
      <c r="K148" t="s">
        <v>19</v>
      </c>
      <c r="L148" t="s">
        <v>221</v>
      </c>
      <c r="M148" t="s">
        <v>326</v>
      </c>
      <c r="N148">
        <v>0</v>
      </c>
      <c r="O148" s="8" t="s">
        <v>222</v>
      </c>
      <c r="P148" s="6" t="s">
        <v>223</v>
      </c>
    </row>
    <row r="149" spans="1:16">
      <c r="A149">
        <v>75</v>
      </c>
      <c r="B149" s="6">
        <v>4.1666666999999998E-2</v>
      </c>
      <c r="C149">
        <v>0.13</v>
      </c>
      <c r="D149" t="s">
        <v>14</v>
      </c>
      <c r="E149" t="s">
        <v>326</v>
      </c>
      <c r="F149" s="21" t="s">
        <v>15</v>
      </c>
      <c r="G149" t="s">
        <v>276</v>
      </c>
      <c r="H149">
        <v>41</v>
      </c>
      <c r="I149" t="s">
        <v>167</v>
      </c>
      <c r="J149" t="s">
        <v>206</v>
      </c>
      <c r="K149" t="s">
        <v>19</v>
      </c>
      <c r="L149" t="s">
        <v>221</v>
      </c>
      <c r="M149" t="s">
        <v>326</v>
      </c>
      <c r="N149">
        <v>0</v>
      </c>
      <c r="O149" s="8" t="s">
        <v>222</v>
      </c>
    </row>
    <row r="150" spans="1:16">
      <c r="A150">
        <v>75</v>
      </c>
      <c r="B150">
        <f>5/60</f>
        <v>8.3333333333333329E-2</v>
      </c>
      <c r="C150">
        <v>0.36</v>
      </c>
      <c r="D150" t="s">
        <v>14</v>
      </c>
      <c r="E150" t="s">
        <v>326</v>
      </c>
      <c r="F150" s="21" t="s">
        <v>15</v>
      </c>
      <c r="G150" t="s">
        <v>276</v>
      </c>
      <c r="H150">
        <v>41</v>
      </c>
      <c r="I150" t="s">
        <v>167</v>
      </c>
      <c r="J150" t="s">
        <v>206</v>
      </c>
      <c r="K150" t="s">
        <v>19</v>
      </c>
      <c r="L150" t="s">
        <v>221</v>
      </c>
      <c r="M150" t="s">
        <v>326</v>
      </c>
      <c r="N150">
        <v>0</v>
      </c>
      <c r="O150" s="8" t="s">
        <v>222</v>
      </c>
    </row>
    <row r="151" spans="1:16">
      <c r="A151">
        <v>75</v>
      </c>
      <c r="B151">
        <v>0.25</v>
      </c>
      <c r="C151">
        <v>0.48</v>
      </c>
      <c r="D151" t="s">
        <v>14</v>
      </c>
      <c r="E151" t="s">
        <v>326</v>
      </c>
      <c r="F151" s="21" t="s">
        <v>15</v>
      </c>
      <c r="G151" t="s">
        <v>276</v>
      </c>
      <c r="H151">
        <v>41</v>
      </c>
      <c r="I151" t="s">
        <v>167</v>
      </c>
      <c r="J151" t="s">
        <v>206</v>
      </c>
      <c r="K151" t="s">
        <v>19</v>
      </c>
      <c r="L151" t="s">
        <v>221</v>
      </c>
      <c r="M151" t="s">
        <v>326</v>
      </c>
      <c r="N151">
        <v>0</v>
      </c>
      <c r="O151" s="8" t="s">
        <v>222</v>
      </c>
    </row>
    <row r="152" spans="1:16">
      <c r="A152">
        <v>75</v>
      </c>
      <c r="B152" s="6">
        <v>0.5</v>
      </c>
      <c r="C152">
        <v>0.17</v>
      </c>
      <c r="D152" t="s">
        <v>14</v>
      </c>
      <c r="E152" t="s">
        <v>326</v>
      </c>
      <c r="F152" s="21" t="s">
        <v>15</v>
      </c>
      <c r="G152" t="s">
        <v>276</v>
      </c>
      <c r="H152">
        <v>41</v>
      </c>
      <c r="I152" t="s">
        <v>167</v>
      </c>
      <c r="J152" t="s">
        <v>206</v>
      </c>
      <c r="K152" t="s">
        <v>19</v>
      </c>
      <c r="L152" t="s">
        <v>221</v>
      </c>
      <c r="M152" t="s">
        <v>326</v>
      </c>
      <c r="N152">
        <v>0</v>
      </c>
      <c r="O152" s="8" t="s">
        <v>222</v>
      </c>
    </row>
    <row r="153" spans="1:16">
      <c r="A153">
        <v>75</v>
      </c>
      <c r="B153" s="6">
        <v>1</v>
      </c>
      <c r="C153">
        <v>0.15</v>
      </c>
      <c r="D153" t="s">
        <v>14</v>
      </c>
      <c r="E153" t="s">
        <v>326</v>
      </c>
      <c r="F153" s="21" t="s">
        <v>15</v>
      </c>
      <c r="G153" t="s">
        <v>276</v>
      </c>
      <c r="H153">
        <v>41</v>
      </c>
      <c r="I153" t="s">
        <v>167</v>
      </c>
      <c r="J153" t="s">
        <v>206</v>
      </c>
      <c r="K153" t="s">
        <v>19</v>
      </c>
      <c r="L153" t="s">
        <v>221</v>
      </c>
      <c r="M153" t="s">
        <v>326</v>
      </c>
      <c r="N153">
        <v>0</v>
      </c>
      <c r="O153" s="8" t="s">
        <v>222</v>
      </c>
    </row>
    <row r="154" spans="1:16">
      <c r="A154">
        <v>75</v>
      </c>
      <c r="B154">
        <v>2</v>
      </c>
      <c r="C154">
        <v>0.08</v>
      </c>
      <c r="D154" t="s">
        <v>14</v>
      </c>
      <c r="E154" t="s">
        <v>326</v>
      </c>
      <c r="F154" s="21" t="s">
        <v>15</v>
      </c>
      <c r="G154" t="s">
        <v>276</v>
      </c>
      <c r="H154">
        <v>41</v>
      </c>
      <c r="I154" t="s">
        <v>167</v>
      </c>
      <c r="J154" t="s">
        <v>206</v>
      </c>
      <c r="K154" t="s">
        <v>19</v>
      </c>
      <c r="L154" t="s">
        <v>221</v>
      </c>
      <c r="M154" t="s">
        <v>326</v>
      </c>
      <c r="N154">
        <v>0</v>
      </c>
      <c r="O154" s="8" t="s">
        <v>222</v>
      </c>
    </row>
    <row r="155" spans="1:16">
      <c r="A155">
        <v>75</v>
      </c>
      <c r="B155">
        <v>4</v>
      </c>
      <c r="C155">
        <v>7.0000000000000007E-2</v>
      </c>
      <c r="D155" t="s">
        <v>14</v>
      </c>
      <c r="E155" t="s">
        <v>326</v>
      </c>
      <c r="F155" s="21" t="s">
        <v>15</v>
      </c>
      <c r="G155" t="s">
        <v>276</v>
      </c>
      <c r="H155">
        <v>41</v>
      </c>
      <c r="I155" t="s">
        <v>167</v>
      </c>
      <c r="J155" t="s">
        <v>206</v>
      </c>
      <c r="K155" t="s">
        <v>19</v>
      </c>
      <c r="L155" t="s">
        <v>221</v>
      </c>
      <c r="M155" t="s">
        <v>326</v>
      </c>
      <c r="N155">
        <v>0</v>
      </c>
      <c r="O155" s="8" t="s">
        <v>222</v>
      </c>
    </row>
    <row r="156" spans="1:16">
      <c r="A156">
        <v>75</v>
      </c>
      <c r="B156">
        <v>6</v>
      </c>
      <c r="C156">
        <v>0.06</v>
      </c>
      <c r="D156" t="s">
        <v>14</v>
      </c>
      <c r="E156" t="s">
        <v>326</v>
      </c>
      <c r="F156" s="21" t="s">
        <v>15</v>
      </c>
      <c r="G156" t="s">
        <v>276</v>
      </c>
      <c r="H156">
        <v>41</v>
      </c>
      <c r="I156" t="s">
        <v>167</v>
      </c>
      <c r="J156" t="s">
        <v>206</v>
      </c>
      <c r="K156" t="s">
        <v>19</v>
      </c>
      <c r="L156" t="s">
        <v>221</v>
      </c>
      <c r="M156" t="s">
        <v>326</v>
      </c>
      <c r="N156">
        <v>0</v>
      </c>
      <c r="O156" s="8" t="s">
        <v>222</v>
      </c>
    </row>
    <row r="157" spans="1:16">
      <c r="A157">
        <v>75</v>
      </c>
      <c r="B157">
        <v>18</v>
      </c>
      <c r="C157">
        <v>0.01</v>
      </c>
      <c r="D157" t="s">
        <v>14</v>
      </c>
      <c r="E157" t="s">
        <v>326</v>
      </c>
      <c r="F157" s="21" t="s">
        <v>15</v>
      </c>
      <c r="G157" t="s">
        <v>276</v>
      </c>
      <c r="H157">
        <v>41</v>
      </c>
      <c r="I157" t="s">
        <v>167</v>
      </c>
      <c r="J157" t="s">
        <v>206</v>
      </c>
      <c r="K157" t="s">
        <v>19</v>
      </c>
      <c r="L157" t="s">
        <v>221</v>
      </c>
      <c r="M157" t="s">
        <v>326</v>
      </c>
      <c r="N157">
        <v>0</v>
      </c>
      <c r="O157" s="8" t="s">
        <v>222</v>
      </c>
    </row>
    <row r="158" spans="1:16">
      <c r="A158">
        <v>76</v>
      </c>
      <c r="B158">
        <f>80/60</f>
        <v>1.3333333333333333</v>
      </c>
      <c r="C158">
        <v>0.86299999999999999</v>
      </c>
      <c r="D158" t="s">
        <v>14</v>
      </c>
      <c r="E158">
        <v>19.100000000000001</v>
      </c>
      <c r="F158" s="21" t="s">
        <v>15</v>
      </c>
      <c r="G158" t="s">
        <v>276</v>
      </c>
      <c r="H158">
        <v>53.6</v>
      </c>
      <c r="I158" t="s">
        <v>167</v>
      </c>
      <c r="J158" t="s">
        <v>206</v>
      </c>
      <c r="K158" t="s">
        <v>19</v>
      </c>
      <c r="L158" t="s">
        <v>221</v>
      </c>
      <c r="M158" t="s">
        <v>196</v>
      </c>
      <c r="N158">
        <v>0</v>
      </c>
      <c r="O158">
        <v>29341587</v>
      </c>
      <c r="P158" s="6" t="s">
        <v>225</v>
      </c>
    </row>
    <row r="159" spans="1:16">
      <c r="A159">
        <v>77</v>
      </c>
      <c r="B159">
        <v>2</v>
      </c>
      <c r="C159">
        <v>2</v>
      </c>
      <c r="D159" t="s">
        <v>14</v>
      </c>
      <c r="E159">
        <v>22.5</v>
      </c>
      <c r="F159" t="s">
        <v>302</v>
      </c>
      <c r="G159" t="s">
        <v>276</v>
      </c>
      <c r="H159">
        <v>18</v>
      </c>
      <c r="I159" t="s">
        <v>140</v>
      </c>
      <c r="J159" t="s">
        <v>206</v>
      </c>
      <c r="K159" t="s">
        <v>19</v>
      </c>
      <c r="L159" t="s">
        <v>20</v>
      </c>
      <c r="M159" t="s">
        <v>326</v>
      </c>
      <c r="N159" t="s">
        <v>55</v>
      </c>
      <c r="O159">
        <v>29173814</v>
      </c>
      <c r="P159" t="s">
        <v>227</v>
      </c>
    </row>
    <row r="160" spans="1:16">
      <c r="A160">
        <v>77</v>
      </c>
      <c r="B160">
        <v>4</v>
      </c>
      <c r="C160">
        <v>5.5</v>
      </c>
      <c r="D160" t="s">
        <v>14</v>
      </c>
      <c r="E160">
        <v>22.5</v>
      </c>
      <c r="F160" t="s">
        <v>302</v>
      </c>
      <c r="G160" t="s">
        <v>276</v>
      </c>
      <c r="H160">
        <v>18</v>
      </c>
      <c r="I160" t="s">
        <v>140</v>
      </c>
      <c r="J160" t="s">
        <v>206</v>
      </c>
      <c r="K160" t="s">
        <v>19</v>
      </c>
      <c r="L160" t="s">
        <v>20</v>
      </c>
      <c r="M160" t="s">
        <v>326</v>
      </c>
      <c r="N160" t="s">
        <v>55</v>
      </c>
      <c r="O160">
        <v>29173814</v>
      </c>
    </row>
    <row r="161" spans="1:16">
      <c r="A161">
        <v>77</v>
      </c>
      <c r="B161">
        <v>12</v>
      </c>
      <c r="C161">
        <v>4.2</v>
      </c>
      <c r="D161" t="s">
        <v>14</v>
      </c>
      <c r="E161">
        <v>22.5</v>
      </c>
      <c r="F161" t="s">
        <v>302</v>
      </c>
      <c r="G161" t="s">
        <v>276</v>
      </c>
      <c r="H161">
        <v>18</v>
      </c>
      <c r="I161" t="s">
        <v>140</v>
      </c>
      <c r="J161" t="s">
        <v>206</v>
      </c>
      <c r="K161" t="s">
        <v>19</v>
      </c>
      <c r="L161" t="s">
        <v>20</v>
      </c>
      <c r="M161" t="s">
        <v>326</v>
      </c>
      <c r="N161" t="s">
        <v>55</v>
      </c>
      <c r="O161">
        <v>29173814</v>
      </c>
    </row>
    <row r="162" spans="1:16">
      <c r="A162">
        <v>77</v>
      </c>
      <c r="B162">
        <v>24</v>
      </c>
      <c r="C162">
        <v>4</v>
      </c>
      <c r="D162" t="s">
        <v>14</v>
      </c>
      <c r="E162">
        <v>22.5</v>
      </c>
      <c r="F162" t="s">
        <v>302</v>
      </c>
      <c r="G162" t="s">
        <v>276</v>
      </c>
      <c r="H162">
        <v>18</v>
      </c>
      <c r="I162" t="s">
        <v>140</v>
      </c>
      <c r="J162" t="s">
        <v>206</v>
      </c>
      <c r="K162" t="s">
        <v>19</v>
      </c>
      <c r="L162" t="s">
        <v>20</v>
      </c>
      <c r="M162" t="s">
        <v>326</v>
      </c>
      <c r="N162" t="s">
        <v>55</v>
      </c>
      <c r="O162">
        <v>29173814</v>
      </c>
    </row>
    <row r="163" spans="1:16">
      <c r="A163">
        <v>77</v>
      </c>
      <c r="B163">
        <v>48</v>
      </c>
      <c r="C163">
        <v>2.8</v>
      </c>
      <c r="D163" t="s">
        <v>14</v>
      </c>
      <c r="E163">
        <v>22.5</v>
      </c>
      <c r="F163" t="s">
        <v>302</v>
      </c>
      <c r="G163" t="s">
        <v>276</v>
      </c>
      <c r="H163">
        <v>18</v>
      </c>
      <c r="I163" t="s">
        <v>140</v>
      </c>
      <c r="J163" t="s">
        <v>206</v>
      </c>
      <c r="K163" t="s">
        <v>19</v>
      </c>
      <c r="L163" t="s">
        <v>20</v>
      </c>
      <c r="M163" t="s">
        <v>326</v>
      </c>
      <c r="N163" t="s">
        <v>55</v>
      </c>
      <c r="O163">
        <v>29173814</v>
      </c>
    </row>
    <row r="164" spans="1:16">
      <c r="A164">
        <v>78</v>
      </c>
      <c r="B164">
        <f>1/60</f>
        <v>1.6666666666666666E-2</v>
      </c>
      <c r="C164">
        <v>0.1</v>
      </c>
      <c r="D164" t="s">
        <v>14</v>
      </c>
      <c r="E164" t="s">
        <v>326</v>
      </c>
      <c r="F164" t="s">
        <v>15</v>
      </c>
      <c r="G164" t="s">
        <v>276</v>
      </c>
      <c r="H164">
        <v>80.2</v>
      </c>
      <c r="I164" t="s">
        <v>92</v>
      </c>
      <c r="J164" t="s">
        <v>206</v>
      </c>
      <c r="K164" t="s">
        <v>19</v>
      </c>
      <c r="L164" t="s">
        <v>221</v>
      </c>
      <c r="M164" t="s">
        <v>196</v>
      </c>
      <c r="O164" s="4" t="s">
        <v>333</v>
      </c>
      <c r="P164" t="s">
        <v>231</v>
      </c>
    </row>
    <row r="165" spans="1:16">
      <c r="A165">
        <v>78</v>
      </c>
      <c r="B165">
        <f>5/60</f>
        <v>8.3333333333333329E-2</v>
      </c>
      <c r="C165">
        <v>0.4</v>
      </c>
      <c r="D165" t="s">
        <v>14</v>
      </c>
      <c r="E165" t="s">
        <v>326</v>
      </c>
      <c r="F165" t="s">
        <v>15</v>
      </c>
      <c r="G165" t="s">
        <v>276</v>
      </c>
      <c r="H165">
        <v>80.2</v>
      </c>
      <c r="I165" t="s">
        <v>92</v>
      </c>
      <c r="J165" t="s">
        <v>206</v>
      </c>
      <c r="K165" t="s">
        <v>19</v>
      </c>
      <c r="L165" t="s">
        <v>221</v>
      </c>
      <c r="M165" t="s">
        <v>196</v>
      </c>
      <c r="O165" s="4" t="s">
        <v>333</v>
      </c>
    </row>
    <row r="166" spans="1:16">
      <c r="A166">
        <v>78</v>
      </c>
      <c r="B166">
        <f>15/60</f>
        <v>0.25</v>
      </c>
      <c r="C166">
        <v>0.5</v>
      </c>
      <c r="D166" t="s">
        <v>14</v>
      </c>
      <c r="E166" t="s">
        <v>326</v>
      </c>
      <c r="F166" t="s">
        <v>15</v>
      </c>
      <c r="G166" t="s">
        <v>276</v>
      </c>
      <c r="H166">
        <v>80.2</v>
      </c>
      <c r="I166" t="s">
        <v>92</v>
      </c>
      <c r="J166" t="s">
        <v>206</v>
      </c>
      <c r="K166" t="s">
        <v>19</v>
      </c>
      <c r="L166" t="s">
        <v>221</v>
      </c>
      <c r="M166" t="s">
        <v>196</v>
      </c>
      <c r="O166" s="4" t="s">
        <v>333</v>
      </c>
    </row>
    <row r="167" spans="1:16">
      <c r="A167">
        <v>78</v>
      </c>
      <c r="B167">
        <f>30/60</f>
        <v>0.5</v>
      </c>
      <c r="C167">
        <v>0.2</v>
      </c>
      <c r="D167" t="s">
        <v>14</v>
      </c>
      <c r="E167" t="s">
        <v>326</v>
      </c>
      <c r="F167" t="s">
        <v>15</v>
      </c>
      <c r="G167" t="s">
        <v>276</v>
      </c>
      <c r="H167">
        <v>80.2</v>
      </c>
      <c r="I167" t="s">
        <v>92</v>
      </c>
      <c r="J167" t="s">
        <v>206</v>
      </c>
      <c r="K167" t="s">
        <v>19</v>
      </c>
      <c r="L167" t="s">
        <v>221</v>
      </c>
      <c r="M167" t="s">
        <v>196</v>
      </c>
      <c r="O167" s="4" t="s">
        <v>333</v>
      </c>
    </row>
    <row r="168" spans="1:16">
      <c r="A168">
        <v>78</v>
      </c>
      <c r="B168">
        <f>1</f>
        <v>1</v>
      </c>
      <c r="C168">
        <v>0.2</v>
      </c>
      <c r="D168" t="s">
        <v>14</v>
      </c>
      <c r="E168" t="s">
        <v>326</v>
      </c>
      <c r="F168" t="s">
        <v>15</v>
      </c>
      <c r="G168" t="s">
        <v>276</v>
      </c>
      <c r="H168">
        <v>80.2</v>
      </c>
      <c r="I168" t="s">
        <v>92</v>
      </c>
      <c r="J168" t="s">
        <v>206</v>
      </c>
      <c r="K168" t="s">
        <v>19</v>
      </c>
      <c r="L168" t="s">
        <v>221</v>
      </c>
      <c r="M168" t="s">
        <v>196</v>
      </c>
      <c r="O168" s="4" t="s">
        <v>333</v>
      </c>
    </row>
    <row r="169" spans="1:16">
      <c r="A169">
        <v>78</v>
      </c>
      <c r="B169">
        <v>2</v>
      </c>
      <c r="C169">
        <v>0.1</v>
      </c>
      <c r="D169" t="s">
        <v>14</v>
      </c>
      <c r="E169" t="s">
        <v>326</v>
      </c>
      <c r="F169" t="s">
        <v>15</v>
      </c>
      <c r="G169" t="s">
        <v>276</v>
      </c>
      <c r="H169">
        <v>80.2</v>
      </c>
      <c r="I169" t="s">
        <v>92</v>
      </c>
      <c r="J169" t="s">
        <v>206</v>
      </c>
      <c r="K169" t="s">
        <v>19</v>
      </c>
      <c r="L169" t="s">
        <v>221</v>
      </c>
      <c r="M169" t="s">
        <v>196</v>
      </c>
      <c r="O169" s="4" t="s">
        <v>333</v>
      </c>
    </row>
    <row r="170" spans="1:16">
      <c r="A170">
        <v>79</v>
      </c>
      <c r="B170">
        <f>2/60</f>
        <v>3.3333333333333333E-2</v>
      </c>
      <c r="C170">
        <v>0.28000000000000003</v>
      </c>
      <c r="D170" t="s">
        <v>14</v>
      </c>
      <c r="E170" t="s">
        <v>326</v>
      </c>
      <c r="F170" t="s">
        <v>132</v>
      </c>
      <c r="G170" t="s">
        <v>276</v>
      </c>
      <c r="H170">
        <v>85</v>
      </c>
      <c r="I170" t="s">
        <v>238</v>
      </c>
      <c r="J170" t="s">
        <v>206</v>
      </c>
      <c r="K170" t="s">
        <v>19</v>
      </c>
      <c r="L170" t="s">
        <v>20</v>
      </c>
      <c r="M170" t="s">
        <v>196</v>
      </c>
      <c r="O170" s="22" t="s">
        <v>233</v>
      </c>
      <c r="P170" s="8" t="s">
        <v>304</v>
      </c>
    </row>
    <row r="171" spans="1:16">
      <c r="A171">
        <v>79</v>
      </c>
      <c r="B171">
        <f>15/60</f>
        <v>0.25</v>
      </c>
      <c r="C171">
        <v>0.34</v>
      </c>
      <c r="D171" t="s">
        <v>14</v>
      </c>
      <c r="E171" t="s">
        <v>326</v>
      </c>
      <c r="F171" t="s">
        <v>132</v>
      </c>
      <c r="G171" t="s">
        <v>276</v>
      </c>
      <c r="H171">
        <v>85</v>
      </c>
      <c r="I171" t="s">
        <v>238</v>
      </c>
      <c r="J171" t="s">
        <v>206</v>
      </c>
      <c r="K171" t="s">
        <v>19</v>
      </c>
      <c r="L171" t="s">
        <v>20</v>
      </c>
      <c r="M171" t="s">
        <v>196</v>
      </c>
      <c r="O171" s="8" t="s">
        <v>233</v>
      </c>
    </row>
    <row r="172" spans="1:16">
      <c r="A172">
        <v>79</v>
      </c>
      <c r="B172">
        <v>0.5</v>
      </c>
      <c r="C172">
        <v>0.54</v>
      </c>
      <c r="D172" t="s">
        <v>14</v>
      </c>
      <c r="E172" t="s">
        <v>326</v>
      </c>
      <c r="F172" t="s">
        <v>132</v>
      </c>
      <c r="G172" t="s">
        <v>276</v>
      </c>
      <c r="H172">
        <v>85</v>
      </c>
      <c r="I172" t="s">
        <v>238</v>
      </c>
      <c r="J172" t="s">
        <v>206</v>
      </c>
      <c r="K172" t="s">
        <v>19</v>
      </c>
      <c r="L172" t="s">
        <v>20</v>
      </c>
      <c r="M172" t="s">
        <v>196</v>
      </c>
      <c r="O172" s="8" t="s">
        <v>233</v>
      </c>
    </row>
    <row r="173" spans="1:16">
      <c r="A173">
        <v>79</v>
      </c>
      <c r="B173">
        <v>1</v>
      </c>
      <c r="C173">
        <v>1.78</v>
      </c>
      <c r="D173" t="s">
        <v>14</v>
      </c>
      <c r="E173" t="s">
        <v>326</v>
      </c>
      <c r="F173" t="s">
        <v>132</v>
      </c>
      <c r="G173" t="s">
        <v>276</v>
      </c>
      <c r="H173">
        <v>85</v>
      </c>
      <c r="I173" t="s">
        <v>238</v>
      </c>
      <c r="J173" t="s">
        <v>206</v>
      </c>
      <c r="K173" t="s">
        <v>19</v>
      </c>
      <c r="L173" t="s">
        <v>20</v>
      </c>
      <c r="M173" t="s">
        <v>196</v>
      </c>
      <c r="O173" s="8" t="s">
        <v>233</v>
      </c>
    </row>
    <row r="174" spans="1:16">
      <c r="A174">
        <v>79</v>
      </c>
      <c r="B174">
        <v>2</v>
      </c>
      <c r="C174">
        <v>0.16</v>
      </c>
      <c r="D174" t="s">
        <v>14</v>
      </c>
      <c r="E174" t="s">
        <v>326</v>
      </c>
      <c r="F174" t="s">
        <v>132</v>
      </c>
      <c r="G174" t="s">
        <v>276</v>
      </c>
      <c r="H174">
        <v>85</v>
      </c>
      <c r="I174" t="s">
        <v>238</v>
      </c>
      <c r="J174" t="s">
        <v>206</v>
      </c>
      <c r="K174" t="s">
        <v>19</v>
      </c>
      <c r="L174" t="s">
        <v>20</v>
      </c>
      <c r="M174" t="s">
        <v>196</v>
      </c>
      <c r="O174" s="8" t="s">
        <v>233</v>
      </c>
    </row>
    <row r="175" spans="1:16">
      <c r="A175">
        <v>80</v>
      </c>
      <c r="B175">
        <v>3</v>
      </c>
      <c r="C175">
        <v>1.82222222222222</v>
      </c>
      <c r="D175" t="s">
        <v>14</v>
      </c>
      <c r="E175">
        <v>22.5</v>
      </c>
      <c r="F175" s="31" t="s">
        <v>31</v>
      </c>
      <c r="G175" t="s">
        <v>276</v>
      </c>
      <c r="H175">
        <v>6</v>
      </c>
      <c r="I175" t="s">
        <v>234</v>
      </c>
      <c r="J175" t="s">
        <v>206</v>
      </c>
      <c r="K175" t="s">
        <v>19</v>
      </c>
      <c r="L175" t="s">
        <v>20</v>
      </c>
      <c r="M175" t="s">
        <v>326</v>
      </c>
      <c r="N175">
        <v>3400</v>
      </c>
      <c r="O175">
        <v>26353592</v>
      </c>
      <c r="P175" t="s">
        <v>235</v>
      </c>
    </row>
    <row r="176" spans="1:16">
      <c r="A176">
        <v>81</v>
      </c>
      <c r="B176">
        <v>3</v>
      </c>
      <c r="C176">
        <v>2.7555555555555502</v>
      </c>
      <c r="D176" t="s">
        <v>14</v>
      </c>
      <c r="E176">
        <v>22.5</v>
      </c>
      <c r="F176" s="31" t="s">
        <v>31</v>
      </c>
      <c r="G176" t="s">
        <v>276</v>
      </c>
      <c r="H176">
        <v>6</v>
      </c>
      <c r="I176" t="s">
        <v>234</v>
      </c>
      <c r="J176" t="s">
        <v>206</v>
      </c>
      <c r="K176" t="s">
        <v>19</v>
      </c>
      <c r="L176" t="s">
        <v>20</v>
      </c>
      <c r="M176" t="s">
        <v>326</v>
      </c>
      <c r="N176">
        <v>3400</v>
      </c>
      <c r="O176">
        <v>26353592</v>
      </c>
      <c r="P176" t="s">
        <v>236</v>
      </c>
    </row>
    <row r="177" spans="1:16">
      <c r="A177">
        <v>82</v>
      </c>
      <c r="B177">
        <v>0.5</v>
      </c>
      <c r="C177">
        <v>4.3219177999999996</v>
      </c>
      <c r="D177" t="s">
        <v>14</v>
      </c>
      <c r="E177">
        <v>35</v>
      </c>
      <c r="F177" s="6" t="s">
        <v>290</v>
      </c>
      <c r="G177" t="s">
        <v>276</v>
      </c>
      <c r="H177">
        <v>52</v>
      </c>
      <c r="I177" t="s">
        <v>167</v>
      </c>
      <c r="J177" t="s">
        <v>206</v>
      </c>
      <c r="K177" t="s">
        <v>19</v>
      </c>
      <c r="L177" t="s">
        <v>20</v>
      </c>
      <c r="M177" t="s">
        <v>381</v>
      </c>
      <c r="N177">
        <v>6000</v>
      </c>
      <c r="O177">
        <v>30706223</v>
      </c>
      <c r="P177" t="s">
        <v>237</v>
      </c>
    </row>
    <row r="178" spans="1:16">
      <c r="A178">
        <v>82</v>
      </c>
      <c r="B178">
        <v>1</v>
      </c>
      <c r="C178">
        <v>7.2945205</v>
      </c>
      <c r="D178" t="s">
        <v>14</v>
      </c>
      <c r="E178">
        <v>35</v>
      </c>
      <c r="F178" s="6" t="s">
        <v>290</v>
      </c>
      <c r="G178" t="s">
        <v>276</v>
      </c>
      <c r="H178">
        <v>52</v>
      </c>
      <c r="I178" t="s">
        <v>167</v>
      </c>
      <c r="J178" t="s">
        <v>206</v>
      </c>
      <c r="K178" t="s">
        <v>19</v>
      </c>
      <c r="L178" t="s">
        <v>20</v>
      </c>
      <c r="M178" t="s">
        <v>381</v>
      </c>
      <c r="N178">
        <v>6000</v>
      </c>
      <c r="O178">
        <v>30706223</v>
      </c>
    </row>
    <row r="179" spans="1:16">
      <c r="A179">
        <v>82</v>
      </c>
      <c r="B179">
        <v>2</v>
      </c>
      <c r="C179">
        <v>5.9520540000000004</v>
      </c>
      <c r="D179" t="s">
        <v>14</v>
      </c>
      <c r="E179">
        <v>35</v>
      </c>
      <c r="F179" s="6" t="s">
        <v>290</v>
      </c>
      <c r="G179" t="s">
        <v>276</v>
      </c>
      <c r="H179">
        <v>52</v>
      </c>
      <c r="I179" t="s">
        <v>167</v>
      </c>
      <c r="J179" t="s">
        <v>206</v>
      </c>
      <c r="K179" t="s">
        <v>19</v>
      </c>
      <c r="L179" t="s">
        <v>20</v>
      </c>
      <c r="M179" t="s">
        <v>381</v>
      </c>
      <c r="N179">
        <v>6000</v>
      </c>
      <c r="O179">
        <v>30706223</v>
      </c>
    </row>
    <row r="180" spans="1:16">
      <c r="A180">
        <v>83</v>
      </c>
      <c r="B180">
        <v>12</v>
      </c>
      <c r="C180">
        <v>5.1707317073170698</v>
      </c>
      <c r="D180" t="s">
        <v>14</v>
      </c>
      <c r="E180">
        <v>22.5</v>
      </c>
      <c r="F180" t="s">
        <v>302</v>
      </c>
      <c r="G180" t="s">
        <v>276</v>
      </c>
      <c r="H180">
        <v>16</v>
      </c>
      <c r="I180" t="s">
        <v>92</v>
      </c>
      <c r="J180" t="s">
        <v>206</v>
      </c>
      <c r="K180" t="s">
        <v>19</v>
      </c>
      <c r="L180" t="s">
        <v>207</v>
      </c>
      <c r="M180" t="s">
        <v>326</v>
      </c>
      <c r="N180">
        <v>5000</v>
      </c>
      <c r="O180">
        <v>25311750</v>
      </c>
      <c r="P180" s="16" t="s">
        <v>309</v>
      </c>
    </row>
    <row r="181" spans="1:16">
      <c r="A181">
        <v>83</v>
      </c>
      <c r="B181">
        <v>24</v>
      </c>
      <c r="C181">
        <v>2.82926829268292</v>
      </c>
      <c r="D181" t="s">
        <v>14</v>
      </c>
      <c r="E181">
        <v>22.5</v>
      </c>
      <c r="F181" t="s">
        <v>302</v>
      </c>
      <c r="G181" t="s">
        <v>276</v>
      </c>
      <c r="H181">
        <v>16</v>
      </c>
      <c r="I181" t="s">
        <v>92</v>
      </c>
      <c r="J181" t="s">
        <v>206</v>
      </c>
      <c r="K181" t="s">
        <v>19</v>
      </c>
      <c r="L181" t="s">
        <v>207</v>
      </c>
      <c r="M181" t="s">
        <v>326</v>
      </c>
      <c r="N181">
        <v>5000</v>
      </c>
      <c r="O181">
        <v>25311750</v>
      </c>
    </row>
    <row r="182" spans="1:16">
      <c r="A182">
        <v>83</v>
      </c>
      <c r="B182">
        <v>48</v>
      </c>
      <c r="C182">
        <v>0.73170731707316905</v>
      </c>
      <c r="D182" t="s">
        <v>14</v>
      </c>
      <c r="E182">
        <v>22.5</v>
      </c>
      <c r="F182" t="s">
        <v>302</v>
      </c>
      <c r="G182" t="s">
        <v>276</v>
      </c>
      <c r="H182">
        <v>16</v>
      </c>
      <c r="I182" t="s">
        <v>92</v>
      </c>
      <c r="J182" t="s">
        <v>206</v>
      </c>
      <c r="K182" t="s">
        <v>19</v>
      </c>
      <c r="L182" t="s">
        <v>207</v>
      </c>
      <c r="M182" t="s">
        <v>326</v>
      </c>
      <c r="N182">
        <v>5000</v>
      </c>
      <c r="O182">
        <v>25311750</v>
      </c>
    </row>
    <row r="183" spans="1:16">
      <c r="A183">
        <v>84</v>
      </c>
      <c r="B183">
        <v>24</v>
      </c>
      <c r="C183">
        <v>21.814</v>
      </c>
      <c r="D183" t="s">
        <v>14</v>
      </c>
      <c r="E183" t="s">
        <v>326</v>
      </c>
      <c r="F183" t="s">
        <v>302</v>
      </c>
      <c r="G183" t="s">
        <v>276</v>
      </c>
      <c r="H183">
        <v>97</v>
      </c>
      <c r="I183" t="s">
        <v>92</v>
      </c>
      <c r="J183" t="s">
        <v>242</v>
      </c>
      <c r="K183" t="s">
        <v>250</v>
      </c>
      <c r="L183" t="s">
        <v>20</v>
      </c>
      <c r="M183" t="s">
        <v>326</v>
      </c>
      <c r="N183">
        <v>0</v>
      </c>
      <c r="O183">
        <v>26860294</v>
      </c>
      <c r="P183" t="s">
        <v>251</v>
      </c>
    </row>
    <row r="184" spans="1:16">
      <c r="A184">
        <v>85</v>
      </c>
      <c r="B184">
        <v>24</v>
      </c>
      <c r="C184">
        <v>1.61</v>
      </c>
      <c r="D184" t="s">
        <v>14</v>
      </c>
      <c r="E184">
        <v>23.5</v>
      </c>
      <c r="F184" s="6" t="s">
        <v>290</v>
      </c>
      <c r="G184" t="s">
        <v>276</v>
      </c>
      <c r="H184">
        <v>23</v>
      </c>
      <c r="I184" t="s">
        <v>92</v>
      </c>
      <c r="J184" t="s">
        <v>242</v>
      </c>
      <c r="K184" t="s">
        <v>19</v>
      </c>
      <c r="L184" t="s">
        <v>20</v>
      </c>
      <c r="M184" t="s">
        <v>326</v>
      </c>
      <c r="N184">
        <v>0</v>
      </c>
      <c r="O184">
        <v>21612822</v>
      </c>
      <c r="P184" t="s">
        <v>254</v>
      </c>
    </row>
    <row r="185" spans="1:16">
      <c r="A185">
        <v>86</v>
      </c>
      <c r="B185">
        <v>1</v>
      </c>
      <c r="C185">
        <v>1.487179487179487</v>
      </c>
      <c r="D185" t="s">
        <v>14</v>
      </c>
      <c r="E185">
        <v>27.5</v>
      </c>
      <c r="F185" s="6" t="s">
        <v>290</v>
      </c>
      <c r="G185" t="s">
        <v>276</v>
      </c>
      <c r="H185">
        <v>141</v>
      </c>
      <c r="I185" t="s">
        <v>167</v>
      </c>
      <c r="J185" t="s">
        <v>242</v>
      </c>
      <c r="K185" t="s">
        <v>19</v>
      </c>
      <c r="L185" t="s">
        <v>20</v>
      </c>
      <c r="M185" t="s">
        <v>59</v>
      </c>
      <c r="N185">
        <v>0</v>
      </c>
      <c r="O185">
        <v>20609382</v>
      </c>
      <c r="P185" t="s">
        <v>269</v>
      </c>
    </row>
    <row r="186" spans="1:16">
      <c r="A186">
        <v>86</v>
      </c>
      <c r="B186">
        <v>4</v>
      </c>
      <c r="C186">
        <v>2.4615384615384612</v>
      </c>
      <c r="D186" t="s">
        <v>14</v>
      </c>
      <c r="E186">
        <v>27.5</v>
      </c>
      <c r="F186" s="6" t="s">
        <v>290</v>
      </c>
      <c r="G186" t="s">
        <v>276</v>
      </c>
      <c r="H186">
        <v>141</v>
      </c>
      <c r="I186" t="s">
        <v>167</v>
      </c>
      <c r="J186" t="s">
        <v>242</v>
      </c>
      <c r="K186" t="s">
        <v>19</v>
      </c>
      <c r="L186" t="s">
        <v>20</v>
      </c>
      <c r="M186" t="s">
        <v>59</v>
      </c>
      <c r="N186">
        <v>0</v>
      </c>
      <c r="O186">
        <v>20609382</v>
      </c>
    </row>
    <row r="187" spans="1:16">
      <c r="A187">
        <v>86</v>
      </c>
      <c r="B187">
        <v>8</v>
      </c>
      <c r="C187">
        <v>2.3076923076923075</v>
      </c>
      <c r="D187" t="s">
        <v>14</v>
      </c>
      <c r="E187">
        <v>27.5</v>
      </c>
      <c r="F187" s="6" t="s">
        <v>290</v>
      </c>
      <c r="G187" t="s">
        <v>276</v>
      </c>
      <c r="H187">
        <v>141</v>
      </c>
      <c r="I187" t="s">
        <v>167</v>
      </c>
      <c r="J187" t="s">
        <v>242</v>
      </c>
      <c r="K187" t="s">
        <v>19</v>
      </c>
      <c r="L187" t="s">
        <v>20</v>
      </c>
      <c r="M187" t="s">
        <v>59</v>
      </c>
      <c r="N187">
        <v>0</v>
      </c>
      <c r="O187">
        <v>20609382</v>
      </c>
    </row>
    <row r="188" spans="1:16">
      <c r="A188">
        <v>86</v>
      </c>
      <c r="B188">
        <v>24</v>
      </c>
      <c r="C188">
        <v>1.7435897435897436</v>
      </c>
      <c r="D188" t="s">
        <v>14</v>
      </c>
      <c r="E188">
        <v>27.5</v>
      </c>
      <c r="F188" s="6" t="s">
        <v>290</v>
      </c>
      <c r="G188" t="s">
        <v>276</v>
      </c>
      <c r="H188">
        <v>141</v>
      </c>
      <c r="I188" t="s">
        <v>167</v>
      </c>
      <c r="J188" t="s">
        <v>242</v>
      </c>
      <c r="K188" t="s">
        <v>19</v>
      </c>
      <c r="L188" t="s">
        <v>20</v>
      </c>
      <c r="M188" t="s">
        <v>59</v>
      </c>
      <c r="N188">
        <v>0</v>
      </c>
      <c r="O188">
        <v>20609382</v>
      </c>
    </row>
    <row r="189" spans="1:16">
      <c r="A189">
        <v>87</v>
      </c>
      <c r="B189">
        <v>48</v>
      </c>
      <c r="C189">
        <v>2.29</v>
      </c>
      <c r="D189" t="s">
        <v>14</v>
      </c>
      <c r="E189">
        <v>27.5</v>
      </c>
      <c r="F189" s="31" t="s">
        <v>31</v>
      </c>
      <c r="G189" t="s">
        <v>276</v>
      </c>
      <c r="H189">
        <v>100</v>
      </c>
      <c r="I189" t="s">
        <v>92</v>
      </c>
      <c r="J189" t="s">
        <v>242</v>
      </c>
      <c r="K189" t="s">
        <v>19</v>
      </c>
      <c r="L189" t="s">
        <v>270</v>
      </c>
      <c r="M189" t="s">
        <v>326</v>
      </c>
      <c r="N189" t="s">
        <v>55</v>
      </c>
      <c r="O189">
        <v>28001364</v>
      </c>
      <c r="P189" t="s">
        <v>271</v>
      </c>
    </row>
    <row r="190" spans="1:16">
      <c r="A190">
        <v>87</v>
      </c>
      <c r="B190">
        <v>72</v>
      </c>
      <c r="C190">
        <v>1.1499999999999999</v>
      </c>
      <c r="D190" t="s">
        <v>14</v>
      </c>
      <c r="E190">
        <v>27.5</v>
      </c>
      <c r="F190" s="31" t="s">
        <v>31</v>
      </c>
      <c r="G190" t="s">
        <v>276</v>
      </c>
      <c r="H190">
        <v>100</v>
      </c>
      <c r="I190" t="s">
        <v>92</v>
      </c>
      <c r="J190" t="s">
        <v>242</v>
      </c>
      <c r="K190" t="s">
        <v>19</v>
      </c>
      <c r="L190" t="s">
        <v>270</v>
      </c>
      <c r="M190" t="s">
        <v>326</v>
      </c>
      <c r="N190" t="s">
        <v>55</v>
      </c>
      <c r="O190">
        <v>28001364</v>
      </c>
    </row>
    <row r="191" spans="1:16">
      <c r="A191">
        <v>87</v>
      </c>
      <c r="B191">
        <v>96</v>
      </c>
      <c r="C191">
        <v>1.39</v>
      </c>
      <c r="D191" t="s">
        <v>14</v>
      </c>
      <c r="E191">
        <v>27.5</v>
      </c>
      <c r="F191" s="31" t="s">
        <v>31</v>
      </c>
      <c r="G191" t="s">
        <v>276</v>
      </c>
      <c r="H191">
        <v>100</v>
      </c>
      <c r="I191" t="s">
        <v>92</v>
      </c>
      <c r="J191" t="s">
        <v>242</v>
      </c>
      <c r="K191" t="s">
        <v>19</v>
      </c>
      <c r="L191" t="s">
        <v>270</v>
      </c>
      <c r="M191" t="s">
        <v>326</v>
      </c>
      <c r="N191" t="s">
        <v>55</v>
      </c>
      <c r="O191">
        <v>28001364</v>
      </c>
    </row>
    <row r="192" spans="1:16">
      <c r="A192">
        <v>88</v>
      </c>
      <c r="B192">
        <v>48</v>
      </c>
      <c r="C192">
        <v>3.33</v>
      </c>
      <c r="D192" t="s">
        <v>14</v>
      </c>
      <c r="E192">
        <v>27.5</v>
      </c>
      <c r="F192" s="31" t="s">
        <v>31</v>
      </c>
      <c r="G192" t="s">
        <v>276</v>
      </c>
      <c r="H192">
        <v>100</v>
      </c>
      <c r="I192" t="s">
        <v>92</v>
      </c>
      <c r="J192" t="s">
        <v>242</v>
      </c>
      <c r="K192" t="s">
        <v>19</v>
      </c>
      <c r="L192" t="s">
        <v>20</v>
      </c>
      <c r="M192" t="s">
        <v>326</v>
      </c>
      <c r="N192" t="s">
        <v>55</v>
      </c>
      <c r="O192">
        <v>28001364</v>
      </c>
      <c r="P192" t="s">
        <v>272</v>
      </c>
    </row>
    <row r="193" spans="1:16">
      <c r="A193">
        <v>88</v>
      </c>
      <c r="B193">
        <v>72</v>
      </c>
      <c r="C193">
        <v>1.1299999999999999</v>
      </c>
      <c r="D193" t="s">
        <v>14</v>
      </c>
      <c r="E193">
        <v>27.5</v>
      </c>
      <c r="F193" s="31" t="s">
        <v>31</v>
      </c>
      <c r="G193" t="s">
        <v>276</v>
      </c>
      <c r="H193">
        <v>100</v>
      </c>
      <c r="I193" t="s">
        <v>92</v>
      </c>
      <c r="J193" t="s">
        <v>242</v>
      </c>
      <c r="K193" t="s">
        <v>19</v>
      </c>
      <c r="L193" t="s">
        <v>20</v>
      </c>
      <c r="M193" t="s">
        <v>326</v>
      </c>
      <c r="N193" t="s">
        <v>55</v>
      </c>
      <c r="O193">
        <v>28001364</v>
      </c>
    </row>
    <row r="194" spans="1:16">
      <c r="A194">
        <v>88</v>
      </c>
      <c r="B194">
        <v>96</v>
      </c>
      <c r="C194">
        <v>1.19</v>
      </c>
      <c r="D194" t="s">
        <v>14</v>
      </c>
      <c r="E194">
        <v>27.5</v>
      </c>
      <c r="F194" s="31" t="s">
        <v>31</v>
      </c>
      <c r="G194" t="s">
        <v>276</v>
      </c>
      <c r="H194">
        <v>100</v>
      </c>
      <c r="I194" t="s">
        <v>92</v>
      </c>
      <c r="J194" t="s">
        <v>242</v>
      </c>
      <c r="K194" t="s">
        <v>19</v>
      </c>
      <c r="L194" t="s">
        <v>20</v>
      </c>
      <c r="M194" t="s">
        <v>326</v>
      </c>
      <c r="N194" t="s">
        <v>55</v>
      </c>
      <c r="O194">
        <v>28001364</v>
      </c>
    </row>
    <row r="195" spans="1:16">
      <c r="A195">
        <v>89</v>
      </c>
      <c r="B195">
        <v>1</v>
      </c>
      <c r="C195">
        <v>0.57276995305164202</v>
      </c>
      <c r="D195" t="s">
        <v>14</v>
      </c>
      <c r="E195">
        <v>25</v>
      </c>
      <c r="F195" s="21" t="s">
        <v>15</v>
      </c>
      <c r="G195" t="s">
        <v>276</v>
      </c>
      <c r="H195">
        <v>138.52000000000001</v>
      </c>
      <c r="I195" t="s">
        <v>167</v>
      </c>
      <c r="J195" t="s">
        <v>242</v>
      </c>
      <c r="K195" t="s">
        <v>19</v>
      </c>
      <c r="L195" t="s">
        <v>20</v>
      </c>
      <c r="M195" t="s">
        <v>59</v>
      </c>
      <c r="N195">
        <v>0</v>
      </c>
      <c r="O195">
        <v>30171428</v>
      </c>
      <c r="P195" t="s">
        <v>268</v>
      </c>
    </row>
    <row r="196" spans="1:16">
      <c r="A196">
        <v>89</v>
      </c>
      <c r="B196">
        <v>4</v>
      </c>
      <c r="C196">
        <v>0.52582159624413205</v>
      </c>
      <c r="D196" t="s">
        <v>14</v>
      </c>
      <c r="E196">
        <v>25</v>
      </c>
      <c r="F196" s="21" t="s">
        <v>15</v>
      </c>
      <c r="G196" t="s">
        <v>276</v>
      </c>
      <c r="H196">
        <v>138.52000000000001</v>
      </c>
      <c r="I196" t="s">
        <v>167</v>
      </c>
      <c r="J196" t="s">
        <v>242</v>
      </c>
      <c r="K196" t="s">
        <v>19</v>
      </c>
      <c r="L196" t="s">
        <v>20</v>
      </c>
      <c r="M196" t="s">
        <v>59</v>
      </c>
      <c r="N196">
        <v>0</v>
      </c>
      <c r="O196">
        <v>30171428</v>
      </c>
    </row>
    <row r="197" spans="1:16">
      <c r="A197">
        <v>89</v>
      </c>
      <c r="B197">
        <v>24</v>
      </c>
      <c r="C197">
        <v>0.29107981220657198</v>
      </c>
      <c r="D197" t="s">
        <v>14</v>
      </c>
      <c r="E197">
        <v>25</v>
      </c>
      <c r="F197" s="21" t="s">
        <v>15</v>
      </c>
      <c r="G197" t="s">
        <v>276</v>
      </c>
      <c r="H197">
        <v>138.52000000000001</v>
      </c>
      <c r="I197" t="s">
        <v>167</v>
      </c>
      <c r="J197" t="s">
        <v>242</v>
      </c>
      <c r="K197" t="s">
        <v>19</v>
      </c>
      <c r="L197" t="s">
        <v>20</v>
      </c>
      <c r="M197" t="s">
        <v>59</v>
      </c>
      <c r="N197">
        <v>0</v>
      </c>
      <c r="O197">
        <v>30171428</v>
      </c>
    </row>
    <row r="198" spans="1:16">
      <c r="A198">
        <v>90</v>
      </c>
      <c r="B198">
        <f>15/60</f>
        <v>0.25</v>
      </c>
      <c r="C198">
        <v>0.42</v>
      </c>
      <c r="D198" t="s">
        <v>14</v>
      </c>
      <c r="E198" t="s">
        <v>326</v>
      </c>
      <c r="F198" s="16" t="s">
        <v>74</v>
      </c>
      <c r="G198" t="s">
        <v>276</v>
      </c>
      <c r="H198">
        <v>10</v>
      </c>
      <c r="I198" s="6" t="s">
        <v>92</v>
      </c>
      <c r="J198" t="s">
        <v>242</v>
      </c>
      <c r="K198" t="s">
        <v>19</v>
      </c>
      <c r="L198" t="s">
        <v>20</v>
      </c>
      <c r="M198" t="s">
        <v>326</v>
      </c>
      <c r="N198">
        <v>0</v>
      </c>
      <c r="O198">
        <v>29972867</v>
      </c>
      <c r="P198" t="s">
        <v>316</v>
      </c>
    </row>
    <row r="199" spans="1:16">
      <c r="A199">
        <v>90</v>
      </c>
      <c r="B199">
        <v>0.5</v>
      </c>
      <c r="C199">
        <v>0.4</v>
      </c>
      <c r="D199" t="s">
        <v>14</v>
      </c>
      <c r="E199" t="s">
        <v>326</v>
      </c>
      <c r="F199" s="16" t="s">
        <v>74</v>
      </c>
      <c r="G199" t="s">
        <v>276</v>
      </c>
      <c r="H199">
        <v>10</v>
      </c>
      <c r="I199" s="6" t="s">
        <v>92</v>
      </c>
      <c r="J199" t="s">
        <v>242</v>
      </c>
      <c r="K199" t="s">
        <v>19</v>
      </c>
      <c r="L199" t="s">
        <v>20</v>
      </c>
      <c r="M199" t="s">
        <v>326</v>
      </c>
      <c r="N199">
        <v>0</v>
      </c>
      <c r="O199">
        <v>29972867</v>
      </c>
    </row>
    <row r="200" spans="1:16">
      <c r="A200">
        <v>90</v>
      </c>
      <c r="B200">
        <v>3</v>
      </c>
      <c r="C200">
        <v>0.27</v>
      </c>
      <c r="D200" t="s">
        <v>14</v>
      </c>
      <c r="E200" t="s">
        <v>326</v>
      </c>
      <c r="F200" s="16" t="s">
        <v>74</v>
      </c>
      <c r="G200" t="s">
        <v>276</v>
      </c>
      <c r="H200">
        <v>10</v>
      </c>
      <c r="I200" s="6" t="s">
        <v>92</v>
      </c>
      <c r="J200" t="s">
        <v>242</v>
      </c>
      <c r="K200" t="s">
        <v>19</v>
      </c>
      <c r="L200" t="s">
        <v>20</v>
      </c>
      <c r="M200" t="s">
        <v>326</v>
      </c>
      <c r="N200">
        <v>0</v>
      </c>
      <c r="O200">
        <v>29972867</v>
      </c>
    </row>
    <row r="201" spans="1:16">
      <c r="A201">
        <v>90</v>
      </c>
      <c r="B201">
        <v>6</v>
      </c>
      <c r="C201">
        <v>0.16</v>
      </c>
      <c r="D201" t="s">
        <v>14</v>
      </c>
      <c r="E201" t="s">
        <v>326</v>
      </c>
      <c r="F201" s="16" t="s">
        <v>74</v>
      </c>
      <c r="G201" t="s">
        <v>276</v>
      </c>
      <c r="H201">
        <v>10</v>
      </c>
      <c r="I201" s="6" t="s">
        <v>92</v>
      </c>
      <c r="J201" t="s">
        <v>242</v>
      </c>
      <c r="K201" t="s">
        <v>19</v>
      </c>
      <c r="L201" t="s">
        <v>20</v>
      </c>
      <c r="M201" t="s">
        <v>326</v>
      </c>
      <c r="N201">
        <v>0</v>
      </c>
      <c r="O201">
        <v>29972867</v>
      </c>
    </row>
    <row r="202" spans="1:16">
      <c r="A202">
        <v>90</v>
      </c>
      <c r="B202">
        <v>24</v>
      </c>
      <c r="C202">
        <v>1.4</v>
      </c>
      <c r="D202" t="s">
        <v>14</v>
      </c>
      <c r="E202" t="s">
        <v>326</v>
      </c>
      <c r="F202" s="16" t="s">
        <v>74</v>
      </c>
      <c r="G202" t="s">
        <v>276</v>
      </c>
      <c r="H202">
        <v>10</v>
      </c>
      <c r="I202" s="6" t="s">
        <v>92</v>
      </c>
      <c r="J202" t="s">
        <v>242</v>
      </c>
      <c r="K202" t="s">
        <v>19</v>
      </c>
      <c r="L202" t="s">
        <v>20</v>
      </c>
      <c r="M202" t="s">
        <v>326</v>
      </c>
      <c r="N202">
        <v>0</v>
      </c>
      <c r="O202">
        <v>29972867</v>
      </c>
    </row>
    <row r="203" spans="1:16">
      <c r="A203">
        <v>91</v>
      </c>
      <c r="B203">
        <v>0.5</v>
      </c>
      <c r="C203">
        <v>0.89285714285715601</v>
      </c>
      <c r="D203" t="s">
        <v>14</v>
      </c>
      <c r="E203" t="s">
        <v>326</v>
      </c>
      <c r="F203" s="16" t="s">
        <v>74</v>
      </c>
      <c r="G203" t="s">
        <v>276</v>
      </c>
      <c r="H203">
        <v>10</v>
      </c>
      <c r="I203" s="6" t="s">
        <v>92</v>
      </c>
      <c r="J203" t="s">
        <v>242</v>
      </c>
      <c r="K203" t="s">
        <v>19</v>
      </c>
      <c r="L203" t="s">
        <v>20</v>
      </c>
      <c r="M203" t="s">
        <v>326</v>
      </c>
      <c r="N203">
        <v>0</v>
      </c>
      <c r="O203">
        <v>29972867</v>
      </c>
      <c r="P203" t="s">
        <v>317</v>
      </c>
    </row>
    <row r="204" spans="1:16">
      <c r="A204">
        <v>91</v>
      </c>
      <c r="B204">
        <v>3</v>
      </c>
      <c r="C204">
        <v>0.89285714285715601</v>
      </c>
      <c r="D204" t="s">
        <v>14</v>
      </c>
      <c r="E204" t="s">
        <v>326</v>
      </c>
      <c r="F204" s="16" t="s">
        <v>74</v>
      </c>
      <c r="G204" t="s">
        <v>276</v>
      </c>
      <c r="H204">
        <v>10</v>
      </c>
      <c r="I204" s="6" t="s">
        <v>92</v>
      </c>
      <c r="J204" t="s">
        <v>242</v>
      </c>
      <c r="K204" t="s">
        <v>19</v>
      </c>
      <c r="L204" t="s">
        <v>20</v>
      </c>
      <c r="M204" t="s">
        <v>326</v>
      </c>
      <c r="N204">
        <v>0</v>
      </c>
      <c r="O204">
        <v>29972867</v>
      </c>
    </row>
    <row r="205" spans="1:16">
      <c r="A205">
        <v>92</v>
      </c>
      <c r="B205">
        <v>48</v>
      </c>
      <c r="C205">
        <v>0.75757575757575901</v>
      </c>
      <c r="D205" t="s">
        <v>14</v>
      </c>
      <c r="E205">
        <v>20</v>
      </c>
      <c r="F205" s="21" t="s">
        <v>15</v>
      </c>
      <c r="G205" t="s">
        <v>276</v>
      </c>
      <c r="H205">
        <v>13.5</v>
      </c>
      <c r="I205" t="s">
        <v>81</v>
      </c>
      <c r="J205" t="s">
        <v>152</v>
      </c>
      <c r="K205" t="s">
        <v>19</v>
      </c>
      <c r="L205" t="s">
        <v>20</v>
      </c>
      <c r="M205" t="s">
        <v>326</v>
      </c>
      <c r="N205">
        <v>500</v>
      </c>
      <c r="O205">
        <v>34029471</v>
      </c>
      <c r="P205" t="s">
        <v>180</v>
      </c>
    </row>
    <row r="206" spans="1:16">
      <c r="A206">
        <v>93</v>
      </c>
      <c r="B206">
        <v>72</v>
      </c>
      <c r="C206">
        <v>1.9736842105263099</v>
      </c>
      <c r="D206" t="s">
        <v>14</v>
      </c>
      <c r="E206">
        <v>20</v>
      </c>
      <c r="F206" s="21" t="s">
        <v>15</v>
      </c>
      <c r="G206" t="s">
        <v>276</v>
      </c>
      <c r="H206">
        <v>13.64</v>
      </c>
      <c r="I206" t="s">
        <v>29</v>
      </c>
      <c r="J206" t="s">
        <v>152</v>
      </c>
      <c r="K206" t="s">
        <v>19</v>
      </c>
      <c r="L206" t="s">
        <v>20</v>
      </c>
      <c r="M206" t="s">
        <v>196</v>
      </c>
      <c r="N206">
        <v>500</v>
      </c>
      <c r="O206">
        <v>31565854</v>
      </c>
      <c r="P206" t="s">
        <v>185</v>
      </c>
    </row>
    <row r="207" spans="1:16">
      <c r="A207">
        <v>94</v>
      </c>
      <c r="B207">
        <v>72</v>
      </c>
      <c r="C207">
        <v>1.18421052631579</v>
      </c>
      <c r="D207" t="s">
        <v>14</v>
      </c>
      <c r="E207">
        <v>20</v>
      </c>
      <c r="F207" s="21" t="s">
        <v>15</v>
      </c>
      <c r="G207" t="s">
        <v>276</v>
      </c>
      <c r="H207">
        <v>13.64</v>
      </c>
      <c r="I207" t="s">
        <v>29</v>
      </c>
      <c r="J207" t="s">
        <v>152</v>
      </c>
      <c r="K207" t="s">
        <v>19</v>
      </c>
      <c r="L207" t="s">
        <v>20</v>
      </c>
      <c r="M207" t="s">
        <v>196</v>
      </c>
      <c r="N207">
        <v>500</v>
      </c>
      <c r="O207">
        <v>31565854</v>
      </c>
    </row>
    <row r="208" spans="1:16">
      <c r="A208">
        <v>95</v>
      </c>
      <c r="B208">
        <v>5</v>
      </c>
      <c r="C208">
        <v>1.13636363636362</v>
      </c>
      <c r="D208" t="s">
        <v>14</v>
      </c>
      <c r="E208" s="21">
        <v>21.4</v>
      </c>
      <c r="F208" s="31" t="s">
        <v>31</v>
      </c>
      <c r="G208" t="s">
        <v>276</v>
      </c>
      <c r="H208">
        <v>6.4</v>
      </c>
      <c r="I208" t="s">
        <v>81</v>
      </c>
      <c r="J208" t="s">
        <v>152</v>
      </c>
      <c r="K208" t="s">
        <v>19</v>
      </c>
      <c r="L208" t="s">
        <v>160</v>
      </c>
      <c r="M208" t="s">
        <v>326</v>
      </c>
      <c r="N208">
        <v>866</v>
      </c>
      <c r="O208">
        <v>29123332</v>
      </c>
      <c r="P208" t="s">
        <v>182</v>
      </c>
    </row>
    <row r="209" spans="1:16">
      <c r="A209">
        <v>95</v>
      </c>
      <c r="B209">
        <v>24</v>
      </c>
      <c r="C209">
        <v>1.13636363636362</v>
      </c>
      <c r="D209" t="s">
        <v>14</v>
      </c>
      <c r="E209" s="21">
        <v>21.4</v>
      </c>
      <c r="F209" s="31" t="s">
        <v>31</v>
      </c>
      <c r="G209" t="s">
        <v>276</v>
      </c>
      <c r="H209">
        <v>6.4</v>
      </c>
      <c r="I209" t="s">
        <v>81</v>
      </c>
      <c r="J209" t="s">
        <v>152</v>
      </c>
      <c r="K209" t="s">
        <v>19</v>
      </c>
      <c r="L209" t="s">
        <v>160</v>
      </c>
      <c r="M209" t="s">
        <v>326</v>
      </c>
      <c r="N209">
        <v>866</v>
      </c>
      <c r="O209">
        <v>29123332</v>
      </c>
    </row>
    <row r="210" spans="1:16">
      <c r="A210">
        <v>95</v>
      </c>
      <c r="B210">
        <v>72</v>
      </c>
      <c r="C210">
        <v>0.56818181818181002</v>
      </c>
      <c r="D210" t="s">
        <v>14</v>
      </c>
      <c r="E210" s="21">
        <v>21.4</v>
      </c>
      <c r="F210" s="31" t="s">
        <v>31</v>
      </c>
      <c r="G210" t="s">
        <v>276</v>
      </c>
      <c r="H210">
        <v>6.4</v>
      </c>
      <c r="I210" t="s">
        <v>81</v>
      </c>
      <c r="J210" t="s">
        <v>152</v>
      </c>
      <c r="K210" t="s">
        <v>19</v>
      </c>
      <c r="L210" t="s">
        <v>160</v>
      </c>
      <c r="M210" t="s">
        <v>326</v>
      </c>
      <c r="N210">
        <v>866</v>
      </c>
      <c r="O210">
        <v>29123332</v>
      </c>
    </row>
    <row r="211" spans="1:16">
      <c r="A211">
        <v>96</v>
      </c>
      <c r="B211">
        <v>5</v>
      </c>
      <c r="C211">
        <v>1.19047619047619</v>
      </c>
      <c r="D211" t="s">
        <v>14</v>
      </c>
      <c r="E211" s="21">
        <v>21.4</v>
      </c>
      <c r="F211" s="31" t="s">
        <v>31</v>
      </c>
      <c r="G211" t="s">
        <v>276</v>
      </c>
      <c r="H211">
        <v>6.4</v>
      </c>
      <c r="I211" t="s">
        <v>81</v>
      </c>
      <c r="J211" t="s">
        <v>152</v>
      </c>
      <c r="K211" t="s">
        <v>19</v>
      </c>
      <c r="L211" t="s">
        <v>160</v>
      </c>
      <c r="M211" t="s">
        <v>326</v>
      </c>
      <c r="N211">
        <v>866</v>
      </c>
      <c r="O211">
        <v>29123332</v>
      </c>
      <c r="P211" t="s">
        <v>183</v>
      </c>
    </row>
    <row r="212" spans="1:16">
      <c r="A212">
        <v>96</v>
      </c>
      <c r="B212">
        <v>24</v>
      </c>
      <c r="C212">
        <v>0.952380952380952</v>
      </c>
      <c r="D212" t="s">
        <v>14</v>
      </c>
      <c r="E212" s="21">
        <v>21.4</v>
      </c>
      <c r="F212" s="31" t="s">
        <v>31</v>
      </c>
      <c r="G212" t="s">
        <v>276</v>
      </c>
      <c r="H212">
        <v>6.4</v>
      </c>
      <c r="I212" t="s">
        <v>81</v>
      </c>
      <c r="J212" t="s">
        <v>152</v>
      </c>
      <c r="K212" t="s">
        <v>19</v>
      </c>
      <c r="L212" t="s">
        <v>160</v>
      </c>
      <c r="M212" t="s">
        <v>326</v>
      </c>
      <c r="N212">
        <v>866</v>
      </c>
      <c r="O212">
        <v>29123332</v>
      </c>
    </row>
    <row r="213" spans="1:16" ht="15" thickBot="1">
      <c r="A213">
        <v>96</v>
      </c>
      <c r="B213">
        <v>72</v>
      </c>
      <c r="C213">
        <v>0.476190476190475</v>
      </c>
      <c r="D213" t="s">
        <v>14</v>
      </c>
      <c r="E213" s="21">
        <v>21.4</v>
      </c>
      <c r="F213" s="31" t="s">
        <v>31</v>
      </c>
      <c r="G213" t="s">
        <v>276</v>
      </c>
      <c r="H213">
        <v>6.4</v>
      </c>
      <c r="I213" t="s">
        <v>81</v>
      </c>
      <c r="J213" t="s">
        <v>152</v>
      </c>
      <c r="K213" t="s">
        <v>19</v>
      </c>
      <c r="L213" t="s">
        <v>160</v>
      </c>
      <c r="M213" t="s">
        <v>326</v>
      </c>
      <c r="N213">
        <v>866</v>
      </c>
      <c r="O213">
        <v>29123332</v>
      </c>
    </row>
    <row r="214" spans="1:16" ht="15" thickBot="1">
      <c r="A214">
        <v>97</v>
      </c>
      <c r="B214">
        <v>24</v>
      </c>
      <c r="C214">
        <v>0.3</v>
      </c>
      <c r="D214" t="s">
        <v>14</v>
      </c>
      <c r="E214">
        <v>18.399999999999999</v>
      </c>
      <c r="F214" t="s">
        <v>15</v>
      </c>
      <c r="G214" t="s">
        <v>276</v>
      </c>
      <c r="H214">
        <v>50</v>
      </c>
      <c r="I214" t="s">
        <v>92</v>
      </c>
      <c r="J214" t="s">
        <v>206</v>
      </c>
      <c r="K214" t="s">
        <v>19</v>
      </c>
      <c r="L214" t="s">
        <v>216</v>
      </c>
      <c r="M214" t="s">
        <v>196</v>
      </c>
      <c r="N214">
        <v>5000</v>
      </c>
      <c r="O214">
        <v>26238078</v>
      </c>
      <c r="P214" s="17" t="s">
        <v>232</v>
      </c>
    </row>
    <row r="215" spans="1:16" ht="15" thickBot="1">
      <c r="A215">
        <v>98</v>
      </c>
      <c r="B215">
        <v>24</v>
      </c>
      <c r="C215">
        <v>0.3</v>
      </c>
      <c r="D215" t="s">
        <v>14</v>
      </c>
      <c r="E215" s="10">
        <v>18.399999999999999</v>
      </c>
      <c r="F215" t="s">
        <v>15</v>
      </c>
      <c r="G215" t="s">
        <v>276</v>
      </c>
      <c r="H215">
        <v>100</v>
      </c>
      <c r="I215" t="s">
        <v>92</v>
      </c>
      <c r="J215" t="s">
        <v>206</v>
      </c>
      <c r="K215" t="s">
        <v>19</v>
      </c>
      <c r="L215" t="s">
        <v>216</v>
      </c>
      <c r="M215" t="s">
        <v>196</v>
      </c>
      <c r="N215">
        <v>5000</v>
      </c>
      <c r="O215">
        <v>26238078</v>
      </c>
      <c r="P215" s="17" t="s">
        <v>384</v>
      </c>
    </row>
    <row r="216" spans="1:16">
      <c r="A216">
        <v>99</v>
      </c>
      <c r="B216">
        <f>80/60</f>
        <v>1.3333333333333333</v>
      </c>
      <c r="C216" s="11">
        <v>1.1240000000000001</v>
      </c>
      <c r="D216" t="s">
        <v>14</v>
      </c>
      <c r="E216">
        <v>19.7</v>
      </c>
      <c r="F216" t="s">
        <v>387</v>
      </c>
      <c r="G216" t="s">
        <v>276</v>
      </c>
      <c r="H216">
        <v>109</v>
      </c>
      <c r="I216" s="10" t="s">
        <v>169</v>
      </c>
      <c r="J216" t="s">
        <v>206</v>
      </c>
      <c r="K216" t="s">
        <v>19</v>
      </c>
      <c r="L216" t="s">
        <v>221</v>
      </c>
      <c r="M216" t="s">
        <v>196</v>
      </c>
      <c r="N216">
        <v>0</v>
      </c>
      <c r="O216">
        <v>29341587</v>
      </c>
      <c r="P216" t="s">
        <v>386</v>
      </c>
    </row>
    <row r="217" spans="1:16">
      <c r="A217">
        <v>99</v>
      </c>
      <c r="B217">
        <v>24</v>
      </c>
      <c r="C217" s="11">
        <v>0.432</v>
      </c>
      <c r="D217" t="s">
        <v>14</v>
      </c>
      <c r="E217">
        <v>19.7</v>
      </c>
      <c r="F217" t="s">
        <v>387</v>
      </c>
      <c r="G217" t="s">
        <v>276</v>
      </c>
      <c r="H217">
        <v>109</v>
      </c>
      <c r="I217" s="10" t="s">
        <v>169</v>
      </c>
      <c r="J217" t="s">
        <v>206</v>
      </c>
      <c r="K217" t="s">
        <v>19</v>
      </c>
      <c r="L217" t="s">
        <v>221</v>
      </c>
      <c r="M217" t="s">
        <v>196</v>
      </c>
      <c r="N217">
        <v>0</v>
      </c>
      <c r="O217">
        <v>29341587</v>
      </c>
      <c r="P217" t="s">
        <v>386</v>
      </c>
    </row>
    <row r="218" spans="1:16">
      <c r="A218">
        <v>100</v>
      </c>
      <c r="B218">
        <v>24</v>
      </c>
      <c r="C218" s="11">
        <v>7.9000000000000001E-2</v>
      </c>
      <c r="D218" t="s">
        <v>14</v>
      </c>
      <c r="E218">
        <v>19.7</v>
      </c>
      <c r="F218" t="s">
        <v>387</v>
      </c>
      <c r="G218" t="s">
        <v>276</v>
      </c>
      <c r="H218">
        <v>127</v>
      </c>
      <c r="I218" s="10" t="s">
        <v>169</v>
      </c>
      <c r="J218" t="s">
        <v>206</v>
      </c>
      <c r="K218" t="s">
        <v>19</v>
      </c>
      <c r="L218" t="s">
        <v>221</v>
      </c>
      <c r="M218" t="s">
        <v>196</v>
      </c>
      <c r="N218">
        <v>0</v>
      </c>
      <c r="O218">
        <v>29341587</v>
      </c>
      <c r="P218" s="11" t="s">
        <v>226</v>
      </c>
    </row>
    <row r="219" spans="1:16">
      <c r="A219">
        <v>101</v>
      </c>
      <c r="B219">
        <v>0.5</v>
      </c>
      <c r="C219">
        <v>5.8655462184873901</v>
      </c>
      <c r="D219" t="s">
        <v>14</v>
      </c>
      <c r="E219">
        <v>35</v>
      </c>
      <c r="F219" s="6" t="s">
        <v>290</v>
      </c>
      <c r="G219" t="s">
        <v>276</v>
      </c>
      <c r="H219">
        <v>52</v>
      </c>
      <c r="I219" t="s">
        <v>167</v>
      </c>
      <c r="J219" t="s">
        <v>206</v>
      </c>
      <c r="K219" t="s">
        <v>19</v>
      </c>
      <c r="L219" t="s">
        <v>20</v>
      </c>
      <c r="M219" t="s">
        <v>381</v>
      </c>
      <c r="N219">
        <v>6000</v>
      </c>
      <c r="O219">
        <v>30706223</v>
      </c>
      <c r="P219" t="s">
        <v>237</v>
      </c>
    </row>
    <row r="220" spans="1:16">
      <c r="A220">
        <v>101</v>
      </c>
      <c r="B220">
        <v>1</v>
      </c>
      <c r="C220">
        <v>8.5882352941176396</v>
      </c>
      <c r="D220" t="s">
        <v>14</v>
      </c>
      <c r="E220">
        <v>35</v>
      </c>
      <c r="F220" s="6" t="s">
        <v>290</v>
      </c>
      <c r="G220" t="s">
        <v>276</v>
      </c>
      <c r="H220">
        <v>52</v>
      </c>
      <c r="I220" t="s">
        <v>167</v>
      </c>
      <c r="J220" t="s">
        <v>206</v>
      </c>
      <c r="K220" t="s">
        <v>19</v>
      </c>
      <c r="L220" t="s">
        <v>20</v>
      </c>
      <c r="M220" t="s">
        <v>381</v>
      </c>
      <c r="N220">
        <v>6000</v>
      </c>
      <c r="O220">
        <v>30706223</v>
      </c>
    </row>
    <row r="221" spans="1:16">
      <c r="A221">
        <v>101</v>
      </c>
      <c r="B221">
        <v>2</v>
      </c>
      <c r="C221">
        <v>6.4705882352941098</v>
      </c>
      <c r="D221" t="s">
        <v>14</v>
      </c>
      <c r="E221">
        <v>35</v>
      </c>
      <c r="F221" s="6" t="s">
        <v>290</v>
      </c>
      <c r="G221" t="s">
        <v>276</v>
      </c>
      <c r="H221">
        <v>52</v>
      </c>
      <c r="I221" t="s">
        <v>167</v>
      </c>
      <c r="J221" t="s">
        <v>206</v>
      </c>
      <c r="K221" t="s">
        <v>19</v>
      </c>
      <c r="L221" t="s">
        <v>20</v>
      </c>
      <c r="M221" t="s">
        <v>381</v>
      </c>
      <c r="N221">
        <v>6000</v>
      </c>
      <c r="O221">
        <v>30706223</v>
      </c>
    </row>
    <row r="222" spans="1:16" ht="15.6">
      <c r="A222">
        <v>102</v>
      </c>
      <c r="B222">
        <v>1</v>
      </c>
      <c r="C222">
        <v>0.71428571428571497</v>
      </c>
      <c r="D222" t="s">
        <v>14</v>
      </c>
      <c r="E222" t="s">
        <v>326</v>
      </c>
      <c r="F222" s="9" t="s">
        <v>166</v>
      </c>
      <c r="G222" t="s">
        <v>276</v>
      </c>
      <c r="H222">
        <v>70</v>
      </c>
      <c r="I222" t="s">
        <v>167</v>
      </c>
      <c r="J222" t="s">
        <v>242</v>
      </c>
      <c r="K222" t="s">
        <v>250</v>
      </c>
      <c r="L222" t="s">
        <v>20</v>
      </c>
      <c r="M222" t="s">
        <v>196</v>
      </c>
      <c r="N222" t="s">
        <v>55</v>
      </c>
      <c r="O222">
        <v>23369008</v>
      </c>
      <c r="P222" t="s">
        <v>263</v>
      </c>
    </row>
    <row r="223" spans="1:16" ht="15.6">
      <c r="A223">
        <v>103</v>
      </c>
      <c r="B223">
        <v>1</v>
      </c>
      <c r="C223">
        <v>0.83333333333332804</v>
      </c>
      <c r="D223" t="s">
        <v>14</v>
      </c>
      <c r="E223" t="s">
        <v>326</v>
      </c>
      <c r="F223" s="9" t="s">
        <v>166</v>
      </c>
      <c r="G223" t="s">
        <v>276</v>
      </c>
      <c r="H223">
        <v>107</v>
      </c>
      <c r="I223" t="s">
        <v>167</v>
      </c>
      <c r="J223" t="s">
        <v>242</v>
      </c>
      <c r="K223" t="s">
        <v>264</v>
      </c>
      <c r="L223" t="s">
        <v>20</v>
      </c>
      <c r="M223" t="s">
        <v>59</v>
      </c>
      <c r="N223" t="s">
        <v>55</v>
      </c>
      <c r="O223">
        <v>23369008</v>
      </c>
      <c r="P223" t="s">
        <v>265</v>
      </c>
    </row>
    <row r="224" spans="1:16" ht="15.6">
      <c r="A224">
        <v>104</v>
      </c>
      <c r="B224">
        <v>1</v>
      </c>
      <c r="C224">
        <v>0.83333333333332804</v>
      </c>
      <c r="D224" t="s">
        <v>14</v>
      </c>
      <c r="E224" t="s">
        <v>326</v>
      </c>
      <c r="F224" s="9" t="s">
        <v>166</v>
      </c>
      <c r="G224" t="s">
        <v>276</v>
      </c>
      <c r="H224">
        <v>121</v>
      </c>
      <c r="I224" t="s">
        <v>167</v>
      </c>
      <c r="J224" t="s">
        <v>242</v>
      </c>
      <c r="K224" t="s">
        <v>250</v>
      </c>
      <c r="L224" t="s">
        <v>20</v>
      </c>
      <c r="M224" t="s">
        <v>196</v>
      </c>
      <c r="N224" t="s">
        <v>55</v>
      </c>
      <c r="O224">
        <v>23369008</v>
      </c>
      <c r="P224" t="s">
        <v>266</v>
      </c>
    </row>
    <row r="225" spans="1:16" ht="15.6">
      <c r="A225">
        <v>105</v>
      </c>
      <c r="B225">
        <v>1</v>
      </c>
      <c r="C225">
        <v>1.4285714285714299</v>
      </c>
      <c r="D225" t="s">
        <v>14</v>
      </c>
      <c r="E225" t="s">
        <v>326</v>
      </c>
      <c r="F225" s="9" t="s">
        <v>166</v>
      </c>
      <c r="G225" t="s">
        <v>276</v>
      </c>
      <c r="H225">
        <v>140</v>
      </c>
      <c r="I225" t="s">
        <v>167</v>
      </c>
      <c r="J225" t="s">
        <v>242</v>
      </c>
      <c r="K225" t="s">
        <v>264</v>
      </c>
      <c r="L225" t="s">
        <v>20</v>
      </c>
      <c r="M225" t="s">
        <v>59</v>
      </c>
      <c r="N225" t="s">
        <v>55</v>
      </c>
      <c r="O225">
        <v>23369008</v>
      </c>
      <c r="P225" t="s">
        <v>267</v>
      </c>
    </row>
    <row r="226" spans="1:16">
      <c r="A226">
        <v>106</v>
      </c>
      <c r="B226">
        <v>1</v>
      </c>
      <c r="C226">
        <v>7.14</v>
      </c>
      <c r="D226" t="s">
        <v>14</v>
      </c>
      <c r="E226">
        <v>23</v>
      </c>
      <c r="F226" s="16" t="s">
        <v>302</v>
      </c>
      <c r="G226" t="s">
        <v>276</v>
      </c>
      <c r="H226">
        <v>190</v>
      </c>
      <c r="I226" s="6" t="s">
        <v>318</v>
      </c>
      <c r="J226" t="s">
        <v>242</v>
      </c>
      <c r="K226" t="s">
        <v>252</v>
      </c>
      <c r="L226" t="s">
        <v>20</v>
      </c>
      <c r="M226" t="s">
        <v>326</v>
      </c>
      <c r="N226">
        <v>0</v>
      </c>
      <c r="O226">
        <v>23850887</v>
      </c>
      <c r="P226" t="s">
        <v>319</v>
      </c>
    </row>
    <row r="227" spans="1:16">
      <c r="A227">
        <v>106</v>
      </c>
      <c r="B227">
        <v>4</v>
      </c>
      <c r="C227">
        <v>3.88</v>
      </c>
      <c r="D227" t="s">
        <v>14</v>
      </c>
      <c r="E227">
        <v>23</v>
      </c>
      <c r="F227" s="16" t="s">
        <v>302</v>
      </c>
      <c r="G227" t="s">
        <v>276</v>
      </c>
      <c r="H227">
        <v>190</v>
      </c>
      <c r="I227" s="6" t="s">
        <v>318</v>
      </c>
      <c r="J227" t="s">
        <v>242</v>
      </c>
      <c r="K227" t="s">
        <v>252</v>
      </c>
      <c r="L227" t="s">
        <v>20</v>
      </c>
      <c r="M227" t="s">
        <v>326</v>
      </c>
      <c r="N227">
        <v>0</v>
      </c>
      <c r="O227">
        <v>23850887</v>
      </c>
    </row>
    <row r="228" spans="1:16">
      <c r="A228">
        <v>106</v>
      </c>
      <c r="B228">
        <v>24</v>
      </c>
      <c r="C228">
        <v>1.98</v>
      </c>
      <c r="D228" t="s">
        <v>14</v>
      </c>
      <c r="E228">
        <v>23</v>
      </c>
      <c r="F228" s="16" t="s">
        <v>302</v>
      </c>
      <c r="G228" t="s">
        <v>276</v>
      </c>
      <c r="H228">
        <v>190</v>
      </c>
      <c r="I228" s="6" t="s">
        <v>318</v>
      </c>
      <c r="J228" t="s">
        <v>242</v>
      </c>
      <c r="K228" t="s">
        <v>252</v>
      </c>
      <c r="L228" t="s">
        <v>20</v>
      </c>
      <c r="M228" t="s">
        <v>326</v>
      </c>
      <c r="N228">
        <v>0</v>
      </c>
      <c r="O228">
        <v>23850887</v>
      </c>
    </row>
    <row r="229" spans="1:16">
      <c r="A229">
        <v>106</v>
      </c>
      <c r="B229">
        <v>48</v>
      </c>
      <c r="C229">
        <v>0.23</v>
      </c>
      <c r="D229" t="s">
        <v>14</v>
      </c>
      <c r="E229">
        <v>23</v>
      </c>
      <c r="F229" s="16" t="s">
        <v>302</v>
      </c>
      <c r="G229" t="s">
        <v>276</v>
      </c>
      <c r="H229">
        <v>190</v>
      </c>
      <c r="I229" s="6" t="s">
        <v>318</v>
      </c>
      <c r="J229" t="s">
        <v>242</v>
      </c>
      <c r="K229" t="s">
        <v>252</v>
      </c>
      <c r="L229" t="s">
        <v>20</v>
      </c>
      <c r="M229" t="s">
        <v>326</v>
      </c>
      <c r="N229">
        <v>0</v>
      </c>
      <c r="O229">
        <v>23850887</v>
      </c>
    </row>
  </sheetData>
  <phoneticPr fontId="16" type="noConversion"/>
  <hyperlinks>
    <hyperlink ref="O95" r:id="rId1" tooltip="Persistent link using digital object identifier" xr:uid="{00000000-0004-0000-0500-000000000000}"/>
    <hyperlink ref="O117" r:id="rId2" display=" 25955122" xr:uid="{00000000-0004-0000-0500-000002000000}"/>
    <hyperlink ref="O170" r:id="rId3" xr:uid="{00000000-0004-0000-0500-000008000000}"/>
    <hyperlink ref="O118" r:id="rId4" display=" 25955122" xr:uid="{2FE95901-3755-4B7A-80F5-777FE0A28965}"/>
    <hyperlink ref="O96:O100" r:id="rId5" tooltip="Persistent link using digital object identifier" display="https://doi.org/10.1016/j.carbon.2010.11.005" xr:uid="{73A149AC-BA03-44CB-BA2A-C9FD9636952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6D095E23F0454EBFA67435C7BE15AE" ma:contentTypeVersion="4" ma:contentTypeDescription="Create a new document." ma:contentTypeScope="" ma:versionID="ee09cf352d8452bedc6041dc75434cec">
  <xsd:schema xmlns:xsd="http://www.w3.org/2001/XMLSchema" xmlns:xs="http://www.w3.org/2001/XMLSchema" xmlns:p="http://schemas.microsoft.com/office/2006/metadata/properties" xmlns:ns3="19048cd5-cade-486b-9842-986a2acce3fe" targetNamespace="http://schemas.microsoft.com/office/2006/metadata/properties" ma:root="true" ma:fieldsID="ec9d20b367d3d956fc957702d449be6b" ns3:_="">
    <xsd:import namespace="19048cd5-cade-486b-9842-986a2acce3f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048cd5-cade-486b-9842-986a2acce3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8CBC965-15C4-43E9-88DB-0B5CB572803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06CFDE3-F717-40C5-B4CA-F5363F655E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048cd5-cade-486b-9842-986a2acce3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9E0E8D5-9DC8-49F4-9BB9-50E5C9E8DA92}">
  <ds:schemaRefs>
    <ds:schemaRef ds:uri="http://purl.org/dc/elements/1.1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19048cd5-cade-486b-9842-986a2acce3fe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Spleen</vt:lpstr>
      <vt:lpstr>Lung</vt:lpstr>
      <vt:lpstr>Tumor</vt:lpstr>
      <vt:lpstr>Liver</vt:lpstr>
      <vt:lpstr>Heart</vt:lpstr>
      <vt:lpstr>Brain</vt:lpstr>
      <vt:lpstr>Blood</vt:lpstr>
      <vt:lpstr>Bone</vt:lpstr>
      <vt:lpstr>Stomach</vt:lpstr>
      <vt:lpstr>Pancreas</vt:lpstr>
      <vt:lpstr>Skin</vt:lpstr>
      <vt:lpstr>Tail</vt:lpstr>
      <vt:lpstr>Intestine</vt:lpstr>
      <vt:lpstr>Muscle</vt:lpstr>
      <vt:lpstr>Kidney</vt:lpstr>
    </vt:vector>
  </TitlesOfParts>
  <Company>New Jersey Institute of Technology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Mokshada Kumar</cp:lastModifiedBy>
  <cp:revision/>
  <dcterms:created xsi:type="dcterms:W3CDTF">2021-10-21T16:49:24Z</dcterms:created>
  <dcterms:modified xsi:type="dcterms:W3CDTF">2022-10-08T17:00:40Z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0x0101005D6D095E23F0454EBFA67435C7BE15AE</vt:lpwstr>
  </property>
</Properties>
</file>