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120" windowWidth="25360" windowHeight="14000" activeTab="3"/>
  </bookViews>
  <sheets>
    <sheet name="Calcul extent" sheetId="1" r:id="rId1"/>
    <sheet name="Répartition par fréquence" sheetId="2" r:id="rId2"/>
    <sheet name="Répartition par taille extent" sheetId="3" r:id="rId3"/>
    <sheet name="Repartition par jointur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4" l="1"/>
  <c r="E12" i="4"/>
  <c r="C12" i="4"/>
  <c r="E19" i="3"/>
  <c r="G19" i="3"/>
  <c r="H19" i="3"/>
  <c r="J19" i="3"/>
  <c r="E16" i="3"/>
  <c r="G16" i="3"/>
  <c r="H16" i="3"/>
  <c r="E17" i="3"/>
  <c r="G17" i="3"/>
  <c r="H17" i="3"/>
  <c r="E18" i="3"/>
  <c r="G18" i="3"/>
  <c r="H18" i="3"/>
  <c r="J16" i="3"/>
  <c r="E13" i="3"/>
  <c r="G13" i="3"/>
  <c r="H13" i="3"/>
  <c r="J13" i="3"/>
  <c r="D14" i="3"/>
  <c r="E14" i="3"/>
  <c r="G14" i="3"/>
  <c r="H14" i="3"/>
  <c r="J14" i="3"/>
  <c r="E15" i="3"/>
  <c r="G15" i="3"/>
  <c r="H15" i="3"/>
  <c r="J15" i="3"/>
  <c r="E12" i="3"/>
  <c r="G12" i="3"/>
  <c r="H12" i="3"/>
  <c r="J12" i="3"/>
  <c r="E4" i="3"/>
  <c r="G4" i="3"/>
  <c r="H4" i="3"/>
  <c r="J4" i="3"/>
  <c r="E11" i="3"/>
  <c r="G11" i="3"/>
  <c r="H11" i="3"/>
  <c r="E10" i="3"/>
  <c r="G10" i="3"/>
  <c r="H10" i="3"/>
  <c r="E9" i="3"/>
  <c r="G9" i="3"/>
  <c r="H9" i="3"/>
  <c r="E8" i="3"/>
  <c r="G8" i="3"/>
  <c r="H8" i="3"/>
  <c r="E7" i="3"/>
  <c r="G7" i="3"/>
  <c r="H7" i="3"/>
  <c r="J7" i="3"/>
  <c r="E5" i="3"/>
  <c r="G5" i="3"/>
  <c r="H5" i="3"/>
  <c r="J5" i="3"/>
  <c r="E6" i="3"/>
  <c r="G6" i="3"/>
  <c r="H6" i="3"/>
  <c r="J6" i="3"/>
  <c r="F3" i="3"/>
  <c r="E3" i="3"/>
  <c r="E12" i="2"/>
  <c r="G12" i="2"/>
  <c r="H12" i="2"/>
  <c r="E6" i="2"/>
  <c r="G6" i="2"/>
  <c r="H6" i="2"/>
  <c r="E5" i="2"/>
  <c r="G5" i="2"/>
  <c r="H5" i="2"/>
  <c r="D19" i="2"/>
  <c r="E19" i="2"/>
  <c r="G19" i="2"/>
  <c r="H19" i="2"/>
  <c r="E18" i="2"/>
  <c r="G18" i="2"/>
  <c r="H18" i="2"/>
  <c r="E11" i="2"/>
  <c r="G11" i="2"/>
  <c r="H11" i="2"/>
  <c r="E10" i="2"/>
  <c r="G10" i="2"/>
  <c r="H10" i="2"/>
  <c r="E17" i="2"/>
  <c r="G17" i="2"/>
  <c r="H17" i="2"/>
  <c r="E9" i="2"/>
  <c r="G9" i="2"/>
  <c r="H9" i="2"/>
  <c r="E8" i="2"/>
  <c r="G8" i="2"/>
  <c r="H8" i="2"/>
  <c r="E4" i="2"/>
  <c r="G4" i="2"/>
  <c r="H4" i="2"/>
  <c r="E7" i="2"/>
  <c r="G7" i="2"/>
  <c r="H7" i="2"/>
  <c r="F3" i="2"/>
  <c r="E3" i="2"/>
  <c r="E16" i="2"/>
  <c r="G16" i="2"/>
  <c r="H16" i="2"/>
  <c r="E15" i="2"/>
  <c r="G15" i="2"/>
  <c r="H15" i="2"/>
  <c r="E14" i="2"/>
  <c r="G14" i="2"/>
  <c r="H14" i="2"/>
  <c r="E13" i="2"/>
  <c r="G13" i="2"/>
  <c r="H13" i="2"/>
  <c r="F8" i="1"/>
  <c r="E8" i="1"/>
  <c r="G8" i="1"/>
  <c r="E4" i="1"/>
  <c r="G4" i="1"/>
  <c r="H4" i="1"/>
  <c r="E6" i="1"/>
  <c r="G6" i="1"/>
  <c r="E7" i="1"/>
  <c r="G7" i="1"/>
  <c r="E9" i="1"/>
  <c r="G9" i="1"/>
  <c r="E10" i="1"/>
  <c r="G10" i="1"/>
  <c r="E11" i="1"/>
  <c r="G11" i="1"/>
  <c r="H11" i="1"/>
  <c r="E12" i="1"/>
  <c r="G12" i="1"/>
  <c r="E14" i="1"/>
  <c r="G14" i="1"/>
  <c r="E15" i="1"/>
  <c r="G15" i="1"/>
  <c r="H15" i="1"/>
  <c r="E16" i="1"/>
  <c r="G16" i="1"/>
  <c r="D17" i="1"/>
  <c r="E17" i="1"/>
  <c r="G17" i="1"/>
  <c r="E18" i="1"/>
  <c r="G18" i="1"/>
  <c r="E3" i="1"/>
  <c r="G3" i="1"/>
  <c r="H3" i="1"/>
  <c r="H6" i="1"/>
  <c r="H9" i="1"/>
  <c r="H14" i="1"/>
  <c r="H18" i="1"/>
  <c r="H16" i="1"/>
  <c r="E5" i="1"/>
  <c r="H7" i="1"/>
  <c r="H12" i="1"/>
  <c r="E13" i="1"/>
  <c r="E19" i="1"/>
  <c r="G19" i="1"/>
  <c r="H19" i="1"/>
  <c r="G3" i="3"/>
  <c r="H3" i="3"/>
  <c r="J3" i="3"/>
  <c r="G3" i="2"/>
  <c r="H3" i="2"/>
  <c r="H17" i="1"/>
  <c r="H10" i="1"/>
  <c r="H8" i="1"/>
  <c r="G13" i="1"/>
  <c r="H13" i="1"/>
  <c r="G5" i="1"/>
  <c r="H5" i="1"/>
</calcChain>
</file>

<file path=xl/sharedStrings.xml><?xml version="1.0" encoding="utf-8"?>
<sst xmlns="http://schemas.openxmlformats.org/spreadsheetml/2006/main" count="111" uniqueCount="43">
  <si>
    <t>TABLE</t>
  </si>
  <si>
    <t>TAILLE ENREGISTREMENT</t>
  </si>
  <si>
    <t>NB ENREGISTREMENT</t>
  </si>
  <si>
    <t>VOLUME TABLE</t>
  </si>
  <si>
    <t>TAILLE EXTENT</t>
  </si>
  <si>
    <t>TAILLE SEGMENT</t>
  </si>
  <si>
    <t>Client</t>
  </si>
  <si>
    <t>Paiement</t>
  </si>
  <si>
    <t>Agence</t>
  </si>
  <si>
    <t>Facturation</t>
  </si>
  <si>
    <t>Livraison</t>
  </si>
  <si>
    <t>Transporteur</t>
  </si>
  <si>
    <t>Catalogue</t>
  </si>
  <si>
    <t>Delivrer</t>
  </si>
  <si>
    <t>Commande</t>
  </si>
  <si>
    <t>CatégorieClient</t>
  </si>
  <si>
    <t>Produit</t>
  </si>
  <si>
    <t>CatégorieProduit</t>
  </si>
  <si>
    <t>Livrer</t>
  </si>
  <si>
    <t>TVA</t>
  </si>
  <si>
    <t>AvoirEnStock</t>
  </si>
  <si>
    <t>Contenir</t>
  </si>
  <si>
    <t>Apparaitre</t>
  </si>
  <si>
    <t>NB EXTENT</t>
  </si>
  <si>
    <t>sujet</t>
  </si>
  <si>
    <t>TS_PEU01</t>
  </si>
  <si>
    <t>Taille fichier</t>
  </si>
  <si>
    <t>TS_MOY01</t>
  </si>
  <si>
    <t>TS_MOY02</t>
  </si>
  <si>
    <t>TS_MOY03</t>
  </si>
  <si>
    <t>TS_MOY04</t>
  </si>
  <si>
    <t>TS_SOUV01</t>
  </si>
  <si>
    <t>TS_SOUV02</t>
  </si>
  <si>
    <t>TS_SOUV03</t>
  </si>
  <si>
    <t>TS_SOUV04</t>
  </si>
  <si>
    <t>TS_SOUV05</t>
  </si>
  <si>
    <t>TS_SOUV06</t>
  </si>
  <si>
    <t>Nom TS</t>
  </si>
  <si>
    <t>DISK 1</t>
  </si>
  <si>
    <t>DISK 2</t>
  </si>
  <si>
    <t>DISK 3</t>
  </si>
  <si>
    <t>TOTAL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</si>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</sst>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_ ;\-#,##0\ "/>
    <numFmt numFmtId="167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rgb="FFFFEEB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6F9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1">
    <xf numFmtId="0" fontId="0" fillId="0" borderId="0" xfId="0"/>
    <xf numFmtId="164" fontId="0" fillId="0" borderId="0" xfId="2" applyFont="1" applyAlignment="1">
      <alignment horizontal="center" vertical="center" wrapText="1"/>
    </xf>
    <xf numFmtId="0" fontId="0" fillId="0" borderId="0" xfId="2" applyNumberFormat="1" applyFont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 wrapText="1"/>
    </xf>
    <xf numFmtId="164" fontId="0" fillId="0" borderId="3" xfId="2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 vertical="center" wrapText="1"/>
    </xf>
    <xf numFmtId="166" fontId="0" fillId="0" borderId="5" xfId="1" applyNumberFormat="1" applyFont="1" applyBorder="1" applyAlignment="1">
      <alignment horizontal="center" vertical="center" wrapText="1"/>
    </xf>
    <xf numFmtId="164" fontId="0" fillId="0" borderId="6" xfId="2" applyFont="1" applyBorder="1" applyAlignment="1">
      <alignment horizontal="center" vertical="center" wrapText="1"/>
    </xf>
    <xf numFmtId="166" fontId="0" fillId="0" borderId="7" xfId="1" applyNumberFormat="1" applyFont="1" applyBorder="1" applyAlignment="1">
      <alignment horizontal="center" vertical="center" wrapText="1"/>
    </xf>
    <xf numFmtId="164" fontId="0" fillId="2" borderId="3" xfId="2" applyFont="1" applyFill="1" applyBorder="1" applyAlignment="1">
      <alignment horizontal="center" vertical="center" wrapText="1"/>
    </xf>
    <xf numFmtId="166" fontId="0" fillId="2" borderId="4" xfId="1" applyNumberFormat="1" applyFont="1" applyFill="1" applyBorder="1" applyAlignment="1">
      <alignment horizontal="center" vertical="center" wrapText="1"/>
    </xf>
    <xf numFmtId="167" fontId="0" fillId="2" borderId="4" xfId="1" applyNumberFormat="1" applyFont="1" applyFill="1" applyBorder="1" applyAlignment="1">
      <alignment horizontal="center" vertical="center" wrapText="1"/>
    </xf>
    <xf numFmtId="166" fontId="0" fillId="2" borderId="5" xfId="1" applyNumberFormat="1" applyFont="1" applyFill="1" applyBorder="1" applyAlignment="1">
      <alignment horizontal="center" vertical="center" wrapText="1"/>
    </xf>
    <xf numFmtId="164" fontId="0" fillId="2" borderId="6" xfId="2" applyFont="1" applyFill="1" applyBorder="1" applyAlignment="1">
      <alignment horizontal="center" vertical="center" wrapText="1"/>
    </xf>
    <xf numFmtId="166" fontId="0" fillId="2" borderId="1" xfId="1" applyNumberFormat="1" applyFont="1" applyFill="1" applyBorder="1" applyAlignment="1">
      <alignment horizontal="center" vertical="center" wrapText="1"/>
    </xf>
    <xf numFmtId="167" fontId="0" fillId="2" borderId="1" xfId="1" applyNumberFormat="1" applyFont="1" applyFill="1" applyBorder="1" applyAlignment="1">
      <alignment horizontal="center" vertical="center" wrapText="1"/>
    </xf>
    <xf numFmtId="166" fontId="0" fillId="2" borderId="7" xfId="1" applyNumberFormat="1" applyFont="1" applyFill="1" applyBorder="1" applyAlignment="1">
      <alignment horizontal="center" vertical="center" wrapText="1"/>
    </xf>
    <xf numFmtId="164" fontId="0" fillId="3" borderId="6" xfId="2" applyFont="1" applyFill="1" applyBorder="1" applyAlignment="1">
      <alignment horizontal="center" vertical="center" wrapText="1"/>
    </xf>
    <xf numFmtId="166" fontId="0" fillId="3" borderId="1" xfId="1" applyNumberFormat="1" applyFont="1" applyFill="1" applyBorder="1" applyAlignment="1">
      <alignment horizontal="center" vertical="center" wrapText="1"/>
    </xf>
    <xf numFmtId="167" fontId="0" fillId="3" borderId="1" xfId="1" applyNumberFormat="1" applyFont="1" applyFill="1" applyBorder="1" applyAlignment="1">
      <alignment horizontal="center" vertical="center" wrapText="1"/>
    </xf>
    <xf numFmtId="166" fontId="0" fillId="3" borderId="7" xfId="1" applyNumberFormat="1" applyFont="1" applyFill="1" applyBorder="1" applyAlignment="1">
      <alignment horizontal="center" vertical="center" wrapText="1"/>
    </xf>
    <xf numFmtId="164" fontId="0" fillId="3" borderId="8" xfId="2" applyFont="1" applyFill="1" applyBorder="1" applyAlignment="1">
      <alignment horizontal="center" vertical="center" wrapText="1"/>
    </xf>
    <xf numFmtId="166" fontId="0" fillId="3" borderId="9" xfId="1" applyNumberFormat="1" applyFont="1" applyFill="1" applyBorder="1" applyAlignment="1">
      <alignment horizontal="center" vertical="center" wrapText="1"/>
    </xf>
    <xf numFmtId="167" fontId="0" fillId="3" borderId="9" xfId="1" applyNumberFormat="1" applyFont="1" applyFill="1" applyBorder="1" applyAlignment="1">
      <alignment horizontal="center" vertical="center" wrapText="1"/>
    </xf>
    <xf numFmtId="166" fontId="0" fillId="3" borderId="10" xfId="1" applyNumberFormat="1" applyFont="1" applyFill="1" applyBorder="1" applyAlignment="1">
      <alignment horizontal="center" vertical="center" wrapText="1"/>
    </xf>
    <xf numFmtId="164" fontId="0" fillId="4" borderId="6" xfId="2" applyFont="1" applyFill="1" applyBorder="1" applyAlignment="1">
      <alignment horizontal="center" vertical="center" wrapText="1"/>
    </xf>
    <xf numFmtId="166" fontId="0" fillId="4" borderId="1" xfId="1" applyNumberFormat="1" applyFont="1" applyFill="1" applyBorder="1" applyAlignment="1">
      <alignment horizontal="center" vertical="center" wrapText="1"/>
    </xf>
    <xf numFmtId="167" fontId="0" fillId="4" borderId="1" xfId="1" applyNumberFormat="1" applyFont="1" applyFill="1" applyBorder="1" applyAlignment="1">
      <alignment horizontal="center" vertical="center" wrapText="1"/>
    </xf>
    <xf numFmtId="166" fontId="0" fillId="4" borderId="7" xfId="1" applyNumberFormat="1" applyFont="1" applyFill="1" applyBorder="1" applyAlignment="1">
      <alignment horizontal="center" vertical="center" wrapText="1"/>
    </xf>
    <xf numFmtId="164" fontId="0" fillId="4" borderId="12" xfId="2" applyFont="1" applyFill="1" applyBorder="1" applyAlignment="1">
      <alignment horizontal="center" vertical="center" wrapText="1"/>
    </xf>
    <xf numFmtId="166" fontId="0" fillId="4" borderId="13" xfId="1" applyNumberFormat="1" applyFont="1" applyFill="1" applyBorder="1" applyAlignment="1">
      <alignment horizontal="center" vertical="center" wrapText="1"/>
    </xf>
    <xf numFmtId="167" fontId="0" fillId="4" borderId="13" xfId="1" applyNumberFormat="1" applyFont="1" applyFill="1" applyBorder="1" applyAlignment="1">
      <alignment horizontal="center" vertical="center" wrapText="1"/>
    </xf>
    <xf numFmtId="164" fontId="0" fillId="2" borderId="8" xfId="2" applyFont="1" applyFill="1" applyBorder="1" applyAlignment="1">
      <alignment horizontal="center" vertical="center" wrapText="1"/>
    </xf>
    <xf numFmtId="166" fontId="0" fillId="2" borderId="9" xfId="1" applyNumberFormat="1" applyFont="1" applyFill="1" applyBorder="1" applyAlignment="1">
      <alignment horizontal="center" vertical="center" wrapText="1"/>
    </xf>
    <xf numFmtId="167" fontId="0" fillId="2" borderId="9" xfId="1" applyNumberFormat="1" applyFont="1" applyFill="1" applyBorder="1" applyAlignment="1">
      <alignment horizontal="center" vertical="center" wrapText="1"/>
    </xf>
    <xf numFmtId="166" fontId="0" fillId="2" borderId="10" xfId="1" applyNumberFormat="1" applyFont="1" applyFill="1" applyBorder="1" applyAlignment="1">
      <alignment horizontal="center" vertical="center" wrapText="1"/>
    </xf>
    <xf numFmtId="164" fontId="0" fillId="3" borderId="3" xfId="2" applyFont="1" applyFill="1" applyBorder="1" applyAlignment="1">
      <alignment horizontal="center" vertical="center" wrapText="1"/>
    </xf>
    <xf numFmtId="166" fontId="0" fillId="3" borderId="4" xfId="1" applyNumberFormat="1" applyFont="1" applyFill="1" applyBorder="1" applyAlignment="1">
      <alignment horizontal="center" vertical="center" wrapText="1"/>
    </xf>
    <xf numFmtId="167" fontId="0" fillId="3" borderId="4" xfId="1" applyNumberFormat="1" applyFont="1" applyFill="1" applyBorder="1" applyAlignment="1">
      <alignment horizontal="center" vertical="center" wrapText="1"/>
    </xf>
    <xf numFmtId="166" fontId="0" fillId="3" borderId="5" xfId="1" applyNumberFormat="1" applyFont="1" applyFill="1" applyBorder="1" applyAlignment="1">
      <alignment horizontal="center" vertical="center" wrapText="1"/>
    </xf>
    <xf numFmtId="164" fontId="0" fillId="4" borderId="3" xfId="2" applyFont="1" applyFill="1" applyBorder="1" applyAlignment="1">
      <alignment horizontal="center" vertical="center" wrapText="1"/>
    </xf>
    <xf numFmtId="166" fontId="0" fillId="4" borderId="4" xfId="1" applyNumberFormat="1" applyFont="1" applyFill="1" applyBorder="1" applyAlignment="1">
      <alignment horizontal="center" vertical="center" wrapText="1"/>
    </xf>
    <xf numFmtId="167" fontId="0" fillId="4" borderId="4" xfId="1" applyNumberFormat="1" applyFont="1" applyFill="1" applyBorder="1" applyAlignment="1">
      <alignment horizontal="center" vertical="center" wrapText="1"/>
    </xf>
    <xf numFmtId="166" fontId="0" fillId="4" borderId="5" xfId="1" applyNumberFormat="1" applyFont="1" applyFill="1" applyBorder="1" applyAlignment="1">
      <alignment horizontal="center" vertical="center" wrapText="1"/>
    </xf>
    <xf numFmtId="164" fontId="0" fillId="4" borderId="8" xfId="2" applyFont="1" applyFill="1" applyBorder="1" applyAlignment="1">
      <alignment horizontal="center" vertical="center" wrapText="1"/>
    </xf>
    <xf numFmtId="166" fontId="0" fillId="4" borderId="9" xfId="1" applyNumberFormat="1" applyFont="1" applyFill="1" applyBorder="1" applyAlignment="1">
      <alignment horizontal="center" vertical="center" wrapText="1"/>
    </xf>
    <xf numFmtId="167" fontId="0" fillId="4" borderId="9" xfId="1" applyNumberFormat="1" applyFont="1" applyFill="1" applyBorder="1" applyAlignment="1">
      <alignment horizontal="center" vertical="center" wrapText="1"/>
    </xf>
    <xf numFmtId="166" fontId="0" fillId="4" borderId="10" xfId="1" applyNumberFormat="1" applyFont="1" applyFill="1" applyBorder="1" applyAlignment="1">
      <alignment horizontal="center" vertical="center" wrapText="1"/>
    </xf>
    <xf numFmtId="164" fontId="0" fillId="0" borderId="14" xfId="2" applyFont="1" applyBorder="1" applyAlignment="1">
      <alignment horizontal="center" vertical="center" wrapText="1"/>
    </xf>
    <xf numFmtId="164" fontId="0" fillId="0" borderId="15" xfId="2" applyFont="1" applyBorder="1" applyAlignment="1">
      <alignment horizontal="center" vertical="center" wrapText="1"/>
    </xf>
    <xf numFmtId="164" fontId="0" fillId="0" borderId="16" xfId="2" applyFont="1" applyBorder="1" applyAlignment="1">
      <alignment horizontal="center" vertical="center" wrapText="1"/>
    </xf>
    <xf numFmtId="164" fontId="0" fillId="4" borderId="17" xfId="2" applyFont="1" applyFill="1" applyBorder="1" applyAlignment="1">
      <alignment horizontal="center" vertical="center" wrapText="1"/>
    </xf>
    <xf numFmtId="166" fontId="0" fillId="4" borderId="2" xfId="1" applyNumberFormat="1" applyFont="1" applyFill="1" applyBorder="1" applyAlignment="1">
      <alignment horizontal="center" vertical="center" wrapText="1"/>
    </xf>
    <xf numFmtId="167" fontId="0" fillId="4" borderId="2" xfId="1" applyNumberFormat="1" applyFont="1" applyFill="1" applyBorder="1" applyAlignment="1">
      <alignment horizontal="center" vertical="center" wrapText="1"/>
    </xf>
    <xf numFmtId="164" fontId="0" fillId="5" borderId="6" xfId="2" applyFont="1" applyFill="1" applyBorder="1" applyAlignment="1">
      <alignment horizontal="center" vertical="center" wrapText="1"/>
    </xf>
    <xf numFmtId="166" fontId="0" fillId="5" borderId="1" xfId="1" applyNumberFormat="1" applyFont="1" applyFill="1" applyBorder="1" applyAlignment="1">
      <alignment horizontal="center" vertical="center" wrapText="1"/>
    </xf>
    <xf numFmtId="167" fontId="0" fillId="5" borderId="1" xfId="1" applyNumberFormat="1" applyFont="1" applyFill="1" applyBorder="1" applyAlignment="1">
      <alignment horizontal="center" vertical="center" wrapText="1"/>
    </xf>
    <xf numFmtId="164" fontId="0" fillId="6" borderId="6" xfId="2" applyFont="1" applyFill="1" applyBorder="1" applyAlignment="1">
      <alignment horizontal="center" vertical="center" wrapText="1"/>
    </xf>
    <xf numFmtId="166" fontId="0" fillId="6" borderId="1" xfId="1" applyNumberFormat="1" applyFont="1" applyFill="1" applyBorder="1" applyAlignment="1">
      <alignment horizontal="center" vertical="center" wrapText="1"/>
    </xf>
    <xf numFmtId="167" fontId="0" fillId="6" borderId="1" xfId="1" applyNumberFormat="1" applyFont="1" applyFill="1" applyBorder="1" applyAlignment="1">
      <alignment horizontal="center" vertical="center" wrapText="1"/>
    </xf>
    <xf numFmtId="164" fontId="0" fillId="7" borderId="8" xfId="2" applyFont="1" applyFill="1" applyBorder="1" applyAlignment="1">
      <alignment horizontal="center" vertical="center" wrapText="1"/>
    </xf>
    <xf numFmtId="166" fontId="0" fillId="7" borderId="9" xfId="1" applyNumberFormat="1" applyFont="1" applyFill="1" applyBorder="1" applyAlignment="1">
      <alignment horizontal="center" vertical="center" wrapText="1"/>
    </xf>
    <xf numFmtId="167" fontId="0" fillId="7" borderId="9" xfId="1" applyNumberFormat="1" applyFont="1" applyFill="1" applyBorder="1" applyAlignment="1">
      <alignment horizontal="center" vertical="center" wrapText="1"/>
    </xf>
    <xf numFmtId="164" fontId="0" fillId="8" borderId="6" xfId="2" applyFont="1" applyFill="1" applyBorder="1" applyAlignment="1">
      <alignment horizontal="center" vertical="center" wrapText="1"/>
    </xf>
    <xf numFmtId="166" fontId="0" fillId="8" borderId="1" xfId="1" applyNumberFormat="1" applyFont="1" applyFill="1" applyBorder="1" applyAlignment="1">
      <alignment horizontal="center" vertical="center" wrapText="1"/>
    </xf>
    <xf numFmtId="167" fontId="0" fillId="8" borderId="1" xfId="1" applyNumberFormat="1" applyFont="1" applyFill="1" applyBorder="1" applyAlignment="1">
      <alignment horizontal="center" vertical="center" wrapText="1"/>
    </xf>
    <xf numFmtId="164" fontId="0" fillId="9" borderId="6" xfId="2" applyFont="1" applyFill="1" applyBorder="1" applyAlignment="1">
      <alignment horizontal="center" vertical="center" wrapText="1"/>
    </xf>
    <xf numFmtId="166" fontId="0" fillId="9" borderId="1" xfId="1" applyNumberFormat="1" applyFont="1" applyFill="1" applyBorder="1" applyAlignment="1">
      <alignment horizontal="center" vertical="center" wrapText="1"/>
    </xf>
    <xf numFmtId="167" fontId="0" fillId="9" borderId="1" xfId="1" applyNumberFormat="1" applyFont="1" applyFill="1" applyBorder="1" applyAlignment="1">
      <alignment horizontal="center" vertical="center" wrapText="1"/>
    </xf>
    <xf numFmtId="164" fontId="0" fillId="10" borderId="6" xfId="2" applyFont="1" applyFill="1" applyBorder="1" applyAlignment="1">
      <alignment horizontal="center" vertical="center" wrapText="1"/>
    </xf>
    <xf numFmtId="166" fontId="0" fillId="10" borderId="1" xfId="1" applyNumberFormat="1" applyFont="1" applyFill="1" applyBorder="1" applyAlignment="1">
      <alignment horizontal="center" vertical="center" wrapText="1"/>
    </xf>
    <xf numFmtId="167" fontId="0" fillId="10" borderId="1" xfId="1" applyNumberFormat="1" applyFont="1" applyFill="1" applyBorder="1" applyAlignment="1">
      <alignment horizontal="center" vertical="center" wrapText="1"/>
    </xf>
    <xf numFmtId="164" fontId="0" fillId="11" borderId="6" xfId="2" applyFont="1" applyFill="1" applyBorder="1" applyAlignment="1">
      <alignment horizontal="center" vertical="center" wrapText="1"/>
    </xf>
    <xf numFmtId="166" fontId="0" fillId="11" borderId="1" xfId="1" applyNumberFormat="1" applyFont="1" applyFill="1" applyBorder="1" applyAlignment="1">
      <alignment horizontal="center" vertical="center" wrapText="1"/>
    </xf>
    <xf numFmtId="167" fontId="0" fillId="11" borderId="1" xfId="1" applyNumberFormat="1" applyFont="1" applyFill="1" applyBorder="1" applyAlignment="1">
      <alignment horizontal="center" vertical="center" wrapText="1"/>
    </xf>
    <xf numFmtId="164" fontId="0" fillId="0" borderId="0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12" borderId="8" xfId="2" applyFont="1" applyFill="1" applyBorder="1" applyAlignment="1">
      <alignment horizontal="center" vertical="center" wrapText="1"/>
    </xf>
    <xf numFmtId="166" fontId="0" fillId="12" borderId="9" xfId="1" applyNumberFormat="1" applyFont="1" applyFill="1" applyBorder="1" applyAlignment="1">
      <alignment horizontal="center" vertical="center" wrapText="1"/>
    </xf>
    <xf numFmtId="167" fontId="0" fillId="12" borderId="9" xfId="1" applyNumberFormat="1" applyFont="1" applyFill="1" applyBorder="1" applyAlignment="1">
      <alignment horizontal="center" vertical="center" wrapText="1"/>
    </xf>
    <xf numFmtId="164" fontId="0" fillId="0" borderId="18" xfId="2" applyFont="1" applyBorder="1" applyAlignment="1">
      <alignment horizontal="center" vertical="center" wrapText="1"/>
    </xf>
    <xf numFmtId="166" fontId="0" fillId="3" borderId="19" xfId="1" applyNumberFormat="1" applyFont="1" applyFill="1" applyBorder="1" applyAlignment="1">
      <alignment horizontal="center" vertical="center" wrapText="1"/>
    </xf>
    <xf numFmtId="166" fontId="0" fillId="5" borderId="20" xfId="1" applyNumberFormat="1" applyFont="1" applyFill="1" applyBorder="1" applyAlignment="1">
      <alignment horizontal="center" vertical="center" wrapText="1"/>
    </xf>
    <xf numFmtId="166" fontId="0" fillId="6" borderId="20" xfId="1" applyNumberFormat="1" applyFont="1" applyFill="1" applyBorder="1" applyAlignment="1">
      <alignment horizontal="center" vertical="center" wrapText="1"/>
    </xf>
    <xf numFmtId="166" fontId="0" fillId="7" borderId="21" xfId="1" applyNumberFormat="1" applyFont="1" applyFill="1" applyBorder="1" applyAlignment="1">
      <alignment horizontal="center" vertical="center" wrapText="1"/>
    </xf>
    <xf numFmtId="166" fontId="0" fillId="4" borderId="22" xfId="1" applyNumberFormat="1" applyFont="1" applyFill="1" applyBorder="1" applyAlignment="1">
      <alignment horizontal="center" vertical="center" wrapText="1"/>
    </xf>
    <xf numFmtId="166" fontId="0" fillId="4" borderId="20" xfId="1" applyNumberFormat="1" applyFont="1" applyFill="1" applyBorder="1" applyAlignment="1">
      <alignment horizontal="center" vertical="center" wrapText="1"/>
    </xf>
    <xf numFmtId="166" fontId="0" fillId="4" borderId="23" xfId="1" applyNumberFormat="1" applyFont="1" applyFill="1" applyBorder="1" applyAlignment="1">
      <alignment horizontal="center" vertical="center" wrapText="1"/>
    </xf>
    <xf numFmtId="166" fontId="0" fillId="2" borderId="19" xfId="1" applyNumberFormat="1" applyFont="1" applyFill="1" applyBorder="1" applyAlignment="1">
      <alignment horizontal="center" vertical="center" wrapText="1"/>
    </xf>
    <xf numFmtId="166" fontId="0" fillId="9" borderId="20" xfId="1" applyNumberFormat="1" applyFont="1" applyFill="1" applyBorder="1" applyAlignment="1">
      <alignment horizontal="center" vertical="center" wrapText="1"/>
    </xf>
    <xf numFmtId="166" fontId="0" fillId="8" borderId="20" xfId="1" applyNumberFormat="1" applyFont="1" applyFill="1" applyBorder="1" applyAlignment="1">
      <alignment horizontal="center" vertical="center" wrapText="1"/>
    </xf>
    <xf numFmtId="166" fontId="0" fillId="11" borderId="20" xfId="1" applyNumberFormat="1" applyFont="1" applyFill="1" applyBorder="1" applyAlignment="1">
      <alignment horizontal="center" vertical="center" wrapText="1"/>
    </xf>
    <xf numFmtId="166" fontId="0" fillId="10" borderId="20" xfId="1" applyNumberFormat="1" applyFont="1" applyFill="1" applyBorder="1" applyAlignment="1">
      <alignment horizontal="center" vertical="center" wrapText="1"/>
    </xf>
    <xf numFmtId="166" fontId="0" fillId="12" borderId="2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0" fillId="0" borderId="5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3" fillId="13" borderId="1" xfId="0" applyFont="1" applyFill="1" applyBorder="1" applyAlignment="1">
      <alignment horizontal="center"/>
    </xf>
    <xf numFmtId="166" fontId="3" fillId="13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4" fontId="0" fillId="0" borderId="11" xfId="2" applyFont="1" applyBorder="1" applyAlignment="1">
      <alignment horizontal="center" vertical="center" wrapText="1"/>
    </xf>
    <xf numFmtId="164" fontId="0" fillId="0" borderId="17" xfId="2" applyFont="1" applyBorder="1" applyAlignment="1">
      <alignment horizontal="center" vertical="center" wrapText="1"/>
    </xf>
    <xf numFmtId="166" fontId="0" fillId="0" borderId="2" xfId="1" applyNumberFormat="1" applyFont="1" applyBorder="1" applyAlignment="1">
      <alignment horizontal="center" vertical="center" wrapText="1"/>
    </xf>
    <xf numFmtId="166" fontId="0" fillId="0" borderId="24" xfId="1" applyNumberFormat="1" applyFont="1" applyBorder="1" applyAlignment="1">
      <alignment horizontal="center" vertical="center" wrapText="1"/>
    </xf>
  </cellXfs>
  <cellStyles count="3">
    <cellStyle name="Milliers" xfId="1" builtinId="3"/>
    <cellStyle name="Monétaire" xfId="2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_ ;\-#,##0\ 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  <bottom style="medium">
          <color auto="1"/>
        </bottom>
      </border>
    </dxf>
  </dxfs>
  <tableStyles count="0" defaultTableStyle="TableStyleMedium9" defaultPivotStyle="PivotStyleLight16"/>
  <colors>
    <mruColors>
      <color rgb="FFEDF6F9"/>
      <color rgb="FFFFEEB9"/>
      <color rgb="FFFFE07D"/>
      <color rgb="FFFFD54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B2:H19" totalsRowShown="0" headerRowDxfId="0" dataDxfId="1" tableBorderDxfId="9" headerRowCellStyle="Monétaire" dataCellStyle="Milliers">
  <tableColumns count="7">
    <tableColumn id="1" name="TABLE" dataDxfId="8" dataCellStyle="Monétaire"/>
    <tableColumn id="2" name="TAILLE ENREGISTREMENT" dataDxfId="7" dataCellStyle="Milliers"/>
    <tableColumn id="3" name="NB ENREGISTREMENT" dataDxfId="6" dataCellStyle="Milliers"/>
    <tableColumn id="4" name="VOLUME TABLE" dataDxfId="5" dataCellStyle="Milliers">
      <calculatedColumnFormula>C3*D3</calculatedColumnFormula>
    </tableColumn>
    <tableColumn id="5" name="TAILLE EXTENT" dataDxfId="4" dataCellStyle="Milliers"/>
    <tableColumn id="6" name="NB EXTENT" dataDxfId="3" dataCellStyle="Milliers">
      <calculatedColumnFormula>IF(E3/F3&lt;2,2,E3/F3)</calculatedColumnFormula>
    </tableColumn>
    <tableColumn id="7" name="TAILLE SEGMENT" dataDxfId="2" dataCellStyle="Milliers">
      <calculatedColumnFormula>F3*G3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8576"/>
  <sheetViews>
    <sheetView workbookViewId="0">
      <selection activeCell="E18" sqref="E18"/>
    </sheetView>
  </sheetViews>
  <sheetFormatPr baseColWidth="10" defaultRowHeight="14" x14ac:dyDescent="0.75"/>
  <cols>
    <col min="1" max="1" width="10.83203125" style="1"/>
    <col min="2" max="2" width="17.1640625" style="1" customWidth="1"/>
    <col min="3" max="3" width="23.6640625" style="1" customWidth="1"/>
    <col min="4" max="4" width="21" style="1" customWidth="1"/>
    <col min="5" max="6" width="17.1640625" style="1" customWidth="1"/>
    <col min="7" max="7" width="12.83203125" style="1" customWidth="1"/>
    <col min="8" max="8" width="17.33203125" style="1" customWidth="1"/>
    <col min="9" max="16384" width="10.83203125" style="1"/>
  </cols>
  <sheetData>
    <row r="2" spans="1:8" ht="15" thickBot="1">
      <c r="A2" s="1" t="s">
        <v>42</v>
      </c>
      <c r="B2" s="127" t="s">
        <v>0</v>
      </c>
      <c r="C2" s="127" t="s">
        <v>1</v>
      </c>
      <c r="D2" s="127" t="s">
        <v>2</v>
      </c>
      <c r="E2" s="127" t="s">
        <v>3</v>
      </c>
      <c r="F2" s="127" t="s">
        <v>4</v>
      </c>
      <c r="G2" s="127" t="s">
        <v>23</v>
      </c>
      <c r="H2" s="127" t="s">
        <v>5</v>
      </c>
    </row>
    <row r="3" spans="1:8">
      <c r="B3" s="4" t="s">
        <v>7</v>
      </c>
      <c r="C3" s="5">
        <v>27</v>
      </c>
      <c r="D3" s="5">
        <v>20000</v>
      </c>
      <c r="E3" s="5">
        <f>C3*D3</f>
        <v>540000</v>
      </c>
      <c r="F3" s="5">
        <v>70000</v>
      </c>
      <c r="G3" s="5">
        <f>IF(E3/F3&lt;2,2,E3/F3)</f>
        <v>7.7142857142857144</v>
      </c>
      <c r="H3" s="6">
        <f>F3*G3</f>
        <v>540000</v>
      </c>
    </row>
    <row r="4" spans="1:8">
      <c r="B4" s="7" t="s">
        <v>9</v>
      </c>
      <c r="C4" s="3">
        <v>16</v>
      </c>
      <c r="D4" s="3">
        <v>15000</v>
      </c>
      <c r="E4" s="3">
        <f t="shared" ref="E4:E19" si="0">C4*D4</f>
        <v>240000</v>
      </c>
      <c r="F4" s="3">
        <v>40000</v>
      </c>
      <c r="G4" s="3">
        <f t="shared" ref="G4:G19" si="1">IF(E4/F4&lt;2,2,E4/F4)</f>
        <v>6</v>
      </c>
      <c r="H4" s="8">
        <f t="shared" ref="H4:H19" si="2">F4*G4</f>
        <v>240000</v>
      </c>
    </row>
    <row r="5" spans="1:8">
      <c r="A5" s="1" t="s">
        <v>24</v>
      </c>
      <c r="B5" s="7" t="s">
        <v>10</v>
      </c>
      <c r="C5" s="3">
        <v>41</v>
      </c>
      <c r="D5" s="3">
        <v>25000</v>
      </c>
      <c r="E5" s="3">
        <f t="shared" si="0"/>
        <v>1025000</v>
      </c>
      <c r="F5" s="3">
        <v>130000</v>
      </c>
      <c r="G5" s="3">
        <f t="shared" si="1"/>
        <v>7.884615384615385</v>
      </c>
      <c r="H5" s="8">
        <f t="shared" si="2"/>
        <v>1025000</v>
      </c>
    </row>
    <row r="6" spans="1:8">
      <c r="B6" s="7" t="s">
        <v>13</v>
      </c>
      <c r="C6" s="3">
        <v>10</v>
      </c>
      <c r="D6" s="3"/>
      <c r="E6" s="3">
        <f t="shared" si="0"/>
        <v>0</v>
      </c>
      <c r="F6" s="3">
        <v>40000</v>
      </c>
      <c r="G6" s="3">
        <f t="shared" si="1"/>
        <v>2</v>
      </c>
      <c r="H6" s="8">
        <f t="shared" si="2"/>
        <v>80000</v>
      </c>
    </row>
    <row r="7" spans="1:8">
      <c r="A7" s="1" t="s">
        <v>24</v>
      </c>
      <c r="B7" s="7" t="s">
        <v>14</v>
      </c>
      <c r="C7" s="3">
        <v>20</v>
      </c>
      <c r="D7" s="3">
        <v>10000</v>
      </c>
      <c r="E7" s="3">
        <f t="shared" si="0"/>
        <v>200000</v>
      </c>
      <c r="F7" s="3">
        <v>40000</v>
      </c>
      <c r="G7" s="3">
        <f t="shared" si="1"/>
        <v>5</v>
      </c>
      <c r="H7" s="8">
        <f t="shared" si="2"/>
        <v>200000</v>
      </c>
    </row>
    <row r="8" spans="1:8">
      <c r="B8" s="7" t="s">
        <v>6</v>
      </c>
      <c r="C8" s="3">
        <v>431</v>
      </c>
      <c r="D8" s="3">
        <v>10000</v>
      </c>
      <c r="E8" s="3">
        <f t="shared" si="0"/>
        <v>4310000</v>
      </c>
      <c r="F8" s="3">
        <f>40000*14</f>
        <v>560000</v>
      </c>
      <c r="G8" s="3">
        <f>IF(E8/F8&lt;2,2,E8/F8)</f>
        <v>7.6964285714285712</v>
      </c>
      <c r="H8" s="8">
        <f t="shared" si="2"/>
        <v>4310000</v>
      </c>
    </row>
    <row r="9" spans="1:8">
      <c r="A9" s="1" t="s">
        <v>24</v>
      </c>
      <c r="B9" s="7" t="s">
        <v>15</v>
      </c>
      <c r="C9" s="3">
        <v>52</v>
      </c>
      <c r="D9" s="3">
        <v>3</v>
      </c>
      <c r="E9" s="3">
        <f t="shared" si="0"/>
        <v>156</v>
      </c>
      <c r="F9" s="3">
        <v>40000</v>
      </c>
      <c r="G9" s="3">
        <f t="shared" si="1"/>
        <v>2</v>
      </c>
      <c r="H9" s="8">
        <f t="shared" si="2"/>
        <v>80000</v>
      </c>
    </row>
    <row r="10" spans="1:8">
      <c r="A10" s="1" t="s">
        <v>24</v>
      </c>
      <c r="B10" s="7" t="s">
        <v>16</v>
      </c>
      <c r="C10" s="3">
        <v>57</v>
      </c>
      <c r="D10" s="3">
        <v>20000</v>
      </c>
      <c r="E10" s="3">
        <f t="shared" si="0"/>
        <v>1140000</v>
      </c>
      <c r="F10" s="3">
        <v>150000</v>
      </c>
      <c r="G10" s="3">
        <f t="shared" si="1"/>
        <v>7.6</v>
      </c>
      <c r="H10" s="8">
        <f t="shared" si="2"/>
        <v>1140000</v>
      </c>
    </row>
    <row r="11" spans="1:8">
      <c r="A11" s="1" t="s">
        <v>24</v>
      </c>
      <c r="B11" s="7" t="s">
        <v>17</v>
      </c>
      <c r="C11" s="3">
        <v>52</v>
      </c>
      <c r="D11" s="3">
        <v>3</v>
      </c>
      <c r="E11" s="3">
        <f t="shared" si="0"/>
        <v>156</v>
      </c>
      <c r="F11" s="3">
        <v>40000</v>
      </c>
      <c r="G11" s="3">
        <f t="shared" si="1"/>
        <v>2</v>
      </c>
      <c r="H11" s="8">
        <f t="shared" si="2"/>
        <v>80000</v>
      </c>
    </row>
    <row r="12" spans="1:8">
      <c r="B12" s="7" t="s">
        <v>11</v>
      </c>
      <c r="C12" s="3">
        <v>55</v>
      </c>
      <c r="D12" s="3">
        <v>10</v>
      </c>
      <c r="E12" s="3">
        <f t="shared" si="0"/>
        <v>550</v>
      </c>
      <c r="F12" s="3">
        <v>40000</v>
      </c>
      <c r="G12" s="3">
        <f t="shared" si="1"/>
        <v>2</v>
      </c>
      <c r="H12" s="8">
        <f t="shared" si="2"/>
        <v>80000</v>
      </c>
    </row>
    <row r="13" spans="1:8">
      <c r="A13" s="1" t="s">
        <v>24</v>
      </c>
      <c r="B13" s="7" t="s">
        <v>18</v>
      </c>
      <c r="C13" s="3">
        <v>15</v>
      </c>
      <c r="D13" s="3">
        <v>60000</v>
      </c>
      <c r="E13" s="3">
        <f t="shared" si="0"/>
        <v>900000</v>
      </c>
      <c r="F13" s="3">
        <v>120000</v>
      </c>
      <c r="G13" s="3">
        <f t="shared" si="1"/>
        <v>7.5</v>
      </c>
      <c r="H13" s="8">
        <f t="shared" si="2"/>
        <v>900000</v>
      </c>
    </row>
    <row r="14" spans="1:8">
      <c r="B14" s="7" t="s">
        <v>8</v>
      </c>
      <c r="C14" s="3">
        <v>119</v>
      </c>
      <c r="D14" s="3">
        <v>3</v>
      </c>
      <c r="E14" s="3">
        <f t="shared" si="0"/>
        <v>357</v>
      </c>
      <c r="F14" s="3">
        <v>40000</v>
      </c>
      <c r="G14" s="3">
        <f t="shared" si="1"/>
        <v>2</v>
      </c>
      <c r="H14" s="8">
        <f t="shared" si="2"/>
        <v>80000</v>
      </c>
    </row>
    <row r="15" spans="1:8">
      <c r="A15" s="1" t="s">
        <v>24</v>
      </c>
      <c r="B15" s="7" t="s">
        <v>19</v>
      </c>
      <c r="C15" s="3">
        <v>5</v>
      </c>
      <c r="D15" s="3">
        <v>3</v>
      </c>
      <c r="E15" s="3">
        <f t="shared" si="0"/>
        <v>15</v>
      </c>
      <c r="F15" s="3">
        <v>40000</v>
      </c>
      <c r="G15" s="3">
        <f t="shared" si="1"/>
        <v>2</v>
      </c>
      <c r="H15" s="8">
        <f t="shared" si="2"/>
        <v>80000</v>
      </c>
    </row>
    <row r="16" spans="1:8">
      <c r="B16" s="7" t="s">
        <v>20</v>
      </c>
      <c r="C16" s="3">
        <v>12</v>
      </c>
      <c r="D16" s="3">
        <v>15000</v>
      </c>
      <c r="E16" s="3">
        <f t="shared" si="0"/>
        <v>180000</v>
      </c>
      <c r="F16" s="3">
        <v>40000</v>
      </c>
      <c r="G16" s="3">
        <f t="shared" si="1"/>
        <v>4.5</v>
      </c>
      <c r="H16" s="8">
        <f t="shared" si="2"/>
        <v>180000</v>
      </c>
    </row>
    <row r="17" spans="1:8">
      <c r="B17" s="7" t="s">
        <v>21</v>
      </c>
      <c r="C17" s="3">
        <v>15</v>
      </c>
      <c r="D17" s="3">
        <f>5*D7</f>
        <v>50000</v>
      </c>
      <c r="E17" s="3">
        <f t="shared" si="0"/>
        <v>750000</v>
      </c>
      <c r="F17" s="3">
        <v>100000</v>
      </c>
      <c r="G17" s="3">
        <f t="shared" si="1"/>
        <v>7.5</v>
      </c>
      <c r="H17" s="8">
        <f t="shared" si="2"/>
        <v>750000</v>
      </c>
    </row>
    <row r="18" spans="1:8">
      <c r="A18" s="1" t="s">
        <v>24</v>
      </c>
      <c r="B18" s="7" t="s">
        <v>12</v>
      </c>
      <c r="C18" s="3">
        <v>5</v>
      </c>
      <c r="D18" s="3">
        <v>4</v>
      </c>
      <c r="E18" s="3">
        <f t="shared" si="0"/>
        <v>20</v>
      </c>
      <c r="F18" s="3">
        <v>40000</v>
      </c>
      <c r="G18" s="3">
        <f t="shared" si="1"/>
        <v>2</v>
      </c>
      <c r="H18" s="8">
        <f t="shared" si="2"/>
        <v>80000</v>
      </c>
    </row>
    <row r="19" spans="1:8">
      <c r="B19" s="128" t="s">
        <v>22</v>
      </c>
      <c r="C19" s="129">
        <v>20</v>
      </c>
      <c r="D19" s="129">
        <v>20000</v>
      </c>
      <c r="E19" s="129">
        <f t="shared" si="0"/>
        <v>400000</v>
      </c>
      <c r="F19" s="129">
        <v>50000</v>
      </c>
      <c r="G19" s="129">
        <f t="shared" si="1"/>
        <v>8</v>
      </c>
      <c r="H19" s="130">
        <f t="shared" si="2"/>
        <v>400000</v>
      </c>
    </row>
    <row r="1048576" spans="6:6">
      <c r="F1048576" s="2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J16" sqref="J16"/>
    </sheetView>
  </sheetViews>
  <sheetFormatPr baseColWidth="10" defaultRowHeight="14" x14ac:dyDescent="0"/>
  <cols>
    <col min="2" max="2" width="19.33203125" customWidth="1"/>
    <col min="3" max="3" width="26" customWidth="1"/>
    <col min="4" max="4" width="17.33203125" customWidth="1"/>
    <col min="5" max="5" width="13.5" customWidth="1"/>
  </cols>
  <sheetData>
    <row r="1" spans="2:8" ht="15" thickBot="1"/>
    <row r="2" spans="2:8" ht="29" thickBot="1">
      <c r="B2" s="48" t="s">
        <v>0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23</v>
      </c>
      <c r="H2" s="50" t="s">
        <v>5</v>
      </c>
    </row>
    <row r="3" spans="2:8">
      <c r="B3" s="36" t="s">
        <v>6</v>
      </c>
      <c r="C3" s="37">
        <v>431</v>
      </c>
      <c r="D3" s="37">
        <v>10000</v>
      </c>
      <c r="E3" s="37">
        <f t="shared" ref="E3:E12" si="0">C3*D3</f>
        <v>4310000</v>
      </c>
      <c r="F3" s="37">
        <f>40000*14</f>
        <v>560000</v>
      </c>
      <c r="G3" s="38">
        <f t="shared" ref="G3:G12" si="1">IF(E3/F3&lt;2,2,E3/F3)</f>
        <v>7.6964285714285712</v>
      </c>
      <c r="H3" s="39">
        <f t="shared" ref="H3:H12" si="2">F3*G3</f>
        <v>4310000</v>
      </c>
    </row>
    <row r="4" spans="2:8">
      <c r="B4" s="17" t="s">
        <v>16</v>
      </c>
      <c r="C4" s="18">
        <v>57</v>
      </c>
      <c r="D4" s="18">
        <v>20000</v>
      </c>
      <c r="E4" s="18">
        <f t="shared" si="0"/>
        <v>1140000</v>
      </c>
      <c r="F4" s="18">
        <v>150000</v>
      </c>
      <c r="G4" s="19">
        <f t="shared" si="1"/>
        <v>7.6</v>
      </c>
      <c r="H4" s="20">
        <f t="shared" si="2"/>
        <v>1140000</v>
      </c>
    </row>
    <row r="5" spans="2:8">
      <c r="B5" s="17" t="s">
        <v>12</v>
      </c>
      <c r="C5" s="18">
        <v>5</v>
      </c>
      <c r="D5" s="18">
        <v>4</v>
      </c>
      <c r="E5" s="18">
        <f t="shared" si="0"/>
        <v>20</v>
      </c>
      <c r="F5" s="18">
        <v>40000</v>
      </c>
      <c r="G5" s="19">
        <f t="shared" si="1"/>
        <v>2</v>
      </c>
      <c r="H5" s="20">
        <f t="shared" si="2"/>
        <v>80000</v>
      </c>
    </row>
    <row r="6" spans="2:8" ht="15" thickBot="1">
      <c r="B6" s="21" t="s">
        <v>22</v>
      </c>
      <c r="C6" s="22">
        <v>20</v>
      </c>
      <c r="D6" s="22">
        <v>20000</v>
      </c>
      <c r="E6" s="22">
        <f t="shared" si="0"/>
        <v>400000</v>
      </c>
      <c r="F6" s="22">
        <v>50000</v>
      </c>
      <c r="G6" s="23">
        <f t="shared" si="1"/>
        <v>8</v>
      </c>
      <c r="H6" s="24">
        <f t="shared" si="2"/>
        <v>400000</v>
      </c>
    </row>
    <row r="7" spans="2:8">
      <c r="B7" s="40" t="s">
        <v>15</v>
      </c>
      <c r="C7" s="41">
        <v>52</v>
      </c>
      <c r="D7" s="41">
        <v>3</v>
      </c>
      <c r="E7" s="41">
        <f t="shared" si="0"/>
        <v>156</v>
      </c>
      <c r="F7" s="41">
        <v>40000</v>
      </c>
      <c r="G7" s="42">
        <f t="shared" si="1"/>
        <v>2</v>
      </c>
      <c r="H7" s="43">
        <f t="shared" si="2"/>
        <v>80000</v>
      </c>
    </row>
    <row r="8" spans="2:8">
      <c r="B8" s="25" t="s">
        <v>17</v>
      </c>
      <c r="C8" s="26">
        <v>52</v>
      </c>
      <c r="D8" s="26">
        <v>3</v>
      </c>
      <c r="E8" s="26">
        <f t="shared" si="0"/>
        <v>156</v>
      </c>
      <c r="F8" s="26">
        <v>40000</v>
      </c>
      <c r="G8" s="27">
        <f t="shared" si="1"/>
        <v>2</v>
      </c>
      <c r="H8" s="28">
        <f t="shared" si="2"/>
        <v>80000</v>
      </c>
    </row>
    <row r="9" spans="2:8">
      <c r="B9" s="25" t="s">
        <v>11</v>
      </c>
      <c r="C9" s="26">
        <v>55</v>
      </c>
      <c r="D9" s="26">
        <v>10</v>
      </c>
      <c r="E9" s="26">
        <f t="shared" si="0"/>
        <v>550</v>
      </c>
      <c r="F9" s="26">
        <v>40000</v>
      </c>
      <c r="G9" s="27">
        <f t="shared" si="1"/>
        <v>2</v>
      </c>
      <c r="H9" s="28">
        <f t="shared" si="2"/>
        <v>80000</v>
      </c>
    </row>
    <row r="10" spans="2:8">
      <c r="B10" s="25" t="s">
        <v>8</v>
      </c>
      <c r="C10" s="26">
        <v>119</v>
      </c>
      <c r="D10" s="26">
        <v>3</v>
      </c>
      <c r="E10" s="26">
        <f t="shared" si="0"/>
        <v>357</v>
      </c>
      <c r="F10" s="26">
        <v>40000</v>
      </c>
      <c r="G10" s="27">
        <f t="shared" si="1"/>
        <v>2</v>
      </c>
      <c r="H10" s="28">
        <f t="shared" si="2"/>
        <v>80000</v>
      </c>
    </row>
    <row r="11" spans="2:8" ht="15" thickBot="1">
      <c r="B11" s="44" t="s">
        <v>19</v>
      </c>
      <c r="C11" s="45">
        <v>5</v>
      </c>
      <c r="D11" s="45">
        <v>3</v>
      </c>
      <c r="E11" s="45">
        <f t="shared" si="0"/>
        <v>15</v>
      </c>
      <c r="F11" s="45">
        <v>40000</v>
      </c>
      <c r="G11" s="46">
        <f t="shared" si="1"/>
        <v>2</v>
      </c>
      <c r="H11" s="47">
        <f t="shared" si="2"/>
        <v>80000</v>
      </c>
    </row>
    <row r="12" spans="2:8">
      <c r="B12" s="9" t="s">
        <v>7</v>
      </c>
      <c r="C12" s="10">
        <v>27</v>
      </c>
      <c r="D12" s="10">
        <v>20000</v>
      </c>
      <c r="E12" s="10">
        <f t="shared" si="0"/>
        <v>540000</v>
      </c>
      <c r="F12" s="10">
        <v>70000</v>
      </c>
      <c r="G12" s="11">
        <f t="shared" si="1"/>
        <v>7.7142857142857144</v>
      </c>
      <c r="H12" s="12">
        <f t="shared" si="2"/>
        <v>540000</v>
      </c>
    </row>
    <row r="13" spans="2:8">
      <c r="B13" s="13" t="s">
        <v>9</v>
      </c>
      <c r="C13" s="14">
        <v>16</v>
      </c>
      <c r="D13" s="14">
        <v>15000</v>
      </c>
      <c r="E13" s="14">
        <f t="shared" ref="E13:E19" si="3">C13*D13</f>
        <v>240000</v>
      </c>
      <c r="F13" s="14">
        <v>40000</v>
      </c>
      <c r="G13" s="15">
        <f t="shared" ref="G13:G19" si="4">IF(E13/F13&lt;2,2,E13/F13)</f>
        <v>6</v>
      </c>
      <c r="H13" s="16">
        <f t="shared" ref="H13:H19" si="5">F13*G13</f>
        <v>240000</v>
      </c>
    </row>
    <row r="14" spans="2:8">
      <c r="B14" s="13" t="s">
        <v>10</v>
      </c>
      <c r="C14" s="14">
        <v>41</v>
      </c>
      <c r="D14" s="14">
        <v>25000</v>
      </c>
      <c r="E14" s="14">
        <f t="shared" si="3"/>
        <v>1025000</v>
      </c>
      <c r="F14" s="14">
        <v>130000</v>
      </c>
      <c r="G14" s="15">
        <f t="shared" si="4"/>
        <v>7.884615384615385</v>
      </c>
      <c r="H14" s="16">
        <f t="shared" si="5"/>
        <v>1025000</v>
      </c>
    </row>
    <row r="15" spans="2:8">
      <c r="B15" s="13" t="s">
        <v>13</v>
      </c>
      <c r="C15" s="14">
        <v>10</v>
      </c>
      <c r="D15" s="14"/>
      <c r="E15" s="14">
        <f t="shared" si="3"/>
        <v>0</v>
      </c>
      <c r="F15" s="14">
        <v>40000</v>
      </c>
      <c r="G15" s="15">
        <f t="shared" si="4"/>
        <v>2</v>
      </c>
      <c r="H15" s="16">
        <f t="shared" si="5"/>
        <v>80000</v>
      </c>
    </row>
    <row r="16" spans="2:8">
      <c r="B16" s="13" t="s">
        <v>14</v>
      </c>
      <c r="C16" s="14">
        <v>20</v>
      </c>
      <c r="D16" s="14">
        <v>10000</v>
      </c>
      <c r="E16" s="14">
        <f t="shared" si="3"/>
        <v>200000</v>
      </c>
      <c r="F16" s="14">
        <v>40000</v>
      </c>
      <c r="G16" s="15">
        <f t="shared" si="4"/>
        <v>5</v>
      </c>
      <c r="H16" s="16">
        <f t="shared" si="5"/>
        <v>200000</v>
      </c>
    </row>
    <row r="17" spans="2:8">
      <c r="B17" s="13" t="s">
        <v>18</v>
      </c>
      <c r="C17" s="14">
        <v>15</v>
      </c>
      <c r="D17" s="14">
        <v>60000</v>
      </c>
      <c r="E17" s="14">
        <f t="shared" si="3"/>
        <v>900000</v>
      </c>
      <c r="F17" s="14">
        <v>120000</v>
      </c>
      <c r="G17" s="15">
        <f t="shared" si="4"/>
        <v>7.5</v>
      </c>
      <c r="H17" s="16">
        <f t="shared" si="5"/>
        <v>900000</v>
      </c>
    </row>
    <row r="18" spans="2:8">
      <c r="B18" s="13" t="s">
        <v>20</v>
      </c>
      <c r="C18" s="14">
        <v>12</v>
      </c>
      <c r="D18" s="14">
        <v>15000</v>
      </c>
      <c r="E18" s="14">
        <f t="shared" si="3"/>
        <v>180000</v>
      </c>
      <c r="F18" s="14">
        <v>40000</v>
      </c>
      <c r="G18" s="15">
        <f t="shared" si="4"/>
        <v>4.5</v>
      </c>
      <c r="H18" s="16">
        <f t="shared" si="5"/>
        <v>180000</v>
      </c>
    </row>
    <row r="19" spans="2:8" ht="15" thickBot="1">
      <c r="B19" s="32" t="s">
        <v>21</v>
      </c>
      <c r="C19" s="33">
        <v>15</v>
      </c>
      <c r="D19" s="33">
        <f>5*D16</f>
        <v>50000</v>
      </c>
      <c r="E19" s="33">
        <f t="shared" si="3"/>
        <v>750000</v>
      </c>
      <c r="F19" s="33">
        <v>100000</v>
      </c>
      <c r="G19" s="34">
        <f t="shared" si="4"/>
        <v>7.5</v>
      </c>
      <c r="H19" s="35">
        <f t="shared" si="5"/>
        <v>750000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H25" sqref="H25"/>
    </sheetView>
  </sheetViews>
  <sheetFormatPr baseColWidth="10" defaultRowHeight="14" x14ac:dyDescent="0"/>
  <cols>
    <col min="1" max="1" width="10.83203125" style="76"/>
    <col min="2" max="2" width="19.5" style="76" customWidth="1"/>
    <col min="3" max="3" width="22.83203125" style="76" customWidth="1"/>
    <col min="4" max="4" width="17.83203125" style="76" customWidth="1"/>
    <col min="5" max="16384" width="10.83203125" style="76"/>
  </cols>
  <sheetData>
    <row r="1" spans="2:10" ht="15" thickBot="1"/>
    <row r="2" spans="2:10" ht="29" thickBot="1">
      <c r="B2" s="48" t="s">
        <v>0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23</v>
      </c>
      <c r="H2" s="80" t="s">
        <v>5</v>
      </c>
      <c r="I2" s="94" t="s">
        <v>37</v>
      </c>
      <c r="J2" s="95" t="s">
        <v>26</v>
      </c>
    </row>
    <row r="3" spans="2:10">
      <c r="B3" s="36" t="s">
        <v>6</v>
      </c>
      <c r="C3" s="37">
        <v>431</v>
      </c>
      <c r="D3" s="37">
        <v>10000</v>
      </c>
      <c r="E3" s="37">
        <f t="shared" ref="E3:E15" si="0">C3*D3</f>
        <v>4310000</v>
      </c>
      <c r="F3" s="37">
        <f>40000*14</f>
        <v>560000</v>
      </c>
      <c r="G3" s="38">
        <f t="shared" ref="G3:G15" si="1">IF(E3/F3&lt;2,2,E3/F3)</f>
        <v>7.6964285714285712</v>
      </c>
      <c r="H3" s="81">
        <f t="shared" ref="H3:H15" si="2">F3*G3</f>
        <v>4310000</v>
      </c>
      <c r="I3" s="96" t="s">
        <v>27</v>
      </c>
      <c r="J3" s="97">
        <f>H3</f>
        <v>4310000</v>
      </c>
    </row>
    <row r="4" spans="2:10">
      <c r="B4" s="54" t="s">
        <v>16</v>
      </c>
      <c r="C4" s="55">
        <v>57</v>
      </c>
      <c r="D4" s="55">
        <v>20000</v>
      </c>
      <c r="E4" s="55">
        <f t="shared" si="0"/>
        <v>1140000</v>
      </c>
      <c r="F4" s="55">
        <v>150000</v>
      </c>
      <c r="G4" s="56">
        <f t="shared" si="1"/>
        <v>7.6</v>
      </c>
      <c r="H4" s="82">
        <f t="shared" si="2"/>
        <v>1140000</v>
      </c>
      <c r="I4" s="96" t="s">
        <v>28</v>
      </c>
      <c r="J4" s="97">
        <f t="shared" ref="J4:J6" si="3">H4</f>
        <v>1140000</v>
      </c>
    </row>
    <row r="5" spans="2:10">
      <c r="B5" s="57" t="s">
        <v>22</v>
      </c>
      <c r="C5" s="58">
        <v>20</v>
      </c>
      <c r="D5" s="58">
        <v>20000</v>
      </c>
      <c r="E5" s="58">
        <f t="shared" si="0"/>
        <v>400000</v>
      </c>
      <c r="F5" s="58">
        <v>50000</v>
      </c>
      <c r="G5" s="59">
        <f t="shared" si="1"/>
        <v>8</v>
      </c>
      <c r="H5" s="83">
        <f t="shared" si="2"/>
        <v>400000</v>
      </c>
      <c r="I5" s="96" t="s">
        <v>29</v>
      </c>
      <c r="J5" s="97">
        <f t="shared" si="3"/>
        <v>400000</v>
      </c>
    </row>
    <row r="6" spans="2:10" ht="15" thickBot="1">
      <c r="B6" s="60" t="s">
        <v>12</v>
      </c>
      <c r="C6" s="61">
        <v>5</v>
      </c>
      <c r="D6" s="61">
        <v>4</v>
      </c>
      <c r="E6" s="61">
        <f t="shared" si="0"/>
        <v>20</v>
      </c>
      <c r="F6" s="61">
        <v>40000</v>
      </c>
      <c r="G6" s="62">
        <f t="shared" si="1"/>
        <v>2</v>
      </c>
      <c r="H6" s="84">
        <f t="shared" si="2"/>
        <v>80000</v>
      </c>
      <c r="I6" s="96" t="s">
        <v>30</v>
      </c>
      <c r="J6" s="97">
        <f t="shared" si="3"/>
        <v>80000</v>
      </c>
    </row>
    <row r="7" spans="2:10">
      <c r="B7" s="29" t="s">
        <v>15</v>
      </c>
      <c r="C7" s="30">
        <v>52</v>
      </c>
      <c r="D7" s="30">
        <v>3</v>
      </c>
      <c r="E7" s="30">
        <f t="shared" si="0"/>
        <v>156</v>
      </c>
      <c r="F7" s="30">
        <v>40000</v>
      </c>
      <c r="G7" s="31">
        <f t="shared" si="1"/>
        <v>2</v>
      </c>
      <c r="H7" s="85">
        <f t="shared" si="2"/>
        <v>80000</v>
      </c>
      <c r="I7" s="110" t="s">
        <v>25</v>
      </c>
      <c r="J7" s="111">
        <f>SUM(H7:H11)</f>
        <v>400000</v>
      </c>
    </row>
    <row r="8" spans="2:10">
      <c r="B8" s="25" t="s">
        <v>17</v>
      </c>
      <c r="C8" s="26">
        <v>52</v>
      </c>
      <c r="D8" s="26">
        <v>3</v>
      </c>
      <c r="E8" s="26">
        <f t="shared" si="0"/>
        <v>156</v>
      </c>
      <c r="F8" s="26">
        <v>40000</v>
      </c>
      <c r="G8" s="27">
        <f t="shared" si="1"/>
        <v>2</v>
      </c>
      <c r="H8" s="86">
        <f t="shared" si="2"/>
        <v>80000</v>
      </c>
      <c r="I8" s="110"/>
      <c r="J8" s="111"/>
    </row>
    <row r="9" spans="2:10">
      <c r="B9" s="25" t="s">
        <v>11</v>
      </c>
      <c r="C9" s="26">
        <v>55</v>
      </c>
      <c r="D9" s="26">
        <v>10</v>
      </c>
      <c r="E9" s="26">
        <f t="shared" si="0"/>
        <v>550</v>
      </c>
      <c r="F9" s="26">
        <v>40000</v>
      </c>
      <c r="G9" s="27">
        <f t="shared" si="1"/>
        <v>2</v>
      </c>
      <c r="H9" s="86">
        <f t="shared" si="2"/>
        <v>80000</v>
      </c>
      <c r="I9" s="110"/>
      <c r="J9" s="111"/>
    </row>
    <row r="10" spans="2:10">
      <c r="B10" s="25" t="s">
        <v>8</v>
      </c>
      <c r="C10" s="26">
        <v>119</v>
      </c>
      <c r="D10" s="26">
        <v>3</v>
      </c>
      <c r="E10" s="26">
        <f t="shared" si="0"/>
        <v>357</v>
      </c>
      <c r="F10" s="26">
        <v>40000</v>
      </c>
      <c r="G10" s="27">
        <f t="shared" si="1"/>
        <v>2</v>
      </c>
      <c r="H10" s="86">
        <f t="shared" si="2"/>
        <v>80000</v>
      </c>
      <c r="I10" s="110"/>
      <c r="J10" s="111"/>
    </row>
    <row r="11" spans="2:10" ht="15" thickBot="1">
      <c r="B11" s="51" t="s">
        <v>19</v>
      </c>
      <c r="C11" s="52">
        <v>5</v>
      </c>
      <c r="D11" s="52">
        <v>3</v>
      </c>
      <c r="E11" s="52">
        <f t="shared" si="0"/>
        <v>15</v>
      </c>
      <c r="F11" s="52">
        <v>40000</v>
      </c>
      <c r="G11" s="53">
        <f t="shared" si="1"/>
        <v>2</v>
      </c>
      <c r="H11" s="87">
        <f t="shared" si="2"/>
        <v>80000</v>
      </c>
      <c r="I11" s="110"/>
      <c r="J11" s="111"/>
    </row>
    <row r="12" spans="2:10">
      <c r="B12" s="9" t="s">
        <v>10</v>
      </c>
      <c r="C12" s="10">
        <v>41</v>
      </c>
      <c r="D12" s="10">
        <v>25000</v>
      </c>
      <c r="E12" s="10">
        <f t="shared" si="0"/>
        <v>1025000</v>
      </c>
      <c r="F12" s="10">
        <v>130000</v>
      </c>
      <c r="G12" s="11">
        <f t="shared" si="1"/>
        <v>7.884615384615385</v>
      </c>
      <c r="H12" s="88">
        <f t="shared" si="2"/>
        <v>1025000</v>
      </c>
      <c r="I12" s="96" t="s">
        <v>31</v>
      </c>
      <c r="J12" s="97">
        <f>H12</f>
        <v>1025000</v>
      </c>
    </row>
    <row r="13" spans="2:10">
      <c r="B13" s="66" t="s">
        <v>18</v>
      </c>
      <c r="C13" s="67">
        <v>15</v>
      </c>
      <c r="D13" s="67">
        <v>60000</v>
      </c>
      <c r="E13" s="67">
        <f t="shared" si="0"/>
        <v>900000</v>
      </c>
      <c r="F13" s="67">
        <v>120000</v>
      </c>
      <c r="G13" s="68">
        <f t="shared" si="1"/>
        <v>7.5</v>
      </c>
      <c r="H13" s="89">
        <f t="shared" si="2"/>
        <v>900000</v>
      </c>
      <c r="I13" s="96" t="s">
        <v>32</v>
      </c>
      <c r="J13" s="97">
        <f t="shared" ref="J13:J15" si="4">H13</f>
        <v>900000</v>
      </c>
    </row>
    <row r="14" spans="2:10">
      <c r="B14" s="63" t="s">
        <v>21</v>
      </c>
      <c r="C14" s="64">
        <v>15</v>
      </c>
      <c r="D14" s="64">
        <f>5*D19</f>
        <v>50000</v>
      </c>
      <c r="E14" s="64">
        <f t="shared" si="0"/>
        <v>750000</v>
      </c>
      <c r="F14" s="64">
        <v>100000</v>
      </c>
      <c r="G14" s="65">
        <f t="shared" si="1"/>
        <v>7.5</v>
      </c>
      <c r="H14" s="90">
        <f t="shared" si="2"/>
        <v>750000</v>
      </c>
      <c r="I14" s="96" t="s">
        <v>33</v>
      </c>
      <c r="J14" s="97">
        <f t="shared" si="4"/>
        <v>750000</v>
      </c>
    </row>
    <row r="15" spans="2:10">
      <c r="B15" s="72" t="s">
        <v>7</v>
      </c>
      <c r="C15" s="73">
        <v>27</v>
      </c>
      <c r="D15" s="73">
        <v>20000</v>
      </c>
      <c r="E15" s="73">
        <f t="shared" si="0"/>
        <v>540000</v>
      </c>
      <c r="F15" s="73">
        <v>70000</v>
      </c>
      <c r="G15" s="74">
        <f t="shared" si="1"/>
        <v>7.7142857142857144</v>
      </c>
      <c r="H15" s="91">
        <f t="shared" si="2"/>
        <v>540000</v>
      </c>
      <c r="I15" s="96" t="s">
        <v>34</v>
      </c>
      <c r="J15" s="97">
        <f t="shared" si="4"/>
        <v>540000</v>
      </c>
    </row>
    <row r="16" spans="2:10">
      <c r="B16" s="69" t="s">
        <v>9</v>
      </c>
      <c r="C16" s="70">
        <v>16</v>
      </c>
      <c r="D16" s="70">
        <v>15000</v>
      </c>
      <c r="E16" s="70">
        <f t="shared" ref="E16:E18" si="5">C16*D16</f>
        <v>240000</v>
      </c>
      <c r="F16" s="70">
        <v>40000</v>
      </c>
      <c r="G16" s="71">
        <f t="shared" ref="G16:G18" si="6">IF(E16/F16&lt;2,2,E16/F16)</f>
        <v>6</v>
      </c>
      <c r="H16" s="92">
        <f t="shared" ref="H16:H18" si="7">F16*G16</f>
        <v>240000</v>
      </c>
      <c r="I16" s="110" t="s">
        <v>35</v>
      </c>
      <c r="J16" s="111">
        <f>SUM(H16:H18)</f>
        <v>500000</v>
      </c>
    </row>
    <row r="17" spans="2:10">
      <c r="B17" s="69" t="s">
        <v>13</v>
      </c>
      <c r="C17" s="70">
        <v>10</v>
      </c>
      <c r="D17" s="70"/>
      <c r="E17" s="70">
        <f t="shared" si="5"/>
        <v>0</v>
      </c>
      <c r="F17" s="70">
        <v>40000</v>
      </c>
      <c r="G17" s="71">
        <f t="shared" si="6"/>
        <v>2</v>
      </c>
      <c r="H17" s="92">
        <f t="shared" si="7"/>
        <v>80000</v>
      </c>
      <c r="I17" s="110"/>
      <c r="J17" s="112"/>
    </row>
    <row r="18" spans="2:10">
      <c r="B18" s="69" t="s">
        <v>20</v>
      </c>
      <c r="C18" s="70">
        <v>12</v>
      </c>
      <c r="D18" s="70">
        <v>15000</v>
      </c>
      <c r="E18" s="70">
        <f t="shared" si="5"/>
        <v>180000</v>
      </c>
      <c r="F18" s="70">
        <v>40000</v>
      </c>
      <c r="G18" s="71">
        <f t="shared" si="6"/>
        <v>4.5</v>
      </c>
      <c r="H18" s="92">
        <f t="shared" si="7"/>
        <v>180000</v>
      </c>
      <c r="I18" s="110"/>
      <c r="J18" s="112"/>
    </row>
    <row r="19" spans="2:10" ht="15" thickBot="1">
      <c r="B19" s="77" t="s">
        <v>14</v>
      </c>
      <c r="C19" s="78">
        <v>20</v>
      </c>
      <c r="D19" s="78">
        <v>10000</v>
      </c>
      <c r="E19" s="78">
        <f>C19*D19</f>
        <v>200000</v>
      </c>
      <c r="F19" s="78">
        <v>40000</v>
      </c>
      <c r="G19" s="79">
        <f>IF(E19/F19&lt;2,2,E19/F19)</f>
        <v>5</v>
      </c>
      <c r="H19" s="93">
        <f>F19*G19</f>
        <v>200000</v>
      </c>
      <c r="I19" s="98" t="s">
        <v>36</v>
      </c>
      <c r="J19" s="99">
        <f>H19</f>
        <v>200000</v>
      </c>
    </row>
  </sheetData>
  <mergeCells count="4">
    <mergeCell ref="I7:I11"/>
    <mergeCell ref="J7:J11"/>
    <mergeCell ref="I16:I18"/>
    <mergeCell ref="J16:J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tabSelected="1" workbookViewId="0">
      <selection activeCell="G10" sqref="G10"/>
    </sheetView>
  </sheetViews>
  <sheetFormatPr baseColWidth="10" defaultRowHeight="14" x14ac:dyDescent="0"/>
  <cols>
    <col min="2" max="5" width="11.5" customWidth="1"/>
    <col min="8" max="8" width="16.6640625" customWidth="1"/>
    <col min="9" max="9" width="18" customWidth="1"/>
    <col min="10" max="10" width="17.5" customWidth="1"/>
    <col min="11" max="11" width="12.5" customWidth="1"/>
    <col min="12" max="12" width="9.33203125" customWidth="1"/>
    <col min="13" max="13" width="11" bestFit="1" customWidth="1"/>
    <col min="14" max="14" width="10.1640625" customWidth="1"/>
    <col min="15" max="15" width="11" bestFit="1" customWidth="1"/>
    <col min="16" max="16" width="9.33203125" bestFit="1" customWidth="1"/>
  </cols>
  <sheetData>
    <row r="2" spans="2:16">
      <c r="B2" s="116" t="s">
        <v>38</v>
      </c>
      <c r="C2" s="116"/>
      <c r="D2" s="116" t="s">
        <v>39</v>
      </c>
      <c r="E2" s="116"/>
      <c r="F2" s="116" t="s">
        <v>40</v>
      </c>
      <c r="G2" s="116"/>
      <c r="H2" s="75"/>
      <c r="I2" s="75"/>
      <c r="J2" s="75"/>
      <c r="K2" s="75"/>
      <c r="L2" s="75"/>
      <c r="M2" s="75"/>
      <c r="N2" s="75"/>
      <c r="O2" s="103"/>
      <c r="P2" s="75"/>
    </row>
    <row r="3" spans="2:16">
      <c r="B3" s="100" t="s">
        <v>27</v>
      </c>
      <c r="C3" s="102">
        <v>4310000</v>
      </c>
      <c r="D3" s="100" t="s">
        <v>28</v>
      </c>
      <c r="E3" s="101">
        <v>1140000</v>
      </c>
      <c r="F3" s="100" t="s">
        <v>29</v>
      </c>
      <c r="G3" s="101">
        <v>400000</v>
      </c>
      <c r="H3" s="75"/>
      <c r="I3" s="104"/>
      <c r="J3" s="104"/>
      <c r="K3" s="104"/>
      <c r="L3" s="104"/>
      <c r="M3" s="105"/>
      <c r="N3" s="104"/>
      <c r="O3" s="103"/>
      <c r="P3" s="106"/>
    </row>
    <row r="4" spans="2:16">
      <c r="B4" s="100" t="s">
        <v>30</v>
      </c>
      <c r="C4" s="101">
        <v>80000</v>
      </c>
      <c r="D4" s="100" t="s">
        <v>32</v>
      </c>
      <c r="E4" s="101">
        <v>900000</v>
      </c>
      <c r="F4" s="117" t="s">
        <v>25</v>
      </c>
      <c r="G4" s="118">
        <v>400000</v>
      </c>
      <c r="H4" s="75"/>
      <c r="I4" s="104"/>
      <c r="J4" s="104"/>
      <c r="K4" s="104"/>
      <c r="L4" s="104"/>
      <c r="M4" s="105"/>
      <c r="N4" s="104"/>
      <c r="O4" s="103"/>
      <c r="P4" s="106"/>
    </row>
    <row r="5" spans="2:16">
      <c r="B5" s="117" t="s">
        <v>35</v>
      </c>
      <c r="C5" s="118">
        <v>500000</v>
      </c>
      <c r="D5" s="100" t="s">
        <v>34</v>
      </c>
      <c r="E5" s="101">
        <v>540000</v>
      </c>
      <c r="F5" s="117"/>
      <c r="G5" s="118"/>
      <c r="H5" s="75"/>
      <c r="I5" s="104"/>
      <c r="J5" s="104"/>
      <c r="K5" s="104"/>
      <c r="L5" s="104"/>
      <c r="M5" s="105"/>
      <c r="N5" s="104"/>
      <c r="O5" s="103"/>
      <c r="P5" s="106"/>
    </row>
    <row r="6" spans="2:16">
      <c r="B6" s="117"/>
      <c r="C6" s="118"/>
      <c r="D6" s="119"/>
      <c r="E6" s="119"/>
      <c r="F6" s="117"/>
      <c r="G6" s="118"/>
      <c r="H6" s="75"/>
      <c r="I6" s="104"/>
      <c r="J6" s="104"/>
      <c r="K6" s="104"/>
      <c r="L6" s="104"/>
      <c r="M6" s="105"/>
      <c r="N6" s="104"/>
      <c r="O6" s="103"/>
      <c r="P6" s="106"/>
    </row>
    <row r="7" spans="2:16">
      <c r="B7" s="117"/>
      <c r="C7" s="118"/>
      <c r="D7" s="120"/>
      <c r="E7" s="120"/>
      <c r="F7" s="117"/>
      <c r="G7" s="118"/>
      <c r="H7" s="75"/>
      <c r="I7" s="104"/>
      <c r="J7" s="104"/>
      <c r="K7" s="104"/>
      <c r="L7" s="104"/>
      <c r="M7" s="105"/>
      <c r="N7" s="104"/>
      <c r="O7" s="125"/>
      <c r="P7" s="126"/>
    </row>
    <row r="8" spans="2:16">
      <c r="B8" s="122"/>
      <c r="C8" s="113"/>
      <c r="D8" s="120"/>
      <c r="E8" s="120"/>
      <c r="F8" s="117"/>
      <c r="G8" s="118"/>
      <c r="H8" s="75"/>
      <c r="I8" s="104"/>
      <c r="J8" s="104"/>
      <c r="K8" s="104"/>
      <c r="L8" s="104"/>
      <c r="M8" s="105"/>
      <c r="N8" s="104"/>
      <c r="O8" s="125"/>
      <c r="P8" s="126"/>
    </row>
    <row r="9" spans="2:16">
      <c r="B9" s="123"/>
      <c r="C9" s="114"/>
      <c r="D9" s="120"/>
      <c r="E9" s="120"/>
      <c r="F9" s="100" t="s">
        <v>31</v>
      </c>
      <c r="G9" s="101">
        <v>1025000</v>
      </c>
      <c r="H9" s="75"/>
      <c r="I9" s="104"/>
      <c r="J9" s="104"/>
      <c r="K9" s="104"/>
      <c r="L9" s="104"/>
      <c r="M9" s="105"/>
      <c r="N9" s="104"/>
      <c r="O9" s="125"/>
      <c r="P9" s="126"/>
    </row>
    <row r="10" spans="2:16">
      <c r="B10" s="123"/>
      <c r="C10" s="114"/>
      <c r="D10" s="120"/>
      <c r="E10" s="120"/>
      <c r="F10" s="100" t="s">
        <v>33</v>
      </c>
      <c r="G10" s="102">
        <v>750000</v>
      </c>
      <c r="H10" s="75"/>
      <c r="I10" s="104"/>
      <c r="J10" s="104"/>
      <c r="K10" s="104"/>
      <c r="L10" s="104"/>
      <c r="M10" s="105"/>
      <c r="N10" s="104"/>
      <c r="O10" s="125"/>
      <c r="P10" s="126"/>
    </row>
    <row r="11" spans="2:16">
      <c r="B11" s="124"/>
      <c r="C11" s="115"/>
      <c r="D11" s="121"/>
      <c r="E11" s="121"/>
      <c r="F11" s="100" t="s">
        <v>36</v>
      </c>
      <c r="G11" s="102">
        <v>200000</v>
      </c>
      <c r="H11" s="75"/>
      <c r="I11" s="104"/>
      <c r="J11" s="104"/>
      <c r="K11" s="104"/>
      <c r="L11" s="104"/>
      <c r="M11" s="105"/>
      <c r="N11" s="104"/>
      <c r="O11" s="125"/>
      <c r="P11" s="126"/>
    </row>
    <row r="12" spans="2:16">
      <c r="B12" s="108" t="s">
        <v>41</v>
      </c>
      <c r="C12" s="109">
        <f>SUM(C3:C11)</f>
        <v>4890000</v>
      </c>
      <c r="D12" s="108" t="s">
        <v>41</v>
      </c>
      <c r="E12" s="109">
        <f>SUM(E3:E11)</f>
        <v>2580000</v>
      </c>
      <c r="F12" s="108" t="s">
        <v>41</v>
      </c>
      <c r="G12" s="109">
        <f>SUM(G3:G11)</f>
        <v>2775000</v>
      </c>
      <c r="H12" s="107"/>
      <c r="I12" s="107"/>
      <c r="J12" s="107"/>
      <c r="K12" s="107"/>
      <c r="L12" s="107"/>
      <c r="M12" s="107"/>
      <c r="N12" s="107"/>
      <c r="O12" s="107"/>
      <c r="P12" s="107"/>
    </row>
  </sheetData>
  <mergeCells count="13">
    <mergeCell ref="P7:P11"/>
    <mergeCell ref="D2:E2"/>
    <mergeCell ref="F2:G2"/>
    <mergeCell ref="G4:G8"/>
    <mergeCell ref="D6:D11"/>
    <mergeCell ref="E6:E11"/>
    <mergeCell ref="B8:B11"/>
    <mergeCell ref="O7:O11"/>
    <mergeCell ref="C8:C11"/>
    <mergeCell ref="B2:C2"/>
    <mergeCell ref="B5:B7"/>
    <mergeCell ref="C5:C7"/>
    <mergeCell ref="F4:F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Calcul extent</vt:lpstr>
      <vt:lpstr>Répartition par fréquence</vt:lpstr>
      <vt:lpstr>Répartition par taille extent</vt:lpstr>
      <vt:lpstr>Repartition par jointure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Fransisco</dc:creator>
  <cp:lastModifiedBy>b2orislave</cp:lastModifiedBy>
  <dcterms:created xsi:type="dcterms:W3CDTF">2014-07-21T11:06:29Z</dcterms:created>
  <dcterms:modified xsi:type="dcterms:W3CDTF">2014-07-21T14:16:49Z</dcterms:modified>
</cp:coreProperties>
</file>