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bookViews>
    <workbookView xWindow="0" yWindow="0" windowWidth="25200" windowHeight="12000" activeTab="1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G26" i="4" s="1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4" i="4"/>
  <c r="C5" i="4"/>
  <c r="B4" i="3"/>
  <c r="G4" i="4"/>
  <c r="E2" i="4"/>
  <c r="F5" i="2"/>
  <c r="F6" i="2"/>
  <c r="G6" i="2" s="1"/>
  <c r="F7" i="2"/>
  <c r="F8" i="2"/>
  <c r="G8" i="2" s="1"/>
  <c r="F9" i="2"/>
  <c r="F10" i="2"/>
  <c r="G10" i="2" s="1"/>
  <c r="F11" i="2"/>
  <c r="F12" i="2"/>
  <c r="G12" i="2" s="1"/>
  <c r="F13" i="2"/>
  <c r="F14" i="2"/>
  <c r="G14" i="2" s="1"/>
  <c r="F15" i="2"/>
  <c r="F16" i="2"/>
  <c r="G16" i="2" s="1"/>
  <c r="F17" i="2"/>
  <c r="F18" i="2"/>
  <c r="G18" i="2" s="1"/>
  <c r="F19" i="2"/>
  <c r="F20" i="2"/>
  <c r="G20" i="2" s="1"/>
  <c r="F21" i="2"/>
  <c r="F22" i="2"/>
  <c r="G22" i="2" s="1"/>
  <c r="F23" i="2"/>
  <c r="F4" i="2"/>
  <c r="G5" i="2" s="1"/>
  <c r="H5" i="2" s="1"/>
  <c r="D24" i="3"/>
  <c r="D4" i="3"/>
  <c r="C4" i="3"/>
  <c r="D2" i="3"/>
  <c r="C6" i="3" s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52" i="2"/>
  <c r="I27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8" i="2"/>
  <c r="G29" i="2"/>
  <c r="G28" i="2"/>
  <c r="I3" i="2"/>
  <c r="H3" i="2"/>
  <c r="G7" i="2"/>
  <c r="I7" i="2" s="1"/>
  <c r="G9" i="2"/>
  <c r="I9" i="2" s="1"/>
  <c r="G11" i="2"/>
  <c r="I11" i="2" s="1"/>
  <c r="G13" i="2"/>
  <c r="I13" i="2" s="1"/>
  <c r="G15" i="2"/>
  <c r="I15" i="2" s="1"/>
  <c r="G17" i="2"/>
  <c r="I17" i="2" s="1"/>
  <c r="G19" i="2"/>
  <c r="I19" i="2" s="1"/>
  <c r="G21" i="2"/>
  <c r="I21" i="2" s="1"/>
  <c r="G23" i="2"/>
  <c r="I23" i="2" s="1"/>
  <c r="J46" i="2" s="1"/>
  <c r="G4" i="2"/>
  <c r="I4" i="2" s="1"/>
  <c r="G3" i="2"/>
  <c r="F3" i="2"/>
  <c r="C25" i="4" l="1"/>
  <c r="D7" i="4" s="1"/>
  <c r="G7" i="4" s="1"/>
  <c r="D9" i="4"/>
  <c r="G9" i="4" s="1"/>
  <c r="D13" i="4"/>
  <c r="G13" i="4" s="1"/>
  <c r="D17" i="4"/>
  <c r="G17" i="4" s="1"/>
  <c r="D21" i="4"/>
  <c r="G21" i="4" s="1"/>
  <c r="D5" i="4"/>
  <c r="D22" i="4"/>
  <c r="G22" i="4" s="1"/>
  <c r="D18" i="4"/>
  <c r="G18" i="4" s="1"/>
  <c r="D14" i="4"/>
  <c r="G14" i="4" s="1"/>
  <c r="D10" i="4"/>
  <c r="G10" i="4" s="1"/>
  <c r="D6" i="4"/>
  <c r="G6" i="4" s="1"/>
  <c r="C5" i="3"/>
  <c r="D5" i="3" s="1"/>
  <c r="C23" i="3"/>
  <c r="C21" i="3"/>
  <c r="C19" i="3"/>
  <c r="C17" i="3"/>
  <c r="C15" i="3"/>
  <c r="C13" i="3"/>
  <c r="C11" i="3"/>
  <c r="C9" i="3"/>
  <c r="C7" i="3"/>
  <c r="C24" i="3"/>
  <c r="C22" i="3"/>
  <c r="C20" i="3"/>
  <c r="C18" i="3"/>
  <c r="C16" i="3"/>
  <c r="C14" i="3"/>
  <c r="C12" i="3"/>
  <c r="C10" i="3"/>
  <c r="C8" i="3"/>
  <c r="J69" i="2"/>
  <c r="J44" i="2"/>
  <c r="J65" i="2"/>
  <c r="J40" i="2"/>
  <c r="J61" i="2"/>
  <c r="J36" i="2"/>
  <c r="J57" i="2"/>
  <c r="J32" i="2"/>
  <c r="I22" i="2"/>
  <c r="H22" i="2"/>
  <c r="I20" i="2"/>
  <c r="H20" i="2"/>
  <c r="I18" i="2"/>
  <c r="H18" i="2"/>
  <c r="I16" i="2"/>
  <c r="H16" i="2"/>
  <c r="I14" i="2"/>
  <c r="H14" i="2"/>
  <c r="I12" i="2"/>
  <c r="H12" i="2"/>
  <c r="I10" i="2"/>
  <c r="H10" i="2"/>
  <c r="I8" i="2"/>
  <c r="H8" i="2"/>
  <c r="I6" i="2"/>
  <c r="H6" i="2"/>
  <c r="J67" i="2"/>
  <c r="J42" i="2"/>
  <c r="J63" i="2"/>
  <c r="J38" i="2"/>
  <c r="J59" i="2"/>
  <c r="J34" i="2"/>
  <c r="J55" i="2"/>
  <c r="J30" i="2"/>
  <c r="H23" i="2"/>
  <c r="H21" i="2"/>
  <c r="H19" i="2"/>
  <c r="H17" i="2"/>
  <c r="H15" i="2"/>
  <c r="H13" i="2"/>
  <c r="H11" i="2"/>
  <c r="H9" i="2"/>
  <c r="H7" i="2"/>
  <c r="J52" i="2"/>
  <c r="G52" i="2"/>
  <c r="J27" i="2"/>
  <c r="H4" i="2"/>
  <c r="I5" i="2"/>
  <c r="D8" i="4" l="1"/>
  <c r="G8" i="4" s="1"/>
  <c r="D12" i="4"/>
  <c r="G12" i="4" s="1"/>
  <c r="D16" i="4"/>
  <c r="G16" i="4" s="1"/>
  <c r="D20" i="4"/>
  <c r="G20" i="4" s="1"/>
  <c r="D24" i="4"/>
  <c r="D23" i="4"/>
  <c r="G23" i="4" s="1"/>
  <c r="D19" i="4"/>
  <c r="G19" i="4" s="1"/>
  <c r="D15" i="4"/>
  <c r="G15" i="4" s="1"/>
  <c r="D11" i="4"/>
  <c r="G11" i="4" s="1"/>
  <c r="G5" i="4"/>
  <c r="D9" i="3"/>
  <c r="D12" i="3"/>
  <c r="D6" i="3"/>
  <c r="D17" i="3"/>
  <c r="D20" i="3"/>
  <c r="D8" i="3"/>
  <c r="D16" i="3"/>
  <c r="D13" i="3"/>
  <c r="D21" i="3"/>
  <c r="D10" i="3"/>
  <c r="D14" i="3"/>
  <c r="D18" i="3"/>
  <c r="D22" i="3"/>
  <c r="D7" i="3"/>
  <c r="D11" i="3"/>
  <c r="D15" i="3"/>
  <c r="D19" i="3"/>
  <c r="D23" i="3"/>
  <c r="J29" i="2"/>
  <c r="J54" i="2"/>
  <c r="J31" i="2"/>
  <c r="J56" i="2"/>
  <c r="J33" i="2"/>
  <c r="J58" i="2"/>
  <c r="J35" i="2"/>
  <c r="J60" i="2"/>
  <c r="J37" i="2"/>
  <c r="J62" i="2"/>
  <c r="J39" i="2"/>
  <c r="J64" i="2"/>
  <c r="J41" i="2"/>
  <c r="J66" i="2"/>
  <c r="J43" i="2"/>
  <c r="J68" i="2"/>
  <c r="J45" i="2"/>
  <c r="J70" i="2"/>
  <c r="G53" i="2"/>
  <c r="J53" i="2"/>
  <c r="J71" i="2" s="1"/>
  <c r="J28" i="2"/>
  <c r="J47" i="2" s="1"/>
  <c r="J72" i="2"/>
  <c r="D26" i="4" l="1"/>
  <c r="D27" i="4" s="1"/>
  <c r="C28" i="4" s="1"/>
  <c r="J48" i="2"/>
</calcChain>
</file>

<file path=xl/sharedStrings.xml><?xml version="1.0" encoding="utf-8"?>
<sst xmlns="http://schemas.openxmlformats.org/spreadsheetml/2006/main" count="62" uniqueCount="38">
  <si>
    <t>Количество</t>
  </si>
  <si>
    <t>Цена за единицу</t>
  </si>
  <si>
    <t>Сердняя цена</t>
  </si>
  <si>
    <t>Сумма</t>
  </si>
  <si>
    <t xml:space="preserve">Сумма предложенная </t>
  </si>
  <si>
    <t>Оригинал</t>
  </si>
  <si>
    <t>Линейная аппроксимация</t>
  </si>
  <si>
    <t>Невязка</t>
  </si>
  <si>
    <t>Отношение</t>
  </si>
  <si>
    <t>Аппроксимация производной</t>
  </si>
  <si>
    <t>функция аппроксимации</t>
  </si>
  <si>
    <t>b</t>
  </si>
  <si>
    <t>a</t>
  </si>
  <si>
    <t>c</t>
  </si>
  <si>
    <t>Сумма невязок</t>
  </si>
  <si>
    <t>Макс. Невязка</t>
  </si>
  <si>
    <t>F(x) = c - a*ln(b*(x-1))</t>
  </si>
  <si>
    <t>p</t>
  </si>
  <si>
    <t>q</t>
  </si>
  <si>
    <t>k</t>
  </si>
  <si>
    <t>F(x) = c - a*ln(x) + kx</t>
  </si>
  <si>
    <t>Значение</t>
  </si>
  <si>
    <t>Цены</t>
  </si>
  <si>
    <t>Поправка производной</t>
  </si>
  <si>
    <t>Цена</t>
  </si>
  <si>
    <t>Сумма с накоплением</t>
  </si>
  <si>
    <t>Цена за 21</t>
  </si>
  <si>
    <t>Цена за 1</t>
  </si>
  <si>
    <t>Отношение к средней цене</t>
  </si>
  <si>
    <t>Сумма:</t>
  </si>
  <si>
    <t>Сумма для распределения</t>
  </si>
  <si>
    <t>Мин:</t>
  </si>
  <si>
    <t>Условие на применимость:</t>
  </si>
  <si>
    <t>Минимальная цена:</t>
  </si>
  <si>
    <t>Вероятность
оказаться в кучке:</t>
  </si>
  <si>
    <t>Отношение к 
большей цене 
(начиная со второй)</t>
  </si>
  <si>
    <t>Цена за единицу при линейной аппроксимации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</si>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</sst>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sz val="11"/>
      <color rgb="FF00B05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1" xfId="0" applyFont="1" applyBorder="1"/>
    <xf numFmtId="0" fontId="3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средней цены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Лист1!$P$21:$P$41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Лист1!$Q$21:$Q$41</c:f>
              <c:numCache>
                <c:formatCode>General</c:formatCode>
                <c:ptCount val="21"/>
                <c:pt idx="0">
                  <c:v>300</c:v>
                </c:pt>
                <c:pt idx="1">
                  <c:v>277.5</c:v>
                </c:pt>
                <c:pt idx="2">
                  <c:v>258</c:v>
                </c:pt>
                <c:pt idx="3">
                  <c:v>240.75</c:v>
                </c:pt>
                <c:pt idx="4">
                  <c:v>225.6</c:v>
                </c:pt>
                <c:pt idx="5">
                  <c:v>212.5</c:v>
                </c:pt>
                <c:pt idx="6">
                  <c:v>201</c:v>
                </c:pt>
                <c:pt idx="7">
                  <c:v>190.875</c:v>
                </c:pt>
                <c:pt idx="8">
                  <c:v>182</c:v>
                </c:pt>
                <c:pt idx="9">
                  <c:v>174.3</c:v>
                </c:pt>
                <c:pt idx="10">
                  <c:v>167.45454545454547</c:v>
                </c:pt>
                <c:pt idx="11">
                  <c:v>161.25</c:v>
                </c:pt>
                <c:pt idx="12">
                  <c:v>155.53846153846155</c:v>
                </c:pt>
                <c:pt idx="13">
                  <c:v>150.42857142857142</c:v>
                </c:pt>
                <c:pt idx="14">
                  <c:v>145.80000000000001</c:v>
                </c:pt>
                <c:pt idx="15">
                  <c:v>141.5625</c:v>
                </c:pt>
                <c:pt idx="16">
                  <c:v>137.64705882352942</c:v>
                </c:pt>
                <c:pt idx="17">
                  <c:v>134</c:v>
                </c:pt>
                <c:pt idx="18">
                  <c:v>130.57894736842104</c:v>
                </c:pt>
                <c:pt idx="19">
                  <c:v>127.35</c:v>
                </c:pt>
                <c:pt idx="20">
                  <c:v>124.28571428571429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9-405A-95C0-EA90B473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52688"/>
        <c:axId val="470648424"/>
      </c:lineChart>
      <c:catAx>
        <c:axId val="4706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648424"/>
        <c:crosses val="autoZero"/>
        <c:auto val="1"/>
        <c:lblAlgn val="ctr"/>
        <c:lblOffset val="100"/>
        <c:noMultiLvlLbl val="0"/>
      </c:catAx>
      <c:valAx>
        <c:axId val="4706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6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Цена за единицу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Лист1!$F$2:$F$22</c:f>
              <c:numCache>
                <c:formatCode>General</c:formatCode>
                <c:ptCount val="21"/>
                <c:pt idx="0">
                  <c:v>300</c:v>
                </c:pt>
                <c:pt idx="1">
                  <c:v>255</c:v>
                </c:pt>
                <c:pt idx="2">
                  <c:v>219</c:v>
                </c:pt>
                <c:pt idx="3">
                  <c:v>189</c:v>
                </c:pt>
                <c:pt idx="4">
                  <c:v>165</c:v>
                </c:pt>
                <c:pt idx="5">
                  <c:v>147</c:v>
                </c:pt>
                <c:pt idx="6">
                  <c:v>132</c:v>
                </c:pt>
                <c:pt idx="7">
                  <c:v>120</c:v>
                </c:pt>
                <c:pt idx="8">
                  <c:v>111</c:v>
                </c:pt>
                <c:pt idx="9">
                  <c:v>105</c:v>
                </c:pt>
                <c:pt idx="10">
                  <c:v>99</c:v>
                </c:pt>
                <c:pt idx="11">
                  <c:v>93</c:v>
                </c:pt>
                <c:pt idx="12">
                  <c:v>87</c:v>
                </c:pt>
                <c:pt idx="13">
                  <c:v>84</c:v>
                </c:pt>
                <c:pt idx="14">
                  <c:v>81</c:v>
                </c:pt>
                <c:pt idx="15">
                  <c:v>78</c:v>
                </c:pt>
                <c:pt idx="16">
                  <c:v>75</c:v>
                </c:pt>
                <c:pt idx="17">
                  <c:v>72</c:v>
                </c:pt>
                <c:pt idx="18">
                  <c:v>69</c:v>
                </c:pt>
                <c:pt idx="19">
                  <c:v>66</c:v>
                </c:pt>
                <c:pt idx="2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D-44F4-B0DD-FF7B46D1F05C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Сердняя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Лист1!$G$2:$G$22</c:f>
              <c:numCache>
                <c:formatCode>General</c:formatCode>
                <c:ptCount val="21"/>
                <c:pt idx="0">
                  <c:v>124.28571428571429</c:v>
                </c:pt>
                <c:pt idx="1">
                  <c:v>124.28571428571429</c:v>
                </c:pt>
                <c:pt idx="2">
                  <c:v>124.28571428571429</c:v>
                </c:pt>
                <c:pt idx="3">
                  <c:v>124.28571428571429</c:v>
                </c:pt>
                <c:pt idx="4">
                  <c:v>124.28571428571429</c:v>
                </c:pt>
                <c:pt idx="5">
                  <c:v>124.28571428571429</c:v>
                </c:pt>
                <c:pt idx="6">
                  <c:v>124.28571428571429</c:v>
                </c:pt>
                <c:pt idx="7">
                  <c:v>124.28571428571429</c:v>
                </c:pt>
                <c:pt idx="8">
                  <c:v>124.28571428571429</c:v>
                </c:pt>
                <c:pt idx="9">
                  <c:v>124.28571428571429</c:v>
                </c:pt>
                <c:pt idx="10">
                  <c:v>124.28571428571429</c:v>
                </c:pt>
                <c:pt idx="11">
                  <c:v>124.28571428571429</c:v>
                </c:pt>
                <c:pt idx="12">
                  <c:v>124.28571428571429</c:v>
                </c:pt>
                <c:pt idx="13">
                  <c:v>124.28571428571429</c:v>
                </c:pt>
                <c:pt idx="14">
                  <c:v>124.28571428571429</c:v>
                </c:pt>
                <c:pt idx="15">
                  <c:v>124.28571428571429</c:v>
                </c:pt>
                <c:pt idx="16">
                  <c:v>124.28571428571429</c:v>
                </c:pt>
                <c:pt idx="17">
                  <c:v>124.28571428571429</c:v>
                </c:pt>
                <c:pt idx="18">
                  <c:v>124.28571428571429</c:v>
                </c:pt>
                <c:pt idx="19">
                  <c:v>124.28571428571429</c:v>
                </c:pt>
                <c:pt idx="20">
                  <c:v>124.28571428571429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D-44F4-B0DD-FF7B46D1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62864"/>
        <c:axId val="474461880"/>
      </c:lineChart>
      <c:catAx>
        <c:axId val="4744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61880"/>
        <c:crosses val="autoZero"/>
        <c:auto val="1"/>
        <c:lblAlgn val="ctr"/>
        <c:lblOffset val="100"/>
        <c:noMultiLvlLbl val="0"/>
      </c:catAx>
      <c:valAx>
        <c:axId val="4744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оригинальной производной к к производной аппроксимации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454943132108492E-2"/>
          <c:y val="0.19486111111111112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Лист2!$I$4:$I$23</c:f>
              <c:numCache>
                <c:formatCode>General</c:formatCode>
                <c:ptCount val="20"/>
                <c:pt idx="0">
                  <c:v>2.2077922077922079</c:v>
                </c:pt>
                <c:pt idx="1">
                  <c:v>1.8961038961038961</c:v>
                </c:pt>
                <c:pt idx="2">
                  <c:v>1.6363636363636365</c:v>
                </c:pt>
                <c:pt idx="3">
                  <c:v>1.4285714285714286</c:v>
                </c:pt>
                <c:pt idx="4">
                  <c:v>1.2727272727272727</c:v>
                </c:pt>
                <c:pt idx="5">
                  <c:v>1.1428571428571428</c:v>
                </c:pt>
                <c:pt idx="6">
                  <c:v>1.0389610389610389</c:v>
                </c:pt>
                <c:pt idx="7">
                  <c:v>0.96103896103896103</c:v>
                </c:pt>
                <c:pt idx="8">
                  <c:v>0.90909090909090906</c:v>
                </c:pt>
                <c:pt idx="9">
                  <c:v>0.8571428571428571</c:v>
                </c:pt>
                <c:pt idx="10">
                  <c:v>0.80519480519480524</c:v>
                </c:pt>
                <c:pt idx="11">
                  <c:v>0.75324675324675328</c:v>
                </c:pt>
                <c:pt idx="12">
                  <c:v>0.72727272727272729</c:v>
                </c:pt>
                <c:pt idx="13">
                  <c:v>0.70129870129870131</c:v>
                </c:pt>
                <c:pt idx="14">
                  <c:v>0.67532467532467533</c:v>
                </c:pt>
                <c:pt idx="15">
                  <c:v>0.64935064935064934</c:v>
                </c:pt>
                <c:pt idx="16">
                  <c:v>0.62337662337662336</c:v>
                </c:pt>
                <c:pt idx="17">
                  <c:v>0.59740259740259738</c:v>
                </c:pt>
                <c:pt idx="18">
                  <c:v>0.5714285714285714</c:v>
                </c:pt>
                <c:pt idx="19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3-475A-B365-E1F7BBD6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06688"/>
        <c:axId val="303607016"/>
      </c:lineChart>
      <c:catAx>
        <c:axId val="3036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07016"/>
        <c:crosses val="autoZero"/>
        <c:auto val="1"/>
        <c:lblAlgn val="ctr"/>
        <c:lblOffset val="100"/>
        <c:noMultiLvlLbl val="0"/>
      </c:catAx>
      <c:valAx>
        <c:axId val="3036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r>
              <a:rPr lang="en-US" baseline="0"/>
              <a:t> = x - a*ln(b*(x-1))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Лист2!$H$27:$H$46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Лист2!$I$27:$I$46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1.8113313546750147</c:v>
                </c:pt>
                <c:pt idx="2">
                  <c:v>1.5839747719538071</c:v>
                </c:pt>
                <c:pt idx="3">
                  <c:v>1.4226627093500293</c:v>
                </c:pt>
                <c:pt idx="4">
                  <c:v>1.297539352818105</c:v>
                </c:pt>
                <c:pt idx="5">
                  <c:v>1.1953061266288219</c:v>
                </c:pt>
                <c:pt idx="6">
                  <c:v>1.1088691654974412</c:v>
                </c:pt>
                <c:pt idx="7">
                  <c:v>1.033994064025044</c:v>
                </c:pt>
                <c:pt idx="8">
                  <c:v>0.96794954390761401</c:v>
                </c:pt>
                <c:pt idx="9">
                  <c:v>0.90887070749311927</c:v>
                </c:pt>
                <c:pt idx="10">
                  <c:v>0.85542739918982025</c:v>
                </c:pt>
                <c:pt idx="11">
                  <c:v>0.80663748130383639</c:v>
                </c:pt>
                <c:pt idx="12">
                  <c:v>0.7617551076433311</c:v>
                </c:pt>
                <c:pt idx="13">
                  <c:v>0.72020052017245573</c:v>
                </c:pt>
                <c:pt idx="14">
                  <c:v>0.68151412477191187</c:v>
                </c:pt>
                <c:pt idx="15">
                  <c:v>0.64532541870005855</c:v>
                </c:pt>
                <c:pt idx="16">
                  <c:v>0.61133135467501476</c:v>
                </c:pt>
                <c:pt idx="17">
                  <c:v>0.57928089858262877</c:v>
                </c:pt>
                <c:pt idx="18">
                  <c:v>0.54896376791114809</c:v>
                </c:pt>
                <c:pt idx="19">
                  <c:v>0.52020206216813403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B-4F92-822A-60CC8C79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74872"/>
        <c:axId val="474973560"/>
      </c:lineChart>
      <c:catAx>
        <c:axId val="4749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73560"/>
        <c:crosses val="autoZero"/>
        <c:auto val="1"/>
        <c:lblAlgn val="ctr"/>
        <c:lblOffset val="100"/>
        <c:noMultiLvlLbl val="0"/>
      </c:catAx>
      <c:valAx>
        <c:axId val="4749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7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15</xdr:row>
      <xdr:rowOff>47625</xdr:rowOff>
    </xdr:from>
    <xdr:to>
      <xdr:col>14</xdr:col>
      <xdr:colOff>428625</xdr:colOff>
      <xdr:row>29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1</xdr:row>
      <xdr:rowOff>66675</xdr:rowOff>
    </xdr:from>
    <xdr:to>
      <xdr:col>17</xdr:col>
      <xdr:colOff>528637</xdr:colOff>
      <xdr:row>15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24</xdr:row>
      <xdr:rowOff>161925</xdr:rowOff>
    </xdr:from>
    <xdr:to>
      <xdr:col>17</xdr:col>
      <xdr:colOff>485775</xdr:colOff>
      <xdr:row>39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B2" sqref="B2:B22"/>
    </sheetView>
  </sheetViews>
  <sheetFormatPr defaultRowHeight="15" x14ac:dyDescent="0.25"/>
  <cols>
    <col min="1" max="1" width="14.7109375" customWidth="1"/>
    <col min="2" max="2" width="22.5703125" customWidth="1"/>
    <col min="3" max="3" width="21.85546875" customWidth="1"/>
    <col min="5" max="5" width="11.28515625" customWidth="1"/>
    <col min="6" max="6" width="16.8554687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3</v>
      </c>
      <c r="E1" t="s">
        <v>0</v>
      </c>
      <c r="F1" t="s">
        <v>1</v>
      </c>
      <c r="G1" t="s">
        <v>2</v>
      </c>
    </row>
    <row r="2" spans="1:7" x14ac:dyDescent="0.25">
      <c r="A2" s="1">
        <v>1</v>
      </c>
      <c r="B2">
        <v>300</v>
      </c>
      <c r="C2">
        <v>300</v>
      </c>
      <c r="E2" s="1">
        <v>1</v>
      </c>
      <c r="F2">
        <v>300</v>
      </c>
      <c r="G2">
        <v>124.28571428571429</v>
      </c>
    </row>
    <row r="3" spans="1:7" x14ac:dyDescent="0.25">
      <c r="A3" s="1">
        <v>2</v>
      </c>
      <c r="B3">
        <v>255</v>
      </c>
      <c r="C3">
        <v>555</v>
      </c>
      <c r="E3" s="1">
        <v>2</v>
      </c>
      <c r="F3">
        <v>255</v>
      </c>
      <c r="G3">
        <v>124.28571428571429</v>
      </c>
    </row>
    <row r="4" spans="1:7" x14ac:dyDescent="0.25">
      <c r="A4" s="1">
        <v>3</v>
      </c>
      <c r="B4">
        <v>219</v>
      </c>
      <c r="C4">
        <v>774</v>
      </c>
      <c r="E4" s="1">
        <v>3</v>
      </c>
      <c r="F4">
        <v>219</v>
      </c>
      <c r="G4">
        <v>124.28571428571429</v>
      </c>
    </row>
    <row r="5" spans="1:7" x14ac:dyDescent="0.25">
      <c r="A5" s="1">
        <v>4</v>
      </c>
      <c r="B5">
        <v>189</v>
      </c>
      <c r="C5">
        <v>963</v>
      </c>
      <c r="E5" s="1">
        <v>4</v>
      </c>
      <c r="F5">
        <v>189</v>
      </c>
      <c r="G5">
        <v>124.28571428571429</v>
      </c>
    </row>
    <row r="6" spans="1:7" x14ac:dyDescent="0.25">
      <c r="A6" s="1">
        <v>5</v>
      </c>
      <c r="B6">
        <v>165</v>
      </c>
      <c r="C6">
        <v>1128</v>
      </c>
      <c r="E6" s="1">
        <v>5</v>
      </c>
      <c r="F6">
        <v>165</v>
      </c>
      <c r="G6">
        <v>124.28571428571429</v>
      </c>
    </row>
    <row r="7" spans="1:7" x14ac:dyDescent="0.25">
      <c r="A7" s="1">
        <v>6</v>
      </c>
      <c r="B7">
        <v>147</v>
      </c>
      <c r="C7">
        <v>1275</v>
      </c>
      <c r="E7" s="1">
        <v>6</v>
      </c>
      <c r="F7">
        <v>147</v>
      </c>
      <c r="G7">
        <v>124.28571428571429</v>
      </c>
    </row>
    <row r="8" spans="1:7" x14ac:dyDescent="0.25">
      <c r="A8" s="1">
        <v>7</v>
      </c>
      <c r="B8">
        <v>132</v>
      </c>
      <c r="C8">
        <v>1407</v>
      </c>
      <c r="E8" s="1">
        <v>7</v>
      </c>
      <c r="F8">
        <v>132</v>
      </c>
      <c r="G8">
        <v>124.28571428571429</v>
      </c>
    </row>
    <row r="9" spans="1:7" x14ac:dyDescent="0.25">
      <c r="A9" s="1">
        <v>8</v>
      </c>
      <c r="B9">
        <v>120</v>
      </c>
      <c r="C9">
        <v>1527</v>
      </c>
      <c r="E9" s="1">
        <v>8</v>
      </c>
      <c r="F9">
        <v>120</v>
      </c>
      <c r="G9">
        <v>124.28571428571429</v>
      </c>
    </row>
    <row r="10" spans="1:7" x14ac:dyDescent="0.25">
      <c r="A10" s="1">
        <v>9</v>
      </c>
      <c r="B10">
        <v>111</v>
      </c>
      <c r="C10">
        <v>1638</v>
      </c>
      <c r="E10" s="1">
        <v>9</v>
      </c>
      <c r="F10">
        <v>111</v>
      </c>
      <c r="G10">
        <v>124.28571428571429</v>
      </c>
    </row>
    <row r="11" spans="1:7" x14ac:dyDescent="0.25">
      <c r="A11" s="1">
        <v>10</v>
      </c>
      <c r="B11">
        <v>105</v>
      </c>
      <c r="C11">
        <v>1743</v>
      </c>
      <c r="E11" s="1">
        <v>10</v>
      </c>
      <c r="F11">
        <v>105</v>
      </c>
      <c r="G11">
        <v>124.28571428571429</v>
      </c>
    </row>
    <row r="12" spans="1:7" x14ac:dyDescent="0.25">
      <c r="A12" s="1">
        <v>11</v>
      </c>
      <c r="B12">
        <v>99</v>
      </c>
      <c r="C12">
        <v>1842</v>
      </c>
      <c r="E12" s="1">
        <v>11</v>
      </c>
      <c r="F12">
        <v>99</v>
      </c>
      <c r="G12">
        <v>124.28571428571429</v>
      </c>
    </row>
    <row r="13" spans="1:7" x14ac:dyDescent="0.25">
      <c r="A13" s="1">
        <v>12</v>
      </c>
      <c r="B13">
        <v>93</v>
      </c>
      <c r="C13">
        <v>1935</v>
      </c>
      <c r="E13" s="1">
        <v>12</v>
      </c>
      <c r="F13">
        <v>93</v>
      </c>
      <c r="G13">
        <v>124.28571428571429</v>
      </c>
    </row>
    <row r="14" spans="1:7" x14ac:dyDescent="0.25">
      <c r="A14" s="1">
        <v>13</v>
      </c>
      <c r="B14">
        <v>87</v>
      </c>
      <c r="C14">
        <v>2022</v>
      </c>
      <c r="E14" s="1">
        <v>13</v>
      </c>
      <c r="F14">
        <v>87</v>
      </c>
      <c r="G14">
        <v>124.28571428571429</v>
      </c>
    </row>
    <row r="15" spans="1:7" x14ac:dyDescent="0.25">
      <c r="A15" s="1">
        <v>14</v>
      </c>
      <c r="B15">
        <v>84</v>
      </c>
      <c r="C15">
        <v>2106</v>
      </c>
      <c r="E15" s="1">
        <v>14</v>
      </c>
      <c r="F15">
        <v>84</v>
      </c>
      <c r="G15">
        <v>124.28571428571429</v>
      </c>
    </row>
    <row r="16" spans="1:7" x14ac:dyDescent="0.25">
      <c r="A16" s="1">
        <v>15</v>
      </c>
      <c r="B16">
        <v>81</v>
      </c>
      <c r="C16">
        <v>2187</v>
      </c>
      <c r="E16" s="1">
        <v>15</v>
      </c>
      <c r="F16">
        <v>81</v>
      </c>
      <c r="G16">
        <v>124.28571428571429</v>
      </c>
    </row>
    <row r="17" spans="1:17" x14ac:dyDescent="0.25">
      <c r="A17" s="1">
        <v>16</v>
      </c>
      <c r="B17">
        <v>78</v>
      </c>
      <c r="C17">
        <v>2265</v>
      </c>
      <c r="E17" s="1">
        <v>16</v>
      </c>
      <c r="F17">
        <v>78</v>
      </c>
      <c r="G17">
        <v>124.28571428571429</v>
      </c>
    </row>
    <row r="18" spans="1:17" x14ac:dyDescent="0.25">
      <c r="A18" s="1">
        <v>17</v>
      </c>
      <c r="B18">
        <v>75</v>
      </c>
      <c r="C18">
        <v>2340</v>
      </c>
      <c r="E18" s="1">
        <v>17</v>
      </c>
      <c r="F18">
        <v>75</v>
      </c>
      <c r="G18">
        <v>124.28571428571429</v>
      </c>
    </row>
    <row r="19" spans="1:17" x14ac:dyDescent="0.25">
      <c r="A19" s="1">
        <v>18</v>
      </c>
      <c r="B19">
        <v>72</v>
      </c>
      <c r="C19">
        <v>2412</v>
      </c>
      <c r="E19" s="1">
        <v>18</v>
      </c>
      <c r="F19">
        <v>72</v>
      </c>
      <c r="G19">
        <v>124.28571428571429</v>
      </c>
    </row>
    <row r="20" spans="1:17" x14ac:dyDescent="0.25">
      <c r="A20" s="1">
        <v>19</v>
      </c>
      <c r="B20">
        <v>69</v>
      </c>
      <c r="C20">
        <v>2481</v>
      </c>
      <c r="E20" s="1">
        <v>19</v>
      </c>
      <c r="F20">
        <v>69</v>
      </c>
      <c r="G20">
        <v>124.28571428571429</v>
      </c>
    </row>
    <row r="21" spans="1:17" x14ac:dyDescent="0.25">
      <c r="A21" s="1">
        <v>20</v>
      </c>
      <c r="B21">
        <v>66</v>
      </c>
      <c r="C21">
        <v>2547</v>
      </c>
      <c r="E21" s="1">
        <v>20</v>
      </c>
      <c r="F21">
        <v>66</v>
      </c>
      <c r="G21">
        <v>124.28571428571429</v>
      </c>
      <c r="P21" s="1">
        <v>1</v>
      </c>
      <c r="Q21">
        <v>300</v>
      </c>
    </row>
    <row r="22" spans="1:17" x14ac:dyDescent="0.25">
      <c r="A22" s="1">
        <v>21</v>
      </c>
      <c r="B22">
        <v>63</v>
      </c>
      <c r="C22">
        <v>2610</v>
      </c>
      <c r="E22" s="1">
        <v>21</v>
      </c>
      <c r="F22">
        <v>63</v>
      </c>
      <c r="G22">
        <v>124.28571428571429</v>
      </c>
      <c r="P22" s="1">
        <v>2</v>
      </c>
      <c r="Q22">
        <v>277.5</v>
      </c>
    </row>
    <row r="23" spans="1:17" x14ac:dyDescent="0.25">
      <c r="P23" s="1">
        <v>3</v>
      </c>
      <c r="Q23">
        <v>258</v>
      </c>
    </row>
    <row r="24" spans="1:17" x14ac:dyDescent="0.25">
      <c r="P24" s="1">
        <v>4</v>
      </c>
      <c r="Q24">
        <v>240.75</v>
      </c>
    </row>
    <row r="25" spans="1:17" x14ac:dyDescent="0.25">
      <c r="P25" s="1">
        <v>5</v>
      </c>
      <c r="Q25">
        <v>225.6</v>
      </c>
    </row>
    <row r="26" spans="1:17" x14ac:dyDescent="0.25">
      <c r="P26" s="1">
        <v>6</v>
      </c>
      <c r="Q26">
        <v>212.5</v>
      </c>
    </row>
    <row r="27" spans="1:17" x14ac:dyDescent="0.25">
      <c r="P27" s="1">
        <v>7</v>
      </c>
      <c r="Q27">
        <v>201</v>
      </c>
    </row>
    <row r="28" spans="1:17" x14ac:dyDescent="0.25">
      <c r="P28" s="1">
        <v>8</v>
      </c>
      <c r="Q28">
        <v>190.875</v>
      </c>
    </row>
    <row r="29" spans="1:17" x14ac:dyDescent="0.25">
      <c r="P29" s="1">
        <v>9</v>
      </c>
      <c r="Q29">
        <v>182</v>
      </c>
    </row>
    <row r="30" spans="1:17" x14ac:dyDescent="0.25">
      <c r="P30" s="1">
        <v>10</v>
      </c>
      <c r="Q30">
        <v>174.3</v>
      </c>
    </row>
    <row r="31" spans="1:17" x14ac:dyDescent="0.25">
      <c r="P31" s="1">
        <v>11</v>
      </c>
      <c r="Q31">
        <v>167.45454545454547</v>
      </c>
    </row>
    <row r="32" spans="1:17" x14ac:dyDescent="0.25">
      <c r="P32" s="1">
        <v>12</v>
      </c>
      <c r="Q32">
        <v>161.25</v>
      </c>
    </row>
    <row r="33" spans="16:17" x14ac:dyDescent="0.25">
      <c r="P33" s="1">
        <v>13</v>
      </c>
      <c r="Q33">
        <v>155.53846153846155</v>
      </c>
    </row>
    <row r="34" spans="16:17" x14ac:dyDescent="0.25">
      <c r="P34" s="1">
        <v>14</v>
      </c>
      <c r="Q34">
        <v>150.42857142857142</v>
      </c>
    </row>
    <row r="35" spans="16:17" x14ac:dyDescent="0.25">
      <c r="P35" s="1">
        <v>15</v>
      </c>
      <c r="Q35">
        <v>145.80000000000001</v>
      </c>
    </row>
    <row r="36" spans="16:17" x14ac:dyDescent="0.25">
      <c r="P36" s="1">
        <v>16</v>
      </c>
      <c r="Q36">
        <v>141.5625</v>
      </c>
    </row>
    <row r="37" spans="16:17" x14ac:dyDescent="0.25">
      <c r="P37" s="1">
        <v>17</v>
      </c>
      <c r="Q37">
        <v>137.64705882352942</v>
      </c>
    </row>
    <row r="38" spans="16:17" x14ac:dyDescent="0.25">
      <c r="P38" s="1">
        <v>18</v>
      </c>
      <c r="Q38">
        <v>134</v>
      </c>
    </row>
    <row r="39" spans="16:17" x14ac:dyDescent="0.25">
      <c r="P39" s="1">
        <v>19</v>
      </c>
      <c r="Q39">
        <v>130.57894736842104</v>
      </c>
    </row>
    <row r="40" spans="16:17" x14ac:dyDescent="0.25">
      <c r="P40" s="1">
        <v>20</v>
      </c>
      <c r="Q40">
        <v>127.35</v>
      </c>
    </row>
    <row r="41" spans="16:17" x14ac:dyDescent="0.25">
      <c r="P41" s="1">
        <v>21</v>
      </c>
      <c r="Q41">
        <v>124.28571428571429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D10" workbookViewId="0">
      <selection activeCell="B3" sqref="B3:B23"/>
    </sheetView>
  </sheetViews>
  <sheetFormatPr defaultRowHeight="15" x14ac:dyDescent="0.25"/>
  <cols>
    <col min="1" max="1" width="15.42578125" customWidth="1"/>
    <col min="2" max="2" width="20.28515625" customWidth="1"/>
    <col min="3" max="3" width="20.7109375" customWidth="1"/>
    <col min="5" max="5" width="22.7109375" customWidth="1"/>
    <col min="6" max="6" width="26.28515625" customWidth="1"/>
    <col min="7" max="7" width="20" customWidth="1"/>
    <col min="8" max="8" width="14.28515625" customWidth="1"/>
    <col min="9" max="9" width="13.5703125" customWidth="1"/>
    <col min="10" max="10" width="15.7109375" customWidth="1"/>
  </cols>
  <sheetData>
    <row r="1" spans="1:10" x14ac:dyDescent="0.25">
      <c r="A1" s="3" t="s">
        <v>5</v>
      </c>
      <c r="B1" s="3"/>
      <c r="C1" s="3"/>
      <c r="F1" t="s">
        <v>6</v>
      </c>
    </row>
    <row r="2" spans="1:10" x14ac:dyDescent="0.25">
      <c r="A2" s="2" t="s">
        <v>0</v>
      </c>
      <c r="B2" s="2" t="s">
        <v>1</v>
      </c>
      <c r="C2" s="2" t="s">
        <v>3</v>
      </c>
      <c r="F2" t="s">
        <v>4</v>
      </c>
      <c r="G2" t="s">
        <v>1</v>
      </c>
      <c r="H2" t="s">
        <v>7</v>
      </c>
      <c r="I2" t="s">
        <v>8</v>
      </c>
      <c r="J2" s="2" t="s">
        <v>0</v>
      </c>
    </row>
    <row r="3" spans="1:10" x14ac:dyDescent="0.25">
      <c r="A3" s="1">
        <v>1</v>
      </c>
      <c r="B3">
        <v>300</v>
      </c>
      <c r="C3">
        <v>300</v>
      </c>
      <c r="F3">
        <f>_xlfn.FLOOR.MATH($C$3 + (($C$23-$C$3)/20)*(A3-1))</f>
        <v>300</v>
      </c>
      <c r="G3">
        <f>F3</f>
        <v>300</v>
      </c>
      <c r="H3">
        <f>B3-G3</f>
        <v>0</v>
      </c>
      <c r="I3">
        <f>B3/G3</f>
        <v>1</v>
      </c>
      <c r="J3" s="1">
        <v>1</v>
      </c>
    </row>
    <row r="4" spans="1:10" x14ac:dyDescent="0.25">
      <c r="A4" s="1">
        <v>2</v>
      </c>
      <c r="B4">
        <v>255</v>
      </c>
      <c r="C4">
        <v>555</v>
      </c>
      <c r="F4">
        <f>$C$3 + (($C$23-$C$3)/20)*(A4-1)</f>
        <v>415.5</v>
      </c>
      <c r="G4">
        <f>F4-F3</f>
        <v>115.5</v>
      </c>
      <c r="H4">
        <f t="shared" ref="H4:H23" si="0">B4-G4</f>
        <v>139.5</v>
      </c>
      <c r="I4">
        <f>B4/G4</f>
        <v>2.2077922077922079</v>
      </c>
      <c r="J4" s="1">
        <v>2</v>
      </c>
    </row>
    <row r="5" spans="1:10" x14ac:dyDescent="0.25">
      <c r="A5" s="1">
        <v>3</v>
      </c>
      <c r="B5">
        <v>219</v>
      </c>
      <c r="C5">
        <v>774</v>
      </c>
      <c r="F5">
        <f t="shared" ref="F5:F23" si="1">$C$3 + (($C$23-$C$3)/20)*(A5-1)</f>
        <v>531</v>
      </c>
      <c r="G5">
        <f t="shared" ref="G5:G23" si="2">F5-F4</f>
        <v>115.5</v>
      </c>
      <c r="H5">
        <f t="shared" si="0"/>
        <v>103.5</v>
      </c>
      <c r="I5">
        <f t="shared" ref="I5:I23" si="3">B5/G5</f>
        <v>1.8961038961038961</v>
      </c>
      <c r="J5" s="1">
        <v>3</v>
      </c>
    </row>
    <row r="6" spans="1:10" x14ac:dyDescent="0.25">
      <c r="A6" s="1">
        <v>4</v>
      </c>
      <c r="B6">
        <v>189</v>
      </c>
      <c r="C6">
        <v>963</v>
      </c>
      <c r="F6">
        <f t="shared" si="1"/>
        <v>646.5</v>
      </c>
      <c r="G6">
        <f t="shared" si="2"/>
        <v>115.5</v>
      </c>
      <c r="H6">
        <f t="shared" si="0"/>
        <v>73.5</v>
      </c>
      <c r="I6">
        <f t="shared" si="3"/>
        <v>1.6363636363636365</v>
      </c>
      <c r="J6" s="1">
        <v>4</v>
      </c>
    </row>
    <row r="7" spans="1:10" x14ac:dyDescent="0.25">
      <c r="A7" s="1">
        <v>5</v>
      </c>
      <c r="B7">
        <v>165</v>
      </c>
      <c r="C7">
        <v>1128</v>
      </c>
      <c r="F7">
        <f t="shared" si="1"/>
        <v>762</v>
      </c>
      <c r="G7">
        <f t="shared" si="2"/>
        <v>115.5</v>
      </c>
      <c r="H7">
        <f t="shared" si="0"/>
        <v>49.5</v>
      </c>
      <c r="I7">
        <f t="shared" si="3"/>
        <v>1.4285714285714286</v>
      </c>
      <c r="J7" s="1">
        <v>5</v>
      </c>
    </row>
    <row r="8" spans="1:10" x14ac:dyDescent="0.25">
      <c r="A8" s="1">
        <v>6</v>
      </c>
      <c r="B8">
        <v>147</v>
      </c>
      <c r="C8">
        <v>1275</v>
      </c>
      <c r="F8">
        <f t="shared" si="1"/>
        <v>877.5</v>
      </c>
      <c r="G8">
        <f t="shared" si="2"/>
        <v>115.5</v>
      </c>
      <c r="H8">
        <f t="shared" si="0"/>
        <v>31.5</v>
      </c>
      <c r="I8">
        <f t="shared" si="3"/>
        <v>1.2727272727272727</v>
      </c>
      <c r="J8" s="1">
        <v>6</v>
      </c>
    </row>
    <row r="9" spans="1:10" x14ac:dyDescent="0.25">
      <c r="A9" s="1">
        <v>7</v>
      </c>
      <c r="B9">
        <v>132</v>
      </c>
      <c r="C9">
        <v>1407</v>
      </c>
      <c r="F9">
        <f t="shared" si="1"/>
        <v>993</v>
      </c>
      <c r="G9">
        <f t="shared" si="2"/>
        <v>115.5</v>
      </c>
      <c r="H9">
        <f t="shared" si="0"/>
        <v>16.5</v>
      </c>
      <c r="I9">
        <f t="shared" si="3"/>
        <v>1.1428571428571428</v>
      </c>
      <c r="J9" s="1">
        <v>7</v>
      </c>
    </row>
    <row r="10" spans="1:10" x14ac:dyDescent="0.25">
      <c r="A10" s="1">
        <v>8</v>
      </c>
      <c r="B10">
        <v>120</v>
      </c>
      <c r="C10">
        <v>1527</v>
      </c>
      <c r="F10">
        <f t="shared" si="1"/>
        <v>1108.5</v>
      </c>
      <c r="G10">
        <f t="shared" si="2"/>
        <v>115.5</v>
      </c>
      <c r="H10">
        <f t="shared" si="0"/>
        <v>4.5</v>
      </c>
      <c r="I10">
        <f t="shared" si="3"/>
        <v>1.0389610389610389</v>
      </c>
      <c r="J10" s="1">
        <v>8</v>
      </c>
    </row>
    <row r="11" spans="1:10" x14ac:dyDescent="0.25">
      <c r="A11" s="1">
        <v>9</v>
      </c>
      <c r="B11">
        <v>111</v>
      </c>
      <c r="C11">
        <v>1638</v>
      </c>
      <c r="F11">
        <f t="shared" si="1"/>
        <v>1224</v>
      </c>
      <c r="G11">
        <f t="shared" si="2"/>
        <v>115.5</v>
      </c>
      <c r="H11">
        <f t="shared" si="0"/>
        <v>-4.5</v>
      </c>
      <c r="I11">
        <f t="shared" si="3"/>
        <v>0.96103896103896103</v>
      </c>
      <c r="J11" s="1">
        <v>9</v>
      </c>
    </row>
    <row r="12" spans="1:10" x14ac:dyDescent="0.25">
      <c r="A12" s="1">
        <v>10</v>
      </c>
      <c r="B12">
        <v>105</v>
      </c>
      <c r="C12">
        <v>1743</v>
      </c>
      <c r="F12">
        <f t="shared" si="1"/>
        <v>1339.5</v>
      </c>
      <c r="G12">
        <f t="shared" si="2"/>
        <v>115.5</v>
      </c>
      <c r="H12">
        <f t="shared" si="0"/>
        <v>-10.5</v>
      </c>
      <c r="I12">
        <f t="shared" si="3"/>
        <v>0.90909090909090906</v>
      </c>
      <c r="J12" s="1">
        <v>10</v>
      </c>
    </row>
    <row r="13" spans="1:10" x14ac:dyDescent="0.25">
      <c r="A13" s="1">
        <v>11</v>
      </c>
      <c r="B13">
        <v>99</v>
      </c>
      <c r="C13">
        <v>1842</v>
      </c>
      <c r="F13">
        <f t="shared" si="1"/>
        <v>1455</v>
      </c>
      <c r="G13">
        <f t="shared" si="2"/>
        <v>115.5</v>
      </c>
      <c r="H13">
        <f t="shared" si="0"/>
        <v>-16.5</v>
      </c>
      <c r="I13">
        <f t="shared" si="3"/>
        <v>0.8571428571428571</v>
      </c>
      <c r="J13" s="1">
        <v>11</v>
      </c>
    </row>
    <row r="14" spans="1:10" x14ac:dyDescent="0.25">
      <c r="A14" s="1">
        <v>12</v>
      </c>
      <c r="B14">
        <v>93</v>
      </c>
      <c r="C14">
        <v>1935</v>
      </c>
      <c r="F14">
        <f t="shared" si="1"/>
        <v>1570.5</v>
      </c>
      <c r="G14">
        <f t="shared" si="2"/>
        <v>115.5</v>
      </c>
      <c r="H14">
        <f t="shared" si="0"/>
        <v>-22.5</v>
      </c>
      <c r="I14">
        <f t="shared" si="3"/>
        <v>0.80519480519480524</v>
      </c>
      <c r="J14" s="1">
        <v>12</v>
      </c>
    </row>
    <row r="15" spans="1:10" x14ac:dyDescent="0.25">
      <c r="A15" s="1">
        <v>13</v>
      </c>
      <c r="B15">
        <v>87</v>
      </c>
      <c r="C15">
        <v>2022</v>
      </c>
      <c r="F15">
        <f t="shared" si="1"/>
        <v>1686</v>
      </c>
      <c r="G15">
        <f t="shared" si="2"/>
        <v>115.5</v>
      </c>
      <c r="H15">
        <f t="shared" si="0"/>
        <v>-28.5</v>
      </c>
      <c r="I15">
        <f t="shared" si="3"/>
        <v>0.75324675324675328</v>
      </c>
      <c r="J15" s="1">
        <v>13</v>
      </c>
    </row>
    <row r="16" spans="1:10" x14ac:dyDescent="0.25">
      <c r="A16" s="1">
        <v>14</v>
      </c>
      <c r="B16">
        <v>84</v>
      </c>
      <c r="C16">
        <v>2106</v>
      </c>
      <c r="F16">
        <f t="shared" si="1"/>
        <v>1801.5</v>
      </c>
      <c r="G16">
        <f t="shared" si="2"/>
        <v>115.5</v>
      </c>
      <c r="H16">
        <f t="shared" si="0"/>
        <v>-31.5</v>
      </c>
      <c r="I16">
        <f t="shared" si="3"/>
        <v>0.72727272727272729</v>
      </c>
      <c r="J16" s="1">
        <v>14</v>
      </c>
    </row>
    <row r="17" spans="1:10" x14ac:dyDescent="0.25">
      <c r="A17" s="1">
        <v>15</v>
      </c>
      <c r="B17">
        <v>81</v>
      </c>
      <c r="C17">
        <v>2187</v>
      </c>
      <c r="F17">
        <f t="shared" si="1"/>
        <v>1917</v>
      </c>
      <c r="G17">
        <f t="shared" si="2"/>
        <v>115.5</v>
      </c>
      <c r="H17">
        <f t="shared" si="0"/>
        <v>-34.5</v>
      </c>
      <c r="I17">
        <f t="shared" si="3"/>
        <v>0.70129870129870131</v>
      </c>
      <c r="J17" s="1">
        <v>15</v>
      </c>
    </row>
    <row r="18" spans="1:10" x14ac:dyDescent="0.25">
      <c r="A18" s="1">
        <v>16</v>
      </c>
      <c r="B18">
        <v>78</v>
      </c>
      <c r="C18">
        <v>2265</v>
      </c>
      <c r="F18">
        <f t="shared" si="1"/>
        <v>2032.5</v>
      </c>
      <c r="G18">
        <f t="shared" si="2"/>
        <v>115.5</v>
      </c>
      <c r="H18">
        <f t="shared" si="0"/>
        <v>-37.5</v>
      </c>
      <c r="I18">
        <f t="shared" si="3"/>
        <v>0.67532467532467533</v>
      </c>
      <c r="J18" s="1">
        <v>16</v>
      </c>
    </row>
    <row r="19" spans="1:10" x14ac:dyDescent="0.25">
      <c r="A19" s="1">
        <v>17</v>
      </c>
      <c r="B19">
        <v>75</v>
      </c>
      <c r="C19">
        <v>2340</v>
      </c>
      <c r="F19">
        <f t="shared" si="1"/>
        <v>2148</v>
      </c>
      <c r="G19">
        <f t="shared" si="2"/>
        <v>115.5</v>
      </c>
      <c r="H19">
        <f t="shared" si="0"/>
        <v>-40.5</v>
      </c>
      <c r="I19">
        <f t="shared" si="3"/>
        <v>0.64935064935064934</v>
      </c>
      <c r="J19" s="1">
        <v>17</v>
      </c>
    </row>
    <row r="20" spans="1:10" x14ac:dyDescent="0.25">
      <c r="A20" s="1">
        <v>18</v>
      </c>
      <c r="B20">
        <v>72</v>
      </c>
      <c r="C20">
        <v>2412</v>
      </c>
      <c r="F20">
        <f t="shared" si="1"/>
        <v>2263.5</v>
      </c>
      <c r="G20">
        <f t="shared" si="2"/>
        <v>115.5</v>
      </c>
      <c r="H20">
        <f t="shared" si="0"/>
        <v>-43.5</v>
      </c>
      <c r="I20">
        <f t="shared" si="3"/>
        <v>0.62337662337662336</v>
      </c>
      <c r="J20" s="1">
        <v>18</v>
      </c>
    </row>
    <row r="21" spans="1:10" x14ac:dyDescent="0.25">
      <c r="A21" s="1">
        <v>19</v>
      </c>
      <c r="B21">
        <v>69</v>
      </c>
      <c r="C21">
        <v>2481</v>
      </c>
      <c r="F21">
        <f t="shared" si="1"/>
        <v>2379</v>
      </c>
      <c r="G21">
        <f t="shared" si="2"/>
        <v>115.5</v>
      </c>
      <c r="H21">
        <f t="shared" si="0"/>
        <v>-46.5</v>
      </c>
      <c r="I21">
        <f t="shared" si="3"/>
        <v>0.59740259740259738</v>
      </c>
      <c r="J21" s="1">
        <v>19</v>
      </c>
    </row>
    <row r="22" spans="1:10" x14ac:dyDescent="0.25">
      <c r="A22" s="1">
        <v>20</v>
      </c>
      <c r="B22">
        <v>66</v>
      </c>
      <c r="C22">
        <v>2547</v>
      </c>
      <c r="F22">
        <f t="shared" si="1"/>
        <v>2494.5</v>
      </c>
      <c r="G22">
        <f t="shared" si="2"/>
        <v>115.5</v>
      </c>
      <c r="H22">
        <f t="shared" si="0"/>
        <v>-49.5</v>
      </c>
      <c r="I22">
        <f t="shared" si="3"/>
        <v>0.5714285714285714</v>
      </c>
      <c r="J22" s="1">
        <v>20</v>
      </c>
    </row>
    <row r="23" spans="1:10" x14ac:dyDescent="0.25">
      <c r="A23" s="1">
        <v>21</v>
      </c>
      <c r="B23">
        <v>63</v>
      </c>
      <c r="C23">
        <v>2610</v>
      </c>
      <c r="F23">
        <f t="shared" si="1"/>
        <v>2610</v>
      </c>
      <c r="G23">
        <f t="shared" si="2"/>
        <v>115.5</v>
      </c>
      <c r="H23">
        <f t="shared" si="0"/>
        <v>-52.5</v>
      </c>
      <c r="I23">
        <f t="shared" si="3"/>
        <v>0.54545454545454541</v>
      </c>
      <c r="J23" s="1">
        <v>21</v>
      </c>
    </row>
    <row r="25" spans="1:10" x14ac:dyDescent="0.25">
      <c r="F25" t="s">
        <v>9</v>
      </c>
    </row>
    <row r="26" spans="1:10" x14ac:dyDescent="0.25">
      <c r="F26" t="s">
        <v>10</v>
      </c>
      <c r="G26" t="s">
        <v>16</v>
      </c>
      <c r="H26" s="2" t="s">
        <v>0</v>
      </c>
      <c r="J26" t="s">
        <v>7</v>
      </c>
    </row>
    <row r="27" spans="1:10" x14ac:dyDescent="0.25">
      <c r="F27" s="5" t="s">
        <v>11</v>
      </c>
      <c r="G27">
        <v>1</v>
      </c>
      <c r="H27" s="1">
        <v>1</v>
      </c>
      <c r="I27">
        <f>$G$29 - $G$28*LOG(H27*$G$27,EXP(2))</f>
        <v>2.2000000000000002</v>
      </c>
      <c r="J27">
        <f>SQRT((I4-I27)*(I4-I27))</f>
        <v>7.7922077922076838E-3</v>
      </c>
    </row>
    <row r="28" spans="1:10" x14ac:dyDescent="0.25">
      <c r="F28" s="5" t="s">
        <v>12</v>
      </c>
      <c r="G28">
        <f>1.2 / LOG(8.5, EXP(2))</f>
        <v>1.1214606543187757</v>
      </c>
      <c r="H28" s="1">
        <v>2</v>
      </c>
      <c r="I28">
        <f>$G$29 - $G$28*LOG(H28*$G$27,EXP(2))</f>
        <v>1.8113313546750147</v>
      </c>
      <c r="J28">
        <f>SQRT((I5-I28)*(I5-I28))</f>
        <v>8.4772541428881354E-2</v>
      </c>
    </row>
    <row r="29" spans="1:10" x14ac:dyDescent="0.25">
      <c r="F29" s="5" t="s">
        <v>13</v>
      </c>
      <c r="G29">
        <f>2.2+G28*LOG(G27,EXP(2))</f>
        <v>2.2000000000000002</v>
      </c>
      <c r="H29" s="1">
        <v>3</v>
      </c>
      <c r="I29">
        <f>$G$29 - $G$28*LOG(H29*$G$27,EXP(2))</f>
        <v>1.5839747719538071</v>
      </c>
      <c r="J29">
        <f>SQRT((I6-I29)*(I6-I29))</f>
        <v>5.2388864409829372E-2</v>
      </c>
    </row>
    <row r="30" spans="1:10" x14ac:dyDescent="0.25">
      <c r="H30" s="1">
        <v>4</v>
      </c>
      <c r="I30">
        <f>$G$29 - $G$28*LOG(H30*$G$27,EXP(2))</f>
        <v>1.4226627093500293</v>
      </c>
      <c r="J30">
        <f>SQRT((I7-I30)*(I7-I30))</f>
        <v>5.90871922139935E-3</v>
      </c>
    </row>
    <row r="31" spans="1:10" x14ac:dyDescent="0.25">
      <c r="H31" s="1">
        <v>5</v>
      </c>
      <c r="I31">
        <f>$G$29 - $G$28*LOG(H31*$G$27,EXP(2))</f>
        <v>1.297539352818105</v>
      </c>
      <c r="J31">
        <f>SQRT((I8-I31)*(I8-I31))</f>
        <v>2.4812080090832245E-2</v>
      </c>
    </row>
    <row r="32" spans="1:10" x14ac:dyDescent="0.25">
      <c r="H32" s="1">
        <v>6</v>
      </c>
      <c r="I32">
        <f>$G$29 - $G$28*LOG(H32*$G$27,EXP(2))</f>
        <v>1.1953061266288219</v>
      </c>
      <c r="J32">
        <f>SQRT((I9-I32)*(I9-I32))</f>
        <v>5.2448983771679059E-2</v>
      </c>
    </row>
    <row r="33" spans="8:10" x14ac:dyDescent="0.25">
      <c r="H33" s="1">
        <v>7</v>
      </c>
      <c r="I33">
        <f>$G$29 - $G$28*LOG(H33*$G$27,EXP(2))</f>
        <v>1.1088691654974412</v>
      </c>
      <c r="J33">
        <f>SQRT((I10-I33)*(I10-I33))</f>
        <v>6.9908126536402326E-2</v>
      </c>
    </row>
    <row r="34" spans="8:10" x14ac:dyDescent="0.25">
      <c r="H34" s="1">
        <v>8</v>
      </c>
      <c r="I34">
        <f>$G$29 - $G$28*LOG(H34*$G$27,EXP(2))</f>
        <v>1.033994064025044</v>
      </c>
      <c r="J34">
        <f>SQRT((I11-I34)*(I11-I34))</f>
        <v>7.2955102986082987E-2</v>
      </c>
    </row>
    <row r="35" spans="8:10" x14ac:dyDescent="0.25">
      <c r="H35" s="1">
        <v>9</v>
      </c>
      <c r="I35">
        <f>$G$29 - $G$28*LOG(H35*$G$27,EXP(2))</f>
        <v>0.96794954390761401</v>
      </c>
      <c r="J35">
        <f>SQRT((I12-I35)*(I12-I35))</f>
        <v>5.8858634816704947E-2</v>
      </c>
    </row>
    <row r="36" spans="8:10" x14ac:dyDescent="0.25">
      <c r="H36" s="1">
        <v>10</v>
      </c>
      <c r="I36">
        <f>$G$29 - $G$28*LOG(H36*$G$27,EXP(2))</f>
        <v>0.90887070749311927</v>
      </c>
      <c r="J36">
        <f>SQRT((I13-I36)*(I13-I36))</f>
        <v>5.1727850350262172E-2</v>
      </c>
    </row>
    <row r="37" spans="8:10" x14ac:dyDescent="0.25">
      <c r="H37" s="1">
        <v>11</v>
      </c>
      <c r="I37">
        <f>$G$29 - $G$28*LOG(H37*$G$27,EXP(2))</f>
        <v>0.85542739918982025</v>
      </c>
      <c r="J37">
        <f>SQRT((I14-I37)*(I14-I37))</f>
        <v>5.0232593995015007E-2</v>
      </c>
    </row>
    <row r="38" spans="8:10" x14ac:dyDescent="0.25">
      <c r="H38" s="1">
        <v>12</v>
      </c>
      <c r="I38">
        <f>$G$29 - $G$28*LOG(H38*$G$27,EXP(2))</f>
        <v>0.80663748130383639</v>
      </c>
      <c r="J38">
        <f>SQRT((I15-I38)*(I15-I38))</f>
        <v>5.3390728057083114E-2</v>
      </c>
    </row>
    <row r="39" spans="8:10" x14ac:dyDescent="0.25">
      <c r="H39" s="1">
        <v>13</v>
      </c>
      <c r="I39">
        <f>$G$29 - $G$28*LOG(H39*$G$27,EXP(2))</f>
        <v>0.7617551076433311</v>
      </c>
      <c r="J39">
        <f>SQRT((I16-I39)*(I16-I39))</f>
        <v>3.4482380370603805E-2</v>
      </c>
    </row>
    <row r="40" spans="8:10" x14ac:dyDescent="0.25">
      <c r="H40" s="1">
        <v>14</v>
      </c>
      <c r="I40">
        <f>$G$29 - $G$28*LOG(H40*$G$27,EXP(2))</f>
        <v>0.72020052017245573</v>
      </c>
      <c r="J40">
        <f>SQRT((I17-I40)*(I17-I40))</f>
        <v>1.8901818873754417E-2</v>
      </c>
    </row>
    <row r="41" spans="8:10" x14ac:dyDescent="0.25">
      <c r="H41" s="1">
        <v>15</v>
      </c>
      <c r="I41">
        <f>$G$29 - $G$28*LOG(H41*$G$27,EXP(2))</f>
        <v>0.68151412477191187</v>
      </c>
      <c r="J41">
        <f>SQRT((I18-I41)*(I18-I41))</f>
        <v>6.1894494472365391E-3</v>
      </c>
    </row>
    <row r="42" spans="8:10" x14ac:dyDescent="0.25">
      <c r="H42" s="1">
        <v>16</v>
      </c>
      <c r="I42">
        <f>$G$29 - $G$28*LOG(H42*$G$27,EXP(2))</f>
        <v>0.64532541870005855</v>
      </c>
      <c r="J42">
        <f>SQRT((I19-I42)*(I19-I42))</f>
        <v>4.0252306505907942E-3</v>
      </c>
    </row>
    <row r="43" spans="8:10" x14ac:dyDescent="0.25">
      <c r="H43" s="1">
        <v>17</v>
      </c>
      <c r="I43">
        <f>$G$29 - $G$28*LOG(H43*$G$27,EXP(2))</f>
        <v>0.61133135467501476</v>
      </c>
      <c r="J43">
        <f>SQRT((I20-I43)*(I20-I43))</f>
        <v>1.2045268701608602E-2</v>
      </c>
    </row>
    <row r="44" spans="8:10" x14ac:dyDescent="0.25">
      <c r="H44" s="1">
        <v>18</v>
      </c>
      <c r="I44">
        <f>$G$29 - $G$28*LOG(H44*$G$27,EXP(2))</f>
        <v>0.57928089858262877</v>
      </c>
      <c r="J44">
        <f>SQRT((I21-I44)*(I21-I44))</f>
        <v>1.8121698819968612E-2</v>
      </c>
    </row>
    <row r="45" spans="8:10" x14ac:dyDescent="0.25">
      <c r="H45" s="1">
        <v>19</v>
      </c>
      <c r="I45">
        <f>$G$29 - $G$28*LOG(H45*$G$27,EXP(2))</f>
        <v>0.54896376791114809</v>
      </c>
      <c r="J45">
        <f>SQRT((I22-I45)*(I22-I45))</f>
        <v>2.2464803517423304E-2</v>
      </c>
    </row>
    <row r="46" spans="8:10" x14ac:dyDescent="0.25">
      <c r="H46" s="1">
        <v>20</v>
      </c>
      <c r="I46">
        <f>$G$29 - $G$28*LOG(H46*$G$27,EXP(2))</f>
        <v>0.52020206216813403</v>
      </c>
      <c r="J46">
        <f>SQRT((I23-I46)*(I23-I46))</f>
        <v>2.5252483286411387E-2</v>
      </c>
    </row>
    <row r="47" spans="8:10" x14ac:dyDescent="0.25">
      <c r="H47" s="1"/>
      <c r="I47" s="2" t="s">
        <v>14</v>
      </c>
      <c r="J47">
        <f>SUM(J27:J46)</f>
        <v>0.72667956712397708</v>
      </c>
    </row>
    <row r="48" spans="8:10" x14ac:dyDescent="0.25">
      <c r="I48" s="2" t="s">
        <v>15</v>
      </c>
      <c r="J48">
        <f>MAX(J27:J46)</f>
        <v>8.4772541428881354E-2</v>
      </c>
    </row>
    <row r="49" spans="6:10" x14ac:dyDescent="0.25">
      <c r="J49" s="2"/>
    </row>
    <row r="50" spans="6:10" x14ac:dyDescent="0.25">
      <c r="F50" t="s">
        <v>9</v>
      </c>
    </row>
    <row r="51" spans="6:10" x14ac:dyDescent="0.25">
      <c r="F51" t="s">
        <v>10</v>
      </c>
      <c r="G51" t="s">
        <v>20</v>
      </c>
      <c r="H51" s="2" t="s">
        <v>0</v>
      </c>
      <c r="I51" s="2" t="s">
        <v>21</v>
      </c>
      <c r="J51" s="2" t="s">
        <v>7</v>
      </c>
    </row>
    <row r="52" spans="6:10" x14ac:dyDescent="0.25">
      <c r="F52" s="4" t="s">
        <v>17</v>
      </c>
      <c r="G52">
        <f>I4</f>
        <v>2.2077922077922079</v>
      </c>
      <c r="H52" s="1">
        <v>2</v>
      </c>
      <c r="I52">
        <f>$G$54 - $G$56*LOG(H52, EXP(1)) + $G$55*H52</f>
        <v>2.2173913039999942</v>
      </c>
      <c r="J52">
        <f>SQRT((I52-I4)*(I52-I4))</f>
        <v>9.5990962077863173E-3</v>
      </c>
    </row>
    <row r="53" spans="6:10" x14ac:dyDescent="0.25">
      <c r="F53" s="4" t="s">
        <v>18</v>
      </c>
      <c r="G53">
        <f>I22</f>
        <v>0.5714285714285714</v>
      </c>
      <c r="H53" s="1">
        <v>3</v>
      </c>
      <c r="I53">
        <f t="shared" ref="I53:I70" si="4">$G$54 - $G$56*LOG(H53, EXP(1)) + $G$55*H53</f>
        <v>1.8447175635644992</v>
      </c>
      <c r="J53">
        <f t="shared" ref="J53:J70" si="5">SQRT((I53-I5)*(I53-I5))</f>
        <v>5.138633253939684E-2</v>
      </c>
    </row>
    <row r="54" spans="6:10" x14ac:dyDescent="0.25">
      <c r="F54" s="4" t="s">
        <v>13</v>
      </c>
      <c r="G54">
        <v>2.8433322210633301</v>
      </c>
      <c r="H54" s="1">
        <v>4</v>
      </c>
      <c r="I54">
        <f t="shared" si="4"/>
        <v>1.5914503869366576</v>
      </c>
      <c r="J54">
        <f t="shared" si="5"/>
        <v>4.491324942697883E-2</v>
      </c>
    </row>
    <row r="55" spans="6:10" x14ac:dyDescent="0.25">
      <c r="F55" s="4" t="s">
        <v>19</v>
      </c>
      <c r="G55">
        <v>3.8380322089600301E-2</v>
      </c>
      <c r="H55" s="1">
        <v>5</v>
      </c>
      <c r="I55">
        <f t="shared" si="4"/>
        <v>1.4036113341410732</v>
      </c>
      <c r="J55">
        <f t="shared" si="5"/>
        <v>2.4960094430355406E-2</v>
      </c>
    </row>
    <row r="56" spans="6:10" x14ac:dyDescent="0.25">
      <c r="F56" s="4" t="s">
        <v>12</v>
      </c>
      <c r="G56">
        <v>1.01378405762954</v>
      </c>
      <c r="H56" s="1">
        <v>6</v>
      </c>
      <c r="I56">
        <f t="shared" si="4"/>
        <v>1.2571569685907633</v>
      </c>
      <c r="J56">
        <f t="shared" si="5"/>
        <v>1.5570304136509394E-2</v>
      </c>
    </row>
    <row r="57" spans="6:10" x14ac:dyDescent="0.25">
      <c r="H57" s="1">
        <v>7</v>
      </c>
      <c r="I57">
        <f t="shared" si="4"/>
        <v>1.1392617889987338</v>
      </c>
      <c r="J57">
        <f t="shared" si="5"/>
        <v>3.5953538584090339E-3</v>
      </c>
    </row>
    <row r="58" spans="6:10" x14ac:dyDescent="0.25">
      <c r="H58" s="1">
        <v>8</v>
      </c>
      <c r="I58">
        <f t="shared" si="4"/>
        <v>1.0422701140525223</v>
      </c>
      <c r="J58">
        <f t="shared" si="5"/>
        <v>3.3090750914834821E-3</v>
      </c>
    </row>
    <row r="59" spans="6:10" x14ac:dyDescent="0.25">
      <c r="H59" s="1">
        <v>9</v>
      </c>
      <c r="I59">
        <f t="shared" si="4"/>
        <v>0.96124387233446917</v>
      </c>
      <c r="J59">
        <f t="shared" si="5"/>
        <v>2.0491129550814779E-4</v>
      </c>
    </row>
    <row r="60" spans="6:10" x14ac:dyDescent="0.25">
      <c r="H60" s="1">
        <v>10</v>
      </c>
      <c r="I60">
        <f t="shared" si="4"/>
        <v>0.89281138334653742</v>
      </c>
      <c r="J60">
        <f t="shared" si="5"/>
        <v>1.6279525744371637E-2</v>
      </c>
    </row>
    <row r="61" spans="6:10" x14ac:dyDescent="0.25">
      <c r="H61" s="1">
        <v>11</v>
      </c>
      <c r="I61">
        <f t="shared" si="4"/>
        <v>0.83456776462070814</v>
      </c>
      <c r="J61">
        <f t="shared" si="5"/>
        <v>2.2575092522148954E-2</v>
      </c>
    </row>
    <row r="62" spans="6:10" x14ac:dyDescent="0.25">
      <c r="H62" s="1">
        <v>12</v>
      </c>
      <c r="I62">
        <f t="shared" si="4"/>
        <v>0.78473733988582828</v>
      </c>
      <c r="J62">
        <f t="shared" si="5"/>
        <v>2.0457465308976963E-2</v>
      </c>
    </row>
    <row r="63" spans="6:10" x14ac:dyDescent="0.25">
      <c r="H63" s="1">
        <v>13</v>
      </c>
      <c r="I63">
        <f t="shared" si="4"/>
        <v>0.74197164100649582</v>
      </c>
      <c r="J63">
        <f t="shared" si="5"/>
        <v>1.1275112240257457E-2</v>
      </c>
    </row>
    <row r="64" spans="6:10" x14ac:dyDescent="0.25">
      <c r="H64" s="1">
        <v>14</v>
      </c>
      <c r="I64">
        <f t="shared" si="4"/>
        <v>0.70522248238339891</v>
      </c>
      <c r="J64">
        <f t="shared" si="5"/>
        <v>2.2050244889328385E-2</v>
      </c>
    </row>
    <row r="65" spans="8:10" x14ac:dyDescent="0.25">
      <c r="H65" s="1">
        <v>15</v>
      </c>
      <c r="I65">
        <f t="shared" si="4"/>
        <v>0.67365893126944409</v>
      </c>
      <c r="J65">
        <f t="shared" si="5"/>
        <v>2.7639770029257216E-2</v>
      </c>
    </row>
    <row r="66" spans="8:10" x14ac:dyDescent="0.25">
      <c r="H66" s="1">
        <v>16</v>
      </c>
      <c r="I66">
        <f t="shared" si="4"/>
        <v>0.64661112952678768</v>
      </c>
      <c r="J66">
        <f t="shared" si="5"/>
        <v>2.8713545797887652E-2</v>
      </c>
    </row>
    <row r="67" spans="8:10" x14ac:dyDescent="0.25">
      <c r="H67" s="1">
        <v>17</v>
      </c>
      <c r="I67">
        <f t="shared" si="4"/>
        <v>0.62353117651906631</v>
      </c>
      <c r="J67">
        <f t="shared" si="5"/>
        <v>2.5819472831583035E-2</v>
      </c>
    </row>
    <row r="68" spans="8:10" x14ac:dyDescent="0.25">
      <c r="H68" s="1">
        <v>18</v>
      </c>
      <c r="I68">
        <f t="shared" si="4"/>
        <v>0.60396520989833513</v>
      </c>
      <c r="J68">
        <f t="shared" si="5"/>
        <v>1.9411413478288231E-2</v>
      </c>
    </row>
    <row r="69" spans="8:10" x14ac:dyDescent="0.25">
      <c r="H69" s="1">
        <v>19</v>
      </c>
      <c r="I69">
        <f t="shared" si="4"/>
        <v>0.58753304502380099</v>
      </c>
      <c r="J69">
        <f t="shared" si="5"/>
        <v>9.8695523787963868E-3</v>
      </c>
    </row>
    <row r="70" spans="8:10" x14ac:dyDescent="0.25">
      <c r="H70" s="1">
        <v>20</v>
      </c>
      <c r="I70">
        <f t="shared" si="4"/>
        <v>0.57391304300000379</v>
      </c>
      <c r="J70">
        <f t="shared" si="5"/>
        <v>2.4844715714323895E-3</v>
      </c>
    </row>
    <row r="71" spans="8:10" x14ac:dyDescent="0.25">
      <c r="H71" s="1"/>
      <c r="I71" s="2" t="s">
        <v>14</v>
      </c>
      <c r="J71">
        <f>SUM(J52:J70)</f>
        <v>0.36011408377875576</v>
      </c>
    </row>
    <row r="72" spans="8:10" x14ac:dyDescent="0.25">
      <c r="I72" s="2" t="s">
        <v>15</v>
      </c>
      <c r="J72">
        <f>MAX(J52:J70)</f>
        <v>5.138633253939684E-2</v>
      </c>
    </row>
  </sheetData>
  <mergeCells count="1">
    <mergeCell ref="A1:C1"/>
  </mergeCells>
  <conditionalFormatting sqref="H3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4" sqref="B4"/>
    </sheetView>
  </sheetViews>
  <sheetFormatPr defaultRowHeight="15" x14ac:dyDescent="0.25"/>
  <cols>
    <col min="1" max="1" width="14.28515625" customWidth="1"/>
    <col min="2" max="2" width="23.85546875" customWidth="1"/>
    <col min="3" max="3" width="21" customWidth="1"/>
    <col min="4" max="4" width="21.85546875" customWidth="1"/>
    <col min="5" max="5" width="15.28515625" customWidth="1"/>
  </cols>
  <sheetData>
    <row r="1" spans="1:5" x14ac:dyDescent="0.25">
      <c r="B1" s="2" t="s">
        <v>27</v>
      </c>
      <c r="C1" s="2" t="s">
        <v>26</v>
      </c>
      <c r="D1" s="2" t="s">
        <v>36</v>
      </c>
    </row>
    <row r="2" spans="1:5" x14ac:dyDescent="0.25">
      <c r="A2" t="s">
        <v>22</v>
      </c>
      <c r="B2">
        <v>300</v>
      </c>
      <c r="C2">
        <v>2610</v>
      </c>
      <c r="D2">
        <f>(C2-B2)/20</f>
        <v>115.5</v>
      </c>
    </row>
    <row r="3" spans="1:5" x14ac:dyDescent="0.25">
      <c r="A3" t="s">
        <v>0</v>
      </c>
      <c r="B3" t="s">
        <v>23</v>
      </c>
      <c r="C3" t="s">
        <v>24</v>
      </c>
      <c r="D3" t="s">
        <v>25</v>
      </c>
      <c r="E3" t="s">
        <v>5</v>
      </c>
    </row>
    <row r="4" spans="1:5" x14ac:dyDescent="0.25">
      <c r="A4" s="1">
        <v>1</v>
      </c>
      <c r="B4">
        <f>B2/D2</f>
        <v>2.5974025974025974</v>
      </c>
      <c r="C4">
        <f>B2</f>
        <v>300</v>
      </c>
      <c r="D4">
        <f>B2</f>
        <v>300</v>
      </c>
      <c r="E4">
        <v>300</v>
      </c>
    </row>
    <row r="5" spans="1:5" x14ac:dyDescent="0.25">
      <c r="A5" s="1">
        <v>2</v>
      </c>
      <c r="B5">
        <v>2.2077922077922079</v>
      </c>
      <c r="C5">
        <f>_xlfn.FLOOR.MATH(B5*$D$2)</f>
        <v>255</v>
      </c>
      <c r="D5">
        <f>SUM($C$4:C5)</f>
        <v>555</v>
      </c>
      <c r="E5">
        <v>255</v>
      </c>
    </row>
    <row r="6" spans="1:5" x14ac:dyDescent="0.25">
      <c r="A6" s="1">
        <v>3</v>
      </c>
      <c r="B6">
        <v>1.8961038961038961</v>
      </c>
      <c r="C6">
        <f t="shared" ref="C6:C24" si="0">_xlfn.FLOOR.MATH(B6*$D$2)</f>
        <v>219</v>
      </c>
      <c r="D6">
        <f>SUM($C$4:C6)</f>
        <v>774</v>
      </c>
      <c r="E6">
        <v>219</v>
      </c>
    </row>
    <row r="7" spans="1:5" x14ac:dyDescent="0.25">
      <c r="A7" s="1">
        <v>4</v>
      </c>
      <c r="B7">
        <v>1.6363636363636365</v>
      </c>
      <c r="C7">
        <f t="shared" si="0"/>
        <v>189</v>
      </c>
      <c r="D7">
        <f>SUM($C$4:C7)</f>
        <v>963</v>
      </c>
      <c r="E7">
        <v>189</v>
      </c>
    </row>
    <row r="8" spans="1:5" x14ac:dyDescent="0.25">
      <c r="A8" s="1">
        <v>5</v>
      </c>
      <c r="B8">
        <v>1.4285714285714286</v>
      </c>
      <c r="C8">
        <f t="shared" si="0"/>
        <v>165</v>
      </c>
      <c r="D8">
        <f>SUM($C$4:C8)</f>
        <v>1128</v>
      </c>
      <c r="E8">
        <v>165</v>
      </c>
    </row>
    <row r="9" spans="1:5" x14ac:dyDescent="0.25">
      <c r="A9" s="1">
        <v>6</v>
      </c>
      <c r="B9">
        <v>1.2727272727272727</v>
      </c>
      <c r="C9">
        <f t="shared" si="0"/>
        <v>147</v>
      </c>
      <c r="D9">
        <f>SUM($C$4:C9)</f>
        <v>1275</v>
      </c>
      <c r="E9">
        <v>147</v>
      </c>
    </row>
    <row r="10" spans="1:5" x14ac:dyDescent="0.25">
      <c r="A10" s="1">
        <v>7</v>
      </c>
      <c r="B10">
        <v>1.1428571428571428</v>
      </c>
      <c r="C10">
        <f t="shared" si="0"/>
        <v>132</v>
      </c>
      <c r="D10">
        <f>SUM($C$4:C10)</f>
        <v>1407</v>
      </c>
      <c r="E10">
        <v>132</v>
      </c>
    </row>
    <row r="11" spans="1:5" x14ac:dyDescent="0.25">
      <c r="A11" s="1">
        <v>8</v>
      </c>
      <c r="B11">
        <v>1.0389610389610389</v>
      </c>
      <c r="C11">
        <f t="shared" si="0"/>
        <v>120</v>
      </c>
      <c r="D11">
        <f>SUM($C$4:C11)</f>
        <v>1527</v>
      </c>
      <c r="E11">
        <v>120</v>
      </c>
    </row>
    <row r="12" spans="1:5" x14ac:dyDescent="0.25">
      <c r="A12" s="1">
        <v>9</v>
      </c>
      <c r="B12">
        <v>0.96103896103896103</v>
      </c>
      <c r="C12">
        <f t="shared" si="0"/>
        <v>111</v>
      </c>
      <c r="D12">
        <f>SUM($C$4:C12)</f>
        <v>1638</v>
      </c>
      <c r="E12">
        <v>111</v>
      </c>
    </row>
    <row r="13" spans="1:5" x14ac:dyDescent="0.25">
      <c r="A13" s="1">
        <v>10</v>
      </c>
      <c r="B13">
        <v>0.90909090909090906</v>
      </c>
      <c r="C13">
        <f t="shared" si="0"/>
        <v>105</v>
      </c>
      <c r="D13">
        <f>SUM($C$4:C13)</f>
        <v>1743</v>
      </c>
      <c r="E13">
        <v>105</v>
      </c>
    </row>
    <row r="14" spans="1:5" x14ac:dyDescent="0.25">
      <c r="A14" s="1">
        <v>11</v>
      </c>
      <c r="B14">
        <v>0.8571428571428571</v>
      </c>
      <c r="C14">
        <f t="shared" si="0"/>
        <v>99</v>
      </c>
      <c r="D14">
        <f>SUM($C$4:C14)</f>
        <v>1842</v>
      </c>
      <c r="E14">
        <v>99</v>
      </c>
    </row>
    <row r="15" spans="1:5" x14ac:dyDescent="0.25">
      <c r="A15" s="1">
        <v>12</v>
      </c>
      <c r="B15">
        <v>0.80519480519480524</v>
      </c>
      <c r="C15">
        <f t="shared" si="0"/>
        <v>93</v>
      </c>
      <c r="D15">
        <f>SUM($C$4:C15)</f>
        <v>1935</v>
      </c>
      <c r="E15">
        <v>93</v>
      </c>
    </row>
    <row r="16" spans="1:5" x14ac:dyDescent="0.25">
      <c r="A16" s="1">
        <v>13</v>
      </c>
      <c r="B16">
        <v>0.75324675324675328</v>
      </c>
      <c r="C16">
        <f t="shared" si="0"/>
        <v>87</v>
      </c>
      <c r="D16">
        <f>SUM($C$4:C16)</f>
        <v>2022</v>
      </c>
      <c r="E16">
        <v>87</v>
      </c>
    </row>
    <row r="17" spans="1:5" x14ac:dyDescent="0.25">
      <c r="A17" s="1">
        <v>14</v>
      </c>
      <c r="B17">
        <v>0.72727272727272729</v>
      </c>
      <c r="C17">
        <f t="shared" si="0"/>
        <v>84</v>
      </c>
      <c r="D17">
        <f>SUM($C$4:C17)</f>
        <v>2106</v>
      </c>
      <c r="E17">
        <v>84</v>
      </c>
    </row>
    <row r="18" spans="1:5" x14ac:dyDescent="0.25">
      <c r="A18" s="1">
        <v>15</v>
      </c>
      <c r="B18">
        <v>0.70129870129870131</v>
      </c>
      <c r="C18">
        <f t="shared" si="0"/>
        <v>81</v>
      </c>
      <c r="D18">
        <f>SUM($C$4:C18)</f>
        <v>2187</v>
      </c>
      <c r="E18">
        <v>81</v>
      </c>
    </row>
    <row r="19" spans="1:5" x14ac:dyDescent="0.25">
      <c r="A19" s="1">
        <v>16</v>
      </c>
      <c r="B19">
        <v>0.67532467532467533</v>
      </c>
      <c r="C19">
        <f t="shared" si="0"/>
        <v>78</v>
      </c>
      <c r="D19">
        <f>SUM($C$4:C19)</f>
        <v>2265</v>
      </c>
      <c r="E19">
        <v>78</v>
      </c>
    </row>
    <row r="20" spans="1:5" x14ac:dyDescent="0.25">
      <c r="A20" s="1">
        <v>17</v>
      </c>
      <c r="B20">
        <v>0.64935064935064934</v>
      </c>
      <c r="C20">
        <f t="shared" si="0"/>
        <v>75</v>
      </c>
      <c r="D20">
        <f>SUM($C$4:C20)</f>
        <v>2340</v>
      </c>
      <c r="E20">
        <v>75</v>
      </c>
    </row>
    <row r="21" spans="1:5" x14ac:dyDescent="0.25">
      <c r="A21" s="1">
        <v>18</v>
      </c>
      <c r="B21">
        <v>0.62337662337662336</v>
      </c>
      <c r="C21">
        <f t="shared" si="0"/>
        <v>72</v>
      </c>
      <c r="D21">
        <f>SUM($C$4:C21)</f>
        <v>2412</v>
      </c>
      <c r="E21">
        <v>72</v>
      </c>
    </row>
    <row r="22" spans="1:5" x14ac:dyDescent="0.25">
      <c r="A22" s="1">
        <v>19</v>
      </c>
      <c r="B22">
        <v>0.59740259740259738</v>
      </c>
      <c r="C22">
        <f t="shared" si="0"/>
        <v>69</v>
      </c>
      <c r="D22">
        <f>SUM($C$4:C22)</f>
        <v>2481</v>
      </c>
      <c r="E22">
        <v>69</v>
      </c>
    </row>
    <row r="23" spans="1:5" x14ac:dyDescent="0.25">
      <c r="A23" s="1">
        <v>20</v>
      </c>
      <c r="B23">
        <v>0.5714285714285714</v>
      </c>
      <c r="C23">
        <f t="shared" si="0"/>
        <v>66</v>
      </c>
      <c r="D23">
        <f>SUM($C$4:C23)</f>
        <v>2547</v>
      </c>
      <c r="E23">
        <v>66</v>
      </c>
    </row>
    <row r="24" spans="1:5" x14ac:dyDescent="0.25">
      <c r="A24" s="1">
        <v>21</v>
      </c>
      <c r="B24">
        <v>0.54545454545454541</v>
      </c>
      <c r="C24">
        <f t="shared" si="0"/>
        <v>63</v>
      </c>
      <c r="D24">
        <f>C2</f>
        <v>2610</v>
      </c>
      <c r="E24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5" sqref="G5"/>
    </sheetView>
  </sheetViews>
  <sheetFormatPr defaultRowHeight="15" x14ac:dyDescent="0.25"/>
  <cols>
    <col min="1" max="1" width="29.28515625" customWidth="1"/>
    <col min="2" max="2" width="46.28515625" customWidth="1"/>
    <col min="3" max="3" width="19.7109375" customWidth="1"/>
    <col min="4" max="4" width="14" customWidth="1"/>
    <col min="5" max="5" width="25.28515625" customWidth="1"/>
    <col min="6" max="6" width="13.28515625" customWidth="1"/>
  </cols>
  <sheetData>
    <row r="1" spans="1:8" x14ac:dyDescent="0.25">
      <c r="A1" s="7"/>
      <c r="B1" s="7"/>
      <c r="C1" s="8" t="s">
        <v>27</v>
      </c>
      <c r="D1" s="8" t="s">
        <v>26</v>
      </c>
      <c r="E1" s="8" t="s">
        <v>30</v>
      </c>
      <c r="F1" s="2"/>
      <c r="G1" s="7"/>
      <c r="H1" s="7"/>
    </row>
    <row r="2" spans="1:8" ht="15.75" thickBot="1" x14ac:dyDescent="0.3">
      <c r="A2" s="9"/>
      <c r="B2" s="10" t="s">
        <v>22</v>
      </c>
      <c r="C2" s="9">
        <v>100</v>
      </c>
      <c r="D2" s="9">
        <v>150</v>
      </c>
      <c r="E2" s="9">
        <f>D2-C2</f>
        <v>50</v>
      </c>
      <c r="F2" s="9"/>
      <c r="G2" s="9"/>
      <c r="H2" s="9"/>
    </row>
    <row r="3" spans="1:8" ht="45" x14ac:dyDescent="0.25">
      <c r="A3" t="s">
        <v>0</v>
      </c>
      <c r="B3" s="2" t="s">
        <v>28</v>
      </c>
      <c r="C3" s="6" t="s">
        <v>35</v>
      </c>
      <c r="D3" s="6" t="s">
        <v>34</v>
      </c>
      <c r="G3" s="2" t="s">
        <v>22</v>
      </c>
    </row>
    <row r="4" spans="1:8" x14ac:dyDescent="0.25">
      <c r="A4">
        <v>1</v>
      </c>
      <c r="B4" s="11">
        <v>2.5974025974025974</v>
      </c>
      <c r="C4">
        <f>B4/$B$4</f>
        <v>1</v>
      </c>
      <c r="D4">
        <f>C4/$C$25</f>
        <v>0.12987012987012989</v>
      </c>
      <c r="G4">
        <f>C2</f>
        <v>100</v>
      </c>
    </row>
    <row r="5" spans="1:8" x14ac:dyDescent="0.25">
      <c r="A5">
        <v>2</v>
      </c>
      <c r="B5">
        <v>2.2077922077922079</v>
      </c>
      <c r="C5">
        <f>B5/$B$4</f>
        <v>0.85000000000000009</v>
      </c>
      <c r="D5">
        <f>C5/$C$25</f>
        <v>0.11038961038961041</v>
      </c>
      <c r="G5">
        <f>_xlfn.FLOOR.MATH($E$2*D5)</f>
        <v>5</v>
      </c>
    </row>
    <row r="6" spans="1:8" x14ac:dyDescent="0.25">
      <c r="A6">
        <v>3</v>
      </c>
      <c r="B6">
        <v>1.8961038961038961</v>
      </c>
      <c r="C6">
        <f t="shared" ref="C6:C24" si="0">B6/$B$4</f>
        <v>0.73</v>
      </c>
      <c r="D6">
        <f>C6/$C$25</f>
        <v>9.4805194805194809E-2</v>
      </c>
      <c r="G6">
        <f>_xlfn.FLOOR.MATH($E$2*D6)</f>
        <v>4</v>
      </c>
    </row>
    <row r="7" spans="1:8" x14ac:dyDescent="0.25">
      <c r="A7">
        <v>4</v>
      </c>
      <c r="B7">
        <v>1.6363636363636365</v>
      </c>
      <c r="C7">
        <f t="shared" si="0"/>
        <v>0.63</v>
      </c>
      <c r="D7">
        <f>C7/$C$25</f>
        <v>8.1818181818181832E-2</v>
      </c>
      <c r="G7">
        <f>_xlfn.FLOOR.MATH($E$2*D7)</f>
        <v>4</v>
      </c>
    </row>
    <row r="8" spans="1:8" x14ac:dyDescent="0.25">
      <c r="A8">
        <v>5</v>
      </c>
      <c r="B8">
        <v>1.4285714285714286</v>
      </c>
      <c r="C8">
        <f t="shared" si="0"/>
        <v>0.55000000000000004</v>
      </c>
      <c r="D8">
        <f>C8/$C$25</f>
        <v>7.1428571428571438E-2</v>
      </c>
      <c r="G8">
        <f>_xlfn.FLOOR.MATH($E$2*D8)</f>
        <v>3</v>
      </c>
    </row>
    <row r="9" spans="1:8" x14ac:dyDescent="0.25">
      <c r="A9">
        <v>6</v>
      </c>
      <c r="B9">
        <v>1.2727272727272727</v>
      </c>
      <c r="C9">
        <f t="shared" si="0"/>
        <v>0.49</v>
      </c>
      <c r="D9">
        <f>C9/$C$25</f>
        <v>6.3636363636363644E-2</v>
      </c>
      <c r="G9">
        <f>_xlfn.FLOOR.MATH($E$2*D9)</f>
        <v>3</v>
      </c>
    </row>
    <row r="10" spans="1:8" x14ac:dyDescent="0.25">
      <c r="A10">
        <v>7</v>
      </c>
      <c r="B10">
        <v>1.1428571428571428</v>
      </c>
      <c r="C10">
        <f t="shared" si="0"/>
        <v>0.44</v>
      </c>
      <c r="D10">
        <f>C10/$C$25</f>
        <v>5.7142857142857148E-2</v>
      </c>
      <c r="G10">
        <f>_xlfn.FLOOR.MATH($E$2*D10)</f>
        <v>2</v>
      </c>
    </row>
    <row r="11" spans="1:8" x14ac:dyDescent="0.25">
      <c r="A11">
        <v>8</v>
      </c>
      <c r="B11">
        <v>1.0389610389610389</v>
      </c>
      <c r="C11">
        <f t="shared" si="0"/>
        <v>0.39999999999999997</v>
      </c>
      <c r="D11">
        <f>C11/$C$25</f>
        <v>5.1948051948051951E-2</v>
      </c>
      <c r="G11">
        <f>_xlfn.FLOOR.MATH($E$2*D11)</f>
        <v>2</v>
      </c>
    </row>
    <row r="12" spans="1:8" x14ac:dyDescent="0.25">
      <c r="A12">
        <v>9</v>
      </c>
      <c r="B12">
        <v>0.96103896103896103</v>
      </c>
      <c r="C12">
        <f t="shared" si="0"/>
        <v>0.37</v>
      </c>
      <c r="D12">
        <f>C12/$C$25</f>
        <v>4.8051948051948054E-2</v>
      </c>
      <c r="G12">
        <f>_xlfn.FLOOR.MATH($E$2*D12)</f>
        <v>2</v>
      </c>
    </row>
    <row r="13" spans="1:8" x14ac:dyDescent="0.25">
      <c r="A13">
        <v>10</v>
      </c>
      <c r="B13">
        <v>0.90909090909090906</v>
      </c>
      <c r="C13">
        <f t="shared" si="0"/>
        <v>0.35</v>
      </c>
      <c r="D13">
        <f>C13/$C$25</f>
        <v>4.5454545454545456E-2</v>
      </c>
      <c r="G13">
        <f>_xlfn.FLOOR.MATH($E$2*D13)</f>
        <v>2</v>
      </c>
    </row>
    <row r="14" spans="1:8" x14ac:dyDescent="0.25">
      <c r="A14">
        <v>11</v>
      </c>
      <c r="B14">
        <v>0.8571428571428571</v>
      </c>
      <c r="C14">
        <f t="shared" si="0"/>
        <v>0.32999999999999996</v>
      </c>
      <c r="D14">
        <f>C14/$C$25</f>
        <v>4.2857142857142858E-2</v>
      </c>
      <c r="G14">
        <f>_xlfn.FLOOR.MATH($E$2*D14)</f>
        <v>2</v>
      </c>
    </row>
    <row r="15" spans="1:8" x14ac:dyDescent="0.25">
      <c r="A15">
        <v>12</v>
      </c>
      <c r="B15">
        <v>0.80519480519480524</v>
      </c>
      <c r="C15">
        <f t="shared" si="0"/>
        <v>0.31</v>
      </c>
      <c r="D15">
        <f>C15/$C$25</f>
        <v>4.0259740259740266E-2</v>
      </c>
      <c r="G15">
        <f>_xlfn.FLOOR.MATH($E$2*D15)</f>
        <v>2</v>
      </c>
    </row>
    <row r="16" spans="1:8" x14ac:dyDescent="0.25">
      <c r="A16">
        <v>13</v>
      </c>
      <c r="B16">
        <v>0.75324675324675328</v>
      </c>
      <c r="C16">
        <f t="shared" si="0"/>
        <v>0.29000000000000004</v>
      </c>
      <c r="D16">
        <f>C16/$C$25</f>
        <v>3.7662337662337668E-2</v>
      </c>
      <c r="G16">
        <f>_xlfn.FLOOR.MATH($E$2*D16)</f>
        <v>1</v>
      </c>
    </row>
    <row r="17" spans="1:7" x14ac:dyDescent="0.25">
      <c r="A17">
        <v>14</v>
      </c>
      <c r="B17">
        <v>0.72727272727272729</v>
      </c>
      <c r="C17">
        <f t="shared" si="0"/>
        <v>0.28000000000000003</v>
      </c>
      <c r="D17">
        <f>C17/$C$25</f>
        <v>3.6363636363636369E-2</v>
      </c>
      <c r="G17">
        <f>_xlfn.FLOOR.MATH($E$2*D17)</f>
        <v>1</v>
      </c>
    </row>
    <row r="18" spans="1:7" x14ac:dyDescent="0.25">
      <c r="A18">
        <v>15</v>
      </c>
      <c r="B18">
        <v>0.70129870129870131</v>
      </c>
      <c r="C18">
        <f t="shared" si="0"/>
        <v>0.27</v>
      </c>
      <c r="D18">
        <f>C18/$C$25</f>
        <v>3.506493506493507E-2</v>
      </c>
      <c r="G18">
        <f>_xlfn.FLOOR.MATH($E$2*D18)</f>
        <v>1</v>
      </c>
    </row>
    <row r="19" spans="1:7" x14ac:dyDescent="0.25">
      <c r="A19">
        <v>16</v>
      </c>
      <c r="B19">
        <v>0.67532467532467533</v>
      </c>
      <c r="C19">
        <f t="shared" si="0"/>
        <v>0.26</v>
      </c>
      <c r="D19">
        <f>C19/$C$25</f>
        <v>3.3766233766233771E-2</v>
      </c>
      <c r="G19">
        <f>_xlfn.FLOOR.MATH($E$2*D19)</f>
        <v>1</v>
      </c>
    </row>
    <row r="20" spans="1:7" x14ac:dyDescent="0.25">
      <c r="A20">
        <v>17</v>
      </c>
      <c r="B20">
        <v>0.64935064935064934</v>
      </c>
      <c r="C20">
        <f t="shared" si="0"/>
        <v>0.25</v>
      </c>
      <c r="D20">
        <f>C20/$C$25</f>
        <v>3.2467532467532471E-2</v>
      </c>
      <c r="G20">
        <f>_xlfn.FLOOR.MATH($E$2*D20)</f>
        <v>1</v>
      </c>
    </row>
    <row r="21" spans="1:7" x14ac:dyDescent="0.25">
      <c r="A21">
        <v>18</v>
      </c>
      <c r="B21">
        <v>0.62337662337662336</v>
      </c>
      <c r="C21">
        <f t="shared" si="0"/>
        <v>0.24</v>
      </c>
      <c r="D21">
        <f>C21/$C$25</f>
        <v>3.1168831168831172E-2</v>
      </c>
      <c r="G21">
        <f>_xlfn.FLOOR.MATH($E$2*D21)</f>
        <v>1</v>
      </c>
    </row>
    <row r="22" spans="1:7" x14ac:dyDescent="0.25">
      <c r="A22">
        <v>19</v>
      </c>
      <c r="B22">
        <v>0.59740259740259738</v>
      </c>
      <c r="C22">
        <f t="shared" si="0"/>
        <v>0.22999999999999998</v>
      </c>
      <c r="D22">
        <f>C22/$C$25</f>
        <v>2.987012987012987E-2</v>
      </c>
      <c r="G22">
        <f>_xlfn.FLOOR.MATH($E$2*D22)</f>
        <v>1</v>
      </c>
    </row>
    <row r="23" spans="1:7" x14ac:dyDescent="0.25">
      <c r="A23">
        <v>20</v>
      </c>
      <c r="B23">
        <v>0.5714285714285714</v>
      </c>
      <c r="C23">
        <f t="shared" si="0"/>
        <v>0.22</v>
      </c>
      <c r="D23">
        <f>C23/$C$25</f>
        <v>2.8571428571428574E-2</v>
      </c>
      <c r="G23">
        <f>_xlfn.FLOOR.MATH($E$2*D23)</f>
        <v>1</v>
      </c>
    </row>
    <row r="24" spans="1:7" x14ac:dyDescent="0.25">
      <c r="A24">
        <v>21</v>
      </c>
      <c r="B24">
        <v>0.54545454545454541</v>
      </c>
      <c r="C24">
        <f t="shared" si="0"/>
        <v>0.21</v>
      </c>
      <c r="D24">
        <f>C24/$C$25</f>
        <v>2.7272727272727275E-2</v>
      </c>
      <c r="G24">
        <f>_xlfn.FLOOR.MATH($E$2*D24)</f>
        <v>1</v>
      </c>
    </row>
    <row r="25" spans="1:7" x14ac:dyDescent="0.25">
      <c r="B25" s="4" t="s">
        <v>29</v>
      </c>
      <c r="C25">
        <f>SUM(C5:C24)</f>
        <v>7.6999999999999993</v>
      </c>
    </row>
    <row r="26" spans="1:7" x14ac:dyDescent="0.25">
      <c r="C26" s="4" t="s">
        <v>31</v>
      </c>
      <c r="D26">
        <f>MIN(D5:D24)</f>
        <v>2.7272727272727275E-2</v>
      </c>
      <c r="F26" t="s">
        <v>37</v>
      </c>
      <c r="G26">
        <f>SUM(G4:G24)</f>
        <v>140</v>
      </c>
    </row>
    <row r="27" spans="1:7" x14ac:dyDescent="0.25">
      <c r="C27" s="4" t="s">
        <v>33</v>
      </c>
      <c r="D27">
        <f>D26*E2</f>
        <v>1.3636363636363638</v>
      </c>
    </row>
    <row r="28" spans="1:7" x14ac:dyDescent="0.25">
      <c r="B28" s="4" t="s">
        <v>32</v>
      </c>
      <c r="C28" t="b">
        <f>D27&gt;=1</f>
        <v>1</v>
      </c>
    </row>
  </sheetData>
  <conditionalFormatting sqref="C2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2016-01-23T12:36:32Z</dcterms:created>
  <dcterms:modified xsi:type="dcterms:W3CDTF">2016-01-24T22:20:01Z</dcterms:modified>
</cp:coreProperties>
</file>