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8400" windowHeight="19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A24" i="2"/>
  <c r="B24" i="2"/>
  <c r="A25" i="2"/>
  <c r="B25" i="2"/>
  <c r="A26" i="2"/>
  <c r="B26" i="2"/>
  <c r="A27" i="2"/>
  <c r="B27" i="2"/>
  <c r="A28" i="2"/>
  <c r="B28" i="2"/>
  <c r="A29" i="2"/>
  <c r="B29" i="2"/>
  <c r="G24" i="2"/>
  <c r="G23" i="2"/>
  <c r="D24" i="2"/>
  <c r="D25" i="2"/>
  <c r="D26" i="2"/>
  <c r="D27" i="2"/>
  <c r="D28" i="2"/>
  <c r="D29" i="2"/>
  <c r="D23" i="2"/>
  <c r="C3" i="2"/>
  <c r="C4" i="2"/>
  <c r="C5" i="2"/>
  <c r="C6" i="2"/>
  <c r="C7" i="2"/>
  <c r="C8" i="2"/>
  <c r="C9" i="2"/>
  <c r="C10" i="2"/>
  <c r="C11" i="2"/>
  <c r="C12" i="2"/>
  <c r="C2" i="2"/>
  <c r="D3" i="2"/>
  <c r="D4" i="2"/>
  <c r="D5" i="2"/>
  <c r="D6" i="2"/>
  <c r="D7" i="2"/>
  <c r="D8" i="2"/>
  <c r="D9" i="2"/>
  <c r="D10" i="2"/>
  <c r="D11" i="2"/>
  <c r="D12" i="2"/>
  <c r="D2" i="2"/>
  <c r="G4" i="2"/>
  <c r="V2" i="2"/>
  <c r="H8" i="2"/>
  <c r="I4" i="2"/>
  <c r="H6" i="2"/>
  <c r="H2" i="2"/>
  <c r="B3" i="2"/>
  <c r="B4" i="2"/>
  <c r="B5" i="2"/>
  <c r="B6" i="2"/>
  <c r="B7" i="2"/>
  <c r="B8" i="2"/>
  <c r="B9" i="2"/>
  <c r="B10" i="2"/>
  <c r="B11" i="2"/>
  <c r="B12" i="2"/>
  <c r="B2" i="2"/>
  <c r="A12" i="2"/>
  <c r="A4" i="2"/>
  <c r="A5" i="2"/>
  <c r="A6" i="2"/>
  <c r="A7" i="2"/>
  <c r="A8" i="2"/>
  <c r="A9" i="2"/>
  <c r="A10" i="2"/>
  <c r="A11" i="2"/>
  <c r="A3" i="2"/>
  <c r="Y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" i="1"/>
  <c r="E2" i="1"/>
  <c r="I2" i="1"/>
  <c r="C3" i="1"/>
  <c r="D3" i="1"/>
  <c r="E3" i="1"/>
  <c r="C4" i="1"/>
  <c r="D4" i="1"/>
  <c r="E4" i="1"/>
  <c r="C5" i="1"/>
  <c r="D5" i="1"/>
  <c r="E5" i="1"/>
  <c r="C8" i="1"/>
  <c r="D8" i="1"/>
  <c r="E8" i="1"/>
  <c r="C9" i="1"/>
  <c r="D9" i="1"/>
  <c r="E9" i="1"/>
  <c r="C10" i="1"/>
  <c r="D10" i="1"/>
  <c r="E10" i="1"/>
  <c r="C6" i="1"/>
  <c r="D6" i="1"/>
  <c r="E6" i="1"/>
  <c r="C7" i="1"/>
  <c r="D7" i="1"/>
  <c r="E7" i="1"/>
  <c r="C11" i="1"/>
  <c r="D11" i="1"/>
  <c r="E11" i="1"/>
  <c r="C12" i="1"/>
  <c r="D12" i="1"/>
  <c r="E12" i="1"/>
  <c r="C13" i="1"/>
  <c r="C14" i="1"/>
  <c r="C15" i="1"/>
  <c r="C16" i="1"/>
  <c r="C17" i="1"/>
  <c r="C18" i="1"/>
  <c r="C19" i="1"/>
  <c r="C20" i="1"/>
  <c r="D20" i="1"/>
  <c r="E20" i="1"/>
  <c r="C2" i="1"/>
</calcChain>
</file>

<file path=xl/sharedStrings.xml><?xml version="1.0" encoding="utf-8"?>
<sst xmlns="http://schemas.openxmlformats.org/spreadsheetml/2006/main" count="31" uniqueCount="26">
  <si>
    <t>max po</t>
  </si>
  <si>
    <t>current po</t>
  </si>
  <si>
    <t>p</t>
  </si>
  <si>
    <t>error</t>
  </si>
  <si>
    <t>error rate</t>
  </si>
  <si>
    <t>exp</t>
  </si>
  <si>
    <t>default</t>
  </si>
  <si>
    <t>payout</t>
  </si>
  <si>
    <t>prop 256</t>
  </si>
  <si>
    <t>prop 126</t>
  </si>
  <si>
    <t>mut rate</t>
  </si>
  <si>
    <t>mut rate 256</t>
  </si>
  <si>
    <t>mut rate 126</t>
  </si>
  <si>
    <t>def rate</t>
  </si>
  <si>
    <t>linear</t>
  </si>
  <si>
    <t>constant</t>
  </si>
  <si>
    <t>passmut</t>
  </si>
  <si>
    <t>fitness</t>
  </si>
  <si>
    <t>passmut def</t>
  </si>
  <si>
    <t>math.Pow(errRate, float64(4))*float64(0.002)</t>
  </si>
  <si>
    <t>error rate additive</t>
  </si>
  <si>
    <t>poA</t>
  </si>
  <si>
    <t>poB</t>
  </si>
  <si>
    <t>eta</t>
  </si>
  <si>
    <t>maxPO</t>
  </si>
  <si>
    <t>minPO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</si>
</sst>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0"/>
    <numFmt numFmtId="169" formatCode="0.0000000"/>
    <numFmt numFmtId="175" formatCode="0.0000000000000"/>
    <numFmt numFmtId="176" formatCode="0.000000000000000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7" fontId="0" fillId="0" borderId="0" xfId="0" applyNumberFormat="1"/>
    <xf numFmtId="169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0.0</c:v>
                </c:pt>
              </c:numCache>
            </c:numRef>
          </c:cat>
          <c:val>
            <c:numRef>
              <c:f>Sheet1!$H$11:$H$20</c:f>
              <c:numCache>
                <c:formatCode>0.00000</c:formatCode>
                <c:ptCount val="10"/>
                <c:pt idx="0">
                  <c:v>0.00999999999999999</c:v>
                </c:pt>
                <c:pt idx="1">
                  <c:v>0.04</c:v>
                </c:pt>
                <c:pt idx="2">
                  <c:v>0.09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0.49</c:v>
                </c:pt>
                <c:pt idx="7">
                  <c:v>0.64</c:v>
                </c:pt>
                <c:pt idx="8">
                  <c:v>0.81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0.0</c:v>
                </c:pt>
              </c:numCache>
            </c:num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0.00584896314313069</c:v>
                </c:pt>
                <c:pt idx="1">
                  <c:v>0.0117567093431188</c:v>
                </c:pt>
                <c:pt idx="2">
                  <c:v>0.0177238293795079</c:v>
                </c:pt>
                <c:pt idx="3">
                  <c:v>0.0237509199692738</c:v>
                </c:pt>
                <c:pt idx="4">
                  <c:v>0.0298385838264984</c:v>
                </c:pt>
                <c:pt idx="5">
                  <c:v>0.0359874297226402</c:v>
                </c:pt>
                <c:pt idx="6">
                  <c:v>0.042198072547413</c:v>
                </c:pt>
                <c:pt idx="7">
                  <c:v>0.0484711333702751</c:v>
                </c:pt>
                <c:pt idx="8">
                  <c:v>0.0548072395025359</c:v>
                </c:pt>
                <c:pt idx="9">
                  <c:v>0.061207024560089</c:v>
                </c:pt>
                <c:pt idx="10">
                  <c:v>0.128851248085841</c:v>
                </c:pt>
                <c:pt idx="11">
                  <c:v>0.203609676702312</c:v>
                </c:pt>
                <c:pt idx="12">
                  <c:v>0.286230517890269</c:v>
                </c:pt>
                <c:pt idx="13">
                  <c:v>0.377540668798145</c:v>
                </c:pt>
                <c:pt idx="14">
                  <c:v>0.478453992106629</c:v>
                </c:pt>
                <c:pt idx="15">
                  <c:v>0.589980462273532</c:v>
                </c:pt>
                <c:pt idx="16">
                  <c:v>0.713236273697623</c:v>
                </c:pt>
                <c:pt idx="17">
                  <c:v>0.849455011967345</c:v>
                </c:pt>
                <c:pt idx="1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22776"/>
        <c:axId val="2078399464"/>
      </c:lineChart>
      <c:catAx>
        <c:axId val="208722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399464"/>
        <c:crosses val="autoZero"/>
        <c:auto val="1"/>
        <c:lblAlgn val="ctr"/>
        <c:lblOffset val="100"/>
        <c:noMultiLvlLbl val="0"/>
      </c:catAx>
      <c:valAx>
        <c:axId val="20783994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8722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mut rate</c:v>
                </c:pt>
              </c:strCache>
            </c:strRef>
          </c:tx>
          <c:marker>
            <c:symbol val="none"/>
          </c:marker>
          <c:cat>
            <c:numRef>
              <c:f>Sheet1!$P$2:$P$65</c:f>
              <c:numCache>
                <c:formatCode>General</c:formatCode>
                <c:ptCount val="64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36.0</c:v>
                </c:pt>
                <c:pt idx="10">
                  <c:v>40.0</c:v>
                </c:pt>
                <c:pt idx="11">
                  <c:v>44.0</c:v>
                </c:pt>
                <c:pt idx="12">
                  <c:v>48.0</c:v>
                </c:pt>
                <c:pt idx="13">
                  <c:v>52.0</c:v>
                </c:pt>
                <c:pt idx="14">
                  <c:v>56.0</c:v>
                </c:pt>
                <c:pt idx="15">
                  <c:v>60.0</c:v>
                </c:pt>
                <c:pt idx="16">
                  <c:v>64.0</c:v>
                </c:pt>
                <c:pt idx="17">
                  <c:v>68.0</c:v>
                </c:pt>
                <c:pt idx="18">
                  <c:v>72.0</c:v>
                </c:pt>
                <c:pt idx="19">
                  <c:v>76.0</c:v>
                </c:pt>
                <c:pt idx="20">
                  <c:v>80.0</c:v>
                </c:pt>
                <c:pt idx="21">
                  <c:v>84.0</c:v>
                </c:pt>
                <c:pt idx="22">
                  <c:v>88.0</c:v>
                </c:pt>
                <c:pt idx="23">
                  <c:v>92.0</c:v>
                </c:pt>
                <c:pt idx="24">
                  <c:v>96.0</c:v>
                </c:pt>
                <c:pt idx="25">
                  <c:v>100.0</c:v>
                </c:pt>
                <c:pt idx="26">
                  <c:v>104.0</c:v>
                </c:pt>
                <c:pt idx="27">
                  <c:v>108.0</c:v>
                </c:pt>
                <c:pt idx="28">
                  <c:v>112.0</c:v>
                </c:pt>
                <c:pt idx="29">
                  <c:v>116.0</c:v>
                </c:pt>
                <c:pt idx="30">
                  <c:v>120.0</c:v>
                </c:pt>
                <c:pt idx="31">
                  <c:v>124.0</c:v>
                </c:pt>
                <c:pt idx="32">
                  <c:v>128.0</c:v>
                </c:pt>
                <c:pt idx="33">
                  <c:v>132.0</c:v>
                </c:pt>
                <c:pt idx="34">
                  <c:v>136.0</c:v>
                </c:pt>
                <c:pt idx="35">
                  <c:v>140.0</c:v>
                </c:pt>
                <c:pt idx="36">
                  <c:v>144.0</c:v>
                </c:pt>
                <c:pt idx="37">
                  <c:v>148.0</c:v>
                </c:pt>
                <c:pt idx="38">
                  <c:v>152.0</c:v>
                </c:pt>
                <c:pt idx="39">
                  <c:v>156.0</c:v>
                </c:pt>
                <c:pt idx="40">
                  <c:v>160.0</c:v>
                </c:pt>
                <c:pt idx="41">
                  <c:v>164.0</c:v>
                </c:pt>
                <c:pt idx="42">
                  <c:v>168.0</c:v>
                </c:pt>
                <c:pt idx="43">
                  <c:v>172.0</c:v>
                </c:pt>
                <c:pt idx="44">
                  <c:v>176.0</c:v>
                </c:pt>
                <c:pt idx="45">
                  <c:v>180.0</c:v>
                </c:pt>
                <c:pt idx="46">
                  <c:v>184.0</c:v>
                </c:pt>
                <c:pt idx="47">
                  <c:v>188.0</c:v>
                </c:pt>
                <c:pt idx="48">
                  <c:v>192.0</c:v>
                </c:pt>
                <c:pt idx="49">
                  <c:v>196.0</c:v>
                </c:pt>
                <c:pt idx="50">
                  <c:v>200.0</c:v>
                </c:pt>
                <c:pt idx="51">
                  <c:v>204.0</c:v>
                </c:pt>
                <c:pt idx="52">
                  <c:v>208.0</c:v>
                </c:pt>
                <c:pt idx="53">
                  <c:v>212.0</c:v>
                </c:pt>
                <c:pt idx="54">
                  <c:v>216.0</c:v>
                </c:pt>
                <c:pt idx="55">
                  <c:v>220.0</c:v>
                </c:pt>
                <c:pt idx="56">
                  <c:v>224.0</c:v>
                </c:pt>
                <c:pt idx="57">
                  <c:v>228.0</c:v>
                </c:pt>
                <c:pt idx="58">
                  <c:v>232.0</c:v>
                </c:pt>
                <c:pt idx="59">
                  <c:v>236.0</c:v>
                </c:pt>
                <c:pt idx="60">
                  <c:v>240.0</c:v>
                </c:pt>
                <c:pt idx="61">
                  <c:v>244.0</c:v>
                </c:pt>
                <c:pt idx="62">
                  <c:v>248.0</c:v>
                </c:pt>
                <c:pt idx="63">
                  <c:v>252.0</c:v>
                </c:pt>
              </c:numCache>
            </c:numRef>
          </c:cat>
          <c:val>
            <c:numRef>
              <c:f>Sheet1!$W$2:$W$65</c:f>
              <c:numCache>
                <c:formatCode>General</c:formatCode>
                <c:ptCount val="64"/>
                <c:pt idx="0">
                  <c:v>0.49</c:v>
                </c:pt>
                <c:pt idx="1">
                  <c:v>0.44215308080162</c:v>
                </c:pt>
                <c:pt idx="2">
                  <c:v>0.398884816956793</c:v>
                </c:pt>
                <c:pt idx="3">
                  <c:v>0.359757059360041</c:v>
                </c:pt>
                <c:pt idx="4">
                  <c:v>0.32437358707558</c:v>
                </c:pt>
                <c:pt idx="5">
                  <c:v>0.292376095069825</c:v>
                </c:pt>
                <c:pt idx="6">
                  <c:v>0.26344056589317</c:v>
                </c:pt>
                <c:pt idx="7">
                  <c:v>0.23727398856947</c:v>
                </c:pt>
                <c:pt idx="8">
                  <c:v>0.213611391467581</c:v>
                </c:pt>
                <c:pt idx="9">
                  <c:v>0.192213159108808</c:v>
                </c:pt>
                <c:pt idx="10">
                  <c:v>0.172862605739352</c:v>
                </c:pt>
                <c:pt idx="11">
                  <c:v>0.15536378109692</c:v>
                </c:pt>
                <c:pt idx="12">
                  <c:v>0.139539486151954</c:v>
                </c:pt>
                <c:pt idx="13">
                  <c:v>0.125229478730194</c:v>
                </c:pt>
                <c:pt idx="14">
                  <c:v>0.112288850846109</c:v>
                </c:pt>
                <c:pt idx="15">
                  <c:v>0.100586561315516</c:v>
                </c:pt>
                <c:pt idx="16">
                  <c:v>0.0900041087881359</c:v>
                </c:pt>
                <c:pt idx="17">
                  <c:v>0.0804343317627521</c:v>
                </c:pt>
                <c:pt idx="18">
                  <c:v>0.0717803234335283</c:v>
                </c:pt>
                <c:pt idx="19">
                  <c:v>0.0639544503788455</c:v>
                </c:pt>
                <c:pt idx="20">
                  <c:v>0.0568774651555711</c:v>
                </c:pt>
                <c:pt idx="21">
                  <c:v>0.050477703812589</c:v>
                </c:pt>
                <c:pt idx="22">
                  <c:v>0.04469036019734</c:v>
                </c:pt>
                <c:pt idx="23">
                  <c:v>0.0394568297067552</c:v>
                </c:pt>
                <c:pt idx="24">
                  <c:v>0.0347241158371809</c:v>
                </c:pt>
                <c:pt idx="25">
                  <c:v>0.0304442935238198</c:v>
                </c:pt>
                <c:pt idx="26">
                  <c:v>0.0265740238352803</c:v>
                </c:pt>
                <c:pt idx="27">
                  <c:v>0.0230741151088677</c:v>
                </c:pt>
                <c:pt idx="28">
                  <c:v>0.0199091260825239</c:v>
                </c:pt>
                <c:pt idx="29">
                  <c:v>0.0170470070045946</c:v>
                </c:pt>
                <c:pt idx="30">
                  <c:v>0.0144587750871809</c:v>
                </c:pt>
                <c:pt idx="31">
                  <c:v>0.0121182210166055</c:v>
                </c:pt>
                <c:pt idx="32">
                  <c:v>0.0100016435490186</c:v>
                </c:pt>
                <c:pt idx="33">
                  <c:v>0.00808760950356925</c:v>
                </c:pt>
                <c:pt idx="34">
                  <c:v>0.00635673672275102</c:v>
                </c:pt>
                <c:pt idx="35">
                  <c:v>0.00479149780210573</c:v>
                </c:pt>
                <c:pt idx="36">
                  <c:v>0.00337604260178501</c:v>
                </c:pt>
                <c:pt idx="37">
                  <c:v>0.00209603774266162</c:v>
                </c:pt>
                <c:pt idx="38">
                  <c:v>0.000938521461674257</c:v>
                </c:pt>
                <c:pt idx="39">
                  <c:v>-0.000108227643378686</c:v>
                </c:pt>
                <c:pt idx="40">
                  <c:v>-0.00105480930873074</c:v>
                </c:pt>
                <c:pt idx="41">
                  <c:v>-0.00191080894116926</c:v>
                </c:pt>
                <c:pt idx="42">
                  <c:v>-0.00268489468311351</c:v>
                </c:pt>
                <c:pt idx="43">
                  <c:v>-0.00338490518916293</c:v>
                </c:pt>
                <c:pt idx="44">
                  <c:v>-0.00401792900297041</c:v>
                </c:pt>
                <c:pt idx="45">
                  <c:v>-0.0045903763382381</c:v>
                </c:pt>
                <c:pt idx="46">
                  <c:v>-0.00510804399071403</c:v>
                </c:pt>
                <c:pt idx="47">
                  <c:v>-0.0055761740385107</c:v>
                </c:pt>
                <c:pt idx="48">
                  <c:v>-0.00599950692516485</c:v>
                </c:pt>
                <c:pt idx="49">
                  <c:v>-0.00638232946297548</c:v>
                </c:pt>
                <c:pt idx="50">
                  <c:v>-0.00672851824271822</c:v>
                </c:pt>
                <c:pt idx="51">
                  <c:v>-0.00704157888931749</c:v>
                </c:pt>
                <c:pt idx="52">
                  <c:v>-0.0073246815609927</c:v>
                </c:pt>
                <c:pt idx="53">
                  <c:v>-0.00758069305135494</c:v>
                </c:pt>
                <c:pt idx="54">
                  <c:v>-0.00781220581953074</c:v>
                </c:pt>
                <c:pt idx="55">
                  <c:v>-0.00802156424228193</c:v>
                </c:pt>
                <c:pt idx="56">
                  <c:v>-0.00821088835395937</c:v>
                </c:pt>
                <c:pt idx="57">
                  <c:v>-0.00838209531468935</c:v>
                </c:pt>
                <c:pt idx="58">
                  <c:v>-0.00853691882418682</c:v>
                </c:pt>
                <c:pt idx="59">
                  <c:v>-0.00867692667778643</c:v>
                </c:pt>
                <c:pt idx="60">
                  <c:v>-0.0088035366424694</c:v>
                </c:pt>
                <c:pt idx="61">
                  <c:v>-0.00891803081365258</c:v>
                </c:pt>
                <c:pt idx="62">
                  <c:v>-0.00902156859812118</c:v>
                </c:pt>
                <c:pt idx="63">
                  <c:v>-0.00911519845457489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25976"/>
        <c:axId val="-2111880552"/>
      </c:lineChart>
      <c:catAx>
        <c:axId val="-211282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80552"/>
        <c:crosses val="autoZero"/>
        <c:auto val="1"/>
        <c:lblAlgn val="ctr"/>
        <c:lblOffset val="100"/>
        <c:noMultiLvlLbl val="0"/>
      </c:catAx>
      <c:valAx>
        <c:axId val="-211188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2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0.002</c:v>
                </c:pt>
                <c:pt idx="1">
                  <c:v>0.0018</c:v>
                </c:pt>
                <c:pt idx="2">
                  <c:v>0.0016</c:v>
                </c:pt>
                <c:pt idx="3">
                  <c:v>0.0014</c:v>
                </c:pt>
                <c:pt idx="4">
                  <c:v>0.0012</c:v>
                </c:pt>
                <c:pt idx="5">
                  <c:v>0.001</c:v>
                </c:pt>
                <c:pt idx="6">
                  <c:v>0.0008</c:v>
                </c:pt>
                <c:pt idx="7">
                  <c:v>0.0006</c:v>
                </c:pt>
                <c:pt idx="8">
                  <c:v>0.0004</c:v>
                </c:pt>
                <c:pt idx="9">
                  <c:v>0.0002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Sheet2!$C$2:$C$12</c:f>
              <c:numCache>
                <c:formatCode>0.0000000</c:formatCode>
                <c:ptCount val="11"/>
                <c:pt idx="0">
                  <c:v>0.002</c:v>
                </c:pt>
                <c:pt idx="1">
                  <c:v>0.00107431922355609</c:v>
                </c:pt>
                <c:pt idx="2">
                  <c:v>0.000577080897051077</c:v>
                </c:pt>
                <c:pt idx="3">
                  <c:v>0.000309984550624482</c:v>
                </c:pt>
                <c:pt idx="4">
                  <c:v>0.000166511180870638</c:v>
                </c:pt>
                <c:pt idx="5">
                  <c:v>8.94430812731755E-5</c:v>
                </c:pt>
                <c:pt idx="6">
                  <c:v>4.8045210812931E-5</c:v>
                </c:pt>
                <c:pt idx="7">
                  <c:v>2.58079467880683E-5</c:v>
                </c:pt>
                <c:pt idx="8">
                  <c:v>1.38629866774672E-5</c:v>
                </c:pt>
                <c:pt idx="9">
                  <c:v>7.44663654175245E-6</c:v>
                </c:pt>
                <c:pt idx="10">
                  <c:v>4.00003239381994E-6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Sheet2!$D$1</c:f>
              <c:strCache>
                <c:ptCount val="1"/>
                <c:pt idx="0">
                  <c:v>error rate additive</c:v>
                </c:pt>
              </c:strCache>
            </c:strRef>
          </c:tx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Sheet2!$D$2:$D$12</c:f>
              <c:numCache>
                <c:formatCode>0.0000000</c:formatCode>
                <c:ptCount val="11"/>
                <c:pt idx="0">
                  <c:v>0.0021</c:v>
                </c:pt>
                <c:pt idx="1">
                  <c:v>0.0014122</c:v>
                </c:pt>
                <c:pt idx="2">
                  <c:v>0.0009192</c:v>
                </c:pt>
                <c:pt idx="3">
                  <c:v>0.0005802</c:v>
                </c:pt>
                <c:pt idx="4">
                  <c:v>0.0003592</c:v>
                </c:pt>
                <c:pt idx="5">
                  <c:v>0.000225</c:v>
                </c:pt>
                <c:pt idx="6">
                  <c:v>0.0001512</c:v>
                </c:pt>
                <c:pt idx="7">
                  <c:v>0.0001162</c:v>
                </c:pt>
                <c:pt idx="8">
                  <c:v>0.0001032</c:v>
                </c:pt>
                <c:pt idx="9">
                  <c:v>0.0001002</c:v>
                </c:pt>
                <c:pt idx="10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1400"/>
        <c:axId val="-2112850040"/>
      </c:lineChart>
      <c:catAx>
        <c:axId val="-211265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850040"/>
        <c:crosses val="autoZero"/>
        <c:auto val="1"/>
        <c:lblAlgn val="ctr"/>
        <c:lblOffset val="100"/>
        <c:noMultiLvlLbl val="0"/>
      </c:catAx>
      <c:valAx>
        <c:axId val="-21128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5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139700</xdr:rowOff>
    </xdr:from>
    <xdr:to>
      <xdr:col>6</xdr:col>
      <xdr:colOff>311150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1536700</xdr:colOff>
      <xdr:row>22</xdr:row>
      <xdr:rowOff>76200</xdr:rowOff>
    </xdr:from>
    <xdr:to>
      <xdr:col>13</xdr:col>
      <xdr:colOff>787400</xdr:colOff>
      <xdr:row>41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8</xdr:row>
      <xdr:rowOff>25400</xdr:rowOff>
    </xdr:from>
    <xdr:to>
      <xdr:col>18</xdr:col>
      <xdr:colOff>381000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V2" sqref="V2"/>
    </sheetView>
  </sheetViews>
  <sheetFormatPr baseColWidth="10" defaultRowHeight="15" x14ac:dyDescent="0"/>
  <cols>
    <col min="7" max="7" width="21.5" customWidth="1"/>
    <col min="9" max="9" width="19.6640625" customWidth="1"/>
  </cols>
  <sheetData>
    <row r="1" spans="1:25">
      <c r="A1">
        <v>1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2</v>
      </c>
      <c r="J1" t="s">
        <v>5</v>
      </c>
      <c r="K1" t="s">
        <v>5</v>
      </c>
      <c r="P1" t="s">
        <v>7</v>
      </c>
      <c r="Q1" t="s">
        <v>6</v>
      </c>
      <c r="R1" t="s">
        <v>8</v>
      </c>
      <c r="S1" t="s">
        <v>9</v>
      </c>
      <c r="T1" t="s">
        <v>11</v>
      </c>
      <c r="U1" t="s">
        <v>12</v>
      </c>
      <c r="W1" t="s">
        <v>10</v>
      </c>
      <c r="Y1">
        <f>-3.1685</f>
        <v>-3.1684999999999999</v>
      </c>
    </row>
    <row r="2" spans="1:25">
      <c r="A2">
        <v>0.99</v>
      </c>
      <c r="C2">
        <f>(516096-258048)/4096</f>
        <v>63</v>
      </c>
      <c r="D2">
        <f>A2*C2</f>
        <v>62.37</v>
      </c>
      <c r="E2">
        <f>C2-D2</f>
        <v>0.63000000000000256</v>
      </c>
      <c r="F2">
        <f>E2/C2</f>
        <v>1.000000000000004E-2</v>
      </c>
      <c r="G2" s="4">
        <f>F2^$G$22</f>
        <v>1.000000000000008E-4</v>
      </c>
      <c r="H2" s="1">
        <f>G2/G$20</f>
        <v>1.000000000000008E-4</v>
      </c>
      <c r="I2">
        <f>G2/G$20</f>
        <v>1.000000000000008E-4</v>
      </c>
      <c r="J2">
        <f>EXP(F2)-1</f>
        <v>1.0050167084168171E-2</v>
      </c>
      <c r="K2">
        <f>J2/J$20</f>
        <v>5.8489631431306935E-3</v>
      </c>
      <c r="N2">
        <f>8+4+2+1</f>
        <v>15</v>
      </c>
      <c r="P2">
        <v>0</v>
      </c>
      <c r="Q2">
        <v>0.5</v>
      </c>
      <c r="R2">
        <f>P2/252</f>
        <v>0</v>
      </c>
      <c r="S2">
        <f>P2/126</f>
        <v>0</v>
      </c>
      <c r="T2">
        <f>Q2-R2*Q2</f>
        <v>0.5</v>
      </c>
      <c r="U2">
        <f>Q2-S2*Q2</f>
        <v>0.5</v>
      </c>
      <c r="V2">
        <f>Q2*EXP($Y$1*S2)</f>
        <v>0.5</v>
      </c>
      <c r="W2">
        <f>V2-0.01</f>
        <v>0.49</v>
      </c>
      <c r="Y2">
        <f>-6.931472</f>
        <v>-6.9314720000000003</v>
      </c>
    </row>
    <row r="3" spans="1:25">
      <c r="A3">
        <v>0.98</v>
      </c>
      <c r="C3">
        <f t="shared" ref="C3:C5" si="0">(516096-258048)/4096</f>
        <v>63</v>
      </c>
      <c r="D3">
        <f>A3*C3</f>
        <v>61.74</v>
      </c>
      <c r="E3">
        <f t="shared" ref="E3:E5" si="1">C3-D3</f>
        <v>1.259999999999998</v>
      </c>
      <c r="F3">
        <f t="shared" ref="F3:F20" si="2">E3/C3</f>
        <v>1.9999999999999969E-2</v>
      </c>
      <c r="G3" s="4">
        <f t="shared" ref="G3:G20" si="3">F3^$G$22</f>
        <v>3.9999999999999877E-4</v>
      </c>
      <c r="H3" s="1">
        <f t="shared" ref="H3:H20" si="4">G3/G$20</f>
        <v>3.9999999999999877E-4</v>
      </c>
      <c r="I3">
        <f t="shared" ref="I3:I20" si="5">G3/G$20</f>
        <v>3.9999999999999877E-4</v>
      </c>
      <c r="J3">
        <f t="shared" ref="J3:J20" si="6">EXP(F3)-1</f>
        <v>2.0201340026755776E-2</v>
      </c>
      <c r="K3">
        <f t="shared" ref="K3:K20" si="7">J3/J$20</f>
        <v>1.1756709343118838E-2</v>
      </c>
      <c r="P3">
        <f>P2+4</f>
        <v>4</v>
      </c>
      <c r="Q3">
        <v>0.5</v>
      </c>
      <c r="R3">
        <f t="shared" ref="R3:R65" si="8">P3/252</f>
        <v>1.5873015873015872E-2</v>
      </c>
      <c r="S3">
        <f t="shared" ref="S3:S65" si="9">P3/126</f>
        <v>3.1746031746031744E-2</v>
      </c>
      <c r="T3">
        <f t="shared" ref="T3:T65" si="10">Q3-R3*Q3</f>
        <v>0.49206349206349209</v>
      </c>
      <c r="U3">
        <f t="shared" ref="U3:U65" si="11">Q3-S3*Q3</f>
        <v>0.48412698412698413</v>
      </c>
      <c r="V3">
        <f t="shared" ref="V3:V65" si="12">Q3*EXP($Y$1*S3)</f>
        <v>0.45215308080162026</v>
      </c>
      <c r="W3">
        <f t="shared" ref="W3:W65" si="13">V3-0.01</f>
        <v>0.44215308080162025</v>
      </c>
    </row>
    <row r="4" spans="1:25">
      <c r="A4">
        <v>0.97</v>
      </c>
      <c r="C4">
        <f t="shared" si="0"/>
        <v>63</v>
      </c>
      <c r="D4">
        <f>A4*C4</f>
        <v>61.11</v>
      </c>
      <c r="E4">
        <f t="shared" si="1"/>
        <v>1.8900000000000006</v>
      </c>
      <c r="F4">
        <f t="shared" si="2"/>
        <v>3.0000000000000009E-2</v>
      </c>
      <c r="G4" s="4">
        <f t="shared" si="3"/>
        <v>9.0000000000000052E-4</v>
      </c>
      <c r="H4" s="1">
        <f t="shared" si="4"/>
        <v>9.0000000000000052E-4</v>
      </c>
      <c r="I4">
        <f t="shared" si="5"/>
        <v>9.0000000000000052E-4</v>
      </c>
      <c r="J4">
        <f t="shared" si="6"/>
        <v>3.0454533953516938E-2</v>
      </c>
      <c r="K4">
        <f t="shared" si="7"/>
        <v>1.7723829379507876E-2</v>
      </c>
      <c r="P4">
        <f t="shared" ref="P4:P65" si="14">P3+4</f>
        <v>8</v>
      </c>
      <c r="Q4">
        <v>0.5</v>
      </c>
      <c r="R4">
        <f t="shared" si="8"/>
        <v>3.1746031746031744E-2</v>
      </c>
      <c r="S4">
        <f t="shared" si="9"/>
        <v>6.3492063492063489E-2</v>
      </c>
      <c r="T4">
        <f t="shared" si="10"/>
        <v>0.48412698412698413</v>
      </c>
      <c r="U4">
        <f t="shared" si="11"/>
        <v>0.46825396825396826</v>
      </c>
      <c r="V4">
        <f t="shared" si="12"/>
        <v>0.40888481695679307</v>
      </c>
      <c r="W4">
        <f t="shared" si="13"/>
        <v>0.39888481695679306</v>
      </c>
    </row>
    <row r="5" spans="1:25">
      <c r="A5">
        <v>0.96</v>
      </c>
      <c r="C5">
        <f t="shared" si="0"/>
        <v>63</v>
      </c>
      <c r="D5">
        <f>A5*C5</f>
        <v>60.48</v>
      </c>
      <c r="E5">
        <f t="shared" si="1"/>
        <v>2.5200000000000031</v>
      </c>
      <c r="F5">
        <f t="shared" si="2"/>
        <v>4.0000000000000049E-2</v>
      </c>
      <c r="G5" s="4">
        <f t="shared" si="3"/>
        <v>1.600000000000004E-3</v>
      </c>
      <c r="H5" s="1">
        <f t="shared" si="4"/>
        <v>1.600000000000004E-3</v>
      </c>
      <c r="I5">
        <f t="shared" si="5"/>
        <v>1.600000000000004E-3</v>
      </c>
      <c r="J5">
        <f t="shared" si="6"/>
        <v>4.0810774192388211E-2</v>
      </c>
      <c r="K5">
        <f t="shared" si="7"/>
        <v>2.3750919969273789E-2</v>
      </c>
      <c r="P5">
        <f t="shared" si="14"/>
        <v>12</v>
      </c>
      <c r="Q5">
        <v>0.5</v>
      </c>
      <c r="R5">
        <f t="shared" si="8"/>
        <v>4.7619047619047616E-2</v>
      </c>
      <c r="S5">
        <f t="shared" si="9"/>
        <v>9.5238095238095233E-2</v>
      </c>
      <c r="T5">
        <f t="shared" si="10"/>
        <v>0.47619047619047616</v>
      </c>
      <c r="U5">
        <f t="shared" si="11"/>
        <v>0.45238095238095238</v>
      </c>
      <c r="V5">
        <f t="shared" si="12"/>
        <v>0.36975705936004111</v>
      </c>
      <c r="W5">
        <f t="shared" si="13"/>
        <v>0.3597570593600411</v>
      </c>
    </row>
    <row r="6" spans="1:25">
      <c r="A6">
        <v>0.95</v>
      </c>
      <c r="C6">
        <f t="shared" ref="C6:C11" si="15">(516096-258048)/4096</f>
        <v>63</v>
      </c>
      <c r="D6">
        <f>A6*C6</f>
        <v>59.849999999999994</v>
      </c>
      <c r="E6">
        <f t="shared" ref="E6:E11" si="16">C6-D6</f>
        <v>3.1500000000000057</v>
      </c>
      <c r="F6">
        <f t="shared" si="2"/>
        <v>5.0000000000000093E-2</v>
      </c>
      <c r="G6" s="4">
        <f t="shared" si="3"/>
        <v>2.5000000000000092E-3</v>
      </c>
      <c r="H6" s="1">
        <f t="shared" si="4"/>
        <v>2.5000000000000092E-3</v>
      </c>
      <c r="I6">
        <f t="shared" si="5"/>
        <v>2.5000000000000092E-3</v>
      </c>
      <c r="J6">
        <f t="shared" si="6"/>
        <v>5.1271096376024117E-2</v>
      </c>
      <c r="K6">
        <f t="shared" si="7"/>
        <v>2.9838583826498375E-2</v>
      </c>
      <c r="P6">
        <f t="shared" si="14"/>
        <v>16</v>
      </c>
      <c r="Q6">
        <v>0.5</v>
      </c>
      <c r="R6">
        <f t="shared" si="8"/>
        <v>6.3492063492063489E-2</v>
      </c>
      <c r="S6">
        <f t="shared" si="9"/>
        <v>0.12698412698412698</v>
      </c>
      <c r="T6">
        <f t="shared" si="10"/>
        <v>0.46825396825396826</v>
      </c>
      <c r="U6">
        <f t="shared" si="11"/>
        <v>0.43650793650793651</v>
      </c>
      <c r="V6">
        <f t="shared" si="12"/>
        <v>0.33437358707558035</v>
      </c>
      <c r="W6">
        <f t="shared" si="13"/>
        <v>0.32437358707558034</v>
      </c>
    </row>
    <row r="7" spans="1:25">
      <c r="A7">
        <v>0.94</v>
      </c>
      <c r="C7">
        <f t="shared" si="15"/>
        <v>63</v>
      </c>
      <c r="D7">
        <f>A7*C7</f>
        <v>59.22</v>
      </c>
      <c r="E7">
        <f t="shared" si="16"/>
        <v>3.7800000000000011</v>
      </c>
      <c r="F7">
        <f t="shared" si="2"/>
        <v>6.0000000000000019E-2</v>
      </c>
      <c r="G7" s="4">
        <f t="shared" si="3"/>
        <v>3.6000000000000021E-3</v>
      </c>
      <c r="H7" s="1">
        <f t="shared" si="4"/>
        <v>3.6000000000000021E-3</v>
      </c>
      <c r="I7">
        <f t="shared" si="5"/>
        <v>3.6000000000000021E-3</v>
      </c>
      <c r="J7">
        <f t="shared" si="6"/>
        <v>6.1836546545359639E-2</v>
      </c>
      <c r="K7">
        <f t="shared" si="7"/>
        <v>3.5987429722640227E-2</v>
      </c>
      <c r="P7">
        <f t="shared" si="14"/>
        <v>20</v>
      </c>
      <c r="Q7">
        <v>0.5</v>
      </c>
      <c r="R7">
        <f t="shared" si="8"/>
        <v>7.9365079365079361E-2</v>
      </c>
      <c r="S7">
        <f t="shared" si="9"/>
        <v>0.15873015873015872</v>
      </c>
      <c r="T7">
        <f t="shared" si="10"/>
        <v>0.46031746031746035</v>
      </c>
      <c r="U7">
        <f t="shared" si="11"/>
        <v>0.42063492063492064</v>
      </c>
      <c r="V7">
        <f t="shared" si="12"/>
        <v>0.30237609506982499</v>
      </c>
      <c r="W7">
        <f t="shared" si="13"/>
        <v>0.29237609506982498</v>
      </c>
    </row>
    <row r="8" spans="1:25">
      <c r="A8">
        <v>0.93</v>
      </c>
      <c r="C8">
        <f t="shared" si="15"/>
        <v>63</v>
      </c>
      <c r="D8">
        <f>A8*C8</f>
        <v>58.59</v>
      </c>
      <c r="E8">
        <f t="shared" ref="E8:E10" si="17">C8-D8</f>
        <v>4.4099999999999966</v>
      </c>
      <c r="F8">
        <f t="shared" si="2"/>
        <v>6.9999999999999951E-2</v>
      </c>
      <c r="G8" s="4">
        <f t="shared" si="3"/>
        <v>4.8999999999999929E-3</v>
      </c>
      <c r="H8" s="1">
        <f t="shared" si="4"/>
        <v>4.8999999999999929E-3</v>
      </c>
      <c r="I8">
        <f t="shared" si="5"/>
        <v>4.8999999999999929E-3</v>
      </c>
      <c r="J8">
        <f t="shared" si="6"/>
        <v>7.250818125421632E-2</v>
      </c>
      <c r="K8">
        <f t="shared" si="7"/>
        <v>4.2198072547413042E-2</v>
      </c>
      <c r="P8">
        <f t="shared" si="14"/>
        <v>24</v>
      </c>
      <c r="Q8">
        <v>0.5</v>
      </c>
      <c r="R8">
        <f t="shared" si="8"/>
        <v>9.5238095238095233E-2</v>
      </c>
      <c r="S8">
        <f t="shared" si="9"/>
        <v>0.19047619047619047</v>
      </c>
      <c r="T8">
        <f t="shared" si="10"/>
        <v>0.45238095238095238</v>
      </c>
      <c r="U8">
        <f t="shared" si="11"/>
        <v>0.40476190476190477</v>
      </c>
      <c r="V8">
        <f t="shared" si="12"/>
        <v>0.27344056589316995</v>
      </c>
      <c r="W8">
        <f t="shared" si="13"/>
        <v>0.26344056589316994</v>
      </c>
    </row>
    <row r="9" spans="1:25">
      <c r="A9">
        <v>0.92</v>
      </c>
      <c r="C9">
        <f t="shared" si="15"/>
        <v>63</v>
      </c>
      <c r="D9">
        <f>A9*C9</f>
        <v>57.96</v>
      </c>
      <c r="E9">
        <f t="shared" si="17"/>
        <v>5.0399999999999991</v>
      </c>
      <c r="F9">
        <f t="shared" si="2"/>
        <v>7.9999999999999988E-2</v>
      </c>
      <c r="G9" s="4">
        <f t="shared" si="3"/>
        <v>6.3999999999999977E-3</v>
      </c>
      <c r="H9" s="1">
        <f t="shared" si="4"/>
        <v>6.3999999999999977E-3</v>
      </c>
      <c r="I9">
        <f t="shared" si="5"/>
        <v>6.3999999999999977E-3</v>
      </c>
      <c r="J9">
        <f t="shared" si="6"/>
        <v>8.3287067674958637E-2</v>
      </c>
      <c r="K9">
        <f t="shared" si="7"/>
        <v>4.8471133370275157E-2</v>
      </c>
      <c r="P9">
        <f t="shared" si="14"/>
        <v>28</v>
      </c>
      <c r="Q9">
        <v>0.5</v>
      </c>
      <c r="R9">
        <f t="shared" si="8"/>
        <v>0.1111111111111111</v>
      </c>
      <c r="S9">
        <f t="shared" si="9"/>
        <v>0.22222222222222221</v>
      </c>
      <c r="T9">
        <f t="shared" si="10"/>
        <v>0.44444444444444442</v>
      </c>
      <c r="U9">
        <f t="shared" si="11"/>
        <v>0.3888888888888889</v>
      </c>
      <c r="V9">
        <f t="shared" si="12"/>
        <v>0.2472739885694705</v>
      </c>
      <c r="W9">
        <f t="shared" si="13"/>
        <v>0.23727398856947049</v>
      </c>
    </row>
    <row r="10" spans="1:25">
      <c r="A10">
        <v>0.91</v>
      </c>
      <c r="C10">
        <f t="shared" si="15"/>
        <v>63</v>
      </c>
      <c r="D10">
        <f>A10*C10</f>
        <v>57.330000000000005</v>
      </c>
      <c r="E10">
        <f t="shared" si="17"/>
        <v>5.6699999999999946</v>
      </c>
      <c r="F10">
        <f t="shared" si="2"/>
        <v>8.9999999999999913E-2</v>
      </c>
      <c r="G10" s="4">
        <f t="shared" si="3"/>
        <v>8.0999999999999839E-3</v>
      </c>
      <c r="H10" s="1">
        <f t="shared" si="4"/>
        <v>8.0999999999999839E-3</v>
      </c>
      <c r="I10">
        <f t="shared" si="5"/>
        <v>8.0999999999999839E-3</v>
      </c>
      <c r="J10">
        <f t="shared" si="6"/>
        <v>9.4174283705210193E-2</v>
      </c>
      <c r="K10">
        <f t="shared" si="7"/>
        <v>5.4807239502535902E-2</v>
      </c>
      <c r="P10">
        <f t="shared" si="14"/>
        <v>32</v>
      </c>
      <c r="Q10">
        <v>0.5</v>
      </c>
      <c r="R10">
        <f t="shared" si="8"/>
        <v>0.12698412698412698</v>
      </c>
      <c r="S10">
        <f t="shared" si="9"/>
        <v>0.25396825396825395</v>
      </c>
      <c r="T10">
        <f t="shared" si="10"/>
        <v>0.43650793650793651</v>
      </c>
      <c r="U10">
        <f t="shared" si="11"/>
        <v>0.37301587301587302</v>
      </c>
      <c r="V10">
        <f t="shared" si="12"/>
        <v>0.22361139146758144</v>
      </c>
      <c r="W10">
        <f t="shared" si="13"/>
        <v>0.21361139146758143</v>
      </c>
    </row>
    <row r="11" spans="1:25">
      <c r="A11">
        <v>0.9</v>
      </c>
      <c r="C11">
        <f t="shared" si="15"/>
        <v>63</v>
      </c>
      <c r="D11">
        <f>A11*C11</f>
        <v>56.7</v>
      </c>
      <c r="E11">
        <f t="shared" si="16"/>
        <v>6.2999999999999972</v>
      </c>
      <c r="F11">
        <f t="shared" si="2"/>
        <v>9.999999999999995E-2</v>
      </c>
      <c r="G11" s="4">
        <f t="shared" si="3"/>
        <v>9.9999999999999898E-3</v>
      </c>
      <c r="H11" s="1">
        <f t="shared" si="4"/>
        <v>9.9999999999999898E-3</v>
      </c>
      <c r="I11">
        <f t="shared" si="5"/>
        <v>9.9999999999999898E-3</v>
      </c>
      <c r="J11">
        <f t="shared" si="6"/>
        <v>0.10517091807564749</v>
      </c>
      <c r="K11">
        <f t="shared" si="7"/>
        <v>6.120702456008905E-2</v>
      </c>
      <c r="P11">
        <f t="shared" si="14"/>
        <v>36</v>
      </c>
      <c r="Q11">
        <v>0.5</v>
      </c>
      <c r="R11">
        <f t="shared" si="8"/>
        <v>0.14285714285714285</v>
      </c>
      <c r="S11">
        <f t="shared" si="9"/>
        <v>0.2857142857142857</v>
      </c>
      <c r="T11">
        <f t="shared" si="10"/>
        <v>0.4285714285714286</v>
      </c>
      <c r="U11">
        <f t="shared" si="11"/>
        <v>0.35714285714285715</v>
      </c>
      <c r="V11">
        <f t="shared" si="12"/>
        <v>0.20221315910880816</v>
      </c>
      <c r="W11">
        <f t="shared" si="13"/>
        <v>0.19221315910880815</v>
      </c>
    </row>
    <row r="12" spans="1:25">
      <c r="A12">
        <v>0.8</v>
      </c>
      <c r="C12">
        <f t="shared" ref="C12:C20" si="18">(516096-258048)/4096</f>
        <v>63</v>
      </c>
      <c r="D12">
        <f>A12*C12</f>
        <v>50.400000000000006</v>
      </c>
      <c r="E12">
        <f t="shared" ref="E12:E20" si="19">C12-D12</f>
        <v>12.599999999999994</v>
      </c>
      <c r="F12">
        <f t="shared" si="2"/>
        <v>0.1999999999999999</v>
      </c>
      <c r="G12" s="4">
        <f t="shared" si="3"/>
        <v>3.9999999999999959E-2</v>
      </c>
      <c r="H12" s="1">
        <f t="shared" si="4"/>
        <v>3.9999999999999959E-2</v>
      </c>
      <c r="I12">
        <f t="shared" si="5"/>
        <v>3.9999999999999959E-2</v>
      </c>
      <c r="J12">
        <f t="shared" si="6"/>
        <v>0.22140275816016963</v>
      </c>
      <c r="K12">
        <f t="shared" si="7"/>
        <v>0.12885124808584142</v>
      </c>
      <c r="P12">
        <f t="shared" si="14"/>
        <v>40</v>
      </c>
      <c r="Q12">
        <v>0.5</v>
      </c>
      <c r="R12">
        <f t="shared" si="8"/>
        <v>0.15873015873015872</v>
      </c>
      <c r="S12">
        <f t="shared" si="9"/>
        <v>0.31746031746031744</v>
      </c>
      <c r="T12">
        <f t="shared" si="10"/>
        <v>0.42063492063492064</v>
      </c>
      <c r="U12">
        <f t="shared" si="11"/>
        <v>0.34126984126984128</v>
      </c>
      <c r="V12">
        <f t="shared" si="12"/>
        <v>0.18286260573935167</v>
      </c>
      <c r="W12">
        <f t="shared" si="13"/>
        <v>0.17286260573935167</v>
      </c>
    </row>
    <row r="13" spans="1:25">
      <c r="A13">
        <f t="shared" ref="A13:A19" si="20">A12-0.1</f>
        <v>0.70000000000000007</v>
      </c>
      <c r="C13">
        <f t="shared" si="18"/>
        <v>63</v>
      </c>
      <c r="D13">
        <f>A13*C13</f>
        <v>44.1</v>
      </c>
      <c r="E13">
        <f t="shared" si="19"/>
        <v>18.899999999999999</v>
      </c>
      <c r="F13">
        <f t="shared" si="2"/>
        <v>0.3</v>
      </c>
      <c r="G13" s="4">
        <f t="shared" si="3"/>
        <v>0.09</v>
      </c>
      <c r="H13" s="1">
        <f t="shared" si="4"/>
        <v>0.09</v>
      </c>
      <c r="I13">
        <f t="shared" si="5"/>
        <v>0.09</v>
      </c>
      <c r="J13">
        <f t="shared" si="6"/>
        <v>0.34985880757600318</v>
      </c>
      <c r="K13">
        <f t="shared" si="7"/>
        <v>0.2036096767023117</v>
      </c>
      <c r="P13">
        <f t="shared" si="14"/>
        <v>44</v>
      </c>
      <c r="Q13">
        <v>0.5</v>
      </c>
      <c r="R13">
        <f t="shared" si="8"/>
        <v>0.17460317460317459</v>
      </c>
      <c r="S13">
        <f t="shared" si="9"/>
        <v>0.34920634920634919</v>
      </c>
      <c r="T13">
        <f t="shared" si="10"/>
        <v>0.41269841269841268</v>
      </c>
      <c r="U13">
        <f t="shared" si="11"/>
        <v>0.32539682539682541</v>
      </c>
      <c r="V13">
        <f t="shared" si="12"/>
        <v>0.16536378109691979</v>
      </c>
      <c r="W13">
        <f t="shared" si="13"/>
        <v>0.15536378109691978</v>
      </c>
    </row>
    <row r="14" spans="1:25">
      <c r="A14">
        <f t="shared" si="20"/>
        <v>0.60000000000000009</v>
      </c>
      <c r="C14">
        <f t="shared" si="18"/>
        <v>63</v>
      </c>
      <c r="D14">
        <f>A14*C14</f>
        <v>37.800000000000004</v>
      </c>
      <c r="E14">
        <f t="shared" si="19"/>
        <v>25.199999999999996</v>
      </c>
      <c r="F14">
        <f t="shared" si="2"/>
        <v>0.39999999999999991</v>
      </c>
      <c r="G14" s="4">
        <f t="shared" si="3"/>
        <v>0.15999999999999992</v>
      </c>
      <c r="H14" s="1">
        <f t="shared" si="4"/>
        <v>0.15999999999999992</v>
      </c>
      <c r="I14">
        <f t="shared" si="5"/>
        <v>0.15999999999999992</v>
      </c>
      <c r="J14">
        <f t="shared" si="6"/>
        <v>0.49182469764127013</v>
      </c>
      <c r="K14">
        <f t="shared" si="7"/>
        <v>0.2862305178902686</v>
      </c>
      <c r="P14">
        <f t="shared" si="14"/>
        <v>48</v>
      </c>
      <c r="Q14">
        <v>0.5</v>
      </c>
      <c r="R14">
        <f t="shared" si="8"/>
        <v>0.19047619047619047</v>
      </c>
      <c r="S14">
        <f t="shared" si="9"/>
        <v>0.38095238095238093</v>
      </c>
      <c r="T14">
        <f t="shared" si="10"/>
        <v>0.40476190476190477</v>
      </c>
      <c r="U14">
        <f t="shared" si="11"/>
        <v>0.30952380952380953</v>
      </c>
      <c r="V14">
        <f t="shared" si="12"/>
        <v>0.14953948615195406</v>
      </c>
      <c r="W14">
        <f t="shared" si="13"/>
        <v>0.13953948615195405</v>
      </c>
    </row>
    <row r="15" spans="1:25">
      <c r="A15">
        <f t="shared" si="20"/>
        <v>0.50000000000000011</v>
      </c>
      <c r="C15">
        <f t="shared" si="18"/>
        <v>63</v>
      </c>
      <c r="D15">
        <f>A15*C15</f>
        <v>31.500000000000007</v>
      </c>
      <c r="E15">
        <f t="shared" si="19"/>
        <v>31.499999999999993</v>
      </c>
      <c r="F15">
        <f t="shared" si="2"/>
        <v>0.49999999999999989</v>
      </c>
      <c r="G15" s="4">
        <f t="shared" si="3"/>
        <v>0.24999999999999989</v>
      </c>
      <c r="H15" s="1">
        <f t="shared" si="4"/>
        <v>0.24999999999999989</v>
      </c>
      <c r="I15">
        <f t="shared" si="5"/>
        <v>0.24999999999999989</v>
      </c>
      <c r="J15">
        <f t="shared" si="6"/>
        <v>0.64872127070012797</v>
      </c>
      <c r="K15">
        <f t="shared" si="7"/>
        <v>0.37754066879814535</v>
      </c>
      <c r="P15">
        <f t="shared" si="14"/>
        <v>52</v>
      </c>
      <c r="Q15">
        <v>0.5</v>
      </c>
      <c r="R15">
        <f t="shared" si="8"/>
        <v>0.20634920634920634</v>
      </c>
      <c r="S15">
        <f t="shared" si="9"/>
        <v>0.41269841269841268</v>
      </c>
      <c r="T15">
        <f t="shared" si="10"/>
        <v>0.39682539682539686</v>
      </c>
      <c r="U15">
        <f t="shared" si="11"/>
        <v>0.29365079365079366</v>
      </c>
      <c r="V15">
        <f t="shared" si="12"/>
        <v>0.1352294787301945</v>
      </c>
      <c r="W15">
        <f t="shared" si="13"/>
        <v>0.12522947873019449</v>
      </c>
    </row>
    <row r="16" spans="1:25">
      <c r="A16">
        <f t="shared" si="20"/>
        <v>0.40000000000000013</v>
      </c>
      <c r="C16">
        <f t="shared" si="18"/>
        <v>63</v>
      </c>
      <c r="D16">
        <f>A16*C16</f>
        <v>25.20000000000001</v>
      </c>
      <c r="E16">
        <f t="shared" si="19"/>
        <v>37.79999999999999</v>
      </c>
      <c r="F16">
        <f t="shared" si="2"/>
        <v>0.59999999999999987</v>
      </c>
      <c r="G16" s="4">
        <f t="shared" si="3"/>
        <v>0.35999999999999982</v>
      </c>
      <c r="H16" s="1">
        <f t="shared" si="4"/>
        <v>0.35999999999999982</v>
      </c>
      <c r="I16">
        <f t="shared" si="5"/>
        <v>0.35999999999999982</v>
      </c>
      <c r="J16">
        <f t="shared" si="6"/>
        <v>0.82211880039050866</v>
      </c>
      <c r="K16">
        <f t="shared" si="7"/>
        <v>0.47845399210662937</v>
      </c>
      <c r="P16">
        <f t="shared" si="14"/>
        <v>56</v>
      </c>
      <c r="Q16">
        <v>0.5</v>
      </c>
      <c r="R16">
        <f t="shared" si="8"/>
        <v>0.22222222222222221</v>
      </c>
      <c r="S16">
        <f t="shared" si="9"/>
        <v>0.44444444444444442</v>
      </c>
      <c r="T16">
        <f t="shared" si="10"/>
        <v>0.3888888888888889</v>
      </c>
      <c r="U16">
        <f t="shared" si="11"/>
        <v>0.27777777777777779</v>
      </c>
      <c r="V16">
        <f t="shared" si="12"/>
        <v>0.12228885084610926</v>
      </c>
      <c r="W16">
        <f t="shared" si="13"/>
        <v>0.11228885084610926</v>
      </c>
    </row>
    <row r="17" spans="1:23">
      <c r="A17">
        <f t="shared" si="20"/>
        <v>0.30000000000000016</v>
      </c>
      <c r="C17">
        <f t="shared" si="18"/>
        <v>63</v>
      </c>
      <c r="D17">
        <f>A17*C17</f>
        <v>18.900000000000009</v>
      </c>
      <c r="E17">
        <f t="shared" si="19"/>
        <v>44.099999999999994</v>
      </c>
      <c r="F17">
        <f t="shared" si="2"/>
        <v>0.7</v>
      </c>
      <c r="G17" s="4">
        <f t="shared" si="3"/>
        <v>0.48999999999999994</v>
      </c>
      <c r="H17" s="1">
        <f t="shared" si="4"/>
        <v>0.48999999999999994</v>
      </c>
      <c r="I17">
        <f t="shared" si="5"/>
        <v>0.48999999999999994</v>
      </c>
      <c r="J17">
        <f t="shared" si="6"/>
        <v>1.0137527074704766</v>
      </c>
      <c r="K17">
        <f t="shared" si="7"/>
        <v>0.58998046227353163</v>
      </c>
      <c r="P17">
        <f t="shared" si="14"/>
        <v>60</v>
      </c>
      <c r="Q17">
        <v>0.5</v>
      </c>
      <c r="R17">
        <f t="shared" si="8"/>
        <v>0.23809523809523808</v>
      </c>
      <c r="S17">
        <f t="shared" si="9"/>
        <v>0.47619047619047616</v>
      </c>
      <c r="T17">
        <f t="shared" si="10"/>
        <v>0.38095238095238093</v>
      </c>
      <c r="U17">
        <f t="shared" si="11"/>
        <v>0.26190476190476192</v>
      </c>
      <c r="V17">
        <f t="shared" si="12"/>
        <v>0.11058656131551625</v>
      </c>
      <c r="W17">
        <f t="shared" si="13"/>
        <v>0.10058656131551626</v>
      </c>
    </row>
    <row r="18" spans="1:23">
      <c r="A18">
        <f t="shared" si="20"/>
        <v>0.20000000000000015</v>
      </c>
      <c r="C18">
        <f t="shared" si="18"/>
        <v>63</v>
      </c>
      <c r="D18">
        <f>A18*C18</f>
        <v>12.60000000000001</v>
      </c>
      <c r="E18">
        <f t="shared" si="19"/>
        <v>50.399999999999991</v>
      </c>
      <c r="F18">
        <f t="shared" si="2"/>
        <v>0.79999999999999982</v>
      </c>
      <c r="G18" s="4">
        <f t="shared" si="3"/>
        <v>0.63999999999999968</v>
      </c>
      <c r="H18" s="1">
        <f t="shared" si="4"/>
        <v>0.63999999999999968</v>
      </c>
      <c r="I18">
        <f t="shared" si="5"/>
        <v>0.63999999999999968</v>
      </c>
      <c r="J18">
        <f t="shared" si="6"/>
        <v>1.2255409284924674</v>
      </c>
      <c r="K18">
        <f t="shared" si="7"/>
        <v>0.71323627369762288</v>
      </c>
      <c r="P18">
        <f t="shared" si="14"/>
        <v>64</v>
      </c>
      <c r="Q18">
        <v>0.5</v>
      </c>
      <c r="R18">
        <f t="shared" si="8"/>
        <v>0.25396825396825395</v>
      </c>
      <c r="S18">
        <f t="shared" si="9"/>
        <v>0.50793650793650791</v>
      </c>
      <c r="T18">
        <f t="shared" si="10"/>
        <v>0.37301587301587302</v>
      </c>
      <c r="U18">
        <f t="shared" si="11"/>
        <v>0.24603174603174605</v>
      </c>
      <c r="V18">
        <f t="shared" si="12"/>
        <v>0.10000410878813591</v>
      </c>
      <c r="W18">
        <f t="shared" si="13"/>
        <v>9.0004108788135917E-2</v>
      </c>
    </row>
    <row r="19" spans="1:23">
      <c r="A19">
        <f t="shared" si="20"/>
        <v>0.10000000000000014</v>
      </c>
      <c r="C19">
        <f t="shared" si="18"/>
        <v>63</v>
      </c>
      <c r="D19">
        <f>A19*C19</f>
        <v>6.3000000000000087</v>
      </c>
      <c r="E19">
        <f t="shared" si="19"/>
        <v>56.699999999999989</v>
      </c>
      <c r="F19">
        <f t="shared" si="2"/>
        <v>0.8999999999999998</v>
      </c>
      <c r="G19" s="4">
        <f t="shared" si="3"/>
        <v>0.80999999999999961</v>
      </c>
      <c r="H19" s="1">
        <f t="shared" si="4"/>
        <v>0.80999999999999961</v>
      </c>
      <c r="I19">
        <f t="shared" si="5"/>
        <v>0.80999999999999961</v>
      </c>
      <c r="J19">
        <f t="shared" si="6"/>
        <v>1.459603111156949</v>
      </c>
      <c r="K19">
        <f t="shared" si="7"/>
        <v>0.84945501196734463</v>
      </c>
      <c r="P19">
        <f t="shared" si="14"/>
        <v>68</v>
      </c>
      <c r="Q19">
        <v>0.5</v>
      </c>
      <c r="R19">
        <f t="shared" si="8"/>
        <v>0.26984126984126983</v>
      </c>
      <c r="S19">
        <f t="shared" si="9"/>
        <v>0.53968253968253965</v>
      </c>
      <c r="T19">
        <f t="shared" si="10"/>
        <v>0.36507936507936511</v>
      </c>
      <c r="U19">
        <f t="shared" si="11"/>
        <v>0.23015873015873017</v>
      </c>
      <c r="V19">
        <f t="shared" si="12"/>
        <v>9.0434331762752077E-2</v>
      </c>
      <c r="W19">
        <f t="shared" si="13"/>
        <v>8.0434331762752082E-2</v>
      </c>
    </row>
    <row r="20" spans="1:23">
      <c r="A20">
        <v>0</v>
      </c>
      <c r="C20">
        <f t="shared" si="18"/>
        <v>63</v>
      </c>
      <c r="D20">
        <f>A20*C20</f>
        <v>0</v>
      </c>
      <c r="E20">
        <f t="shared" si="19"/>
        <v>63</v>
      </c>
      <c r="F20">
        <f t="shared" si="2"/>
        <v>1</v>
      </c>
      <c r="G20" s="4">
        <f t="shared" si="3"/>
        <v>1</v>
      </c>
      <c r="H20" s="1">
        <f t="shared" si="4"/>
        <v>1</v>
      </c>
      <c r="I20">
        <f t="shared" si="5"/>
        <v>1</v>
      </c>
      <c r="J20">
        <f t="shared" si="6"/>
        <v>1.7182818284590451</v>
      </c>
      <c r="K20">
        <f t="shared" si="7"/>
        <v>1</v>
      </c>
      <c r="P20">
        <f t="shared" si="14"/>
        <v>72</v>
      </c>
      <c r="Q20">
        <v>0.5</v>
      </c>
      <c r="R20">
        <f t="shared" si="8"/>
        <v>0.2857142857142857</v>
      </c>
      <c r="S20">
        <f t="shared" si="9"/>
        <v>0.5714285714285714</v>
      </c>
      <c r="T20">
        <f t="shared" si="10"/>
        <v>0.35714285714285715</v>
      </c>
      <c r="U20">
        <f t="shared" si="11"/>
        <v>0.2142857142857143</v>
      </c>
      <c r="V20">
        <f t="shared" si="12"/>
        <v>8.1780323433528326E-2</v>
      </c>
      <c r="W20">
        <f t="shared" si="13"/>
        <v>7.1780323433528331E-2</v>
      </c>
    </row>
    <row r="21" spans="1:23">
      <c r="P21">
        <f t="shared" si="14"/>
        <v>76</v>
      </c>
      <c r="Q21">
        <v>0.5</v>
      </c>
      <c r="R21">
        <f t="shared" si="8"/>
        <v>0.30158730158730157</v>
      </c>
      <c r="S21">
        <f t="shared" si="9"/>
        <v>0.60317460317460314</v>
      </c>
      <c r="T21">
        <f t="shared" si="10"/>
        <v>0.34920634920634919</v>
      </c>
      <c r="U21">
        <f t="shared" si="11"/>
        <v>0.19841269841269843</v>
      </c>
      <c r="V21">
        <f t="shared" si="12"/>
        <v>7.3954450378845543E-2</v>
      </c>
      <c r="W21">
        <f t="shared" si="13"/>
        <v>6.3954450378845548E-2</v>
      </c>
    </row>
    <row r="22" spans="1:23">
      <c r="G22" s="3">
        <v>2</v>
      </c>
      <c r="P22">
        <f t="shared" si="14"/>
        <v>80</v>
      </c>
      <c r="Q22">
        <v>0.5</v>
      </c>
      <c r="R22">
        <f t="shared" si="8"/>
        <v>0.31746031746031744</v>
      </c>
      <c r="S22">
        <f t="shared" si="9"/>
        <v>0.63492063492063489</v>
      </c>
      <c r="T22">
        <f t="shared" si="10"/>
        <v>0.34126984126984128</v>
      </c>
      <c r="U22">
        <f t="shared" si="11"/>
        <v>0.18253968253968256</v>
      </c>
      <c r="V22">
        <f t="shared" si="12"/>
        <v>6.6877465155571136E-2</v>
      </c>
      <c r="W22">
        <f t="shared" si="13"/>
        <v>5.6877465155571134E-2</v>
      </c>
    </row>
    <row r="23" spans="1:23">
      <c r="P23">
        <f t="shared" si="14"/>
        <v>84</v>
      </c>
      <c r="Q23">
        <v>0.5</v>
      </c>
      <c r="R23">
        <f t="shared" si="8"/>
        <v>0.33333333333333331</v>
      </c>
      <c r="S23">
        <f t="shared" si="9"/>
        <v>0.66666666666666663</v>
      </c>
      <c r="T23">
        <f t="shared" si="10"/>
        <v>0.33333333333333337</v>
      </c>
      <c r="U23">
        <f t="shared" si="11"/>
        <v>0.16666666666666669</v>
      </c>
      <c r="V23">
        <f t="shared" si="12"/>
        <v>6.0477703812589011E-2</v>
      </c>
      <c r="W23">
        <f t="shared" si="13"/>
        <v>5.0477703812589009E-2</v>
      </c>
    </row>
    <row r="24" spans="1:23">
      <c r="P24">
        <f t="shared" si="14"/>
        <v>88</v>
      </c>
      <c r="Q24">
        <v>0.5</v>
      </c>
      <c r="R24">
        <f t="shared" si="8"/>
        <v>0.34920634920634919</v>
      </c>
      <c r="S24">
        <f t="shared" si="9"/>
        <v>0.69841269841269837</v>
      </c>
      <c r="T24">
        <f t="shared" si="10"/>
        <v>0.32539682539682541</v>
      </c>
      <c r="U24">
        <f t="shared" si="11"/>
        <v>0.15079365079365081</v>
      </c>
      <c r="V24">
        <f t="shared" si="12"/>
        <v>5.4690360197340027E-2</v>
      </c>
      <c r="W24">
        <f t="shared" si="13"/>
        <v>4.4690360197340025E-2</v>
      </c>
    </row>
    <row r="25" spans="1:23">
      <c r="P25">
        <f t="shared" si="14"/>
        <v>92</v>
      </c>
      <c r="Q25">
        <v>0.5</v>
      </c>
      <c r="R25">
        <f t="shared" si="8"/>
        <v>0.36507936507936506</v>
      </c>
      <c r="S25">
        <f t="shared" si="9"/>
        <v>0.73015873015873012</v>
      </c>
      <c r="T25">
        <f t="shared" si="10"/>
        <v>0.31746031746031744</v>
      </c>
      <c r="U25">
        <f t="shared" si="11"/>
        <v>0.13492063492063494</v>
      </c>
      <c r="V25">
        <f t="shared" si="12"/>
        <v>4.9456829706755211E-2</v>
      </c>
      <c r="W25">
        <f t="shared" si="13"/>
        <v>3.9456829706755209E-2</v>
      </c>
    </row>
    <row r="26" spans="1:23">
      <c r="P26">
        <f t="shared" si="14"/>
        <v>96</v>
      </c>
      <c r="Q26">
        <v>0.5</v>
      </c>
      <c r="R26">
        <f t="shared" si="8"/>
        <v>0.38095238095238093</v>
      </c>
      <c r="S26">
        <f t="shared" si="9"/>
        <v>0.76190476190476186</v>
      </c>
      <c r="T26">
        <f t="shared" si="10"/>
        <v>0.30952380952380953</v>
      </c>
      <c r="U26">
        <f t="shared" si="11"/>
        <v>0.11904761904761907</v>
      </c>
      <c r="V26">
        <f t="shared" si="12"/>
        <v>4.4724115837180917E-2</v>
      </c>
      <c r="W26">
        <f t="shared" si="13"/>
        <v>3.4724115837180915E-2</v>
      </c>
    </row>
    <row r="27" spans="1:23">
      <c r="P27">
        <f t="shared" si="14"/>
        <v>100</v>
      </c>
      <c r="Q27">
        <v>0.5</v>
      </c>
      <c r="R27">
        <f t="shared" si="8"/>
        <v>0.3968253968253968</v>
      </c>
      <c r="S27">
        <f t="shared" si="9"/>
        <v>0.79365079365079361</v>
      </c>
      <c r="T27">
        <f t="shared" si="10"/>
        <v>0.30158730158730163</v>
      </c>
      <c r="U27">
        <f t="shared" si="11"/>
        <v>0.1031746031746032</v>
      </c>
      <c r="V27">
        <f t="shared" si="12"/>
        <v>4.0444293523819765E-2</v>
      </c>
      <c r="W27">
        <f t="shared" si="13"/>
        <v>3.0444293523819763E-2</v>
      </c>
    </row>
    <row r="28" spans="1:23">
      <c r="P28">
        <f t="shared" si="14"/>
        <v>104</v>
      </c>
      <c r="Q28">
        <v>0.5</v>
      </c>
      <c r="R28">
        <f t="shared" si="8"/>
        <v>0.41269841269841268</v>
      </c>
      <c r="S28">
        <f t="shared" si="9"/>
        <v>0.82539682539682535</v>
      </c>
      <c r="T28">
        <f t="shared" si="10"/>
        <v>0.29365079365079366</v>
      </c>
      <c r="U28">
        <f t="shared" si="11"/>
        <v>8.7301587301587324E-2</v>
      </c>
      <c r="V28">
        <f t="shared" si="12"/>
        <v>3.6574023835280259E-2</v>
      </c>
      <c r="W28">
        <f t="shared" si="13"/>
        <v>2.6574023835280257E-2</v>
      </c>
    </row>
    <row r="29" spans="1:23">
      <c r="P29">
        <f t="shared" si="14"/>
        <v>108</v>
      </c>
      <c r="Q29">
        <v>0.5</v>
      </c>
      <c r="R29">
        <f t="shared" si="8"/>
        <v>0.42857142857142855</v>
      </c>
      <c r="S29">
        <f t="shared" si="9"/>
        <v>0.8571428571428571</v>
      </c>
      <c r="T29">
        <f t="shared" si="10"/>
        <v>0.2857142857142857</v>
      </c>
      <c r="U29">
        <f t="shared" si="11"/>
        <v>7.1428571428571452E-2</v>
      </c>
      <c r="V29">
        <f t="shared" si="12"/>
        <v>3.3074115108867715E-2</v>
      </c>
      <c r="W29">
        <f t="shared" si="13"/>
        <v>2.3074115108867713E-2</v>
      </c>
    </row>
    <row r="30" spans="1:23">
      <c r="P30">
        <f t="shared" si="14"/>
        <v>112</v>
      </c>
      <c r="Q30">
        <v>0.5</v>
      </c>
      <c r="R30">
        <f t="shared" si="8"/>
        <v>0.44444444444444442</v>
      </c>
      <c r="S30">
        <f t="shared" si="9"/>
        <v>0.88888888888888884</v>
      </c>
      <c r="T30">
        <f t="shared" si="10"/>
        <v>0.27777777777777779</v>
      </c>
      <c r="U30">
        <f t="shared" si="11"/>
        <v>5.555555555555558E-2</v>
      </c>
      <c r="V30">
        <f t="shared" si="12"/>
        <v>2.9909126082523912E-2</v>
      </c>
      <c r="W30">
        <f t="shared" si="13"/>
        <v>1.9909126082523911E-2</v>
      </c>
    </row>
    <row r="31" spans="1:23">
      <c r="P31">
        <f t="shared" si="14"/>
        <v>116</v>
      </c>
      <c r="Q31">
        <v>0.5</v>
      </c>
      <c r="R31">
        <f t="shared" si="8"/>
        <v>0.46031746031746029</v>
      </c>
      <c r="S31">
        <f t="shared" si="9"/>
        <v>0.92063492063492058</v>
      </c>
      <c r="T31">
        <f t="shared" si="10"/>
        <v>0.26984126984126988</v>
      </c>
      <c r="U31">
        <f t="shared" si="11"/>
        <v>3.9682539682539708E-2</v>
      </c>
      <c r="V31">
        <f t="shared" si="12"/>
        <v>2.7047007004594559E-2</v>
      </c>
      <c r="W31">
        <f t="shared" si="13"/>
        <v>1.7047007004594557E-2</v>
      </c>
    </row>
    <row r="32" spans="1:23">
      <c r="P32">
        <f t="shared" si="14"/>
        <v>120</v>
      </c>
      <c r="Q32">
        <v>0.5</v>
      </c>
      <c r="R32">
        <f t="shared" si="8"/>
        <v>0.47619047619047616</v>
      </c>
      <c r="S32">
        <f t="shared" si="9"/>
        <v>0.95238095238095233</v>
      </c>
      <c r="T32">
        <f t="shared" si="10"/>
        <v>0.26190476190476192</v>
      </c>
      <c r="U32">
        <f t="shared" si="11"/>
        <v>2.3809523809523836E-2</v>
      </c>
      <c r="V32">
        <f t="shared" si="12"/>
        <v>2.4458775087180872E-2</v>
      </c>
      <c r="W32">
        <f t="shared" si="13"/>
        <v>1.4458775087180872E-2</v>
      </c>
    </row>
    <row r="33" spans="16:23">
      <c r="P33">
        <f t="shared" si="14"/>
        <v>124</v>
      </c>
      <c r="Q33">
        <v>0.5</v>
      </c>
      <c r="R33">
        <f t="shared" si="8"/>
        <v>0.49206349206349204</v>
      </c>
      <c r="S33">
        <f t="shared" si="9"/>
        <v>0.98412698412698407</v>
      </c>
      <c r="T33">
        <f t="shared" si="10"/>
        <v>0.25396825396825395</v>
      </c>
      <c r="U33">
        <f t="shared" si="11"/>
        <v>7.9365079365079638E-3</v>
      </c>
      <c r="V33">
        <f t="shared" si="12"/>
        <v>2.2118221016605495E-2</v>
      </c>
      <c r="W33">
        <f t="shared" si="13"/>
        <v>1.2118221016605495E-2</v>
      </c>
    </row>
    <row r="34" spans="16:23">
      <c r="P34">
        <f t="shared" si="14"/>
        <v>128</v>
      </c>
      <c r="Q34">
        <v>0.5</v>
      </c>
      <c r="R34">
        <f t="shared" si="8"/>
        <v>0.50793650793650791</v>
      </c>
      <c r="S34">
        <f t="shared" si="9"/>
        <v>1.0158730158730158</v>
      </c>
      <c r="T34">
        <f t="shared" si="10"/>
        <v>0.24603174603174605</v>
      </c>
      <c r="U34">
        <f t="shared" si="11"/>
        <v>-7.9365079365079083E-3</v>
      </c>
      <c r="V34">
        <f t="shared" si="12"/>
        <v>2.0001643549018643E-2</v>
      </c>
      <c r="W34" s="5">
        <f t="shared" si="13"/>
        <v>1.0001643549018642E-2</v>
      </c>
    </row>
    <row r="35" spans="16:23">
      <c r="P35">
        <f t="shared" si="14"/>
        <v>132</v>
      </c>
      <c r="Q35">
        <v>0.5</v>
      </c>
      <c r="R35">
        <f t="shared" si="8"/>
        <v>0.52380952380952384</v>
      </c>
      <c r="S35">
        <f t="shared" si="9"/>
        <v>1.0476190476190477</v>
      </c>
      <c r="T35">
        <f t="shared" si="10"/>
        <v>0.23809523809523808</v>
      </c>
      <c r="U35">
        <f t="shared" si="11"/>
        <v>-2.3809523809523836E-2</v>
      </c>
      <c r="V35">
        <f t="shared" si="12"/>
        <v>1.8087609503569253E-2</v>
      </c>
      <c r="W35">
        <f t="shared" si="13"/>
        <v>8.0876095035692531E-3</v>
      </c>
    </row>
    <row r="36" spans="16:23">
      <c r="P36">
        <f t="shared" si="14"/>
        <v>136</v>
      </c>
      <c r="Q36">
        <v>0.5</v>
      </c>
      <c r="R36">
        <f t="shared" si="8"/>
        <v>0.53968253968253965</v>
      </c>
      <c r="S36">
        <f t="shared" si="9"/>
        <v>1.0793650793650793</v>
      </c>
      <c r="T36">
        <f t="shared" si="10"/>
        <v>0.23015873015873017</v>
      </c>
      <c r="U36">
        <f t="shared" si="11"/>
        <v>-3.9682539682539653E-2</v>
      </c>
      <c r="V36">
        <f t="shared" si="12"/>
        <v>1.6356736722751019E-2</v>
      </c>
      <c r="W36">
        <f t="shared" si="13"/>
        <v>6.3567367227510187E-3</v>
      </c>
    </row>
    <row r="37" spans="16:23">
      <c r="P37">
        <f t="shared" si="14"/>
        <v>140</v>
      </c>
      <c r="Q37">
        <v>0.5</v>
      </c>
      <c r="R37">
        <f t="shared" si="8"/>
        <v>0.55555555555555558</v>
      </c>
      <c r="S37">
        <f t="shared" si="9"/>
        <v>1.1111111111111112</v>
      </c>
      <c r="T37">
        <f t="shared" si="10"/>
        <v>0.22222222222222221</v>
      </c>
      <c r="U37">
        <f t="shared" si="11"/>
        <v>-5.555555555555558E-2</v>
      </c>
      <c r="V37">
        <f t="shared" si="12"/>
        <v>1.4791497802105731E-2</v>
      </c>
      <c r="W37">
        <f t="shared" si="13"/>
        <v>4.7914978021057313E-3</v>
      </c>
    </row>
    <row r="38" spans="16:23">
      <c r="P38">
        <f t="shared" si="14"/>
        <v>144</v>
      </c>
      <c r="Q38">
        <v>0.5</v>
      </c>
      <c r="R38">
        <f t="shared" si="8"/>
        <v>0.5714285714285714</v>
      </c>
      <c r="S38">
        <f t="shared" si="9"/>
        <v>1.1428571428571428</v>
      </c>
      <c r="T38">
        <f t="shared" si="10"/>
        <v>0.2142857142857143</v>
      </c>
      <c r="U38">
        <f t="shared" si="11"/>
        <v>-7.1428571428571397E-2</v>
      </c>
      <c r="V38">
        <f t="shared" si="12"/>
        <v>1.3376042601785007E-2</v>
      </c>
      <c r="W38">
        <f t="shared" si="13"/>
        <v>3.3760426017850065E-3</v>
      </c>
    </row>
    <row r="39" spans="16:23">
      <c r="P39">
        <f t="shared" si="14"/>
        <v>148</v>
      </c>
      <c r="Q39">
        <v>0.5</v>
      </c>
      <c r="R39">
        <f t="shared" si="8"/>
        <v>0.58730158730158732</v>
      </c>
      <c r="S39">
        <f t="shared" si="9"/>
        <v>1.1746031746031746</v>
      </c>
      <c r="T39">
        <f t="shared" si="10"/>
        <v>0.20634920634920634</v>
      </c>
      <c r="U39">
        <f t="shared" si="11"/>
        <v>-8.7301587301587324E-2</v>
      </c>
      <c r="V39">
        <f t="shared" si="12"/>
        <v>1.2096037742661618E-2</v>
      </c>
      <c r="W39">
        <f t="shared" si="13"/>
        <v>2.0960377426616182E-3</v>
      </c>
    </row>
    <row r="40" spans="16:23">
      <c r="P40">
        <f t="shared" si="14"/>
        <v>152</v>
      </c>
      <c r="Q40">
        <v>0.5</v>
      </c>
      <c r="R40">
        <f t="shared" si="8"/>
        <v>0.60317460317460314</v>
      </c>
      <c r="S40">
        <f t="shared" si="9"/>
        <v>1.2063492063492063</v>
      </c>
      <c r="T40">
        <f t="shared" si="10"/>
        <v>0.19841269841269843</v>
      </c>
      <c r="U40">
        <f t="shared" si="11"/>
        <v>-0.10317460317460314</v>
      </c>
      <c r="V40">
        <f t="shared" si="12"/>
        <v>1.0938521461674258E-2</v>
      </c>
      <c r="W40">
        <f t="shared" si="13"/>
        <v>9.385214616742573E-4</v>
      </c>
    </row>
    <row r="41" spans="16:23">
      <c r="P41">
        <f t="shared" si="14"/>
        <v>156</v>
      </c>
      <c r="Q41">
        <v>0.5</v>
      </c>
      <c r="R41">
        <f t="shared" si="8"/>
        <v>0.61904761904761907</v>
      </c>
      <c r="S41">
        <f t="shared" si="9"/>
        <v>1.2380952380952381</v>
      </c>
      <c r="T41">
        <f t="shared" si="10"/>
        <v>0.19047619047619047</v>
      </c>
      <c r="U41">
        <f t="shared" si="11"/>
        <v>-0.11904761904761907</v>
      </c>
      <c r="V41">
        <f t="shared" si="12"/>
        <v>9.8917723566213141E-3</v>
      </c>
      <c r="W41">
        <f t="shared" si="13"/>
        <v>-1.0822764337868607E-4</v>
      </c>
    </row>
    <row r="42" spans="16:23">
      <c r="P42">
        <f t="shared" si="14"/>
        <v>160</v>
      </c>
      <c r="Q42">
        <v>0.5</v>
      </c>
      <c r="R42">
        <f t="shared" si="8"/>
        <v>0.63492063492063489</v>
      </c>
      <c r="S42">
        <f t="shared" si="9"/>
        <v>1.2698412698412698</v>
      </c>
      <c r="T42">
        <f t="shared" si="10"/>
        <v>0.18253968253968256</v>
      </c>
      <c r="U42">
        <f t="shared" si="11"/>
        <v>-0.13492063492063489</v>
      </c>
      <c r="V42">
        <f t="shared" si="12"/>
        <v>8.9451906912692628E-3</v>
      </c>
      <c r="W42">
        <f t="shared" si="13"/>
        <v>-1.0548093087307375E-3</v>
      </c>
    </row>
    <row r="43" spans="16:23">
      <c r="P43">
        <f t="shared" si="14"/>
        <v>164</v>
      </c>
      <c r="Q43">
        <v>0.5</v>
      </c>
      <c r="R43">
        <f t="shared" si="8"/>
        <v>0.65079365079365081</v>
      </c>
      <c r="S43">
        <f t="shared" si="9"/>
        <v>1.3015873015873016</v>
      </c>
      <c r="T43">
        <f t="shared" si="10"/>
        <v>0.17460317460317459</v>
      </c>
      <c r="U43">
        <f t="shared" si="11"/>
        <v>-0.15079365079365081</v>
      </c>
      <c r="V43">
        <f t="shared" si="12"/>
        <v>8.0891910588307431E-3</v>
      </c>
      <c r="W43">
        <f t="shared" si="13"/>
        <v>-1.9108089411692571E-3</v>
      </c>
    </row>
    <row r="44" spans="16:23">
      <c r="P44">
        <f t="shared" si="14"/>
        <v>168</v>
      </c>
      <c r="Q44">
        <v>0.5</v>
      </c>
      <c r="R44">
        <f t="shared" si="8"/>
        <v>0.66666666666666663</v>
      </c>
      <c r="S44">
        <f t="shared" si="9"/>
        <v>1.3333333333333333</v>
      </c>
      <c r="T44">
        <f t="shared" si="10"/>
        <v>0.16666666666666669</v>
      </c>
      <c r="U44">
        <f t="shared" si="11"/>
        <v>-0.16666666666666663</v>
      </c>
      <c r="V44">
        <f t="shared" si="12"/>
        <v>7.3151053168864872E-3</v>
      </c>
      <c r="W44">
        <f t="shared" si="13"/>
        <v>-2.684894683113513E-3</v>
      </c>
    </row>
    <row r="45" spans="16:23">
      <c r="P45">
        <f t="shared" si="14"/>
        <v>172</v>
      </c>
      <c r="Q45">
        <v>0.5</v>
      </c>
      <c r="R45">
        <f t="shared" si="8"/>
        <v>0.68253968253968256</v>
      </c>
      <c r="S45">
        <f t="shared" si="9"/>
        <v>1.3650793650793651</v>
      </c>
      <c r="T45">
        <f t="shared" si="10"/>
        <v>0.15873015873015872</v>
      </c>
      <c r="U45">
        <f t="shared" si="11"/>
        <v>-0.18253968253968256</v>
      </c>
      <c r="V45">
        <f t="shared" si="12"/>
        <v>6.6150948108370687E-3</v>
      </c>
      <c r="W45">
        <f t="shared" si="13"/>
        <v>-3.3849051891629315E-3</v>
      </c>
    </row>
    <row r="46" spans="16:23">
      <c r="P46">
        <f t="shared" si="14"/>
        <v>176</v>
      </c>
      <c r="Q46">
        <v>0.5</v>
      </c>
      <c r="R46">
        <f t="shared" si="8"/>
        <v>0.69841269841269837</v>
      </c>
      <c r="S46">
        <f t="shared" si="9"/>
        <v>1.3968253968253967</v>
      </c>
      <c r="T46">
        <f t="shared" si="10"/>
        <v>0.15079365079365081</v>
      </c>
      <c r="U46">
        <f t="shared" si="11"/>
        <v>-0.19841269841269837</v>
      </c>
      <c r="V46">
        <f t="shared" si="12"/>
        <v>5.9820709970295882E-3</v>
      </c>
      <c r="W46">
        <f t="shared" si="13"/>
        <v>-4.0179290029704121E-3</v>
      </c>
    </row>
    <row r="47" spans="16:23">
      <c r="P47">
        <f t="shared" si="14"/>
        <v>180</v>
      </c>
      <c r="Q47">
        <v>0.5</v>
      </c>
      <c r="R47">
        <f t="shared" si="8"/>
        <v>0.7142857142857143</v>
      </c>
      <c r="S47">
        <f t="shared" si="9"/>
        <v>1.4285714285714286</v>
      </c>
      <c r="T47">
        <f t="shared" si="10"/>
        <v>0.14285714285714285</v>
      </c>
      <c r="U47">
        <f t="shared" si="11"/>
        <v>-0.2142857142857143</v>
      </c>
      <c r="V47">
        <f t="shared" si="12"/>
        <v>5.4096236617618958E-3</v>
      </c>
      <c r="W47">
        <f t="shared" si="13"/>
        <v>-4.5903763382381044E-3</v>
      </c>
    </row>
    <row r="48" spans="16:23">
      <c r="P48">
        <f t="shared" si="14"/>
        <v>184</v>
      </c>
      <c r="Q48">
        <v>0.5</v>
      </c>
      <c r="R48">
        <f t="shared" si="8"/>
        <v>0.73015873015873012</v>
      </c>
      <c r="S48">
        <f t="shared" si="9"/>
        <v>1.4603174603174602</v>
      </c>
      <c r="T48">
        <f t="shared" si="10"/>
        <v>0.13492063492063494</v>
      </c>
      <c r="U48">
        <f t="shared" si="11"/>
        <v>-0.23015873015873012</v>
      </c>
      <c r="V48">
        <f t="shared" si="12"/>
        <v>4.8919560092859698E-3</v>
      </c>
      <c r="W48">
        <f t="shared" si="13"/>
        <v>-5.1080439907140304E-3</v>
      </c>
    </row>
    <row r="49" spans="16:23">
      <c r="P49">
        <f t="shared" si="14"/>
        <v>188</v>
      </c>
      <c r="Q49">
        <v>0.5</v>
      </c>
      <c r="R49">
        <f t="shared" si="8"/>
        <v>0.74603174603174605</v>
      </c>
      <c r="S49">
        <f t="shared" si="9"/>
        <v>1.4920634920634921</v>
      </c>
      <c r="T49">
        <f t="shared" si="10"/>
        <v>0.12698412698412698</v>
      </c>
      <c r="U49">
        <f t="shared" si="11"/>
        <v>-0.24603174603174605</v>
      </c>
      <c r="V49">
        <f t="shared" si="12"/>
        <v>4.4238259614892972E-3</v>
      </c>
      <c r="W49">
        <f t="shared" si="13"/>
        <v>-5.576174038510703E-3</v>
      </c>
    </row>
    <row r="50" spans="16:23">
      <c r="P50">
        <f t="shared" si="14"/>
        <v>192</v>
      </c>
      <c r="Q50">
        <v>0.5</v>
      </c>
      <c r="R50">
        <f t="shared" si="8"/>
        <v>0.76190476190476186</v>
      </c>
      <c r="S50">
        <f t="shared" si="9"/>
        <v>1.5238095238095237</v>
      </c>
      <c r="T50">
        <f t="shared" si="10"/>
        <v>0.11904761904761907</v>
      </c>
      <c r="U50">
        <f t="shared" si="11"/>
        <v>-0.26190476190476186</v>
      </c>
      <c r="V50">
        <f t="shared" si="12"/>
        <v>4.0004930748351536E-3</v>
      </c>
      <c r="W50">
        <f t="shared" si="13"/>
        <v>-5.9995069251648466E-3</v>
      </c>
    </row>
    <row r="51" spans="16:23">
      <c r="P51">
        <f t="shared" si="14"/>
        <v>196</v>
      </c>
      <c r="Q51">
        <v>0.5</v>
      </c>
      <c r="R51">
        <f t="shared" si="8"/>
        <v>0.77777777777777779</v>
      </c>
      <c r="S51">
        <f t="shared" si="9"/>
        <v>1.5555555555555556</v>
      </c>
      <c r="T51">
        <f t="shared" si="10"/>
        <v>0.1111111111111111</v>
      </c>
      <c r="U51">
        <f t="shared" si="11"/>
        <v>-0.27777777777777779</v>
      </c>
      <c r="V51">
        <f t="shared" si="12"/>
        <v>3.6176705370245224E-3</v>
      </c>
      <c r="W51">
        <f t="shared" si="13"/>
        <v>-6.3823294629754782E-3</v>
      </c>
    </row>
    <row r="52" spans="16:23">
      <c r="P52">
        <f t="shared" si="14"/>
        <v>200</v>
      </c>
      <c r="Q52">
        <v>0.5</v>
      </c>
      <c r="R52">
        <f t="shared" si="8"/>
        <v>0.79365079365079361</v>
      </c>
      <c r="S52">
        <f t="shared" si="9"/>
        <v>1.5873015873015872</v>
      </c>
      <c r="T52">
        <f t="shared" si="10"/>
        <v>0.1031746031746032</v>
      </c>
      <c r="U52">
        <f t="shared" si="11"/>
        <v>-0.29365079365079361</v>
      </c>
      <c r="V52">
        <f t="shared" si="12"/>
        <v>3.2714817572817786E-3</v>
      </c>
      <c r="W52">
        <f t="shared" si="13"/>
        <v>-6.7285182427182216E-3</v>
      </c>
    </row>
    <row r="53" spans="16:23">
      <c r="P53">
        <f t="shared" si="14"/>
        <v>204</v>
      </c>
      <c r="Q53">
        <v>0.5</v>
      </c>
      <c r="R53">
        <f t="shared" si="8"/>
        <v>0.80952380952380953</v>
      </c>
      <c r="S53">
        <f t="shared" si="9"/>
        <v>1.6190476190476191</v>
      </c>
      <c r="T53">
        <f t="shared" si="10"/>
        <v>9.5238095238095233E-2</v>
      </c>
      <c r="U53">
        <f t="shared" si="11"/>
        <v>-0.30952380952380953</v>
      </c>
      <c r="V53">
        <f t="shared" si="12"/>
        <v>2.9584211106825089E-3</v>
      </c>
      <c r="W53">
        <f t="shared" si="13"/>
        <v>-7.0415788893174909E-3</v>
      </c>
    </row>
    <row r="54" spans="16:23">
      <c r="P54">
        <f t="shared" si="14"/>
        <v>208</v>
      </c>
      <c r="Q54">
        <v>0.5</v>
      </c>
      <c r="R54">
        <f t="shared" si="8"/>
        <v>0.82539682539682535</v>
      </c>
      <c r="S54">
        <f t="shared" si="9"/>
        <v>1.6507936507936507</v>
      </c>
      <c r="T54">
        <f t="shared" si="10"/>
        <v>8.7301587301587324E-2</v>
      </c>
      <c r="U54">
        <f t="shared" si="11"/>
        <v>-0.32539682539682535</v>
      </c>
      <c r="V54">
        <f t="shared" si="12"/>
        <v>2.675318439007297E-3</v>
      </c>
      <c r="W54">
        <f t="shared" si="13"/>
        <v>-7.3246815609927032E-3</v>
      </c>
    </row>
    <row r="55" spans="16:23">
      <c r="P55">
        <f t="shared" si="14"/>
        <v>212</v>
      </c>
      <c r="Q55">
        <v>0.5</v>
      </c>
      <c r="R55">
        <f t="shared" si="8"/>
        <v>0.84126984126984128</v>
      </c>
      <c r="S55">
        <f t="shared" si="9"/>
        <v>1.6825396825396826</v>
      </c>
      <c r="T55">
        <f t="shared" si="10"/>
        <v>7.9365079365079361E-2</v>
      </c>
      <c r="U55">
        <f t="shared" si="11"/>
        <v>-0.34126984126984128</v>
      </c>
      <c r="V55">
        <f t="shared" si="12"/>
        <v>2.4193069486450614E-3</v>
      </c>
      <c r="W55">
        <f t="shared" si="13"/>
        <v>-7.5806930513549389E-3</v>
      </c>
    </row>
    <row r="56" spans="16:23">
      <c r="P56">
        <f t="shared" si="14"/>
        <v>216</v>
      </c>
      <c r="Q56">
        <v>0.5</v>
      </c>
      <c r="R56">
        <f t="shared" si="8"/>
        <v>0.8571428571428571</v>
      </c>
      <c r="S56">
        <f t="shared" si="9"/>
        <v>1.7142857142857142</v>
      </c>
      <c r="T56">
        <f t="shared" si="10"/>
        <v>7.1428571428571452E-2</v>
      </c>
      <c r="U56">
        <f t="shared" si="11"/>
        <v>-0.3571428571428571</v>
      </c>
      <c r="V56">
        <f t="shared" si="12"/>
        <v>2.1877941804692631E-3</v>
      </c>
      <c r="W56">
        <f t="shared" si="13"/>
        <v>-7.8122058195307376E-3</v>
      </c>
    </row>
    <row r="57" spans="16:23">
      <c r="P57">
        <f t="shared" si="14"/>
        <v>220</v>
      </c>
      <c r="Q57">
        <v>0.5</v>
      </c>
      <c r="R57">
        <f t="shared" si="8"/>
        <v>0.87301587301587302</v>
      </c>
      <c r="S57">
        <f t="shared" si="9"/>
        <v>1.746031746031746</v>
      </c>
      <c r="T57">
        <f t="shared" si="10"/>
        <v>6.3492063492063489E-2</v>
      </c>
      <c r="U57">
        <f t="shared" si="11"/>
        <v>-0.37301587301587302</v>
      </c>
      <c r="V57">
        <f t="shared" si="12"/>
        <v>1.9784357577180664E-3</v>
      </c>
      <c r="W57">
        <f t="shared" si="13"/>
        <v>-8.0215642422819342E-3</v>
      </c>
    </row>
    <row r="58" spans="16:23">
      <c r="P58">
        <f t="shared" si="14"/>
        <v>224</v>
      </c>
      <c r="Q58">
        <v>0.5</v>
      </c>
      <c r="R58">
        <f t="shared" si="8"/>
        <v>0.88888888888888884</v>
      </c>
      <c r="S58">
        <f t="shared" si="9"/>
        <v>1.7777777777777777</v>
      </c>
      <c r="T58">
        <f t="shared" si="10"/>
        <v>5.555555555555558E-2</v>
      </c>
      <c r="U58">
        <f t="shared" si="11"/>
        <v>-0.38888888888888884</v>
      </c>
      <c r="V58">
        <f t="shared" si="12"/>
        <v>1.7891116460406243E-3</v>
      </c>
      <c r="W58">
        <f t="shared" si="13"/>
        <v>-8.2108883539593752E-3</v>
      </c>
    </row>
    <row r="59" spans="16:23">
      <c r="P59">
        <f t="shared" si="14"/>
        <v>228</v>
      </c>
      <c r="Q59">
        <v>0.5</v>
      </c>
      <c r="R59">
        <f t="shared" si="8"/>
        <v>0.90476190476190477</v>
      </c>
      <c r="S59">
        <f t="shared" si="9"/>
        <v>1.8095238095238095</v>
      </c>
      <c r="T59">
        <f t="shared" si="10"/>
        <v>4.7619047619047616E-2</v>
      </c>
      <c r="U59">
        <f t="shared" si="11"/>
        <v>-0.40476190476190477</v>
      </c>
      <c r="V59">
        <f t="shared" si="12"/>
        <v>1.6179046853106523E-3</v>
      </c>
      <c r="W59">
        <f t="shared" si="13"/>
        <v>-8.3820953146893484E-3</v>
      </c>
    </row>
    <row r="60" spans="16:23">
      <c r="P60">
        <f t="shared" si="14"/>
        <v>232</v>
      </c>
      <c r="Q60">
        <v>0.5</v>
      </c>
      <c r="R60">
        <f t="shared" si="8"/>
        <v>0.92063492063492058</v>
      </c>
      <c r="S60">
        <f t="shared" si="9"/>
        <v>1.8412698412698412</v>
      </c>
      <c r="T60">
        <f t="shared" si="10"/>
        <v>3.9682539682539708E-2</v>
      </c>
      <c r="U60">
        <f t="shared" si="11"/>
        <v>-0.42063492063492058</v>
      </c>
      <c r="V60">
        <f t="shared" si="12"/>
        <v>1.4630811758131743E-3</v>
      </c>
      <c r="W60">
        <f t="shared" si="13"/>
        <v>-8.5369188241868257E-3</v>
      </c>
    </row>
    <row r="61" spans="16:23">
      <c r="P61">
        <f t="shared" si="14"/>
        <v>236</v>
      </c>
      <c r="Q61">
        <v>0.5</v>
      </c>
      <c r="R61">
        <f t="shared" si="8"/>
        <v>0.93650793650793651</v>
      </c>
      <c r="S61">
        <f t="shared" si="9"/>
        <v>1.873015873015873</v>
      </c>
      <c r="T61">
        <f t="shared" si="10"/>
        <v>3.1746031746031744E-2</v>
      </c>
      <c r="U61">
        <f t="shared" si="11"/>
        <v>-0.43650793650793651</v>
      </c>
      <c r="V61">
        <f t="shared" si="12"/>
        <v>1.3230733222135674E-3</v>
      </c>
      <c r="W61">
        <f t="shared" si="13"/>
        <v>-8.6769266777864326E-3</v>
      </c>
    </row>
    <row r="62" spans="16:23">
      <c r="P62">
        <f t="shared" si="14"/>
        <v>240</v>
      </c>
      <c r="Q62">
        <v>0.5</v>
      </c>
      <c r="R62">
        <f t="shared" si="8"/>
        <v>0.95238095238095233</v>
      </c>
      <c r="S62">
        <f t="shared" si="9"/>
        <v>1.9047619047619047</v>
      </c>
      <c r="T62">
        <f t="shared" si="10"/>
        <v>2.3809523809523836E-2</v>
      </c>
      <c r="U62">
        <f t="shared" si="11"/>
        <v>-0.45238095238095233</v>
      </c>
      <c r="V62">
        <f t="shared" si="12"/>
        <v>1.1964633575305994E-3</v>
      </c>
      <c r="W62">
        <f t="shared" si="13"/>
        <v>-8.8035366424694013E-3</v>
      </c>
    </row>
    <row r="63" spans="16:23">
      <c r="P63">
        <f t="shared" si="14"/>
        <v>244</v>
      </c>
      <c r="Q63">
        <v>0.5</v>
      </c>
      <c r="R63">
        <f t="shared" si="8"/>
        <v>0.96825396825396826</v>
      </c>
      <c r="S63">
        <f t="shared" si="9"/>
        <v>1.9365079365079365</v>
      </c>
      <c r="T63">
        <f t="shared" si="10"/>
        <v>1.5873015873015872E-2</v>
      </c>
      <c r="U63">
        <f t="shared" si="11"/>
        <v>-0.46825396825396826</v>
      </c>
      <c r="V63">
        <f t="shared" si="12"/>
        <v>1.0819691863474218E-3</v>
      </c>
      <c r="W63">
        <f t="shared" si="13"/>
        <v>-8.918030813652578E-3</v>
      </c>
    </row>
    <row r="64" spans="16:23">
      <c r="P64">
        <f t="shared" si="14"/>
        <v>248</v>
      </c>
      <c r="Q64">
        <v>0.5</v>
      </c>
      <c r="R64">
        <f t="shared" si="8"/>
        <v>0.98412698412698407</v>
      </c>
      <c r="S64">
        <f t="shared" si="9"/>
        <v>1.9682539682539681</v>
      </c>
      <c r="T64">
        <f t="shared" si="10"/>
        <v>7.9365079365079638E-3</v>
      </c>
      <c r="U64">
        <f t="shared" si="11"/>
        <v>-0.48412698412698407</v>
      </c>
      <c r="V64">
        <f t="shared" si="12"/>
        <v>9.7843140187881786E-4</v>
      </c>
      <c r="W64">
        <f t="shared" si="13"/>
        <v>-9.0215685981211817E-3</v>
      </c>
    </row>
    <row r="65" spans="16:23">
      <c r="P65">
        <f t="shared" si="14"/>
        <v>252</v>
      </c>
      <c r="Q65">
        <v>0.5</v>
      </c>
      <c r="R65">
        <f t="shared" si="8"/>
        <v>1</v>
      </c>
      <c r="S65">
        <f t="shared" si="9"/>
        <v>2</v>
      </c>
      <c r="T65">
        <f t="shared" si="10"/>
        <v>0</v>
      </c>
      <c r="U65">
        <f t="shared" si="11"/>
        <v>-0.5</v>
      </c>
      <c r="V65">
        <f t="shared" si="12"/>
        <v>8.8480154542511138E-4</v>
      </c>
      <c r="W65">
        <f t="shared" si="13"/>
        <v>-9.1151984545748896E-3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G2" sqref="G2"/>
    </sheetView>
  </sheetViews>
  <sheetFormatPr baseColWidth="10" defaultRowHeight="15" x14ac:dyDescent="0"/>
  <cols>
    <col min="3" max="3" width="20.33203125" customWidth="1"/>
    <col min="4" max="4" width="12" customWidth="1"/>
    <col min="7" max="7" width="12.1640625" bestFit="1" customWidth="1"/>
  </cols>
  <sheetData>
    <row r="1" spans="1:22">
      <c r="A1" t="s">
        <v>17</v>
      </c>
      <c r="B1" t="s">
        <v>14</v>
      </c>
      <c r="C1" s="2" t="s">
        <v>5</v>
      </c>
      <c r="D1" s="2" t="s">
        <v>20</v>
      </c>
      <c r="F1" t="s">
        <v>13</v>
      </c>
      <c r="G1">
        <v>2E-3</v>
      </c>
      <c r="H1">
        <v>0.5</v>
      </c>
    </row>
    <row r="2" spans="1:22">
      <c r="A2">
        <v>0</v>
      </c>
      <c r="B2">
        <f>$G$1 - A2*$G$1</f>
        <v>2E-3</v>
      </c>
      <c r="C2" s="2">
        <f>$G$1*EXP($G$2*A2)</f>
        <v>2E-3</v>
      </c>
      <c r="D2" s="2">
        <f>$G$4 + ((1-A2)^4*0.002)</f>
        <v>2.0999999999999999E-3</v>
      </c>
      <c r="F2" t="s">
        <v>15</v>
      </c>
      <c r="G2">
        <f>-6.2146</f>
        <v>-6.2145999999999999</v>
      </c>
      <c r="H2">
        <f>EXP(G2)</f>
        <v>2.0000161969099682E-3</v>
      </c>
      <c r="U2" t="s">
        <v>16</v>
      </c>
      <c r="V2">
        <f>0.0001</f>
        <v>1E-4</v>
      </c>
    </row>
    <row r="3" spans="1:22">
      <c r="A3">
        <f>A2+0.1</f>
        <v>0.1</v>
      </c>
      <c r="B3">
        <f t="shared" ref="B3:B12" si="0">$G$1 - A3*$G$1</f>
        <v>1.8E-3</v>
      </c>
      <c r="C3" s="2">
        <f t="shared" ref="C3:C12" si="1">$G$1*EXP($G$2*A3)</f>
        <v>1.0743192235560873E-3</v>
      </c>
      <c r="D3" s="2">
        <f t="shared" ref="D3:D12" si="2">$G$4 + ((1-A3)^4*0.002)</f>
        <v>1.4122000000000004E-3</v>
      </c>
      <c r="G3">
        <v>-8</v>
      </c>
    </row>
    <row r="4" spans="1:22">
      <c r="A4">
        <f t="shared" ref="A4:A12" si="3">A3+0.1</f>
        <v>0.2</v>
      </c>
      <c r="B4">
        <f t="shared" si="0"/>
        <v>1.6000000000000001E-3</v>
      </c>
      <c r="C4" s="2">
        <f t="shared" si="1"/>
        <v>5.7708089705107719E-4</v>
      </c>
      <c r="D4" s="2">
        <f t="shared" si="2"/>
        <v>9.1920000000000044E-4</v>
      </c>
      <c r="F4" t="s">
        <v>18</v>
      </c>
      <c r="G4">
        <f>0.0001</f>
        <v>1E-4</v>
      </c>
      <c r="I4">
        <f>EXP(0)</f>
        <v>1</v>
      </c>
      <c r="V4" t="s">
        <v>19</v>
      </c>
    </row>
    <row r="5" spans="1:22">
      <c r="A5">
        <f t="shared" si="3"/>
        <v>0.30000000000000004</v>
      </c>
      <c r="B5">
        <f t="shared" si="0"/>
        <v>1.4E-3</v>
      </c>
      <c r="C5" s="2">
        <f t="shared" si="1"/>
        <v>3.0998455062448174E-4</v>
      </c>
      <c r="D5" s="2">
        <f t="shared" si="2"/>
        <v>5.801999999999999E-4</v>
      </c>
    </row>
    <row r="6" spans="1:22">
      <c r="A6">
        <f t="shared" si="3"/>
        <v>0.4</v>
      </c>
      <c r="B6">
        <f t="shared" si="0"/>
        <v>1.2000000000000001E-3</v>
      </c>
      <c r="C6" s="2">
        <f t="shared" si="1"/>
        <v>1.665111808706379E-4</v>
      </c>
      <c r="D6" s="2">
        <f t="shared" si="2"/>
        <v>3.592E-4</v>
      </c>
      <c r="H6">
        <f>EXP(G2)</f>
        <v>2.0000161969099682E-3</v>
      </c>
    </row>
    <row r="7" spans="1:22">
      <c r="A7">
        <f t="shared" si="3"/>
        <v>0.5</v>
      </c>
      <c r="B7">
        <f t="shared" si="0"/>
        <v>1E-3</v>
      </c>
      <c r="C7" s="2">
        <f t="shared" si="1"/>
        <v>8.9443081273175477E-5</v>
      </c>
      <c r="D7" s="2">
        <f t="shared" si="2"/>
        <v>2.2499999999999999E-4</v>
      </c>
    </row>
    <row r="8" spans="1:22">
      <c r="A8">
        <f t="shared" si="3"/>
        <v>0.6</v>
      </c>
      <c r="B8">
        <f t="shared" si="0"/>
        <v>8.0000000000000015E-4</v>
      </c>
      <c r="C8" s="2">
        <f t="shared" si="1"/>
        <v>4.8045210812930953E-5</v>
      </c>
      <c r="D8" s="2">
        <f t="shared" si="2"/>
        <v>1.5120000000000004E-4</v>
      </c>
      <c r="H8">
        <f>LN(0.004)</f>
        <v>-5.521460917862246</v>
      </c>
    </row>
    <row r="9" spans="1:22">
      <c r="A9">
        <f t="shared" si="3"/>
        <v>0.7</v>
      </c>
      <c r="B9">
        <f t="shared" si="0"/>
        <v>6.0000000000000006E-4</v>
      </c>
      <c r="C9" s="2">
        <f t="shared" si="1"/>
        <v>2.5807946788068266E-5</v>
      </c>
      <c r="D9" s="2">
        <f t="shared" si="2"/>
        <v>1.1620000000000002E-4</v>
      </c>
    </row>
    <row r="10" spans="1:22">
      <c r="A10">
        <f t="shared" si="3"/>
        <v>0.79999999999999993</v>
      </c>
      <c r="B10">
        <f t="shared" si="0"/>
        <v>4.0000000000000018E-4</v>
      </c>
      <c r="C10" s="2">
        <f t="shared" si="1"/>
        <v>1.3862986677467161E-5</v>
      </c>
      <c r="D10" s="2">
        <f t="shared" si="2"/>
        <v>1.0320000000000001E-4</v>
      </c>
    </row>
    <row r="11" spans="1:22">
      <c r="A11">
        <f t="shared" si="3"/>
        <v>0.89999999999999991</v>
      </c>
      <c r="B11">
        <f t="shared" si="0"/>
        <v>2.0000000000000009E-4</v>
      </c>
      <c r="C11" s="2">
        <f t="shared" si="1"/>
        <v>7.446636541752451E-6</v>
      </c>
      <c r="D11" s="2">
        <f t="shared" si="2"/>
        <v>1.0020000000000001E-4</v>
      </c>
    </row>
    <row r="12" spans="1:22">
      <c r="A12">
        <f t="shared" si="3"/>
        <v>0.99999999999999989</v>
      </c>
      <c r="B12">
        <f t="shared" si="0"/>
        <v>0</v>
      </c>
      <c r="C12" s="2">
        <f t="shared" si="1"/>
        <v>4.0000323938199397E-6</v>
      </c>
      <c r="D12" s="2">
        <f t="shared" si="2"/>
        <v>1E-4</v>
      </c>
    </row>
    <row r="22" spans="1:7">
      <c r="A22" t="s">
        <v>21</v>
      </c>
      <c r="B22" t="s">
        <v>22</v>
      </c>
      <c r="C22" t="s">
        <v>23</v>
      </c>
      <c r="D22" t="s">
        <v>2</v>
      </c>
    </row>
    <row r="23" spans="1:7">
      <c r="A23">
        <v>1</v>
      </c>
      <c r="B23">
        <v>5</v>
      </c>
      <c r="C23">
        <v>1</v>
      </c>
      <c r="D23">
        <f>(C23*A23)/(C23*A23+(1-C23)*B23)</f>
        <v>1</v>
      </c>
      <c r="F23" t="s">
        <v>24</v>
      </c>
      <c r="G23">
        <f>COMBIN(64,2)*4</f>
        <v>8064</v>
      </c>
    </row>
    <row r="24" spans="1:7">
      <c r="A24">
        <f t="shared" ref="A24:A29" si="4">$G$23</f>
        <v>8064</v>
      </c>
      <c r="B24">
        <f t="shared" ref="B24:B29" si="5">$G$24</f>
        <v>4032</v>
      </c>
      <c r="C24">
        <v>1</v>
      </c>
      <c r="D24">
        <f t="shared" ref="D24:D29" si="6">(C24*A24)/(C24*A24+(1-C24)*B24)</f>
        <v>1</v>
      </c>
      <c r="F24" t="s">
        <v>25</v>
      </c>
      <c r="G24">
        <f>COMBIN(64,2)*2</f>
        <v>4032</v>
      </c>
    </row>
    <row r="25" spans="1:7">
      <c r="A25">
        <f t="shared" si="4"/>
        <v>8064</v>
      </c>
      <c r="B25">
        <f t="shared" si="5"/>
        <v>4032</v>
      </c>
      <c r="C25">
        <v>1</v>
      </c>
      <c r="D25">
        <f t="shared" si="6"/>
        <v>1</v>
      </c>
    </row>
    <row r="26" spans="1:7">
      <c r="A26">
        <f t="shared" si="4"/>
        <v>8064</v>
      </c>
      <c r="B26">
        <f t="shared" si="5"/>
        <v>4032</v>
      </c>
      <c r="C26">
        <v>1</v>
      </c>
      <c r="D26">
        <f t="shared" si="6"/>
        <v>1</v>
      </c>
    </row>
    <row r="27" spans="1:7">
      <c r="A27">
        <f t="shared" si="4"/>
        <v>8064</v>
      </c>
      <c r="B27">
        <f t="shared" si="5"/>
        <v>4032</v>
      </c>
      <c r="C27">
        <v>1</v>
      </c>
      <c r="D27">
        <f t="shared" si="6"/>
        <v>1</v>
      </c>
    </row>
    <row r="28" spans="1:7">
      <c r="A28">
        <f t="shared" si="4"/>
        <v>8064</v>
      </c>
      <c r="B28">
        <f t="shared" si="5"/>
        <v>4032</v>
      </c>
      <c r="C28">
        <v>1</v>
      </c>
      <c r="D28">
        <f t="shared" si="6"/>
        <v>1</v>
      </c>
    </row>
    <row r="29" spans="1:7">
      <c r="A29">
        <f t="shared" si="4"/>
        <v>8064</v>
      </c>
      <c r="B29">
        <f t="shared" si="5"/>
        <v>4032</v>
      </c>
      <c r="C29">
        <v>1</v>
      </c>
      <c r="D29">
        <f t="shared" si="6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Maloney</dc:creator>
  <cp:lastModifiedBy>John Maloney</cp:lastModifiedBy>
  <dcterms:created xsi:type="dcterms:W3CDTF">2016-04-06T04:10:29Z</dcterms:created>
  <dcterms:modified xsi:type="dcterms:W3CDTF">2016-04-13T04:06:04Z</dcterms:modified>
</cp:coreProperties>
</file>