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Skills" sheetId="2" r:id="rId5"/>
    <sheet state="visible" name="Inventory" sheetId="3" r:id="rId6"/>
    <sheet state="visible" name="Statistics" sheetId="4" r:id="rId7"/>
    <sheet state="visible" name="Tables" sheetId="5" r:id="rId8"/>
    <sheet state="hidden" name="Form Responses 1" sheetId="6" r:id="rId9"/>
  </sheets>
  <definedNames>
    <definedName name="NRG_Mod">Statistics!$D$10</definedName>
    <definedName name="MAG_Mod">Statistics!$D$9</definedName>
    <definedName name="ACC">Main!$B$15</definedName>
    <definedName name="MMV">Main!$D$13</definedName>
    <definedName name="PMV">Main!$B$13</definedName>
    <definedName name="PSPD_Mod">Statistics!$D$29</definedName>
    <definedName name="APP_Mod">Statistics!$D$31</definedName>
    <definedName name="ACC_Mod">Statistics!$D$21</definedName>
    <definedName name="MFT_Mod">Statistics!$D$19</definedName>
    <definedName name="MSPD_Mod">Statistics!$D$28</definedName>
    <definedName name="FCS">Main!$D$15</definedName>
    <definedName name="RAW_PEN">Statistics!$B$3</definedName>
    <definedName name="MEX_Mod">Statistics!$D$18</definedName>
    <definedName name="HGT">Statistics!$B$32</definedName>
    <definedName name="MST">Main!$D$4</definedName>
    <definedName name="MCA_Mod">Statistics!$D$25</definedName>
    <definedName name="RAW_NRG">Statistics!$B$10</definedName>
    <definedName name="MCA">Main!$D$16</definedName>
    <definedName name="DEX">Main!$B$6</definedName>
    <definedName name="NRG">Main!$D$7</definedName>
    <definedName name="PAW">Main!$B$8</definedName>
    <definedName name="PAG_Mod">Statistics!$D$5</definedName>
    <definedName name="MEN">Main!$D$5</definedName>
    <definedName name="RAW_APP">Statistics!$B$31</definedName>
    <definedName name="PCA_Mod">Statistics!$D$22</definedName>
    <definedName name="PEX_Mod">Statistics!$D$14</definedName>
    <definedName name="FCS_Mod">Statistics!$D$24</definedName>
    <definedName name="MSPD">Main!$D$19</definedName>
    <definedName name="PEN_Mod">Statistics!$D$3</definedName>
    <definedName name="PMV_Mod">Statistics!$D$16</definedName>
    <definedName name="WGT">Statistics!$B$33</definedName>
    <definedName name="PFT_Mod">Statistics!$D$15</definedName>
    <definedName name="MMV_Mod">Statistics!$D$20</definedName>
    <definedName name="MFT">Main!$D$11</definedName>
    <definedName name="RAW_PST">Statistics!$B$2</definedName>
    <definedName name="MAG">Main!$D$6</definedName>
    <definedName name="RAW_MAW">Statistics!$B$11</definedName>
    <definedName name="RAW_MAG">Statistics!$B$9</definedName>
    <definedName name="PBD_Mod">Statistics!$D$13</definedName>
    <definedName name="DEX_Mod">Statistics!$D$4</definedName>
    <definedName name="PDF">Main!$B$17</definedName>
    <definedName name="MDF_Mod">Statistics!$D$26</definedName>
    <definedName name="PEX">Main!$B$12</definedName>
    <definedName name="RAW_MEN">Statistics!$B$8</definedName>
    <definedName name="PCA">Main!$B$16</definedName>
    <definedName name="RAW_PAW">Statistics!$B$6</definedName>
    <definedName name="PST_Mod">Statistics!$D$2</definedName>
    <definedName name="PDF_Mod">Statistics!$D$23</definedName>
    <definedName name="RAW_MST">Statistics!$B$7</definedName>
    <definedName name="MST_Mod">Statistics!$D$7</definedName>
    <definedName name="MBD_Mod">Statistics!$D$17</definedName>
    <definedName name="RAW_PAG">Statistics!$B$5</definedName>
    <definedName name="MDF">Main!$D$17</definedName>
    <definedName name="MBD">Main!$D$10</definedName>
    <definedName name="PBD">Main!$B$10</definedName>
    <definedName name="PAG">Main!$B$7</definedName>
    <definedName name="MEX">Main!$D$12</definedName>
    <definedName name="PFT">Main!$B$11</definedName>
    <definedName name="PST">Main!$B$4</definedName>
    <definedName name="MAW_Mod">Statistics!$D$11</definedName>
    <definedName name="PAW_Mod">Statistics!$D$6</definedName>
    <definedName name="MAW">Main!$D$8</definedName>
    <definedName name="RAW_DEX">Statistics!$B$4</definedName>
    <definedName name="PEN">Main!$B$5</definedName>
    <definedName name="MEN_Mod">Statistics!$D$8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Blood Iron
</t>
      </text>
    </comment>
    <comment authorId="0" ref="A4">
      <text>
        <t xml:space="preserve">Pin, Needle, Tic and Tac
</t>
      </text>
    </comment>
    <comment authorId="0" ref="A6">
      <text>
        <t xml:space="preserve">Blood Iron
</t>
      </text>
    </comment>
    <comment authorId="0" ref="H7">
      <text>
        <t xml:space="preserve">roll 0.0032
</t>
      </text>
    </comment>
    <comment authorId="0" ref="C9">
      <text>
        <t xml:space="preserve">Sealed with Magic
Contains Warning of not doing fire wizardry in the lands of Biddidari enclave on the torgen roads that run through Rupakeichal Territory
</t>
      </text>
    </comment>
    <comment authorId="0" ref="E11">
      <text>
        <t xml:space="preserve">Not in the halls of kings, nor in the temples of the wise, where dust meets the forgotten stone shall the unseen hand rise.
The name unspoken, the face unseen, walks among both shadow and light.
Voice drowned by the clamor of rulers shall whisper the world’s salvation, none shall heed it until the final hour.
Weyrling and lion shall war; in their blindness, the sparrow shall bear the crown.
Seeker of truth: When the stars align in a pattern unknown and the river flows backward to its source, the veil shall tear. 
The one discarded, the one denied, the one unseen shall be revealed—not as conqueror, but as the fulcrum upon which fate shall turn.
He wears no mask, yet is unseen. He bears no title, yet is sovereign. The hidden savior walks, you will know him before the last door is closed
</t>
      </text>
    </comment>
    <comment authorId="0" ref="E12">
      <text>
        <t xml:space="preserve">"Who was the Torgen Esafus before he freed the Rupacichal"</t>
      </text>
    </comment>
    <comment authorId="0" ref="E14">
      <text>
        <t xml:space="preserve">The sky weeps silver; the earth cracks open. The world stands at the precipice of fate. Shadows walk as men, the wisdom of ages unmade by the folly of the moment.
The stars blink, in doubt, and the tides rise where they once fell.
Two paths stretch before mankind—one of steel where the mind’s dominion shapes the heavens.
One of root and stone where the soul’s tether to the earth shall be reforged.
Heed this Seeker: The hands that grasp too tightly lose all; The voices that silence the wind call forth the storm.
Choose with wisdom, the world is not to be as it was. What is built anew is beyond return.
From the ashes old, a new dawn or an endless dusk shall rise. Yours is the choice; Know this—when the pillar of balance is broken, none shall remain untouched.</t>
      </text>
    </comment>
    <comment authorId="0" ref="E15">
      <text>
        <t xml:space="preserve">"What is the Function of the Temple"</t>
      </text>
    </comment>
    <comment authorId="0" ref="H17">
      <text>
        <t xml:space="preserve">6'2 Biddidari Woman</t>
      </text>
    </comment>
    <comment authorId="0" ref="H18">
      <text>
        <t xml:space="preserve">Killed by lightning from Belledona
</t>
      </text>
    </comment>
    <comment authorId="0" ref="H20">
      <text>
        <t xml:space="preserve">Dog sized lizard, magically potent
</t>
      </text>
    </comment>
    <comment authorId="0" ref="H21">
      <text>
        <t xml:space="preserve">Large bat like creature, needle like claws, bites paralyze</t>
      </text>
    </comment>
    <comment authorId="0" ref="H24">
      <text>
        <t xml:space="preserve">Sl5 Drawing
</t>
      </text>
    </comment>
    <comment authorId="0" ref="H25">
      <text>
        <t xml:space="preserve">Pattern of Divination magic around torgen temple of lord and lady outside of the Big torgen city we passed through</t>
      </text>
    </comment>
    <comment authorId="0" ref="H26">
      <text>
        <t xml:space="preserve">550ft tall plain temple massive with incredible pillars </t>
      </text>
    </comment>
    <comment authorId="0" ref="H27">
      <text>
        <t xml:space="preserve">2 meters in length, near massive torgen city</t>
      </text>
    </comment>
  </commentList>
</comments>
</file>

<file path=xl/sharedStrings.xml><?xml version="1.0" encoding="utf-8"?>
<sst xmlns="http://schemas.openxmlformats.org/spreadsheetml/2006/main" count="782" uniqueCount="321">
  <si>
    <t>Name</t>
  </si>
  <si>
    <t>Loki</t>
  </si>
  <si>
    <t>Speaks from Shadow</t>
  </si>
  <si>
    <t>Leywalker</t>
  </si>
  <si>
    <t>Hide in Shadows</t>
  </si>
  <si>
    <t>Small Unit Tactics</t>
  </si>
  <si>
    <t xml:space="preserve">Up memory </t>
  </si>
  <si>
    <t>Barter</t>
  </si>
  <si>
    <t xml:space="preserve">Physical Strength </t>
  </si>
  <si>
    <t>Mental Strength</t>
  </si>
  <si>
    <t>Up Willpower Save</t>
  </si>
  <si>
    <t>Physical Endurance</t>
  </si>
  <si>
    <t>Mental Endurance</t>
  </si>
  <si>
    <t>Up Mental Agility</t>
  </si>
  <si>
    <t>Dexterity</t>
  </si>
  <si>
    <t>Mental Agility</t>
  </si>
  <si>
    <t>Persuasion, Deception, Diplomacy</t>
  </si>
  <si>
    <t>Physical Agility</t>
  </si>
  <si>
    <t>NRG Access</t>
  </si>
  <si>
    <t>Up stealth</t>
  </si>
  <si>
    <t>Physical Awareness</t>
  </si>
  <si>
    <t>Mental Awareness</t>
  </si>
  <si>
    <t>Physical Body</t>
  </si>
  <si>
    <t>Perception</t>
  </si>
  <si>
    <t>Damage</t>
  </si>
  <si>
    <t>Mental Body</t>
  </si>
  <si>
    <t>Current Body</t>
  </si>
  <si>
    <t>Physical Fatigue</t>
  </si>
  <si>
    <t>Mental Fatigue</t>
  </si>
  <si>
    <t>Physical Exhaustion</t>
  </si>
  <si>
    <t>Mental Exhaustion</t>
  </si>
  <si>
    <t>Physical Movement</t>
  </si>
  <si>
    <t>Mental Movement</t>
  </si>
  <si>
    <t>Unskilled Defence</t>
  </si>
  <si>
    <t>Accuracy</t>
  </si>
  <si>
    <t>Focus</t>
  </si>
  <si>
    <t>Physical Combat Ability</t>
  </si>
  <si>
    <t>Mental Combat Ability</t>
  </si>
  <si>
    <t>Skilled</t>
  </si>
  <si>
    <t>Physical Defense</t>
  </si>
  <si>
    <t>Mental Defense</t>
  </si>
  <si>
    <t>Fatigue</t>
  </si>
  <si>
    <t>Physical Speed</t>
  </si>
  <si>
    <t>Mental Speed</t>
  </si>
  <si>
    <t>Height</t>
  </si>
  <si>
    <t>Weight</t>
  </si>
  <si>
    <t>Appearance</t>
  </si>
  <si>
    <t>Skill Name</t>
  </si>
  <si>
    <t>Type</t>
  </si>
  <si>
    <t>Interaction</t>
  </si>
  <si>
    <t>Tool</t>
  </si>
  <si>
    <t>DF</t>
  </si>
  <si>
    <t>SB1</t>
  </si>
  <si>
    <t>SB2</t>
  </si>
  <si>
    <t>SB3</t>
  </si>
  <si>
    <t>Rank</t>
  </si>
  <si>
    <t>SB</t>
  </si>
  <si>
    <t>Chance</t>
  </si>
  <si>
    <t>Speed</t>
  </si>
  <si>
    <t>Experience</t>
  </si>
  <si>
    <t>SL 2</t>
  </si>
  <si>
    <t>SL3</t>
  </si>
  <si>
    <t>SL 4</t>
  </si>
  <si>
    <t>SL 5</t>
  </si>
  <si>
    <t>Lore: (Rupa Kechil) Culture</t>
  </si>
  <si>
    <t>MDISC</t>
  </si>
  <si>
    <t>U</t>
  </si>
  <si>
    <t>NT</t>
  </si>
  <si>
    <t>MST</t>
  </si>
  <si>
    <t>Lore: (Merova) Culture</t>
  </si>
  <si>
    <t>Lore: (Street) Culture</t>
  </si>
  <si>
    <t>Lore: (House Taketa) Culture</t>
  </si>
  <si>
    <t>Lore: Torgen</t>
  </si>
  <si>
    <t>Lore: Fae</t>
  </si>
  <si>
    <t>Lore: Agriculture</t>
  </si>
  <si>
    <t>Lore: Poison</t>
  </si>
  <si>
    <t>Lore: Magic</t>
  </si>
  <si>
    <t>Magic Theory</t>
  </si>
  <si>
    <t xml:space="preserve">Spoken Language: (Rupa Kechil) </t>
  </si>
  <si>
    <t xml:space="preserve">Spoken Language: (Merova) </t>
  </si>
  <si>
    <t>Accounting</t>
  </si>
  <si>
    <t>Mathematics</t>
  </si>
  <si>
    <t>Language:(Trade)</t>
  </si>
  <si>
    <t xml:space="preserve">Written Language: (Merovan) </t>
  </si>
  <si>
    <t>Dance:(Ballroom)</t>
  </si>
  <si>
    <t>ART</t>
  </si>
  <si>
    <t>PAG</t>
  </si>
  <si>
    <t>MAG</t>
  </si>
  <si>
    <t>Dance:(Rupa Kechil)</t>
  </si>
  <si>
    <t>Bow (Formal)</t>
  </si>
  <si>
    <t>MAW</t>
  </si>
  <si>
    <t>Interpersonal Awarness</t>
  </si>
  <si>
    <t>MCA</t>
  </si>
  <si>
    <t>Teaching</t>
  </si>
  <si>
    <t>Drawing</t>
  </si>
  <si>
    <t>FCS</t>
  </si>
  <si>
    <t>Cartography</t>
  </si>
  <si>
    <t>Storytelling</t>
  </si>
  <si>
    <t>Acting</t>
  </si>
  <si>
    <t>Deception</t>
  </si>
  <si>
    <t>Persuasion</t>
  </si>
  <si>
    <t>Diplomacy</t>
  </si>
  <si>
    <t>Writing</t>
  </si>
  <si>
    <t>Song Writing</t>
  </si>
  <si>
    <t>Performance</t>
  </si>
  <si>
    <t>Juggling</t>
  </si>
  <si>
    <t>PAW</t>
  </si>
  <si>
    <t>Singing</t>
  </si>
  <si>
    <t>CRAFT</t>
  </si>
  <si>
    <t>Flute</t>
  </si>
  <si>
    <t>Dance While Playing</t>
  </si>
  <si>
    <t>Movement:(Aerial)</t>
  </si>
  <si>
    <t>PDISC</t>
  </si>
  <si>
    <t>Aerial Acrobatics</t>
  </si>
  <si>
    <t>Quickdraw Projectile Weapon:(Throwing Star)</t>
  </si>
  <si>
    <t>ST</t>
  </si>
  <si>
    <t>ACC</t>
  </si>
  <si>
    <t>Quickdraw Projectile Weapon:(Dagger)</t>
  </si>
  <si>
    <t>Projectile Weapon:(Dagger)</t>
  </si>
  <si>
    <t>Projectile Weapon:(Throwing Stars)</t>
  </si>
  <si>
    <t>Melee Weapon:(Falchion)</t>
  </si>
  <si>
    <t>PCA</t>
  </si>
  <si>
    <t>Melee Weapon:(Dagger)</t>
  </si>
  <si>
    <t>Quickstrike Dagger</t>
  </si>
  <si>
    <t>Melee Weapon:(Flute)</t>
  </si>
  <si>
    <t>Backstab</t>
  </si>
  <si>
    <t>Melee Weapon:(Staff)</t>
  </si>
  <si>
    <t>Florentine:(Dagger, Dagger)</t>
  </si>
  <si>
    <t>Parry:(Dagger)</t>
  </si>
  <si>
    <t>Dodge</t>
  </si>
  <si>
    <t>Evasion</t>
  </si>
  <si>
    <t>Resist Poison</t>
  </si>
  <si>
    <t>Disguise:(General)</t>
  </si>
  <si>
    <t>Stealth:(Visual)</t>
  </si>
  <si>
    <t>Stealth:(Audio)</t>
  </si>
  <si>
    <t>Pick Pocket</t>
  </si>
  <si>
    <t>Sleight of Hand</t>
  </si>
  <si>
    <t xml:space="preserve">	Tracking</t>
  </si>
  <si>
    <t>TECH</t>
  </si>
  <si>
    <t xml:space="preserve"> Lore:(Woods)</t>
  </si>
  <si>
    <t xml:space="preserve"> Lore:(Herbs)</t>
  </si>
  <si>
    <t>Shape:Fire Weyrling</t>
  </si>
  <si>
    <t>NRG</t>
  </si>
  <si>
    <t>Quickstrike Change</t>
  </si>
  <si>
    <t>Partial Change</t>
  </si>
  <si>
    <t>Lore: Weyrling</t>
  </si>
  <si>
    <t>Breathe Fire</t>
  </si>
  <si>
    <t>Claw</t>
  </si>
  <si>
    <t>Bite</t>
  </si>
  <si>
    <t>Tail Whip</t>
  </si>
  <si>
    <t>Dive</t>
  </si>
  <si>
    <t>Charge</t>
  </si>
  <si>
    <t>Resist Leyline</t>
  </si>
  <si>
    <t>S:Shadow</t>
  </si>
  <si>
    <t>Lore: Shadow</t>
  </si>
  <si>
    <t>P: Shadow</t>
  </si>
  <si>
    <t>ME:Shadow</t>
  </si>
  <si>
    <t>Hide in Shadow</t>
  </si>
  <si>
    <t>Create Shadow Illusion</t>
  </si>
  <si>
    <t>Shadow Walk</t>
  </si>
  <si>
    <t>Shadow Wards</t>
  </si>
  <si>
    <t>Major Focus (Shadow Focus)</t>
  </si>
  <si>
    <t>Magical Perception</t>
  </si>
  <si>
    <t>Running</t>
  </si>
  <si>
    <t>Shadow Hand</t>
  </si>
  <si>
    <t>Accellerate</t>
  </si>
  <si>
    <t>Picket</t>
  </si>
  <si>
    <t>Called Shot</t>
  </si>
  <si>
    <t>Magical Misdirection</t>
  </si>
  <si>
    <t>Totem Weyrling</t>
  </si>
  <si>
    <t>Flowing Hand</t>
  </si>
  <si>
    <t>Flowing Hand (Morning Sunrise)</t>
  </si>
  <si>
    <t>Meditation (Still Sitting)</t>
  </si>
  <si>
    <t>Enhance reality</t>
  </si>
  <si>
    <t>Weapons</t>
  </si>
  <si>
    <t>Inventory</t>
  </si>
  <si>
    <t>Drawings</t>
  </si>
  <si>
    <t>Songs written</t>
  </si>
  <si>
    <r>
      <rPr>
        <rFont val="Courier New"/>
        <b/>
        <color theme="1"/>
        <sz val="9.0"/>
      </rPr>
      <t xml:space="preserve">* </t>
    </r>
    <r>
      <rPr>
        <rFont val="Courier New"/>
        <color theme="1"/>
        <sz val="9.0"/>
      </rPr>
      <t xml:space="preserve">  = Ballad</t>
    </r>
  </si>
  <si>
    <t>Atherius (Falchion)</t>
  </si>
  <si>
    <t>Orbs of Shadow</t>
  </si>
  <si>
    <t>Cloak of warmth</t>
  </si>
  <si>
    <t>Anatomy of Large P. Mantis</t>
  </si>
  <si>
    <t>The battle of the Mountain Worm*</t>
  </si>
  <si>
    <t>Dagger (4)</t>
  </si>
  <si>
    <t>Argentum Flute</t>
  </si>
  <si>
    <t>Bracelet of Protection</t>
  </si>
  <si>
    <t>Limited Map of Rome</t>
  </si>
  <si>
    <t>Nomadic Plains</t>
  </si>
  <si>
    <t>Shuricans</t>
  </si>
  <si>
    <t>Orbs of Smoke (5)</t>
  </si>
  <si>
    <t xml:space="preserve">  Silverwood Staff</t>
  </si>
  <si>
    <t>Sketch of Arok (large cows)</t>
  </si>
  <si>
    <t>Torgan Roads Pt.1</t>
  </si>
  <si>
    <t>Grace and Charm</t>
  </si>
  <si>
    <t>Shadow Ring (Focus)</t>
  </si>
  <si>
    <t>Deck of Picket cards</t>
  </si>
  <si>
    <t>Sketch of Leveland (Great Lakes)</t>
  </si>
  <si>
    <t>Torgan Roads Pt.2</t>
  </si>
  <si>
    <t>Kirpan Dagger</t>
  </si>
  <si>
    <t>Journal of the journy</t>
  </si>
  <si>
    <t>Map of the Journey</t>
  </si>
  <si>
    <t>Amazing Sketch of Marosh Punching Dagger</t>
  </si>
  <si>
    <t>The battle of the Hellboar*</t>
  </si>
  <si>
    <t>Shadow Tome</t>
  </si>
  <si>
    <t>Gold Band Set</t>
  </si>
  <si>
    <t>Drawing of Sword pulling</t>
  </si>
  <si>
    <t>Night around the fire</t>
  </si>
  <si>
    <t>Fae Chitin Tube</t>
  </si>
  <si>
    <t>Come back to thenayen smith. 1 months.</t>
  </si>
  <si>
    <t>Drawing of Sargon</t>
  </si>
  <si>
    <t>Tavern Brawl*</t>
  </si>
  <si>
    <t>Coinage</t>
  </si>
  <si>
    <t>EarthCloth Outfit (Black)(Armor)</t>
  </si>
  <si>
    <t>Drawing of Torgen Temple</t>
  </si>
  <si>
    <t>The open Tide</t>
  </si>
  <si>
    <t>7 gold slugs</t>
  </si>
  <si>
    <t>3 Bolts of Black Silk(HQ)</t>
  </si>
  <si>
    <t>Prophecy From torgen Temple</t>
  </si>
  <si>
    <t>Drawing of Giant Sloth</t>
  </si>
  <si>
    <t>Takeda Monestary</t>
  </si>
  <si>
    <t xml:space="preserve">11 talents </t>
  </si>
  <si>
    <t>Question</t>
  </si>
  <si>
    <t>Drawing of Giant Bobcat</t>
  </si>
  <si>
    <t>The Kothan Arrow*</t>
  </si>
  <si>
    <t>1 silver</t>
  </si>
  <si>
    <t xml:space="preserve"> </t>
  </si>
  <si>
    <t>Drawing of the people of the earie</t>
  </si>
  <si>
    <t>The silence of the night</t>
  </si>
  <si>
    <t>9 Silver Shatra</t>
  </si>
  <si>
    <t>Prophecy From Torgen Temple</t>
  </si>
  <si>
    <t>Drawing of beusephelus</t>
  </si>
  <si>
    <t>The Fire within</t>
  </si>
  <si>
    <t>30 pins</t>
  </si>
  <si>
    <t>Drawing of six legged Dimedon</t>
  </si>
  <si>
    <t>The Mountain</t>
  </si>
  <si>
    <t>50 Copper</t>
  </si>
  <si>
    <t>Drawing of Long Necked Wooly Rhinos's</t>
  </si>
  <si>
    <t>The Battle Against  Shadows*</t>
  </si>
  <si>
    <t>17 Dire (Copper)</t>
  </si>
  <si>
    <t>Memorable phrase</t>
  </si>
  <si>
    <t>Drawing of Biddidari Speaker</t>
  </si>
  <si>
    <t>Angel Of lightening*</t>
  </si>
  <si>
    <t>3 bronze</t>
  </si>
  <si>
    <t>PIllar of Balance</t>
  </si>
  <si>
    <t>Drawing of Dire Alligator</t>
  </si>
  <si>
    <t>Tide of wolf</t>
  </si>
  <si>
    <t>Some one I know said that</t>
  </si>
  <si>
    <t>Drawing of Giant Armadillo (Spiked Tail)</t>
  </si>
  <si>
    <t>Bloody the great Crocodile</t>
  </si>
  <si>
    <t xml:space="preserve">EEPS </t>
  </si>
  <si>
    <t>Drawing of Gricka</t>
  </si>
  <si>
    <t>The Veil (Shadow magic understanding)</t>
  </si>
  <si>
    <t>Drawing of Creeper</t>
  </si>
  <si>
    <t>Line between nonshadow and shadow</t>
  </si>
  <si>
    <t>Schematic of Injector Gauntlet</t>
  </si>
  <si>
    <t>May your gods guide you</t>
  </si>
  <si>
    <t>Drawing of Esafus (Orc who freed the Rupa Keichal)</t>
  </si>
  <si>
    <t>The veil (The Wyrling Understanding)</t>
  </si>
  <si>
    <t>Drawing of A mega Fauna Bison</t>
  </si>
  <si>
    <t xml:space="preserve">The line of demarakation between this world </t>
  </si>
  <si>
    <t>Drawing Pattern of magic (Divination)</t>
  </si>
  <si>
    <t>and any other declaration</t>
  </si>
  <si>
    <t>Massive torgen temple</t>
  </si>
  <si>
    <t>Drawing of Megafauna Beavers</t>
  </si>
  <si>
    <t>Drawing of Flora across the Entire Journey</t>
  </si>
  <si>
    <t>Primary</t>
  </si>
  <si>
    <t>Value</t>
  </si>
  <si>
    <t>Mod</t>
  </si>
  <si>
    <t>RAW_PST</t>
  </si>
  <si>
    <t>PST Mod</t>
  </si>
  <si>
    <t>RAW_PEN</t>
  </si>
  <si>
    <t>PEN Mod</t>
  </si>
  <si>
    <t>RAW_DEX</t>
  </si>
  <si>
    <t>DEX Mod</t>
  </si>
  <si>
    <t>RAW_PAG</t>
  </si>
  <si>
    <t>PAG Mod</t>
  </si>
  <si>
    <t>RAW_PAW</t>
  </si>
  <si>
    <t>PAW Mod</t>
  </si>
  <si>
    <t>RAW_MST</t>
  </si>
  <si>
    <t>MST Mod</t>
  </si>
  <si>
    <t>RAW_MEN</t>
  </si>
  <si>
    <t>MEN Mod</t>
  </si>
  <si>
    <t>RAW_MAG</t>
  </si>
  <si>
    <t>MAG Mod</t>
  </si>
  <si>
    <t>RAW_NRG</t>
  </si>
  <si>
    <t>NRG Mod</t>
  </si>
  <si>
    <t>RAW_MAW</t>
  </si>
  <si>
    <t>MAW Mod</t>
  </si>
  <si>
    <t>PBD Mod</t>
  </si>
  <si>
    <t>PEX Mod</t>
  </si>
  <si>
    <t>PFT Mod</t>
  </si>
  <si>
    <t>PMV Mod</t>
  </si>
  <si>
    <t>MBD Mod</t>
  </si>
  <si>
    <t>MEX Mod</t>
  </si>
  <si>
    <t>MFT Mod</t>
  </si>
  <si>
    <t>MMV Mod</t>
  </si>
  <si>
    <t>ACC Mod</t>
  </si>
  <si>
    <t>PCA Mod</t>
  </si>
  <si>
    <t>PDF Mod</t>
  </si>
  <si>
    <t>FCS Mod</t>
  </si>
  <si>
    <t>MCA Mod</t>
  </si>
  <si>
    <t>MDF Mod</t>
  </si>
  <si>
    <t>MSPD Mod</t>
  </si>
  <si>
    <t>PSPD Mod</t>
  </si>
  <si>
    <t>APP</t>
  </si>
  <si>
    <t>APP Mod</t>
  </si>
  <si>
    <t>HGT</t>
  </si>
  <si>
    <t>WGT</t>
  </si>
  <si>
    <t>STAT</t>
  </si>
  <si>
    <t>SPEED</t>
  </si>
  <si>
    <t>SKILLTYPE</t>
  </si>
  <si>
    <t>COST</t>
  </si>
  <si>
    <t>SKILLINTER</t>
  </si>
  <si>
    <t>SKILLTOOL</t>
  </si>
  <si>
    <t>MT</t>
  </si>
  <si>
    <t>CT</t>
  </si>
  <si>
    <t>ENG</t>
  </si>
  <si>
    <t>SCI</t>
  </si>
  <si>
    <t>Timestamp</t>
  </si>
  <si>
    <t>Untitled Question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</si>
</sst>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scheme val="minor"/>
    </font>
    <font>
      <sz val="12.0"/>
      <color theme="1"/>
      <name val="Dejavu sans"/>
    </font>
    <font>
      <b/>
      <sz val="18.0"/>
      <color theme="1"/>
      <name val="Mystery Quest"/>
    </font>
    <font>
      <sz val="10.0"/>
      <color theme="1"/>
      <name val="Arial"/>
    </font>
    <font>
      <color theme="1"/>
      <name val="Arial"/>
      <scheme val="minor"/>
    </font>
    <font>
      <sz val="12.0"/>
      <color theme="1"/>
      <name val="Arial"/>
    </font>
    <font>
      <b/>
      <color theme="1"/>
      <name val="Arial"/>
      <scheme val="minor"/>
    </font>
    <font>
      <b/>
      <sz val="10.0"/>
      <color theme="1"/>
      <name val="Arial"/>
    </font>
    <font>
      <b/>
      <sz val="12.0"/>
      <color theme="1"/>
      <name val="Arial"/>
    </font>
    <font>
      <sz val="12.0"/>
      <color theme="1"/>
      <name val="Arial"/>
      <scheme val="minor"/>
    </font>
    <font>
      <color theme="1"/>
      <name val="Arial"/>
    </font>
    <font>
      <sz val="10.0"/>
      <color theme="1"/>
      <name val="Arial"/>
      <scheme val="minor"/>
    </font>
    <font>
      <sz val="9.0"/>
      <color theme="1"/>
      <name val="Courier New"/>
    </font>
    <font>
      <b/>
      <sz val="9.0"/>
      <color theme="1"/>
      <name val="Courier New"/>
    </font>
    <font/>
    <font>
      <b/>
      <sz val="15.0"/>
      <color theme="1"/>
      <name val="Courier New"/>
    </font>
    <font>
      <b/>
      <sz val="14.0"/>
      <color theme="1"/>
      <name val="Courier New"/>
    </font>
    <font>
      <sz val="6.0"/>
      <color theme="1"/>
      <name val="Times New Roman"/>
    </font>
  </fonts>
  <fills count="27">
    <fill>
      <patternFill patternType="none"/>
    </fill>
    <fill>
      <patternFill patternType="lightGray"/>
    </fill>
    <fill>
      <patternFill patternType="solid">
        <fgColor rgb="FF33CC66"/>
        <bgColor rgb="FF33CC66"/>
      </patternFill>
    </fill>
    <fill>
      <patternFill patternType="solid">
        <fgColor rgb="FF94BD5E"/>
        <bgColor rgb="FF94BD5E"/>
      </patternFill>
    </fill>
    <fill>
      <patternFill patternType="solid">
        <fgColor rgb="FF00FF00"/>
        <bgColor rgb="FF00FF00"/>
      </patternFill>
    </fill>
    <fill>
      <patternFill patternType="solid">
        <fgColor rgb="FFFF0000"/>
        <bgColor rgb="FFFF0000"/>
      </patternFill>
    </fill>
    <fill>
      <patternFill patternType="solid">
        <fgColor rgb="FF1155CC"/>
        <bgColor rgb="FF1155CC"/>
      </patternFill>
    </fill>
    <fill>
      <patternFill patternType="solid">
        <fgColor rgb="FFCC0000"/>
        <bgColor rgb="FFCC0000"/>
      </patternFill>
    </fill>
    <fill>
      <patternFill patternType="solid">
        <fgColor rgb="FF741B47"/>
        <bgColor rgb="FF741B47"/>
      </patternFill>
    </fill>
    <fill>
      <patternFill patternType="solid">
        <fgColor rgb="FFF1C232"/>
        <bgColor rgb="FFF1C232"/>
      </patternFill>
    </fill>
    <fill>
      <patternFill patternType="solid">
        <fgColor rgb="FF674EA7"/>
        <bgColor rgb="FF674EA7"/>
      </patternFill>
    </fill>
    <fill>
      <patternFill patternType="solid">
        <fgColor rgb="FF008000"/>
        <bgColor rgb="FF008000"/>
      </patternFill>
    </fill>
    <fill>
      <patternFill patternType="solid">
        <fgColor rgb="FF0000FF"/>
        <bgColor rgb="FF0000FF"/>
      </patternFill>
    </fill>
    <fill>
      <patternFill patternType="solid">
        <fgColor rgb="FF0B8E98"/>
        <bgColor rgb="FF0B8E98"/>
      </patternFill>
    </fill>
    <fill>
      <patternFill patternType="solid">
        <fgColor rgb="FFA4C2F4"/>
        <bgColor rgb="FFA4C2F4"/>
      </patternFill>
    </fill>
    <fill>
      <patternFill patternType="solid">
        <fgColor rgb="FFEA9999"/>
        <bgColor rgb="FFEA9999"/>
      </patternFill>
    </fill>
    <fill>
      <patternFill patternType="solid">
        <fgColor rgb="FFC27BA0"/>
        <bgColor rgb="FFC27BA0"/>
      </patternFill>
    </fill>
    <fill>
      <patternFill patternType="solid">
        <fgColor rgb="FFFFE599"/>
        <bgColor rgb="FFFFE599"/>
      </patternFill>
    </fill>
    <fill>
      <patternFill patternType="solid">
        <fgColor rgb="FFB4A7D6"/>
        <bgColor rgb="FFB4A7D6"/>
      </patternFill>
    </fill>
    <fill>
      <patternFill patternType="solid">
        <fgColor rgb="FF6D9EEB"/>
        <bgColor rgb="FF6D9EEB"/>
      </patternFill>
    </fill>
    <fill>
      <patternFill patternType="solid">
        <fgColor rgb="FF00CCCC"/>
        <bgColor rgb="FF00CCCC"/>
      </patternFill>
    </fill>
    <fill>
      <patternFill patternType="solid">
        <fgColor rgb="FFFFFFFF"/>
        <bgColor rgb="FFFFFFFF"/>
      </patternFill>
    </fill>
    <fill>
      <patternFill patternType="solid">
        <fgColor rgb="FF00DCFF"/>
        <bgColor rgb="FF00DCFF"/>
      </patternFill>
    </fill>
    <fill>
      <patternFill patternType="solid">
        <fgColor rgb="FF92D050"/>
        <bgColor rgb="FF92D050"/>
      </patternFill>
    </fill>
    <fill>
      <patternFill patternType="solid">
        <fgColor rgb="FFFFC000"/>
        <bgColor rgb="FFFFC000"/>
      </patternFill>
    </fill>
    <fill>
      <patternFill patternType="solid">
        <fgColor rgb="FF00FFFF"/>
        <bgColor rgb="FF00FFFF"/>
      </patternFill>
    </fill>
    <fill>
      <patternFill patternType="solid">
        <fgColor rgb="FF7DA647"/>
        <bgColor rgb="FF7DA647"/>
      </patternFill>
    </fill>
  </fills>
  <borders count="26">
    <border/>
    <border>
      <left style="thin">
        <color rgb="FF008000"/>
      </left>
      <top/>
      <bottom/>
    </border>
    <border>
      <left style="thick">
        <color rgb="FF000000"/>
      </left>
      <right style="thick">
        <color rgb="FF000000"/>
      </right>
      <top style="thick">
        <color rgb="FF000000"/>
      </top>
      <bottom style="thick">
        <color rgb="FF000000"/>
      </bottom>
    </border>
    <border>
      <left style="thin">
        <color rgb="FF008000"/>
      </left>
      <right/>
      <top style="thin">
        <color rgb="FF008000"/>
      </top>
      <bottom/>
    </border>
    <border>
      <left/>
      <right/>
      <top style="thin">
        <color rgb="FF008000"/>
      </top>
      <bottom/>
    </border>
    <border>
      <left style="thin">
        <color rgb="FF008000"/>
      </left>
      <right/>
      <top/>
      <bottom/>
    </border>
    <border>
      <left/>
      <right/>
      <top/>
      <bottom/>
    </border>
    <border>
      <left style="thick">
        <color rgb="FF000000"/>
      </left>
      <top style="thick">
        <color rgb="FF000000"/>
      </top>
      <bottom style="thick">
        <color rgb="FF000000"/>
      </bottom>
    </border>
    <border>
      <left style="thin">
        <color rgb="FF008000"/>
      </left>
      <right/>
      <top/>
      <bottom style="thin">
        <color rgb="FF008000"/>
      </bottom>
    </border>
    <border>
      <left/>
      <right/>
      <top/>
      <bottom style="thin">
        <color rgb="FF008000"/>
      </bottom>
    </border>
    <border>
      <left/>
      <right/>
      <top/>
    </border>
    <border>
      <left/>
      <top/>
    </border>
    <border>
      <left style="thin">
        <color rgb="FF000000"/>
      </left>
      <right style="thin">
        <color rgb="FF000000"/>
      </right>
      <top style="thin">
        <color rgb="FF000000"/>
      </top>
      <bottom style="thin">
        <color rgb="FF000000"/>
      </bottom>
    </border>
    <border>
      <left/>
      <top/>
      <bottom/>
    </border>
    <border>
      <right/>
      <top/>
      <bottom/>
    </border>
    <border>
      <top/>
      <bottom/>
    </border>
    <border>
      <right/>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2" fillId="0" fontId="2" numFmtId="0" xfId="0" applyAlignment="1" applyBorder="1" applyFont="1">
      <alignment horizontal="center" readingOrder="0" shrinkToFit="0" wrapText="0"/>
    </xf>
    <xf borderId="0" fillId="0" fontId="3"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shrinkToFit="0" wrapText="0"/>
    </xf>
    <xf borderId="0" fillId="0" fontId="4" numFmtId="0" xfId="0" applyAlignment="1" applyFont="1">
      <alignment readingOrder="0"/>
    </xf>
    <xf borderId="0" fillId="0" fontId="1" numFmtId="0" xfId="0" applyAlignment="1" applyFont="1">
      <alignment shrinkToFit="0" wrapText="0"/>
    </xf>
    <xf borderId="3" fillId="2" fontId="1" numFmtId="0" xfId="0" applyAlignment="1" applyBorder="1" applyFont="1">
      <alignment shrinkToFit="0" wrapText="0"/>
    </xf>
    <xf borderId="4" fillId="2" fontId="1" numFmtId="0" xfId="0" applyAlignment="1" applyBorder="1" applyFont="1">
      <alignment shrinkToFit="0" wrapText="0"/>
    </xf>
    <xf borderId="4" fillId="3" fontId="1" numFmtId="0" xfId="0" applyAlignment="1" applyBorder="1" applyFill="1" applyFont="1">
      <alignment shrinkToFit="0" wrapText="0"/>
    </xf>
    <xf borderId="4" fillId="3" fontId="5" numFmtId="0" xfId="0" applyAlignment="1" applyBorder="1" applyFont="1">
      <alignment readingOrder="0" shrinkToFit="0" wrapText="0"/>
    </xf>
    <xf borderId="5" fillId="2" fontId="1" numFmtId="0" xfId="0" applyAlignment="1" applyBorder="1" applyFont="1">
      <alignment shrinkToFit="0" wrapText="0"/>
    </xf>
    <xf borderId="6" fillId="2" fontId="5" numFmtId="0" xfId="0" applyAlignment="1" applyBorder="1" applyFont="1">
      <alignment readingOrder="0" shrinkToFit="0" wrapText="0"/>
    </xf>
    <xf borderId="6" fillId="3" fontId="1" numFmtId="0" xfId="0" applyAlignment="1" applyBorder="1" applyFont="1">
      <alignment shrinkToFit="0" wrapText="0"/>
    </xf>
    <xf borderId="6" fillId="3" fontId="5" numFmtId="0" xfId="0" applyAlignment="1" applyBorder="1" applyFont="1">
      <alignment readingOrder="0" shrinkToFit="0" wrapText="0"/>
    </xf>
    <xf borderId="0" fillId="0" fontId="3" numFmtId="0" xfId="0" applyAlignment="1" applyFont="1">
      <alignment horizontal="center" readingOrder="0" shrinkToFit="0" wrapText="0"/>
    </xf>
    <xf borderId="6" fillId="2" fontId="1" numFmtId="0" xfId="0" applyAlignment="1" applyBorder="1" applyFont="1">
      <alignment shrinkToFit="0" wrapText="0"/>
    </xf>
    <xf borderId="7" fillId="0" fontId="6" numFmtId="0" xfId="0" applyAlignment="1" applyBorder="1" applyFont="1">
      <alignment readingOrder="0"/>
    </xf>
    <xf borderId="2" fillId="0" fontId="3" numFmtId="0" xfId="0" applyAlignment="1" applyBorder="1" applyFont="1">
      <alignment horizontal="right" readingOrder="0" shrinkToFit="0" wrapText="0"/>
    </xf>
    <xf borderId="2" fillId="0" fontId="6" numFmtId="0" xfId="0" applyAlignment="1" applyBorder="1" applyFont="1">
      <alignment readingOrder="0"/>
    </xf>
    <xf borderId="0" fillId="0" fontId="4" numFmtId="0" xfId="0" applyAlignment="1" applyFont="1">
      <alignment horizontal="center" readingOrder="0"/>
    </xf>
    <xf borderId="2" fillId="0" fontId="7" numFmtId="0" xfId="0" applyAlignment="1" applyBorder="1" applyFont="1">
      <alignment readingOrder="0" shrinkToFit="0" wrapText="0"/>
    </xf>
    <xf borderId="2" fillId="0" fontId="3" numFmtId="0" xfId="0" applyAlignment="1" applyBorder="1" applyFont="1">
      <alignment readingOrder="0" shrinkToFit="0" wrapText="0"/>
    </xf>
    <xf borderId="0" fillId="0" fontId="3" numFmtId="1" xfId="0" applyAlignment="1" applyFont="1" applyNumberFormat="1">
      <alignment readingOrder="0" shrinkToFit="0" wrapText="0"/>
    </xf>
    <xf borderId="6" fillId="2" fontId="1" numFmtId="164" xfId="0" applyAlignment="1" applyBorder="1" applyFont="1" applyNumberFormat="1">
      <alignment shrinkToFit="0" wrapText="0"/>
    </xf>
    <xf borderId="6" fillId="3" fontId="1" numFmtId="164" xfId="0" applyAlignment="1" applyBorder="1" applyFont="1" applyNumberFormat="1">
      <alignment shrinkToFit="0" wrapText="0"/>
    </xf>
    <xf borderId="2" fillId="0" fontId="7" numFmtId="0" xfId="0" applyAlignment="1" applyBorder="1" applyFont="1">
      <alignment readingOrder="0" shrinkToFit="0" wrapText="0"/>
    </xf>
    <xf borderId="0" fillId="0" fontId="3" numFmtId="1" xfId="0" applyAlignment="1" applyFont="1" applyNumberFormat="1">
      <alignment shrinkToFit="0" wrapText="0"/>
    </xf>
    <xf borderId="2" fillId="0" fontId="3" numFmtId="0" xfId="0" applyAlignment="1" applyBorder="1" applyFont="1">
      <alignment shrinkToFit="0" wrapText="0"/>
    </xf>
    <xf borderId="0" fillId="0" fontId="3" numFmtId="0" xfId="0" applyAlignment="1" applyFont="1">
      <alignment horizontal="center" readingOrder="0" shrinkToFit="0" wrapText="0"/>
    </xf>
    <xf borderId="8" fillId="2" fontId="1" numFmtId="0" xfId="0" applyAlignment="1" applyBorder="1" applyFont="1">
      <alignment shrinkToFit="0" wrapText="0"/>
    </xf>
    <xf borderId="9" fillId="2" fontId="1" numFmtId="0" xfId="0" applyAlignment="1" applyBorder="1" applyFont="1">
      <alignment shrinkToFit="0" wrapText="0"/>
    </xf>
    <xf borderId="9" fillId="3" fontId="1" numFmtId="0" xfId="0" applyAlignment="1" applyBorder="1" applyFont="1">
      <alignment shrinkToFit="0" wrapText="0"/>
    </xf>
    <xf borderId="2" fillId="0" fontId="4" numFmtId="0" xfId="0" applyAlignment="1" applyBorder="1" applyFont="1">
      <alignment readingOrder="0"/>
    </xf>
    <xf borderId="6" fillId="2" fontId="5" numFmtId="0" xfId="0" applyAlignment="1" applyBorder="1" applyFont="1">
      <alignment horizontal="left" readingOrder="0" shrinkToFit="0" wrapText="0"/>
    </xf>
    <xf borderId="6" fillId="4" fontId="8" numFmtId="0" xfId="0" applyAlignment="1" applyBorder="1" applyFill="1" applyFont="1">
      <alignment shrinkToFit="0" wrapText="0"/>
    </xf>
    <xf borderId="6" fillId="5" fontId="8" numFmtId="0" xfId="0" applyAlignment="1" applyBorder="1" applyFill="1" applyFont="1">
      <alignment shrinkToFit="0" wrapText="0"/>
    </xf>
    <xf borderId="10" fillId="6" fontId="8" numFmtId="0" xfId="0" applyAlignment="1" applyBorder="1" applyFill="1" applyFont="1">
      <alignment shrinkToFit="0" wrapText="0"/>
    </xf>
    <xf borderId="10" fillId="7" fontId="8" numFmtId="0" xfId="0" applyAlignment="1" applyBorder="1" applyFill="1" applyFont="1">
      <alignment shrinkToFit="0" wrapText="0"/>
    </xf>
    <xf borderId="10" fillId="8" fontId="8" numFmtId="0" xfId="0" applyAlignment="1" applyBorder="1" applyFill="1" applyFont="1">
      <alignment shrinkToFit="0" wrapText="0"/>
    </xf>
    <xf borderId="10" fillId="9" fontId="8" numFmtId="0" xfId="0" applyAlignment="1" applyBorder="1" applyFill="1" applyFont="1">
      <alignment shrinkToFit="0" wrapText="0"/>
    </xf>
    <xf borderId="11" fillId="10" fontId="8" numFmtId="0" xfId="0" applyAlignment="1" applyBorder="1" applyFill="1" applyFont="1">
      <alignment shrinkToFit="0" wrapText="0"/>
    </xf>
    <xf borderId="12" fillId="11" fontId="8" numFmtId="0" xfId="0" applyAlignment="1" applyBorder="1" applyFill="1" applyFont="1">
      <alignment horizontal="left" readingOrder="0" shrinkToFit="0" wrapText="0"/>
    </xf>
    <xf borderId="12" fillId="12" fontId="8" numFmtId="0" xfId="0" applyAlignment="1" applyBorder="1" applyFill="1" applyFont="1">
      <alignment readingOrder="0" shrinkToFit="0" wrapText="0"/>
    </xf>
    <xf borderId="12" fillId="8" fontId="8" numFmtId="0" xfId="0" applyAlignment="1" applyBorder="1" applyFont="1">
      <alignment readingOrder="0" shrinkToFit="0" wrapText="0"/>
    </xf>
    <xf borderId="12" fillId="13" fontId="8" numFmtId="0" xfId="0" applyAlignment="1" applyBorder="1" applyFill="1" applyFont="1">
      <alignment readingOrder="0" shrinkToFit="0" wrapText="0"/>
    </xf>
    <xf borderId="0" fillId="0" fontId="5" numFmtId="0" xfId="0" applyAlignment="1" applyFont="1">
      <alignment shrinkToFit="0" wrapText="0"/>
    </xf>
    <xf borderId="6" fillId="5" fontId="5" numFmtId="0" xfId="0" applyAlignment="1" applyBorder="1" applyFont="1">
      <alignment shrinkToFit="0" wrapText="0"/>
    </xf>
    <xf borderId="6" fillId="5" fontId="5" numFmtId="0" xfId="0" applyAlignment="1" applyBorder="1" applyFont="1">
      <alignment readingOrder="0" shrinkToFit="0" wrapText="0"/>
    </xf>
    <xf borderId="13" fillId="5" fontId="5" numFmtId="0" xfId="0" applyAlignment="1" applyBorder="1" applyFont="1">
      <alignment shrinkToFit="0" wrapText="0"/>
    </xf>
    <xf borderId="12" fillId="14" fontId="5" numFmtId="0" xfId="0" applyAlignment="1" applyBorder="1" applyFill="1" applyFont="1">
      <alignment horizontal="left" readingOrder="0" shrinkToFit="0" wrapText="0"/>
    </xf>
    <xf borderId="12" fillId="15" fontId="5" numFmtId="0" xfId="0" applyAlignment="1" applyBorder="1" applyFill="1" applyFont="1">
      <alignment horizontal="left" shrinkToFit="0" wrapText="0"/>
    </xf>
    <xf borderId="12" fillId="16" fontId="5" numFmtId="0" xfId="0" applyAlignment="1" applyBorder="1" applyFill="1" applyFont="1">
      <alignment horizontal="left" shrinkToFit="0" wrapText="0"/>
    </xf>
    <xf borderId="12" fillId="17" fontId="5" numFmtId="0" xfId="0" applyAlignment="1" applyBorder="1" applyFill="1" applyFont="1">
      <alignment horizontal="left" shrinkToFit="0" wrapText="0"/>
    </xf>
    <xf borderId="12" fillId="18" fontId="5" numFmtId="0" xfId="0" applyAlignment="1" applyBorder="1" applyFill="1" applyFont="1">
      <alignment horizontal="left" shrinkToFit="0" wrapText="0"/>
    </xf>
    <xf borderId="12" fillId="3" fontId="5" numFmtId="0" xfId="0" applyAlignment="1" applyBorder="1" applyFont="1">
      <alignment horizontal="left" shrinkToFit="0" wrapText="0"/>
    </xf>
    <xf borderId="12" fillId="19" fontId="9" numFmtId="0" xfId="0" applyAlignment="1" applyBorder="1" applyFill="1" applyFont="1">
      <alignment horizontal="left"/>
    </xf>
    <xf borderId="12" fillId="16" fontId="5" numFmtId="0" xfId="0" applyAlignment="1" applyBorder="1" applyFont="1">
      <alignment horizontal="left" shrinkToFit="0" wrapText="0"/>
    </xf>
    <xf borderId="12" fillId="20" fontId="5" numFmtId="0" xfId="0" applyAlignment="1" applyBorder="1" applyFill="1" applyFont="1">
      <alignment horizontal="left" shrinkToFit="0" wrapText="0"/>
    </xf>
    <xf borderId="12" fillId="14" fontId="5" numFmtId="0" xfId="0" applyAlignment="1" applyBorder="1" applyFont="1">
      <alignment horizontal="left" shrinkToFit="0" wrapText="0"/>
    </xf>
    <xf borderId="0" fillId="0" fontId="5" numFmtId="0" xfId="0" applyAlignment="1" applyFont="1">
      <alignment readingOrder="0" shrinkToFit="0" wrapText="0"/>
    </xf>
    <xf borderId="0" fillId="0" fontId="5" numFmtId="0" xfId="0" applyAlignment="1" applyFont="1">
      <alignment horizontal="left" readingOrder="0" vertical="bottom"/>
    </xf>
    <xf borderId="6" fillId="5" fontId="5" numFmtId="0" xfId="0" applyAlignment="1" applyBorder="1" applyFont="1">
      <alignment horizontal="left" vertical="bottom"/>
    </xf>
    <xf borderId="6" fillId="5" fontId="5" numFmtId="0" xfId="0" applyAlignment="1" applyBorder="1" applyFont="1">
      <alignment horizontal="left" vertical="bottom"/>
    </xf>
    <xf borderId="13" fillId="5" fontId="10" numFmtId="0" xfId="0" applyAlignment="1" applyBorder="1" applyFont="1">
      <alignment horizontal="left" vertical="bottom"/>
    </xf>
    <xf borderId="12" fillId="14" fontId="5" numFmtId="0" xfId="0" applyAlignment="1" applyBorder="1" applyFont="1">
      <alignment horizontal="left" readingOrder="0" vertical="bottom"/>
    </xf>
    <xf borderId="12" fillId="15" fontId="5" numFmtId="0" xfId="0" applyAlignment="1" applyBorder="1" applyFont="1">
      <alignment horizontal="left" vertical="bottom"/>
    </xf>
    <xf borderId="12" fillId="16" fontId="5" numFmtId="0" xfId="0" applyAlignment="1" applyBorder="1" applyFont="1">
      <alignment horizontal="left" vertical="bottom"/>
    </xf>
    <xf borderId="12" fillId="17" fontId="5" numFmtId="0" xfId="0" applyAlignment="1" applyBorder="1" applyFont="1">
      <alignment horizontal="left" vertical="bottom"/>
    </xf>
    <xf borderId="12" fillId="18" fontId="5" numFmtId="0" xfId="0" applyAlignment="1" applyBorder="1" applyFont="1">
      <alignment horizontal="left" vertical="bottom"/>
    </xf>
    <xf borderId="12" fillId="3" fontId="5" numFmtId="0" xfId="0" applyAlignment="1" applyBorder="1" applyFont="1">
      <alignment horizontal="left" vertical="bottom"/>
    </xf>
    <xf borderId="12" fillId="19" fontId="5" numFmtId="0" xfId="0" applyAlignment="1" applyBorder="1" applyFont="1">
      <alignment horizontal="left" vertical="bottom"/>
    </xf>
    <xf borderId="12" fillId="20" fontId="5" numFmtId="0" xfId="0" applyAlignment="1" applyBorder="1" applyFont="1">
      <alignment horizontal="left" vertical="bottom"/>
    </xf>
    <xf borderId="0" fillId="0" fontId="10" numFmtId="0" xfId="0" applyAlignment="1" applyFont="1">
      <alignment horizontal="left" vertical="bottom"/>
    </xf>
    <xf borderId="0" fillId="0" fontId="5" numFmtId="0" xfId="0" applyAlignment="1" applyFont="1">
      <alignment horizontal="left" readingOrder="0" vertical="bottom"/>
    </xf>
    <xf borderId="6" fillId="5" fontId="5" numFmtId="0" xfId="0" applyAlignment="1" applyBorder="1" applyFont="1">
      <alignment horizontal="left" vertical="bottom"/>
    </xf>
    <xf borderId="6" fillId="5" fontId="5" numFmtId="0" xfId="0" applyAlignment="1" applyBorder="1" applyFont="1">
      <alignment horizontal="left" vertical="bottom"/>
    </xf>
    <xf borderId="13" fillId="5" fontId="10" numFmtId="0" xfId="0" applyAlignment="1" applyBorder="1" applyFont="1">
      <alignment horizontal="left" vertical="bottom"/>
    </xf>
    <xf borderId="12" fillId="14" fontId="5" numFmtId="0" xfId="0" applyAlignment="1" applyBorder="1" applyFont="1">
      <alignment horizontal="left" readingOrder="0" vertical="bottom"/>
    </xf>
    <xf borderId="12" fillId="15" fontId="5" numFmtId="0" xfId="0" applyAlignment="1" applyBorder="1" applyFont="1">
      <alignment horizontal="left" vertical="bottom"/>
    </xf>
    <xf borderId="12" fillId="16" fontId="5" numFmtId="0" xfId="0" applyAlignment="1" applyBorder="1" applyFont="1">
      <alignment horizontal="left" vertical="bottom"/>
    </xf>
    <xf borderId="12" fillId="17" fontId="5" numFmtId="0" xfId="0" applyAlignment="1" applyBorder="1" applyFont="1">
      <alignment horizontal="left" vertical="bottom"/>
    </xf>
    <xf borderId="12" fillId="18" fontId="5" numFmtId="0" xfId="0" applyAlignment="1" applyBorder="1" applyFont="1">
      <alignment horizontal="left" vertical="bottom"/>
    </xf>
    <xf borderId="12" fillId="3" fontId="5" numFmtId="0" xfId="0" applyAlignment="1" applyBorder="1" applyFont="1">
      <alignment horizontal="left" vertical="bottom"/>
    </xf>
    <xf borderId="12" fillId="19" fontId="5" numFmtId="0" xfId="0" applyAlignment="1" applyBorder="1" applyFont="1">
      <alignment horizontal="left" vertical="bottom"/>
    </xf>
    <xf borderId="12" fillId="20" fontId="5" numFmtId="0" xfId="0" applyAlignment="1" applyBorder="1" applyFont="1">
      <alignment horizontal="left" vertical="bottom"/>
    </xf>
    <xf borderId="0" fillId="0" fontId="10" numFmtId="0" xfId="0" applyAlignment="1" applyFont="1">
      <alignment horizontal="left" vertical="bottom"/>
    </xf>
    <xf borderId="13" fillId="5" fontId="5" numFmtId="0" xfId="0" applyAlignment="1" applyBorder="1" applyFont="1">
      <alignment readingOrder="0" shrinkToFit="0" wrapText="0"/>
    </xf>
    <xf borderId="0" fillId="0" fontId="9" numFmtId="0" xfId="0" applyAlignment="1" applyFont="1">
      <alignment readingOrder="0" shrinkToFit="0" vertical="bottom" wrapText="0"/>
    </xf>
    <xf borderId="14" fillId="5" fontId="4" numFmtId="0" xfId="0" applyAlignment="1" applyBorder="1" applyFont="1">
      <alignment shrinkToFit="0" vertical="bottom" wrapText="0"/>
    </xf>
    <xf borderId="14" fillId="5" fontId="4" numFmtId="0" xfId="0" applyAlignment="1" applyBorder="1" applyFont="1">
      <alignment horizontal="right" shrinkToFit="0" vertical="bottom" wrapText="0"/>
    </xf>
    <xf borderId="14" fillId="5" fontId="4" numFmtId="0" xfId="0" applyAlignment="1" applyBorder="1" applyFont="1">
      <alignment readingOrder="0" shrinkToFit="0" vertical="bottom" wrapText="0"/>
    </xf>
    <xf borderId="14" fillId="5" fontId="11" numFmtId="0" xfId="0" applyAlignment="1" applyBorder="1" applyFont="1">
      <alignment readingOrder="0" vertical="bottom"/>
    </xf>
    <xf borderId="15" fillId="5" fontId="11" numFmtId="0" xfId="0" applyAlignment="1" applyBorder="1" applyFont="1">
      <alignment vertical="bottom"/>
    </xf>
    <xf borderId="12" fillId="14" fontId="9" numFmtId="0" xfId="0" applyAlignment="1" applyBorder="1" applyFont="1">
      <alignment horizontal="left" readingOrder="0" shrinkToFit="0" vertical="bottom" wrapText="0"/>
    </xf>
    <xf borderId="12" fillId="15" fontId="9" numFmtId="0" xfId="0" applyAlignment="1" applyBorder="1" applyFont="1">
      <alignment horizontal="left" shrinkToFit="0" vertical="bottom" wrapText="0"/>
    </xf>
    <xf borderId="12" fillId="16" fontId="9" numFmtId="0" xfId="0" applyAlignment="1" applyBorder="1" applyFont="1">
      <alignment horizontal="left" shrinkToFit="0" vertical="bottom" wrapText="0"/>
    </xf>
    <xf borderId="12" fillId="17" fontId="9" numFmtId="0" xfId="0" applyAlignment="1" applyBorder="1" applyFont="1">
      <alignment horizontal="left" shrinkToFit="0" vertical="bottom" wrapText="0"/>
    </xf>
    <xf borderId="12" fillId="18" fontId="9" numFmtId="0" xfId="0" applyAlignment="1" applyBorder="1" applyFont="1">
      <alignment horizontal="left" shrinkToFit="0" vertical="bottom" wrapText="0"/>
    </xf>
    <xf borderId="0" fillId="0" fontId="11" numFmtId="0" xfId="0" applyAlignment="1" applyFont="1">
      <alignment vertical="bottom"/>
    </xf>
    <xf borderId="0" fillId="0" fontId="5" numFmtId="0" xfId="0" applyAlignment="1" applyFont="1">
      <alignment horizontal="left" readingOrder="0" shrinkToFit="0" wrapText="0"/>
    </xf>
    <xf borderId="0" fillId="0" fontId="5" numFmtId="0" xfId="0" applyAlignment="1" applyFont="1">
      <alignment readingOrder="0" vertical="bottom"/>
    </xf>
    <xf borderId="6" fillId="5" fontId="5" numFmtId="0" xfId="0" applyAlignment="1" applyBorder="1" applyFont="1">
      <alignment vertical="bottom"/>
    </xf>
    <xf borderId="6" fillId="5" fontId="5" numFmtId="0" xfId="0" applyAlignment="1" applyBorder="1" applyFont="1">
      <alignment horizontal="right" vertical="bottom"/>
    </xf>
    <xf borderId="6" fillId="5" fontId="10" numFmtId="0" xfId="0" applyAlignment="1" applyBorder="1" applyFont="1">
      <alignment vertical="bottom"/>
    </xf>
    <xf borderId="13" fillId="5" fontId="10" numFmtId="0" xfId="0" applyAlignment="1" applyBorder="1" applyFont="1">
      <alignment vertical="bottom"/>
    </xf>
    <xf borderId="12" fillId="14" fontId="5" numFmtId="0" xfId="0" applyAlignment="1" applyBorder="1" applyFont="1">
      <alignment horizontal="left" vertical="bottom"/>
    </xf>
    <xf borderId="0" fillId="0" fontId="10" numFmtId="0" xfId="0" applyAlignment="1" applyFont="1">
      <alignment vertical="bottom"/>
    </xf>
    <xf borderId="12" fillId="16" fontId="5" numFmtId="1" xfId="0" applyAlignment="1" applyBorder="1" applyFont="1" applyNumberFormat="1">
      <alignment horizontal="left" shrinkToFit="0" wrapText="0"/>
    </xf>
    <xf borderId="16" fillId="0" fontId="5" numFmtId="0" xfId="0" applyAlignment="1" applyBorder="1" applyFont="1">
      <alignment horizontal="left" readingOrder="0" vertical="bottom"/>
    </xf>
    <xf borderId="14" fillId="5" fontId="5" numFmtId="0" xfId="0" applyAlignment="1" applyBorder="1" applyFont="1">
      <alignment horizontal="left" vertical="bottom"/>
    </xf>
    <xf borderId="14" fillId="5" fontId="5" numFmtId="0" xfId="0" applyAlignment="1" applyBorder="1" applyFont="1">
      <alignment horizontal="left" readingOrder="0" vertical="bottom"/>
    </xf>
    <xf borderId="15" fillId="5" fontId="5" numFmtId="0" xfId="0" applyAlignment="1" applyBorder="1" applyFont="1">
      <alignment horizontal="left" vertical="bottom"/>
    </xf>
    <xf borderId="12" fillId="18" fontId="5" numFmtId="0" xfId="0" applyAlignment="1" applyBorder="1" applyFont="1">
      <alignment horizontal="left" readingOrder="0" shrinkToFit="0" wrapText="0"/>
    </xf>
    <xf borderId="0" fillId="21" fontId="3" numFmtId="0" xfId="0" applyAlignment="1" applyFill="1" applyFont="1">
      <alignment shrinkToFit="0" wrapText="0"/>
    </xf>
    <xf borderId="0" fillId="21" fontId="3" numFmtId="0" xfId="0" applyAlignment="1" applyFont="1">
      <alignment readingOrder="0" shrinkToFit="0" wrapText="0"/>
    </xf>
    <xf borderId="0" fillId="0" fontId="12" numFmtId="0" xfId="0" applyAlignment="1" applyFont="1">
      <alignment shrinkToFit="0" wrapText="0"/>
    </xf>
    <xf borderId="0" fillId="0" fontId="13" numFmtId="0" xfId="0" applyAlignment="1" applyFont="1">
      <alignment horizontal="center" readingOrder="0" shrinkToFit="0" wrapText="0"/>
    </xf>
    <xf borderId="17" fillId="0" fontId="13" numFmtId="0" xfId="0" applyAlignment="1" applyBorder="1" applyFont="1">
      <alignment horizontal="center" readingOrder="0" shrinkToFit="0" wrapText="0"/>
    </xf>
    <xf borderId="17" fillId="0" fontId="14" numFmtId="0" xfId="0" applyBorder="1" applyFont="1"/>
    <xf borderId="17" fillId="0" fontId="12" numFmtId="0" xfId="0" applyAlignment="1" applyBorder="1" applyFont="1">
      <alignment shrinkToFit="0" wrapText="0"/>
    </xf>
    <xf borderId="18" fillId="0" fontId="15" numFmtId="0" xfId="0" applyAlignment="1" applyBorder="1" applyFont="1">
      <alignment horizontal="center" readingOrder="0" shrinkToFit="0" wrapText="0"/>
    </xf>
    <xf borderId="19" fillId="0" fontId="14" numFmtId="0" xfId="0" applyBorder="1" applyFont="1"/>
    <xf borderId="20" fillId="0" fontId="14" numFmtId="0" xfId="0" applyBorder="1" applyFont="1"/>
    <xf borderId="18" fillId="0" fontId="16" numFmtId="0" xfId="0" applyAlignment="1" applyBorder="1" applyFont="1">
      <alignment horizontal="center" readingOrder="0" shrinkToFit="0" wrapText="0"/>
    </xf>
    <xf borderId="0" fillId="0" fontId="12" numFmtId="0" xfId="0" applyAlignment="1" applyFont="1">
      <alignment readingOrder="0" shrinkToFit="0" wrapText="0"/>
    </xf>
    <xf borderId="18" fillId="0" fontId="12" numFmtId="0" xfId="0" applyAlignment="1" applyBorder="1" applyFont="1">
      <alignment horizontal="center" readingOrder="0" shrinkToFit="0" wrapText="0"/>
    </xf>
    <xf borderId="18" fillId="0" fontId="12" numFmtId="0" xfId="0" applyAlignment="1" applyBorder="1" applyFont="1">
      <alignment horizontal="center" readingOrder="0"/>
    </xf>
    <xf borderId="21" fillId="0" fontId="12" numFmtId="0" xfId="0" applyAlignment="1" applyBorder="1" applyFont="1">
      <alignment readingOrder="0"/>
    </xf>
    <xf borderId="22" fillId="0" fontId="12" numFmtId="0" xfId="0" applyAlignment="1" applyBorder="1" applyFont="1">
      <alignment shrinkToFit="0" wrapText="0"/>
    </xf>
    <xf borderId="21" fillId="0" fontId="12" numFmtId="0" xfId="0" applyAlignment="1" applyBorder="1" applyFont="1">
      <alignment readingOrder="0" shrinkToFit="0" wrapText="0"/>
    </xf>
    <xf borderId="21" fillId="0" fontId="12" numFmtId="0" xfId="0" applyAlignment="1" applyBorder="1" applyFont="1">
      <alignment horizontal="center" readingOrder="0" shrinkToFit="0" wrapText="0"/>
    </xf>
    <xf borderId="22" fillId="0" fontId="14" numFmtId="0" xfId="0" applyBorder="1" applyFont="1"/>
    <xf borderId="23" fillId="0" fontId="12" numFmtId="0" xfId="0" applyAlignment="1" applyBorder="1" applyFont="1">
      <alignment horizontal="center" readingOrder="0"/>
    </xf>
    <xf borderId="24" fillId="0" fontId="14" numFmtId="0" xfId="0" applyBorder="1" applyFont="1"/>
    <xf borderId="0" fillId="0" fontId="12" numFmtId="0" xfId="0" applyFont="1"/>
    <xf borderId="0" fillId="0" fontId="12" numFmtId="0" xfId="0" applyAlignment="1" applyFont="1">
      <alignment horizontal="center" readingOrder="0"/>
    </xf>
    <xf borderId="0" fillId="0" fontId="12" numFmtId="0" xfId="0" applyAlignment="1" applyFont="1">
      <alignment horizontal="center" readingOrder="0" shrinkToFit="0" wrapText="0"/>
    </xf>
    <xf borderId="18" fillId="0" fontId="4" numFmtId="0" xfId="0" applyBorder="1" applyFont="1"/>
    <xf borderId="18" fillId="0" fontId="12" numFmtId="0" xfId="0" applyAlignment="1" applyBorder="1" applyFont="1">
      <alignment horizontal="center" shrinkToFit="0" wrapText="0"/>
    </xf>
    <xf borderId="0" fillId="0" fontId="13" numFmtId="0" xfId="0" applyAlignment="1" applyFont="1">
      <alignment readingOrder="0" shrinkToFit="0" wrapText="0"/>
    </xf>
    <xf borderId="21" fillId="0" fontId="12" numFmtId="0" xfId="0" applyAlignment="1" applyBorder="1" applyFont="1">
      <alignment shrinkToFit="0" wrapText="0"/>
    </xf>
    <xf borderId="0" fillId="0" fontId="12" numFmtId="0" xfId="0" applyAlignment="1" applyFont="1">
      <alignment horizontal="left" readingOrder="0" shrinkToFit="0" wrapText="0"/>
    </xf>
    <xf borderId="23" fillId="0" fontId="12" numFmtId="0" xfId="0" applyAlignment="1" applyBorder="1" applyFont="1">
      <alignment shrinkToFit="0" wrapText="0"/>
    </xf>
    <xf borderId="24" fillId="0" fontId="12" numFmtId="0" xfId="0" applyAlignment="1" applyBorder="1" applyFont="1">
      <alignment shrinkToFit="0" wrapText="0"/>
    </xf>
    <xf borderId="25" fillId="20" fontId="3" numFmtId="0" xfId="0" applyAlignment="1" applyBorder="1" applyFont="1">
      <alignment shrinkToFit="0" wrapText="0"/>
    </xf>
    <xf borderId="25" fillId="22" fontId="3" numFmtId="0" xfId="0" applyAlignment="1" applyBorder="1" applyFill="1" applyFont="1">
      <alignment shrinkToFit="0" wrapText="0"/>
    </xf>
    <xf borderId="0" fillId="0" fontId="10" numFmtId="0" xfId="0" applyAlignment="1" applyFont="1">
      <alignment vertical="bottom"/>
    </xf>
    <xf borderId="6" fillId="23" fontId="10" numFmtId="0" xfId="0" applyAlignment="1" applyBorder="1" applyFill="1" applyFont="1">
      <alignment horizontal="right" vertical="bottom"/>
    </xf>
    <xf borderId="6" fillId="20" fontId="3" numFmtId="0" xfId="0" applyAlignment="1" applyBorder="1" applyFont="1">
      <alignment shrinkToFit="0" wrapText="0"/>
    </xf>
    <xf borderId="6" fillId="22" fontId="3" numFmtId="0" xfId="0" applyAlignment="1" applyBorder="1" applyFont="1">
      <alignment shrinkToFit="0" wrapText="0"/>
    </xf>
    <xf borderId="6" fillId="24" fontId="10" numFmtId="0" xfId="0" applyAlignment="1" applyBorder="1" applyFill="1" applyFont="1">
      <alignment horizontal="right" vertical="bottom"/>
    </xf>
    <xf borderId="0" fillId="0" fontId="10" numFmtId="0" xfId="0" applyAlignment="1" applyFont="1">
      <alignment horizontal="right" vertical="bottom"/>
    </xf>
    <xf borderId="6" fillId="20" fontId="3" numFmtId="0" xfId="0" applyAlignment="1" applyBorder="1" applyFont="1">
      <alignment readingOrder="0" shrinkToFit="0" wrapText="0"/>
    </xf>
    <xf borderId="6" fillId="22" fontId="3" numFmtId="0" xfId="0" applyAlignment="1" applyBorder="1" applyFont="1">
      <alignment readingOrder="0" shrinkToFit="0" wrapText="0"/>
    </xf>
    <xf borderId="0" fillId="0" fontId="17" numFmtId="0" xfId="0" applyAlignment="1" applyFont="1">
      <alignment shrinkToFit="0" wrapText="0"/>
    </xf>
    <xf borderId="6" fillId="25" fontId="3" numFmtId="0" xfId="0" applyAlignment="1" applyBorder="1" applyFill="1" applyFont="1">
      <alignment shrinkToFit="0" wrapText="0"/>
    </xf>
    <xf borderId="6" fillId="25" fontId="3" numFmtId="0" xfId="0" applyAlignment="1" applyBorder="1" applyFont="1">
      <alignment readingOrder="0" shrinkToFit="0" wrapText="0"/>
    </xf>
    <xf borderId="6" fillId="26" fontId="3" numFmtId="0" xfId="0" applyAlignment="1" applyBorder="1" applyFill="1" applyFont="1">
      <alignment shrinkToFit="0" wrapText="0"/>
    </xf>
    <xf borderId="6" fillId="26" fontId="3" numFmtId="0" xfId="0" applyAlignment="1" applyBorder="1" applyFont="1">
      <alignment readingOrder="0" shrinkToFit="0" wrapText="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7.13"/>
    <col customWidth="1" min="2" max="2" width="10.25"/>
    <col customWidth="1" min="3" max="3" width="21.75"/>
    <col customWidth="1" min="4" max="4" width="9.38"/>
    <col customWidth="1" min="5" max="5" width="5.13"/>
    <col customWidth="1" min="6" max="6" width="12.63"/>
    <col customWidth="1" min="7" max="7" width="12.38"/>
    <col customWidth="1" min="8" max="14" width="10.13"/>
  </cols>
  <sheetData>
    <row r="1" ht="17.25" customHeight="1">
      <c r="A1" s="1" t="s">
        <v>0</v>
      </c>
      <c r="B1" s="2" t="s">
        <v>1</v>
      </c>
      <c r="C1" s="3" t="s">
        <v>2</v>
      </c>
      <c r="D1" s="4" t="s">
        <v>3</v>
      </c>
      <c r="E1" s="5"/>
      <c r="G1" s="6"/>
      <c r="H1" s="7" t="s">
        <v>4</v>
      </c>
      <c r="I1" s="6"/>
      <c r="J1" s="6"/>
      <c r="K1" s="6"/>
      <c r="L1" s="6"/>
      <c r="M1" s="6"/>
      <c r="N1" s="6"/>
    </row>
    <row r="2" ht="17.25" customHeight="1">
      <c r="A2" s="8"/>
      <c r="B2" s="8"/>
      <c r="C2" s="8"/>
      <c r="D2" s="8"/>
      <c r="E2" s="5"/>
      <c r="F2" s="6"/>
      <c r="H2" s="3" t="s">
        <v>5</v>
      </c>
      <c r="I2" s="6"/>
      <c r="J2" s="6"/>
      <c r="K2" s="6"/>
      <c r="L2" s="6"/>
      <c r="M2" s="6"/>
      <c r="N2" s="6"/>
    </row>
    <row r="3" ht="17.25" customHeight="1">
      <c r="A3" s="8"/>
      <c r="B3" s="8"/>
      <c r="C3" s="8"/>
      <c r="D3" s="8"/>
      <c r="E3" s="5"/>
      <c r="F3" s="5"/>
      <c r="G3" s="6"/>
      <c r="H3" s="3" t="s">
        <v>6</v>
      </c>
      <c r="I3" s="6"/>
      <c r="J3" s="7" t="s">
        <v>7</v>
      </c>
      <c r="K3" s="6"/>
      <c r="L3" s="6"/>
      <c r="M3" s="6"/>
      <c r="N3" s="6"/>
    </row>
    <row r="4" ht="17.25" customHeight="1">
      <c r="A4" s="9" t="s">
        <v>8</v>
      </c>
      <c r="B4" s="10">
        <f>(RAW_PST+PST_Mod)</f>
        <v>11</v>
      </c>
      <c r="C4" s="11" t="s">
        <v>9</v>
      </c>
      <c r="D4" s="12">
        <f>(RAW_MST+MST_Mod)</f>
        <v>14</v>
      </c>
      <c r="E4" s="5"/>
      <c r="F4" s="4"/>
      <c r="H4" s="3" t="s">
        <v>10</v>
      </c>
      <c r="I4" s="6"/>
      <c r="J4" s="6"/>
      <c r="K4" s="6"/>
      <c r="L4" s="6"/>
      <c r="M4" s="6"/>
      <c r="N4" s="6"/>
    </row>
    <row r="5" ht="17.25" customHeight="1">
      <c r="A5" s="13" t="s">
        <v>11</v>
      </c>
      <c r="B5" s="14">
        <f>(RAW_PEN+PEN_Mod)</f>
        <v>11</v>
      </c>
      <c r="C5" s="15" t="s">
        <v>12</v>
      </c>
      <c r="D5" s="16">
        <f>(RAW_MEN+MEN_Mod)</f>
        <v>13</v>
      </c>
      <c r="E5" s="5"/>
      <c r="F5" s="4"/>
      <c r="G5" s="6"/>
      <c r="H5" s="7" t="s">
        <v>13</v>
      </c>
      <c r="I5" s="6"/>
      <c r="J5" s="6"/>
      <c r="K5" s="6"/>
      <c r="L5" s="6"/>
      <c r="M5" s="6"/>
      <c r="N5" s="6"/>
    </row>
    <row r="6" ht="17.25" customHeight="1">
      <c r="A6" s="13" t="s">
        <v>14</v>
      </c>
      <c r="B6" s="14">
        <f>(RAW_DEX+DEX_Mod)</f>
        <v>14</v>
      </c>
      <c r="C6" s="15" t="s">
        <v>15</v>
      </c>
      <c r="D6" s="16">
        <f>(RAW_MAG+MAG_Mod)</f>
        <v>14</v>
      </c>
      <c r="E6" s="5"/>
      <c r="F6" s="5"/>
      <c r="G6" s="6"/>
      <c r="H6" s="7" t="s">
        <v>16</v>
      </c>
      <c r="I6" s="6"/>
      <c r="J6" s="6"/>
      <c r="K6" s="6"/>
      <c r="L6" s="6"/>
      <c r="M6" s="6"/>
      <c r="N6" s="6"/>
    </row>
    <row r="7" ht="17.25" customHeight="1">
      <c r="A7" s="13" t="s">
        <v>17</v>
      </c>
      <c r="B7" s="14">
        <f>(RAW_PAG+PAG_Mod)</f>
        <v>20</v>
      </c>
      <c r="C7" s="15" t="s">
        <v>18</v>
      </c>
      <c r="D7" s="16">
        <f>(RAW_NRG+NRG_Mod)</f>
        <v>11</v>
      </c>
      <c r="E7" s="5"/>
      <c r="F7" s="5"/>
      <c r="G7" s="6"/>
      <c r="H7" s="3" t="s">
        <v>19</v>
      </c>
      <c r="I7" s="6"/>
      <c r="J7" s="6"/>
      <c r="K7" s="6"/>
      <c r="L7" s="6"/>
      <c r="M7" s="6"/>
      <c r="N7" s="6"/>
    </row>
    <row r="8" ht="17.25" customHeight="1">
      <c r="A8" s="13" t="s">
        <v>20</v>
      </c>
      <c r="B8" s="14">
        <f>(RAW_PAW+PAW_Mod)</f>
        <v>13</v>
      </c>
      <c r="C8" s="15" t="s">
        <v>21</v>
      </c>
      <c r="D8" s="16">
        <f>(RAW_MAW+MAW_Mod)</f>
        <v>11</v>
      </c>
      <c r="E8" s="5"/>
      <c r="F8" s="17" t="s">
        <v>22</v>
      </c>
      <c r="H8" s="3" t="s">
        <v>23</v>
      </c>
      <c r="I8" s="3"/>
      <c r="J8" s="6"/>
      <c r="K8" s="6"/>
      <c r="L8" s="6"/>
      <c r="M8" s="6"/>
      <c r="N8" s="6"/>
    </row>
    <row r="9" ht="17.25" customHeight="1">
      <c r="A9" s="13"/>
      <c r="B9" s="18"/>
      <c r="C9" s="15"/>
      <c r="D9" s="15"/>
      <c r="E9" s="5"/>
      <c r="F9" s="19" t="s">
        <v>24</v>
      </c>
      <c r="G9" s="20"/>
      <c r="H9" s="6"/>
      <c r="I9" s="3"/>
      <c r="K9" s="6"/>
      <c r="L9" s="6"/>
      <c r="M9" s="6"/>
      <c r="N9" s="6"/>
    </row>
    <row r="10" ht="17.25" customHeight="1">
      <c r="A10" s="13" t="s">
        <v>22</v>
      </c>
      <c r="B10" s="18">
        <f>PST+PEN+PBD_Mod</f>
        <v>24</v>
      </c>
      <c r="C10" s="15" t="s">
        <v>25</v>
      </c>
      <c r="D10" s="15">
        <f>(MST+MEN)+MBD_Mod</f>
        <v>27</v>
      </c>
      <c r="E10" s="4"/>
      <c r="F10" s="21" t="s">
        <v>26</v>
      </c>
      <c r="G10" s="20">
        <f>B10-G9</f>
        <v>24</v>
      </c>
      <c r="H10" s="6"/>
      <c r="I10" s="3"/>
      <c r="J10" s="6"/>
      <c r="K10" s="6"/>
      <c r="L10" s="6"/>
      <c r="M10" s="6"/>
      <c r="N10" s="6"/>
    </row>
    <row r="11" ht="17.25" customHeight="1">
      <c r="A11" s="13" t="s">
        <v>27</v>
      </c>
      <c r="B11" s="18">
        <f>(2*PEN)+PAG+PFT_Mod</f>
        <v>42</v>
      </c>
      <c r="C11" s="15" t="s">
        <v>28</v>
      </c>
      <c r="D11" s="15">
        <f>(2*MEN)+MAG+MFT_Mod</f>
        <v>40</v>
      </c>
      <c r="E11" s="5"/>
      <c r="F11" s="22" t="s">
        <v>25</v>
      </c>
      <c r="H11" s="6"/>
      <c r="I11" s="6"/>
      <c r="J11" s="3"/>
      <c r="K11" s="6"/>
      <c r="L11" s="6"/>
      <c r="M11" s="6"/>
      <c r="N11" s="6"/>
    </row>
    <row r="12" ht="17.25" customHeight="1">
      <c r="A12" s="13" t="s">
        <v>29</v>
      </c>
      <c r="B12" s="18">
        <f>(4*PEN)+PAG+PEX_Mod</f>
        <v>64</v>
      </c>
      <c r="C12" s="15" t="s">
        <v>30</v>
      </c>
      <c r="D12" s="15">
        <f>(4*MEN)+MAG+MEX_Mod</f>
        <v>66</v>
      </c>
      <c r="E12" s="4"/>
      <c r="F12" s="23" t="s">
        <v>24</v>
      </c>
      <c r="G12" s="24"/>
      <c r="H12" s="6"/>
      <c r="I12" s="25">
        <f>(B7+B6)/2+Statistics!D5</f>
        <v>19</v>
      </c>
      <c r="J12" s="6"/>
      <c r="K12" s="6"/>
      <c r="L12" s="6"/>
      <c r="M12" s="6"/>
      <c r="N12" s="6"/>
    </row>
    <row r="13" ht="17.25" customHeight="1">
      <c r="A13" s="13" t="s">
        <v>31</v>
      </c>
      <c r="B13" s="18">
        <f>((PAG+PST)/5)*PMV_Mod</f>
        <v>6.2</v>
      </c>
      <c r="C13" s="15" t="s">
        <v>32</v>
      </c>
      <c r="D13" s="15">
        <f>((MAG+MST)/5)*MMV_Mod</f>
        <v>5.6</v>
      </c>
      <c r="E13" s="5"/>
      <c r="F13" s="23" t="s">
        <v>26</v>
      </c>
      <c r="G13" s="24">
        <f>D10-G12</f>
        <v>27</v>
      </c>
      <c r="H13" s="6"/>
      <c r="I13" s="6"/>
      <c r="J13" s="6"/>
      <c r="K13" s="6"/>
      <c r="L13" s="6"/>
      <c r="M13" s="6"/>
      <c r="N13" s="6"/>
    </row>
    <row r="14" ht="17.25" customHeight="1">
      <c r="A14" s="13"/>
      <c r="B14" s="18"/>
      <c r="C14" s="15"/>
      <c r="D14" s="15"/>
      <c r="E14" s="5"/>
      <c r="F14" s="5"/>
      <c r="G14" s="6"/>
      <c r="H14" s="6"/>
      <c r="I14" s="3" t="s">
        <v>33</v>
      </c>
      <c r="J14" s="6"/>
      <c r="K14" s="6"/>
      <c r="L14" s="6"/>
      <c r="M14" s="6"/>
      <c r="N14" s="6"/>
    </row>
    <row r="15" ht="17.25" customHeight="1">
      <c r="A15" s="13" t="s">
        <v>34</v>
      </c>
      <c r="B15" s="18">
        <f>(PST+DEX)/2+ACC_Mod</f>
        <v>12.5</v>
      </c>
      <c r="C15" s="15" t="s">
        <v>35</v>
      </c>
      <c r="D15" s="15">
        <f>(MST+MAG)/2+FCS_Mod</f>
        <v>14</v>
      </c>
      <c r="E15" s="5"/>
      <c r="F15" s="17" t="s">
        <v>27</v>
      </c>
      <c r="H15" s="6"/>
      <c r="I15" s="6"/>
      <c r="J15" s="6"/>
      <c r="K15" s="6"/>
      <c r="L15" s="6"/>
      <c r="M15" s="6"/>
      <c r="N15" s="6"/>
    </row>
    <row r="16" ht="17.25" customHeight="1">
      <c r="A16" s="13" t="s">
        <v>36</v>
      </c>
      <c r="B16" s="26">
        <f>(PST+DEX+PAG)/3+PCA_Mod</f>
        <v>15</v>
      </c>
      <c r="C16" s="15" t="s">
        <v>37</v>
      </c>
      <c r="D16" s="27">
        <f>(MST+NRG+MAG)/3+MCA_Mod</f>
        <v>13</v>
      </c>
      <c r="E16" s="5"/>
      <c r="F16" s="28" t="s">
        <v>24</v>
      </c>
      <c r="G16" s="24"/>
      <c r="H16" s="6"/>
      <c r="I16" s="3" t="s">
        <v>38</v>
      </c>
      <c r="J16" s="29">
        <f>I12+(Skills!I52*4)</f>
        <v>95</v>
      </c>
      <c r="K16" s="6"/>
      <c r="L16" s="6"/>
      <c r="M16" s="6"/>
      <c r="N16" s="6"/>
    </row>
    <row r="17" ht="17.25" customHeight="1">
      <c r="A17" s="13" t="s">
        <v>39</v>
      </c>
      <c r="B17" s="18">
        <f>(PAG+DEX)/2+PAG_Mod</f>
        <v>19</v>
      </c>
      <c r="C17" s="15" t="s">
        <v>40</v>
      </c>
      <c r="D17" s="15">
        <f>(NRG+MAG)/2+MDF_Mod</f>
        <v>12.5</v>
      </c>
      <c r="E17" s="5"/>
      <c r="F17" s="28" t="s">
        <v>41</v>
      </c>
      <c r="G17" s="30">
        <f>B11-G16</f>
        <v>42</v>
      </c>
      <c r="H17" s="6"/>
      <c r="I17" s="6"/>
      <c r="J17" s="6"/>
      <c r="K17" s="6"/>
      <c r="L17" s="6"/>
      <c r="M17" s="6"/>
      <c r="N17" s="6"/>
    </row>
    <row r="18" ht="17.25" customHeight="1">
      <c r="A18" s="13"/>
      <c r="B18" s="18"/>
      <c r="C18" s="15"/>
      <c r="D18" s="15"/>
      <c r="E18" s="5"/>
      <c r="F18" s="31" t="s">
        <v>28</v>
      </c>
      <c r="H18" s="6"/>
      <c r="I18" s="6"/>
      <c r="J18" s="6"/>
      <c r="K18" s="6"/>
      <c r="L18" s="6"/>
      <c r="M18" s="6"/>
      <c r="N18" s="6"/>
    </row>
    <row r="19" ht="17.25" customHeight="1">
      <c r="A19" s="32" t="s">
        <v>42</v>
      </c>
      <c r="B19" s="33">
        <f>VLOOKUP(PAW,Tables!A1:B41,2)+PSPD_Mod</f>
        <v>6</v>
      </c>
      <c r="C19" s="34" t="s">
        <v>43</v>
      </c>
      <c r="D19" s="34">
        <f>VLOOKUP(MAW,Tables!A1:B41,2)+MSPD_Mod</f>
        <v>3</v>
      </c>
      <c r="E19" s="5"/>
      <c r="F19" s="28" t="s">
        <v>24</v>
      </c>
      <c r="G19" s="24"/>
      <c r="H19" s="6"/>
      <c r="I19" s="6"/>
      <c r="J19" s="6"/>
      <c r="K19" s="6"/>
      <c r="L19" s="6"/>
      <c r="M19" s="6"/>
      <c r="N19" s="6"/>
    </row>
    <row r="20" ht="16.5" customHeight="1">
      <c r="A20" s="5"/>
      <c r="B20" s="5"/>
      <c r="C20" s="5"/>
      <c r="D20" s="5"/>
      <c r="E20" s="5"/>
      <c r="F20" s="28" t="s">
        <v>41</v>
      </c>
      <c r="G20" s="35">
        <f>D11-G19</f>
        <v>40</v>
      </c>
      <c r="H20" s="6"/>
      <c r="I20" s="6"/>
      <c r="J20" s="6"/>
      <c r="K20" s="6"/>
      <c r="L20" s="6"/>
      <c r="M20" s="6"/>
      <c r="N20" s="6"/>
    </row>
    <row r="21" ht="14.25" customHeight="1">
      <c r="A21" s="6"/>
      <c r="B21" s="6"/>
      <c r="C21" s="6"/>
      <c r="D21" s="6"/>
      <c r="E21" s="6"/>
      <c r="F21" s="6"/>
      <c r="G21" s="6"/>
      <c r="H21" s="6"/>
      <c r="I21" s="6"/>
      <c r="J21" s="6"/>
      <c r="K21" s="6"/>
      <c r="L21" s="6"/>
      <c r="M21" s="6"/>
      <c r="N21" s="6"/>
    </row>
    <row r="22" ht="17.25" customHeight="1">
      <c r="A22" s="13" t="s">
        <v>44</v>
      </c>
      <c r="B22" s="14">
        <v>5.0</v>
      </c>
      <c r="C22" s="36">
        <v>2.0</v>
      </c>
      <c r="D22" s="6"/>
      <c r="E22" s="6"/>
      <c r="F22" s="6"/>
      <c r="G22" s="6"/>
      <c r="H22" s="6"/>
      <c r="I22" s="6"/>
      <c r="J22" s="6"/>
      <c r="K22" s="6"/>
      <c r="L22" s="6"/>
      <c r="M22" s="6"/>
      <c r="N22" s="6"/>
    </row>
    <row r="23" ht="17.25" customHeight="1">
      <c r="A23" s="13" t="s">
        <v>45</v>
      </c>
      <c r="B23" s="14">
        <v>100.0</v>
      </c>
      <c r="C23" s="6"/>
      <c r="D23" s="6"/>
      <c r="E23" s="6"/>
      <c r="F23" s="6"/>
      <c r="G23" s="6"/>
      <c r="H23" s="6"/>
      <c r="I23" s="6"/>
      <c r="J23" s="6"/>
      <c r="K23" s="6"/>
      <c r="L23" s="6"/>
      <c r="M23" s="6"/>
      <c r="N23" s="6"/>
    </row>
    <row r="24" ht="17.25" customHeight="1">
      <c r="A24" s="13" t="s">
        <v>46</v>
      </c>
      <c r="B24" s="14">
        <v>4.0</v>
      </c>
      <c r="C24" s="6"/>
      <c r="D24" s="6"/>
      <c r="E24" s="6"/>
      <c r="F24" s="6"/>
      <c r="G24" s="6"/>
      <c r="H24" s="6"/>
      <c r="I24" s="6"/>
      <c r="J24" s="6"/>
      <c r="K24" s="6"/>
      <c r="L24" s="6"/>
      <c r="M24" s="6"/>
      <c r="N24" s="6"/>
    </row>
  </sheetData>
  <mergeCells count="4">
    <mergeCell ref="F8:G8"/>
    <mergeCell ref="F11:G11"/>
    <mergeCell ref="F15:G15"/>
    <mergeCell ref="F18:G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48.63"/>
    <col customWidth="1" hidden="1" min="2" max="8" width="10.75"/>
    <col customWidth="1" min="9" max="9" width="8.0"/>
    <col customWidth="1" min="10" max="12" width="10.13"/>
    <col customWidth="1" min="13" max="13" width="12.25"/>
    <col customWidth="1" min="14" max="24" width="10.13"/>
  </cols>
  <sheetData>
    <row r="1" ht="17.25" customHeight="1">
      <c r="A1" s="37" t="s">
        <v>47</v>
      </c>
      <c r="B1" s="38" t="s">
        <v>48</v>
      </c>
      <c r="C1" s="38" t="s">
        <v>49</v>
      </c>
      <c r="D1" s="38" t="s">
        <v>50</v>
      </c>
      <c r="E1" s="38" t="s">
        <v>51</v>
      </c>
      <c r="F1" s="38" t="s">
        <v>52</v>
      </c>
      <c r="G1" s="38" t="s">
        <v>53</v>
      </c>
      <c r="H1" s="38" t="s">
        <v>54</v>
      </c>
      <c r="I1" s="39" t="s">
        <v>55</v>
      </c>
      <c r="J1" s="40" t="s">
        <v>56</v>
      </c>
      <c r="K1" s="41" t="s">
        <v>57</v>
      </c>
      <c r="L1" s="42" t="s">
        <v>58</v>
      </c>
      <c r="M1" s="43" t="s">
        <v>59</v>
      </c>
      <c r="N1" s="44" t="s">
        <v>60</v>
      </c>
      <c r="O1" s="45" t="s">
        <v>61</v>
      </c>
      <c r="P1" s="46" t="s">
        <v>62</v>
      </c>
      <c r="Q1" s="47" t="s">
        <v>63</v>
      </c>
      <c r="R1" s="6"/>
      <c r="S1" s="6"/>
      <c r="T1" s="6"/>
      <c r="U1" s="6"/>
      <c r="V1" s="6"/>
      <c r="W1" s="6"/>
      <c r="X1" s="6"/>
    </row>
    <row r="2" ht="17.25" customHeight="1">
      <c r="A2" s="48" t="s">
        <v>64</v>
      </c>
      <c r="B2" s="49" t="s">
        <v>65</v>
      </c>
      <c r="C2" s="49" t="s">
        <v>66</v>
      </c>
      <c r="D2" s="49" t="s">
        <v>67</v>
      </c>
      <c r="E2" s="49">
        <f>VLOOKUP($B2,Tables!$D$1:$F$8,2)+VLOOKUP($C2,Tables!$H$1:$J$4,2)+VLOOKUP($D2,Tables!$L$1:$N$4,2)</f>
        <v>-4</v>
      </c>
      <c r="F2" s="49" t="s">
        <v>68</v>
      </c>
      <c r="G2" s="50" t="s">
        <v>68</v>
      </c>
      <c r="H2" s="51"/>
      <c r="I2" s="52">
        <v>10.0</v>
      </c>
      <c r="J2" s="53">
        <f t="shared" ref="J2:J8" si="2">SUM(INDIRECT(F2)+IF(ISERR(INDIRECT(G2)),0,INDIRECT(G2))+IF(ISERR(INDIRECT(H2)),0,INDIRECT(H2)))/(3-COUNTBLANK(F2:H2))</f>
        <v>14</v>
      </c>
      <c r="K2" s="54">
        <f>3*J2+I2*4+E2*5+(I3)+(I4)</f>
        <v>79</v>
      </c>
      <c r="L2" s="55">
        <f t="shared" ref="L2:L8" si="3">ROUND(I2/2,0)</f>
        <v>5</v>
      </c>
      <c r="M2" s="56">
        <f>VLOOKUP($B2,Tables!$D$1:$F$8,3)+VLOOKUP($C2,Tables!$H$1:$J$4,3)+VLOOKUP($D2,Tables!$L$1:$N$4,3)</f>
        <v>3</v>
      </c>
      <c r="N2" s="57">
        <f t="shared" ref="N2:N94" si="4">K2/2</f>
        <v>39.5</v>
      </c>
      <c r="O2" s="58">
        <f t="shared" ref="O2:O94" si="5">K2/4</f>
        <v>19.75</v>
      </c>
      <c r="P2" s="59">
        <f t="shared" ref="P2:Q2" si="1">O2-10</f>
        <v>9.75</v>
      </c>
      <c r="Q2" s="60">
        <f t="shared" si="1"/>
        <v>-0.25</v>
      </c>
      <c r="R2" s="6"/>
      <c r="S2" s="6"/>
      <c r="T2" s="6"/>
      <c r="U2" s="6"/>
      <c r="V2" s="6"/>
      <c r="W2" s="6"/>
      <c r="X2" s="6"/>
    </row>
    <row r="3" ht="17.25" customHeight="1">
      <c r="A3" s="48" t="s">
        <v>69</v>
      </c>
      <c r="B3" s="49" t="s">
        <v>65</v>
      </c>
      <c r="C3" s="49" t="s">
        <v>66</v>
      </c>
      <c r="D3" s="49" t="s">
        <v>67</v>
      </c>
      <c r="E3" s="49">
        <f>VLOOKUP($B3,Tables!$D$1:$F$8,2)+VLOOKUP($C3,Tables!$H$1:$J$4,2)+VLOOKUP($D3,Tables!$L$1:$N$4,2)</f>
        <v>-4</v>
      </c>
      <c r="F3" s="49" t="s">
        <v>68</v>
      </c>
      <c r="G3" s="50" t="s">
        <v>68</v>
      </c>
      <c r="H3" s="51"/>
      <c r="I3" s="52">
        <v>10.0</v>
      </c>
      <c r="J3" s="53">
        <f t="shared" si="2"/>
        <v>14</v>
      </c>
      <c r="K3" s="54">
        <f>3*J3+I3*4+E3*5+(I4)+(I2)</f>
        <v>79</v>
      </c>
      <c r="L3" s="55">
        <f t="shared" si="3"/>
        <v>5</v>
      </c>
      <c r="M3" s="56">
        <f>VLOOKUP($B3,Tables!$D$1:$F$8,3)+VLOOKUP($C3,Tables!$H$1:$J$4,3)+VLOOKUP($D3,Tables!$L$1:$N$4,3)</f>
        <v>3</v>
      </c>
      <c r="N3" s="57">
        <f t="shared" si="4"/>
        <v>39.5</v>
      </c>
      <c r="O3" s="58">
        <f t="shared" si="5"/>
        <v>19.75</v>
      </c>
      <c r="P3" s="59">
        <f t="shared" ref="P3:Q3" si="6">O3-10</f>
        <v>9.75</v>
      </c>
      <c r="Q3" s="60">
        <f t="shared" si="6"/>
        <v>-0.25</v>
      </c>
      <c r="R3" s="6"/>
      <c r="S3" s="6"/>
      <c r="T3" s="6"/>
      <c r="U3" s="6"/>
      <c r="V3" s="6"/>
      <c r="W3" s="6"/>
      <c r="X3" s="6"/>
    </row>
    <row r="4" ht="17.25" customHeight="1">
      <c r="A4" s="48" t="s">
        <v>70</v>
      </c>
      <c r="B4" s="49" t="s">
        <v>65</v>
      </c>
      <c r="C4" s="49" t="s">
        <v>66</v>
      </c>
      <c r="D4" s="49" t="s">
        <v>67</v>
      </c>
      <c r="E4" s="49">
        <f>VLOOKUP($B4,Tables!$D$1:$F$8,2)+VLOOKUP($C4,Tables!$H$1:$J$4,2)+VLOOKUP($D4,Tables!$L$1:$N$4,2)</f>
        <v>-4</v>
      </c>
      <c r="F4" s="49" t="s">
        <v>68</v>
      </c>
      <c r="G4" s="50" t="s">
        <v>68</v>
      </c>
      <c r="H4" s="51"/>
      <c r="I4" s="61">
        <v>7.0</v>
      </c>
      <c r="J4" s="53">
        <f t="shared" si="2"/>
        <v>14</v>
      </c>
      <c r="K4" s="54">
        <f>3*J4+I4*4+E4*5+(I3)</f>
        <v>60</v>
      </c>
      <c r="L4" s="55">
        <f t="shared" si="3"/>
        <v>4</v>
      </c>
      <c r="M4" s="56">
        <f>VLOOKUP($B4,Tables!$D$1:$F$8,3)+VLOOKUP($C4,Tables!$H$1:$J$4,3)+VLOOKUP($D4,Tables!$L$1:$N$4,3)</f>
        <v>3</v>
      </c>
      <c r="N4" s="57">
        <f t="shared" si="4"/>
        <v>30</v>
      </c>
      <c r="O4" s="58">
        <f t="shared" si="5"/>
        <v>15</v>
      </c>
      <c r="P4" s="59">
        <f t="shared" ref="P4:Q4" si="7">O4-10</f>
        <v>5</v>
      </c>
      <c r="Q4" s="60">
        <f t="shared" si="7"/>
        <v>-5</v>
      </c>
      <c r="R4" s="6"/>
      <c r="S4" s="6"/>
      <c r="T4" s="6"/>
      <c r="U4" s="6"/>
      <c r="V4" s="6"/>
      <c r="W4" s="6"/>
      <c r="X4" s="6"/>
    </row>
    <row r="5" ht="17.25" customHeight="1">
      <c r="A5" s="62" t="s">
        <v>71</v>
      </c>
      <c r="B5" s="49" t="s">
        <v>65</v>
      </c>
      <c r="C5" s="49" t="s">
        <v>66</v>
      </c>
      <c r="D5" s="49" t="s">
        <v>67</v>
      </c>
      <c r="E5" s="49">
        <f>VLOOKUP($B5,Tables!$D$1:$F$8,2)+VLOOKUP($C5,Tables!$H$1:$J$4,2)+VLOOKUP($D5,Tables!$L$1:$N$4,2)</f>
        <v>-4</v>
      </c>
      <c r="F5" s="49" t="s">
        <v>68</v>
      </c>
      <c r="G5" s="50" t="s">
        <v>68</v>
      </c>
      <c r="H5" s="51"/>
      <c r="I5" s="52">
        <v>2.0</v>
      </c>
      <c r="J5" s="53">
        <f t="shared" si="2"/>
        <v>14</v>
      </c>
      <c r="K5" s="54">
        <f t="shared" ref="K5:K6" si="9">3*J5+I5*4+E5*5+(I3)</f>
        <v>40</v>
      </c>
      <c r="L5" s="55">
        <f t="shared" si="3"/>
        <v>1</v>
      </c>
      <c r="M5" s="56">
        <f>VLOOKUP($B5,Tables!$D$1:$F$8,3)+VLOOKUP($C5,Tables!$H$1:$J$4,3)+VLOOKUP($D5,Tables!$L$1:$N$4,3)</f>
        <v>3</v>
      </c>
      <c r="N5" s="57">
        <f t="shared" si="4"/>
        <v>20</v>
      </c>
      <c r="O5" s="58">
        <f t="shared" si="5"/>
        <v>10</v>
      </c>
      <c r="P5" s="59">
        <f t="shared" ref="P5:Q5" si="8">O5-10</f>
        <v>0</v>
      </c>
      <c r="Q5" s="60">
        <f t="shared" si="8"/>
        <v>-10</v>
      </c>
      <c r="R5" s="6"/>
      <c r="S5" s="6"/>
      <c r="T5" s="6"/>
      <c r="U5" s="6"/>
      <c r="V5" s="6"/>
      <c r="W5" s="6"/>
      <c r="X5" s="6"/>
    </row>
    <row r="6" ht="17.25" customHeight="1">
      <c r="A6" s="62" t="s">
        <v>72</v>
      </c>
      <c r="B6" s="49" t="s">
        <v>65</v>
      </c>
      <c r="C6" s="49" t="s">
        <v>66</v>
      </c>
      <c r="D6" s="49" t="s">
        <v>67</v>
      </c>
      <c r="E6" s="49">
        <f>VLOOKUP($B6,Tables!$D$1:$F$8,2)+VLOOKUP($C6,Tables!$H$1:$J$4,2)+VLOOKUP($D6,Tables!$L$1:$N$4,2)</f>
        <v>-4</v>
      </c>
      <c r="F6" s="49" t="s">
        <v>68</v>
      </c>
      <c r="G6" s="50" t="s">
        <v>68</v>
      </c>
      <c r="H6" s="51"/>
      <c r="I6" s="52">
        <v>5.0</v>
      </c>
      <c r="J6" s="53">
        <f t="shared" si="2"/>
        <v>14</v>
      </c>
      <c r="K6" s="54">
        <f t="shared" si="9"/>
        <v>49</v>
      </c>
      <c r="L6" s="55">
        <f t="shared" si="3"/>
        <v>3</v>
      </c>
      <c r="M6" s="56">
        <f>VLOOKUP($B6,Tables!$D$1:$F$8,3)+VLOOKUP($C6,Tables!$H$1:$J$4,3)+VLOOKUP($D6,Tables!$L$1:$N$4,3)</f>
        <v>3</v>
      </c>
      <c r="N6" s="57">
        <f t="shared" si="4"/>
        <v>24.5</v>
      </c>
      <c r="O6" s="58">
        <f t="shared" si="5"/>
        <v>12.25</v>
      </c>
      <c r="P6" s="59">
        <f t="shared" ref="P6:Q6" si="10">O6-10</f>
        <v>2.25</v>
      </c>
      <c r="Q6" s="60">
        <f t="shared" si="10"/>
        <v>-7.75</v>
      </c>
      <c r="R6" s="6"/>
      <c r="S6" s="6"/>
      <c r="T6" s="6"/>
      <c r="U6" s="6"/>
      <c r="V6" s="6"/>
      <c r="W6" s="6"/>
      <c r="X6" s="6"/>
    </row>
    <row r="7" ht="17.25" customHeight="1">
      <c r="A7" s="62" t="s">
        <v>73</v>
      </c>
      <c r="B7" s="49" t="s">
        <v>65</v>
      </c>
      <c r="C7" s="49" t="s">
        <v>66</v>
      </c>
      <c r="D7" s="49" t="s">
        <v>67</v>
      </c>
      <c r="E7" s="49">
        <f>VLOOKUP($B7,Tables!$D$1:$F$8,2)+VLOOKUP($C7,Tables!$H$1:$J$4,2)+VLOOKUP($D7,Tables!$L$1:$N$4,2)</f>
        <v>-4</v>
      </c>
      <c r="F7" s="49" t="s">
        <v>68</v>
      </c>
      <c r="G7" s="50" t="s">
        <v>68</v>
      </c>
      <c r="H7" s="51"/>
      <c r="I7" s="52">
        <v>2.0</v>
      </c>
      <c r="J7" s="53">
        <f t="shared" si="2"/>
        <v>14</v>
      </c>
      <c r="K7" s="54">
        <f>3*J7+I7*4+E7*5+(I10)</f>
        <v>43</v>
      </c>
      <c r="L7" s="55">
        <f t="shared" si="3"/>
        <v>1</v>
      </c>
      <c r="M7" s="56">
        <f>VLOOKUP($B7,Tables!$D$1:$F$8,3)+VLOOKUP($C7,Tables!$H$1:$J$4,3)+VLOOKUP($D7,Tables!$L$1:$N$4,3)</f>
        <v>3</v>
      </c>
      <c r="N7" s="57">
        <f t="shared" si="4"/>
        <v>21.5</v>
      </c>
      <c r="O7" s="58">
        <f t="shared" si="5"/>
        <v>10.75</v>
      </c>
      <c r="P7" s="59">
        <f t="shared" ref="P7:Q7" si="11">O7-10</f>
        <v>0.75</v>
      </c>
      <c r="Q7" s="60">
        <f t="shared" si="11"/>
        <v>-9.25</v>
      </c>
      <c r="R7" s="6"/>
      <c r="S7" s="6"/>
      <c r="T7" s="6"/>
      <c r="U7" s="6"/>
      <c r="V7" s="6"/>
      <c r="W7" s="6"/>
      <c r="X7" s="6"/>
    </row>
    <row r="8" ht="17.25" customHeight="1">
      <c r="A8" s="62" t="s">
        <v>74</v>
      </c>
      <c r="B8" s="49" t="s">
        <v>65</v>
      </c>
      <c r="C8" s="49" t="s">
        <v>66</v>
      </c>
      <c r="D8" s="49" t="s">
        <v>67</v>
      </c>
      <c r="E8" s="49">
        <f>VLOOKUP($B8,Tables!$D$1:$F$8,2)+VLOOKUP($C8,Tables!$H$1:$J$4,2)+VLOOKUP($D8,Tables!$L$1:$N$4,2)</f>
        <v>-4</v>
      </c>
      <c r="F8" s="49" t="s">
        <v>68</v>
      </c>
      <c r="G8" s="50" t="s">
        <v>68</v>
      </c>
      <c r="H8" s="51"/>
      <c r="I8" s="52">
        <v>2.0</v>
      </c>
      <c r="J8" s="53">
        <f t="shared" si="2"/>
        <v>14</v>
      </c>
      <c r="K8" s="54">
        <f>3*J8+I8*4+E8*5+I9</f>
        <v>36</v>
      </c>
      <c r="L8" s="55">
        <f t="shared" si="3"/>
        <v>1</v>
      </c>
      <c r="M8" s="56">
        <f>VLOOKUP($B8,Tables!$D$1:$F$8,3)+VLOOKUP($C8,Tables!$H$1:$J$4,3)+VLOOKUP($D8,Tables!$L$1:$N$4,3)</f>
        <v>3</v>
      </c>
      <c r="N8" s="57">
        <f t="shared" si="4"/>
        <v>18</v>
      </c>
      <c r="O8" s="58">
        <f t="shared" si="5"/>
        <v>9</v>
      </c>
      <c r="P8" s="59">
        <f t="shared" ref="P8:Q8" si="12">O8-10</f>
        <v>-1</v>
      </c>
      <c r="Q8" s="60">
        <f t="shared" si="12"/>
        <v>-11</v>
      </c>
      <c r="R8" s="6"/>
      <c r="S8" s="6"/>
      <c r="T8" s="6"/>
      <c r="U8" s="6"/>
      <c r="V8" s="6"/>
      <c r="W8" s="6"/>
      <c r="X8" s="6"/>
    </row>
    <row r="9" ht="17.25" customHeight="1">
      <c r="A9" s="63" t="s">
        <v>75</v>
      </c>
      <c r="B9" s="64" t="s">
        <v>65</v>
      </c>
      <c r="C9" s="64" t="s">
        <v>66</v>
      </c>
      <c r="D9" s="64" t="s">
        <v>67</v>
      </c>
      <c r="E9" s="64">
        <f>VLOOKUP($B9,Tables!$D$1:$F$8,2)+VLOOKUP($C9,Tables!$H$1:$J$4,2)+VLOOKUP($D9,Tables!$L$1:$N$4,2)</f>
        <v>-4</v>
      </c>
      <c r="F9" s="64" t="s">
        <v>68</v>
      </c>
      <c r="G9" s="65" t="s">
        <v>68</v>
      </c>
      <c r="H9" s="66"/>
      <c r="I9" s="67">
        <v>6.0</v>
      </c>
      <c r="J9" s="68">
        <f>SUM(INDIRECT(F9)+IF(ISERR(INDIRECT(G9)),0,INDIRECT(G9))+IF(ISERR(INDIRECT(H9)),0,INDIRECT(H9)))/(3-COUNTBLANK(F9:H9))</f>
        <v>14</v>
      </c>
      <c r="K9" s="69">
        <f>3*J9+I9*4+E9*5</f>
        <v>46</v>
      </c>
      <c r="L9" s="70">
        <f>ROUND(I9/2,0)</f>
        <v>3</v>
      </c>
      <c r="M9" s="71">
        <f>VLOOKUP($B9,Tables!$D$1:$F$8,3)+VLOOKUP($C9,Tables!$H$1:$J$4,3)+VLOOKUP($D9,Tables!$L$1:$N$4,3)</f>
        <v>3</v>
      </c>
      <c r="N9" s="72">
        <f t="shared" si="4"/>
        <v>23</v>
      </c>
      <c r="O9" s="73">
        <f t="shared" si="5"/>
        <v>11.5</v>
      </c>
      <c r="P9" s="69">
        <f t="shared" ref="P9:Q9" si="13">O9-10</f>
        <v>1.5</v>
      </c>
      <c r="Q9" s="74">
        <f t="shared" si="13"/>
        <v>-8.5</v>
      </c>
      <c r="R9" s="75"/>
      <c r="S9" s="75"/>
      <c r="T9" s="75"/>
      <c r="U9" s="75"/>
      <c r="V9" s="75"/>
      <c r="W9" s="75"/>
      <c r="X9" s="75"/>
    </row>
    <row r="10" ht="17.25" customHeight="1">
      <c r="A10" s="62" t="s">
        <v>76</v>
      </c>
      <c r="B10" s="49" t="s">
        <v>65</v>
      </c>
      <c r="C10" s="49" t="s">
        <v>66</v>
      </c>
      <c r="D10" s="49" t="s">
        <v>67</v>
      </c>
      <c r="E10" s="49">
        <f>VLOOKUP($B10,Tables!$D$1:$F$8,2)+VLOOKUP($C10,Tables!$H$1:$J$4,2)+VLOOKUP($D10,Tables!$L$1:$N$4,2)</f>
        <v>-4</v>
      </c>
      <c r="F10" s="49" t="s">
        <v>68</v>
      </c>
      <c r="G10" s="50" t="s">
        <v>68</v>
      </c>
      <c r="H10" s="51"/>
      <c r="I10" s="52">
        <v>13.0</v>
      </c>
      <c r="J10" s="53">
        <f t="shared" ref="J10:J25" si="15">SUM(INDIRECT(F10)+IF(ISERR(INDIRECT(G10)),0,INDIRECT(G10))+IF(ISERR(INDIRECT(H10)),0,INDIRECT(H10)))/(3-COUNTBLANK(F10:H10))</f>
        <v>14</v>
      </c>
      <c r="K10" s="54">
        <f>(3*J10+I10*4+E10*5)+(I7)+(I66)</f>
        <v>84</v>
      </c>
      <c r="L10" s="55">
        <f t="shared" ref="L10:L25" si="16">ROUND(I10/2,0)</f>
        <v>7</v>
      </c>
      <c r="M10" s="56">
        <f>VLOOKUP($B10,Tables!$D$1:$F$8,3)+VLOOKUP($C10,Tables!$H$1:$J$4,3)+VLOOKUP($D10,Tables!$L$1:$N$4,3)</f>
        <v>3</v>
      </c>
      <c r="N10" s="57">
        <f t="shared" si="4"/>
        <v>42</v>
      </c>
      <c r="O10" s="58">
        <f t="shared" si="5"/>
        <v>21</v>
      </c>
      <c r="P10" s="59">
        <f t="shared" ref="P10:Q10" si="14">O10-10</f>
        <v>11</v>
      </c>
      <c r="Q10" s="60">
        <f t="shared" si="14"/>
        <v>1</v>
      </c>
      <c r="R10" s="6"/>
      <c r="S10" s="6"/>
      <c r="T10" s="6"/>
      <c r="U10" s="6"/>
      <c r="V10" s="6"/>
      <c r="W10" s="6"/>
      <c r="X10" s="6"/>
    </row>
    <row r="11" ht="17.25" customHeight="1">
      <c r="A11" s="62" t="s">
        <v>77</v>
      </c>
      <c r="B11" s="49" t="s">
        <v>65</v>
      </c>
      <c r="C11" s="49" t="s">
        <v>66</v>
      </c>
      <c r="D11" s="49" t="s">
        <v>67</v>
      </c>
      <c r="E11" s="49">
        <f>VLOOKUP($B11,Tables!$D$1:$F$8,2)+VLOOKUP($C11,Tables!$H$1:$J$4,2)+VLOOKUP($D11,Tables!$L$1:$N$4,2)</f>
        <v>-4</v>
      </c>
      <c r="F11" s="49" t="s">
        <v>68</v>
      </c>
      <c r="G11" s="50" t="s">
        <v>68</v>
      </c>
      <c r="H11" s="51"/>
      <c r="I11" s="52">
        <v>16.0</v>
      </c>
      <c r="J11" s="53">
        <f t="shared" si="15"/>
        <v>14</v>
      </c>
      <c r="K11" s="54">
        <f>(3*J11+I11*4+E11*5)+(I10)+(I7)</f>
        <v>101</v>
      </c>
      <c r="L11" s="55">
        <f t="shared" si="16"/>
        <v>8</v>
      </c>
      <c r="M11" s="56">
        <f>VLOOKUP($B11,Tables!$D$1:$F$8,3)+VLOOKUP($C11,Tables!$H$1:$J$4,3)+VLOOKUP($D11,Tables!$L$1:$N$4,3)</f>
        <v>3</v>
      </c>
      <c r="N11" s="57">
        <f t="shared" si="4"/>
        <v>50.5</v>
      </c>
      <c r="O11" s="58">
        <f t="shared" si="5"/>
        <v>25.25</v>
      </c>
      <c r="P11" s="59">
        <f t="shared" ref="P11:Q11" si="17">O11-10</f>
        <v>15.25</v>
      </c>
      <c r="Q11" s="60">
        <f t="shared" si="17"/>
        <v>5.25</v>
      </c>
      <c r="R11" s="6"/>
      <c r="S11" s="6"/>
      <c r="T11" s="6"/>
      <c r="U11" s="6"/>
      <c r="V11" s="6"/>
      <c r="W11" s="6"/>
      <c r="X11" s="6"/>
    </row>
    <row r="12" ht="17.25" customHeight="1">
      <c r="A12" s="48" t="s">
        <v>78</v>
      </c>
      <c r="B12" s="49" t="s">
        <v>65</v>
      </c>
      <c r="C12" s="49" t="s">
        <v>66</v>
      </c>
      <c r="D12" s="49" t="s">
        <v>67</v>
      </c>
      <c r="E12" s="49">
        <f>VLOOKUP($B12,Tables!$D$1:$F$8,2)+VLOOKUP($C12,Tables!$H$1:$J$4,2)+VLOOKUP($D12,Tables!$L$1:$N$4,2)</f>
        <v>-4</v>
      </c>
      <c r="F12" s="49" t="s">
        <v>68</v>
      </c>
      <c r="G12" s="50" t="s">
        <v>68</v>
      </c>
      <c r="H12" s="51"/>
      <c r="I12" s="61">
        <v>5.0</v>
      </c>
      <c r="J12" s="53">
        <f t="shared" si="15"/>
        <v>14</v>
      </c>
      <c r="K12" s="54">
        <f>3*J12+I12*4+E12*5+(I13)+(I2)</f>
        <v>64</v>
      </c>
      <c r="L12" s="55">
        <f t="shared" si="16"/>
        <v>3</v>
      </c>
      <c r="M12" s="56">
        <f>VLOOKUP($B12,Tables!$D$1:$F$8,3)+VLOOKUP($C12,Tables!$H$1:$J$4,3)+VLOOKUP($D12,Tables!$L$1:$N$4,3)</f>
        <v>3</v>
      </c>
      <c r="N12" s="57">
        <f t="shared" si="4"/>
        <v>32</v>
      </c>
      <c r="O12" s="58">
        <f t="shared" si="5"/>
        <v>16</v>
      </c>
      <c r="P12" s="59">
        <f t="shared" ref="P12:Q12" si="18">O12-10</f>
        <v>6</v>
      </c>
      <c r="Q12" s="60">
        <f t="shared" si="18"/>
        <v>-4</v>
      </c>
      <c r="R12" s="6"/>
      <c r="S12" s="6"/>
      <c r="T12" s="6"/>
      <c r="U12" s="6"/>
      <c r="V12" s="6"/>
      <c r="W12" s="6"/>
      <c r="X12" s="6"/>
    </row>
    <row r="13" ht="17.25" customHeight="1">
      <c r="A13" s="48" t="s">
        <v>79</v>
      </c>
      <c r="B13" s="49" t="s">
        <v>65</v>
      </c>
      <c r="C13" s="49" t="s">
        <v>66</v>
      </c>
      <c r="D13" s="49" t="s">
        <v>67</v>
      </c>
      <c r="E13" s="49">
        <f>VLOOKUP($B13,Tables!$D$1:$F$8,2)+VLOOKUP($C13,Tables!$H$1:$J$4,2)+VLOOKUP($D13,Tables!$L$1:$N$4,2)</f>
        <v>-4</v>
      </c>
      <c r="F13" s="49" t="s">
        <v>68</v>
      </c>
      <c r="G13" s="50" t="s">
        <v>68</v>
      </c>
      <c r="H13" s="51"/>
      <c r="I13" s="61">
        <v>12.0</v>
      </c>
      <c r="J13" s="53">
        <f t="shared" si="15"/>
        <v>14</v>
      </c>
      <c r="K13" s="54">
        <f>3*J13+I13*4+E13*5</f>
        <v>70</v>
      </c>
      <c r="L13" s="55">
        <f t="shared" si="16"/>
        <v>6</v>
      </c>
      <c r="M13" s="56">
        <f>VLOOKUP($B13,Tables!$D$1:$F$8,3)+VLOOKUP($C13,Tables!$H$1:$J$4,3)+VLOOKUP($D13,Tables!$L$1:$N$4,3)</f>
        <v>3</v>
      </c>
      <c r="N13" s="57">
        <f t="shared" si="4"/>
        <v>35</v>
      </c>
      <c r="O13" s="58">
        <f t="shared" si="5"/>
        <v>17.5</v>
      </c>
      <c r="P13" s="59">
        <f t="shared" ref="P13:Q13" si="19">O13-10</f>
        <v>7.5</v>
      </c>
      <c r="Q13" s="60">
        <f t="shared" si="19"/>
        <v>-2.5</v>
      </c>
      <c r="R13" s="6"/>
      <c r="S13" s="6"/>
      <c r="T13" s="6"/>
      <c r="U13" s="6"/>
      <c r="V13" s="6"/>
      <c r="W13" s="6"/>
      <c r="X13" s="6"/>
    </row>
    <row r="14" ht="17.25" customHeight="1">
      <c r="A14" s="62" t="s">
        <v>80</v>
      </c>
      <c r="B14" s="49" t="s">
        <v>65</v>
      </c>
      <c r="C14" s="49" t="s">
        <v>66</v>
      </c>
      <c r="D14" s="49" t="s">
        <v>67</v>
      </c>
      <c r="E14" s="49">
        <f>VLOOKUP($B14,Tables!$D$1:$F$8,2)+VLOOKUP($C14,Tables!$H$1:$J$4,2)+VLOOKUP($D14,Tables!$L$1:$N$4,2)</f>
        <v>-4</v>
      </c>
      <c r="F14" s="49" t="s">
        <v>68</v>
      </c>
      <c r="G14" s="50" t="s">
        <v>68</v>
      </c>
      <c r="H14" s="51"/>
      <c r="I14" s="52">
        <v>8.0</v>
      </c>
      <c r="J14" s="53">
        <f t="shared" si="15"/>
        <v>14</v>
      </c>
      <c r="K14" s="54">
        <f>3*J14+I14*4+E14*5+(I15*3)</f>
        <v>84</v>
      </c>
      <c r="L14" s="55">
        <f t="shared" si="16"/>
        <v>4</v>
      </c>
      <c r="M14" s="56">
        <f>VLOOKUP($B14,Tables!$D$1:$F$8,3)+VLOOKUP($C14,Tables!$H$1:$J$4,3)+VLOOKUP($D14,Tables!$L$1:$N$4,3)</f>
        <v>3</v>
      </c>
      <c r="N14" s="57">
        <f t="shared" si="4"/>
        <v>42</v>
      </c>
      <c r="O14" s="58">
        <f t="shared" si="5"/>
        <v>21</v>
      </c>
      <c r="P14" s="59">
        <f t="shared" ref="P14:Q14" si="20">O14-10</f>
        <v>11</v>
      </c>
      <c r="Q14" s="60">
        <f t="shared" si="20"/>
        <v>1</v>
      </c>
      <c r="R14" s="6"/>
      <c r="S14" s="6"/>
      <c r="T14" s="6"/>
      <c r="U14" s="6"/>
      <c r="V14" s="6"/>
      <c r="W14" s="6"/>
      <c r="X14" s="6"/>
    </row>
    <row r="15" ht="17.25" customHeight="1">
      <c r="A15" s="62" t="s">
        <v>81</v>
      </c>
      <c r="B15" s="49" t="s">
        <v>65</v>
      </c>
      <c r="C15" s="49" t="s">
        <v>66</v>
      </c>
      <c r="D15" s="49" t="s">
        <v>67</v>
      </c>
      <c r="E15" s="49">
        <f>VLOOKUP($B15,Tables!$D$1:$F$8,2)+VLOOKUP($C15,Tables!$H$1:$J$4,2)+VLOOKUP($D15,Tables!$L$1:$N$4,2)</f>
        <v>-4</v>
      </c>
      <c r="F15" s="49" t="s">
        <v>68</v>
      </c>
      <c r="G15" s="50" t="s">
        <v>68</v>
      </c>
      <c r="H15" s="51"/>
      <c r="I15" s="52">
        <v>10.0</v>
      </c>
      <c r="J15" s="53">
        <f t="shared" si="15"/>
        <v>14</v>
      </c>
      <c r="K15" s="54">
        <f>3*J15+I15*4+E15*5+(I14*3)</f>
        <v>86</v>
      </c>
      <c r="L15" s="55">
        <f t="shared" si="16"/>
        <v>5</v>
      </c>
      <c r="M15" s="56">
        <f>VLOOKUP($B15,Tables!$D$1:$F$8,3)+VLOOKUP($C15,Tables!$H$1:$J$4,3)+VLOOKUP($D15,Tables!$L$1:$N$4,3)</f>
        <v>3</v>
      </c>
      <c r="N15" s="57">
        <f t="shared" si="4"/>
        <v>43</v>
      </c>
      <c r="O15" s="58">
        <f t="shared" si="5"/>
        <v>21.5</v>
      </c>
      <c r="P15" s="59">
        <f t="shared" ref="P15:Q15" si="21">O15-10</f>
        <v>11.5</v>
      </c>
      <c r="Q15" s="60">
        <f t="shared" si="21"/>
        <v>1.5</v>
      </c>
      <c r="R15" s="6"/>
      <c r="S15" s="6"/>
      <c r="T15" s="6"/>
      <c r="U15" s="6"/>
      <c r="V15" s="6"/>
      <c r="W15" s="6"/>
      <c r="X15" s="6"/>
    </row>
    <row r="16" ht="17.25" customHeight="1">
      <c r="A16" s="48" t="s">
        <v>82</v>
      </c>
      <c r="B16" s="49" t="s">
        <v>65</v>
      </c>
      <c r="C16" s="49" t="s">
        <v>66</v>
      </c>
      <c r="D16" s="49" t="s">
        <v>67</v>
      </c>
      <c r="E16" s="49">
        <f>VLOOKUP($B16,Tables!$D$1:$F$8,2)+VLOOKUP($C16,Tables!$H$1:$J$4,2)+VLOOKUP($D16,Tables!$L$1:$N$4,2)</f>
        <v>-4</v>
      </c>
      <c r="F16" s="50" t="s">
        <v>68</v>
      </c>
      <c r="G16" s="50" t="s">
        <v>68</v>
      </c>
      <c r="H16" s="51"/>
      <c r="I16" s="61">
        <v>6.0</v>
      </c>
      <c r="J16" s="53">
        <f t="shared" si="15"/>
        <v>14</v>
      </c>
      <c r="K16" s="54">
        <f>3*J16+I16*4+E16*5</f>
        <v>46</v>
      </c>
      <c r="L16" s="55">
        <f t="shared" si="16"/>
        <v>3</v>
      </c>
      <c r="M16" s="56">
        <f>VLOOKUP($B16,Tables!$D$1:$F$8,3)+VLOOKUP($C16,Tables!$H$1:$J$4,3)+VLOOKUP($D16,Tables!$L$1:$N$4,3)</f>
        <v>3</v>
      </c>
      <c r="N16" s="57">
        <f t="shared" si="4"/>
        <v>23</v>
      </c>
      <c r="O16" s="58">
        <f t="shared" si="5"/>
        <v>11.5</v>
      </c>
      <c r="P16" s="59">
        <f t="shared" ref="P16:Q16" si="22">O16-10</f>
        <v>1.5</v>
      </c>
      <c r="Q16" s="60">
        <f t="shared" si="22"/>
        <v>-8.5</v>
      </c>
      <c r="R16" s="6"/>
      <c r="S16" s="6"/>
      <c r="T16" s="6"/>
      <c r="U16" s="6"/>
      <c r="V16" s="6"/>
      <c r="W16" s="6"/>
      <c r="X16" s="6"/>
    </row>
    <row r="17" ht="16.5" customHeight="1">
      <c r="A17" s="48" t="s">
        <v>83</v>
      </c>
      <c r="B17" s="49" t="s">
        <v>65</v>
      </c>
      <c r="C17" s="49" t="s">
        <v>66</v>
      </c>
      <c r="D17" s="49" t="s">
        <v>67</v>
      </c>
      <c r="E17" s="49">
        <f>VLOOKUP($B17,Tables!$D$1:$F$8,2)+VLOOKUP($C17,Tables!$H$1:$J$4,2)+VLOOKUP($D17,Tables!$L$1:$N$4,2)</f>
        <v>-4</v>
      </c>
      <c r="F17" s="49" t="s">
        <v>68</v>
      </c>
      <c r="G17" s="50" t="s">
        <v>68</v>
      </c>
      <c r="H17" s="51"/>
      <c r="I17" s="52">
        <v>6.0</v>
      </c>
      <c r="J17" s="53">
        <f t="shared" si="15"/>
        <v>14</v>
      </c>
      <c r="K17" s="54">
        <f>3*J17+I17*4+E17*5+(I13*3)</f>
        <v>82</v>
      </c>
      <c r="L17" s="55">
        <f t="shared" si="16"/>
        <v>3</v>
      </c>
      <c r="M17" s="56">
        <f>VLOOKUP($B17,Tables!$D$1:$F$8,3)+VLOOKUP($C17,Tables!$H$1:$J$4,3)+VLOOKUP($D17,Tables!$L$1:$N$4,3)</f>
        <v>3</v>
      </c>
      <c r="N17" s="57">
        <f t="shared" si="4"/>
        <v>41</v>
      </c>
      <c r="O17" s="58">
        <f t="shared" si="5"/>
        <v>20.5</v>
      </c>
      <c r="P17" s="59">
        <f t="shared" ref="P17:Q17" si="23">O17-10</f>
        <v>10.5</v>
      </c>
      <c r="Q17" s="60">
        <f t="shared" si="23"/>
        <v>0.5</v>
      </c>
      <c r="R17" s="6"/>
      <c r="S17" s="6"/>
      <c r="T17" s="6"/>
      <c r="U17" s="6"/>
      <c r="V17" s="6"/>
      <c r="W17" s="6"/>
      <c r="X17" s="6"/>
    </row>
    <row r="18" ht="17.25" customHeight="1">
      <c r="A18" s="62" t="s">
        <v>84</v>
      </c>
      <c r="B18" s="49" t="s">
        <v>85</v>
      </c>
      <c r="C18" s="49" t="s">
        <v>66</v>
      </c>
      <c r="D18" s="49" t="s">
        <v>67</v>
      </c>
      <c r="E18" s="49">
        <f>VLOOKUP($B18,Tables!$D$2:$F$8,2)+VLOOKUP($C18,Tables!$H$1:$J$4,2)+VLOOKUP($D18,Tables!$L$1:$N$4,2)</f>
        <v>-2</v>
      </c>
      <c r="F18" s="49" t="s">
        <v>86</v>
      </c>
      <c r="G18" s="50" t="s">
        <v>87</v>
      </c>
      <c r="H18" s="51"/>
      <c r="I18" s="52">
        <v>9.0</v>
      </c>
      <c r="J18" s="53">
        <f t="shared" si="15"/>
        <v>17</v>
      </c>
      <c r="K18" s="54">
        <f t="shared" ref="K18:K19" si="25">3*J18+I18*4+E18*5+(I37)+(I38)</f>
        <v>97</v>
      </c>
      <c r="L18" s="55">
        <f t="shared" si="16"/>
        <v>5</v>
      </c>
      <c r="M18" s="56">
        <f>VLOOKUP($B18,Tables!$D$1:$F$8,3)+VLOOKUP($C18,Tables!$H$1:$J$4,3)+VLOOKUP($D18,Tables!$L$1:$N$4,3)</f>
        <v>3</v>
      </c>
      <c r="N18" s="57">
        <f t="shared" si="4"/>
        <v>48.5</v>
      </c>
      <c r="O18" s="58">
        <f t="shared" si="5"/>
        <v>24.25</v>
      </c>
      <c r="P18" s="59">
        <f t="shared" ref="P18:Q18" si="24">O18-10</f>
        <v>14.25</v>
      </c>
      <c r="Q18" s="60">
        <f t="shared" si="24"/>
        <v>4.25</v>
      </c>
      <c r="R18" s="6"/>
      <c r="S18" s="6"/>
      <c r="T18" s="6"/>
      <c r="U18" s="6"/>
      <c r="V18" s="6"/>
      <c r="W18" s="6"/>
      <c r="X18" s="6"/>
    </row>
    <row r="19" ht="17.25" customHeight="1">
      <c r="A19" s="62" t="s">
        <v>88</v>
      </c>
      <c r="B19" s="49" t="s">
        <v>85</v>
      </c>
      <c r="C19" s="49" t="s">
        <v>66</v>
      </c>
      <c r="D19" s="49" t="s">
        <v>67</v>
      </c>
      <c r="E19" s="49">
        <f>VLOOKUP($B19,Tables!$D$2:$F$8,2)+VLOOKUP($C19,Tables!$H$1:$J$4,2)+VLOOKUP($D19,Tables!$L$1:$N$4,2)</f>
        <v>-2</v>
      </c>
      <c r="F19" s="49" t="s">
        <v>86</v>
      </c>
      <c r="G19" s="50" t="s">
        <v>87</v>
      </c>
      <c r="H19" s="51"/>
      <c r="I19" s="52">
        <v>4.0</v>
      </c>
      <c r="J19" s="53">
        <f t="shared" si="15"/>
        <v>17</v>
      </c>
      <c r="K19" s="54">
        <f t="shared" si="25"/>
        <v>69</v>
      </c>
      <c r="L19" s="55">
        <f t="shared" si="16"/>
        <v>2</v>
      </c>
      <c r="M19" s="56">
        <f>VLOOKUP($B19,Tables!$D$1:$F$8,3)+VLOOKUP($C19,Tables!$H$1:$J$4,3)+VLOOKUP($D19,Tables!$L$1:$N$4,3)</f>
        <v>3</v>
      </c>
      <c r="N19" s="57">
        <f t="shared" si="4"/>
        <v>34.5</v>
      </c>
      <c r="O19" s="58">
        <f t="shared" si="5"/>
        <v>17.25</v>
      </c>
      <c r="P19" s="59">
        <f t="shared" ref="P19:Q19" si="26">O19-10</f>
        <v>7.25</v>
      </c>
      <c r="Q19" s="60">
        <f t="shared" si="26"/>
        <v>-2.75</v>
      </c>
      <c r="R19" s="6"/>
      <c r="S19" s="6"/>
      <c r="T19" s="6"/>
      <c r="U19" s="6"/>
      <c r="V19" s="6"/>
      <c r="W19" s="6"/>
      <c r="X19" s="6"/>
    </row>
    <row r="20" ht="17.25" customHeight="1">
      <c r="A20" s="62" t="s">
        <v>89</v>
      </c>
      <c r="B20" s="49" t="s">
        <v>85</v>
      </c>
      <c r="C20" s="49" t="s">
        <v>66</v>
      </c>
      <c r="D20" s="49" t="s">
        <v>67</v>
      </c>
      <c r="E20" s="49">
        <f>VLOOKUP($B20,Tables!$D$2:$F$8,2)+VLOOKUP($C20,Tables!$H$1:$J$4,2)+VLOOKUP($D20,Tables!$L$1:$N$4,2)</f>
        <v>-2</v>
      </c>
      <c r="F20" s="49" t="s">
        <v>86</v>
      </c>
      <c r="G20" s="50" t="s">
        <v>90</v>
      </c>
      <c r="H20" s="51"/>
      <c r="I20" s="52">
        <v>7.0</v>
      </c>
      <c r="J20" s="53">
        <f t="shared" si="15"/>
        <v>15.5</v>
      </c>
      <c r="K20" s="54">
        <f>3*J20+I20*4+E20*5+(I38)+(I91)</f>
        <v>88.5</v>
      </c>
      <c r="L20" s="55">
        <f t="shared" si="16"/>
        <v>4</v>
      </c>
      <c r="M20" s="56">
        <f>VLOOKUP($B20,Tables!$D$1:$F$8,3)+VLOOKUP($C20,Tables!$H$1:$J$4,3)+VLOOKUP($D20,Tables!$L$1:$N$4,3)</f>
        <v>3</v>
      </c>
      <c r="N20" s="57">
        <f t="shared" si="4"/>
        <v>44.25</v>
      </c>
      <c r="O20" s="58">
        <f t="shared" si="5"/>
        <v>22.125</v>
      </c>
      <c r="P20" s="59">
        <f t="shared" ref="P20:Q20" si="27">O20-10</f>
        <v>12.125</v>
      </c>
      <c r="Q20" s="60">
        <f t="shared" si="27"/>
        <v>2.125</v>
      </c>
      <c r="R20" s="6"/>
      <c r="S20" s="6"/>
      <c r="T20" s="6"/>
      <c r="U20" s="6"/>
      <c r="V20" s="6"/>
      <c r="W20" s="6"/>
      <c r="X20" s="6"/>
    </row>
    <row r="21" ht="17.25" customHeight="1">
      <c r="A21" s="62" t="s">
        <v>91</v>
      </c>
      <c r="B21" s="49" t="s">
        <v>85</v>
      </c>
      <c r="C21" s="49" t="s">
        <v>66</v>
      </c>
      <c r="D21" s="49" t="s">
        <v>67</v>
      </c>
      <c r="E21" s="49">
        <f>VLOOKUP($B21,Tables!$D$2:$F$8,2)+VLOOKUP($C21,Tables!$H$1:$J$4,2)+VLOOKUP($D21,Tables!$L$1:$N$4,2)</f>
        <v>-2</v>
      </c>
      <c r="F21" s="50" t="s">
        <v>92</v>
      </c>
      <c r="G21" s="50" t="s">
        <v>90</v>
      </c>
      <c r="H21" s="51"/>
      <c r="I21" s="52">
        <v>8.0</v>
      </c>
      <c r="J21" s="53">
        <f t="shared" si="15"/>
        <v>12</v>
      </c>
      <c r="K21" s="54">
        <f>3*J21+I21*4+E21*5+(I32)+(I25)</f>
        <v>83</v>
      </c>
      <c r="L21" s="55">
        <f t="shared" si="16"/>
        <v>4</v>
      </c>
      <c r="M21" s="56">
        <f>VLOOKUP($B21,Tables!$D$1:$F$8,3)+VLOOKUP($C21,Tables!$H$1:$J$4,3)+VLOOKUP($D21,Tables!$L$1:$N$4,3)</f>
        <v>3</v>
      </c>
      <c r="N21" s="57">
        <f t="shared" si="4"/>
        <v>41.5</v>
      </c>
      <c r="O21" s="58">
        <f t="shared" si="5"/>
        <v>20.75</v>
      </c>
      <c r="P21" s="59">
        <f t="shared" ref="P21:Q21" si="28">O21-10</f>
        <v>10.75</v>
      </c>
      <c r="Q21" s="60">
        <f t="shared" si="28"/>
        <v>0.75</v>
      </c>
      <c r="R21" s="6"/>
      <c r="S21" s="6"/>
      <c r="T21" s="6"/>
      <c r="U21" s="6"/>
      <c r="V21" s="6"/>
      <c r="W21" s="6"/>
      <c r="X21" s="6"/>
    </row>
    <row r="22" ht="17.25" customHeight="1">
      <c r="A22" s="62" t="s">
        <v>93</v>
      </c>
      <c r="B22" s="49" t="s">
        <v>85</v>
      </c>
      <c r="C22" s="49" t="s">
        <v>66</v>
      </c>
      <c r="D22" s="49" t="s">
        <v>67</v>
      </c>
      <c r="E22" s="49">
        <f>VLOOKUP($B22,Tables!$D$2:$F$8,2)+VLOOKUP($C22,Tables!$H$1:$J$4,2)+VLOOKUP($D22,Tables!$L$1:$N$4,2)</f>
        <v>-2</v>
      </c>
      <c r="F22" s="50" t="s">
        <v>92</v>
      </c>
      <c r="G22" s="50" t="s">
        <v>90</v>
      </c>
      <c r="H22" s="51"/>
      <c r="I22" s="52">
        <v>1.0</v>
      </c>
      <c r="J22" s="53">
        <f t="shared" si="15"/>
        <v>12</v>
      </c>
      <c r="K22" s="54">
        <f>3*J22+I22*4+E22*5</f>
        <v>30</v>
      </c>
      <c r="L22" s="55">
        <f t="shared" si="16"/>
        <v>1</v>
      </c>
      <c r="M22" s="56">
        <f>VLOOKUP($B22,Tables!$D$1:$F$8,3)+VLOOKUP($C22,Tables!$H$1:$J$4,3)+VLOOKUP($D22,Tables!$L$1:$N$4,3)</f>
        <v>3</v>
      </c>
      <c r="N22" s="57">
        <f t="shared" si="4"/>
        <v>15</v>
      </c>
      <c r="O22" s="58">
        <f t="shared" si="5"/>
        <v>7.5</v>
      </c>
      <c r="P22" s="59">
        <f t="shared" ref="P22:Q22" si="29">O22-10</f>
        <v>-2.5</v>
      </c>
      <c r="Q22" s="60">
        <f t="shared" si="29"/>
        <v>-12.5</v>
      </c>
      <c r="R22" s="6"/>
      <c r="S22" s="6"/>
      <c r="T22" s="6"/>
      <c r="U22" s="6"/>
      <c r="V22" s="6"/>
      <c r="W22" s="6"/>
      <c r="X22" s="6"/>
    </row>
    <row r="23" ht="17.25" customHeight="1">
      <c r="A23" s="62" t="s">
        <v>94</v>
      </c>
      <c r="B23" s="49" t="s">
        <v>85</v>
      </c>
      <c r="C23" s="49" t="s">
        <v>66</v>
      </c>
      <c r="D23" s="49" t="s">
        <v>67</v>
      </c>
      <c r="E23" s="49">
        <f>VLOOKUP($B23,Tables!$D$2:$F$8,2)+VLOOKUP($C23,Tables!$H$1:$J$4,2)+VLOOKUP($D23,Tables!$L$1:$N$4,2)</f>
        <v>-2</v>
      </c>
      <c r="F23" s="50" t="s">
        <v>95</v>
      </c>
      <c r="G23" s="50" t="s">
        <v>68</v>
      </c>
      <c r="H23" s="51"/>
      <c r="I23" s="52">
        <v>12.0</v>
      </c>
      <c r="J23" s="53">
        <f t="shared" si="15"/>
        <v>14</v>
      </c>
      <c r="K23" s="54">
        <f>3*J23+I23*4+E23*5+I24+I30</f>
        <v>95</v>
      </c>
      <c r="L23" s="55">
        <f t="shared" si="16"/>
        <v>6</v>
      </c>
      <c r="M23" s="56">
        <f>VLOOKUP($B23,Tables!$D$1:$F$8,3)+VLOOKUP($C23,Tables!$H$1:$J$4,3)+VLOOKUP($D23,Tables!$L$1:$N$4,3)</f>
        <v>3</v>
      </c>
      <c r="N23" s="57">
        <f t="shared" si="4"/>
        <v>47.5</v>
      </c>
      <c r="O23" s="58">
        <f t="shared" si="5"/>
        <v>23.75</v>
      </c>
      <c r="P23" s="59">
        <f t="shared" ref="P23:Q23" si="30">O23-10</f>
        <v>13.75</v>
      </c>
      <c r="Q23" s="60">
        <f t="shared" si="30"/>
        <v>3.75</v>
      </c>
      <c r="R23" s="6"/>
      <c r="S23" s="6"/>
      <c r="T23" s="6"/>
      <c r="U23" s="6"/>
      <c r="V23" s="6"/>
      <c r="W23" s="6"/>
      <c r="X23" s="6"/>
    </row>
    <row r="24" ht="17.25" customHeight="1">
      <c r="A24" s="62" t="s">
        <v>96</v>
      </c>
      <c r="B24" s="49" t="s">
        <v>85</v>
      </c>
      <c r="C24" s="49" t="s">
        <v>66</v>
      </c>
      <c r="D24" s="49" t="s">
        <v>67</v>
      </c>
      <c r="E24" s="49">
        <f>VLOOKUP($B24,Tables!$D$2:$F$8,2)+VLOOKUP($C24,Tables!$H$1:$J$4,2)+VLOOKUP($D24,Tables!$L$1:$N$4,2)</f>
        <v>-2</v>
      </c>
      <c r="F24" s="50" t="s">
        <v>95</v>
      </c>
      <c r="G24" s="50" t="s">
        <v>68</v>
      </c>
      <c r="H24" s="51"/>
      <c r="I24" s="52">
        <v>9.0</v>
      </c>
      <c r="J24" s="53">
        <f t="shared" si="15"/>
        <v>14</v>
      </c>
      <c r="K24" s="54">
        <f>3*J24+I24*4+E24*5+(I23)+(I18)</f>
        <v>89</v>
      </c>
      <c r="L24" s="55">
        <f t="shared" si="16"/>
        <v>5</v>
      </c>
      <c r="M24" s="56">
        <f>VLOOKUP($B24,Tables!$D$1:$F$8,3)+VLOOKUP($C24,Tables!$H$1:$J$4,3)+VLOOKUP($D24,Tables!$L$1:$N$4,3)</f>
        <v>3</v>
      </c>
      <c r="N24" s="57">
        <f t="shared" si="4"/>
        <v>44.5</v>
      </c>
      <c r="O24" s="58">
        <f t="shared" si="5"/>
        <v>22.25</v>
      </c>
      <c r="P24" s="59">
        <f t="shared" ref="P24:Q24" si="31">O24-10</f>
        <v>12.25</v>
      </c>
      <c r="Q24" s="60">
        <f t="shared" si="31"/>
        <v>2.25</v>
      </c>
      <c r="R24" s="6"/>
      <c r="S24" s="6"/>
      <c r="T24" s="6"/>
      <c r="U24" s="6"/>
      <c r="V24" s="6"/>
      <c r="W24" s="6"/>
      <c r="X24" s="6"/>
    </row>
    <row r="25" ht="17.25" customHeight="1">
      <c r="A25" s="62" t="s">
        <v>97</v>
      </c>
      <c r="B25" s="49" t="s">
        <v>85</v>
      </c>
      <c r="C25" s="49" t="s">
        <v>66</v>
      </c>
      <c r="D25" s="49" t="s">
        <v>67</v>
      </c>
      <c r="E25" s="49">
        <f>VLOOKUP($B25,Tables!$D$2:$F$8,2)+VLOOKUP($C25,Tables!$H$1:$J$4,2)+VLOOKUP($D25,Tables!$L$1:$N$4,2)</f>
        <v>-2</v>
      </c>
      <c r="F25" s="50" t="s">
        <v>87</v>
      </c>
      <c r="G25" s="50" t="s">
        <v>68</v>
      </c>
      <c r="H25" s="51"/>
      <c r="I25" s="52">
        <v>9.0</v>
      </c>
      <c r="J25" s="53">
        <f t="shared" si="15"/>
        <v>14</v>
      </c>
      <c r="K25" s="54">
        <f>3*J25+I25*4+E25*5+I26+I21</f>
        <v>84</v>
      </c>
      <c r="L25" s="55">
        <f t="shared" si="16"/>
        <v>5</v>
      </c>
      <c r="M25" s="56">
        <f>VLOOKUP($B25,Tables!$D$1:$F$8,3)+VLOOKUP($C25,Tables!$H$1:$J$4,3)+VLOOKUP($D25,Tables!$L$1:$N$4,3)</f>
        <v>3</v>
      </c>
      <c r="N25" s="57">
        <f t="shared" si="4"/>
        <v>42</v>
      </c>
      <c r="O25" s="58">
        <f t="shared" si="5"/>
        <v>21</v>
      </c>
      <c r="P25" s="59">
        <f t="shared" ref="P25:Q25" si="32">O25-10</f>
        <v>11</v>
      </c>
      <c r="Q25" s="60">
        <f t="shared" si="32"/>
        <v>1</v>
      </c>
      <c r="R25" s="6"/>
      <c r="S25" s="6"/>
      <c r="T25" s="6"/>
      <c r="U25" s="6"/>
      <c r="V25" s="6"/>
      <c r="W25" s="6"/>
      <c r="X25" s="6"/>
    </row>
    <row r="26" ht="17.25" customHeight="1">
      <c r="A26" s="76" t="s">
        <v>98</v>
      </c>
      <c r="B26" s="77" t="s">
        <v>85</v>
      </c>
      <c r="C26" s="77" t="s">
        <v>66</v>
      </c>
      <c r="D26" s="77" t="s">
        <v>67</v>
      </c>
      <c r="E26" s="77">
        <f>VLOOKUP($B26,Tables!$D$2:$F$8,2)+VLOOKUP($C26,Tables!$H$1:$J$4,2)+VLOOKUP($D26,Tables!$L$1:$N$4,2)</f>
        <v>-2</v>
      </c>
      <c r="F26" s="78" t="s">
        <v>87</v>
      </c>
      <c r="G26" s="78" t="s">
        <v>68</v>
      </c>
      <c r="H26" s="79"/>
      <c r="I26" s="80">
        <v>8.0</v>
      </c>
      <c r="J26" s="81">
        <f>SUM(INDIRECT(F26)+IF(ISERR(INDIRECT(G26)),0,INDIRECT(G26))+IF(ISERR(INDIRECT(H26)),0,INDIRECT(H26)))/(3-COUNTBLANK(F26:H26))</f>
        <v>14</v>
      </c>
      <c r="K26" s="82">
        <f>3*J26+I26*4+E26*5+I21+I32</f>
        <v>88</v>
      </c>
      <c r="L26" s="83">
        <f>ROUND(I26/2,0)</f>
        <v>4</v>
      </c>
      <c r="M26" s="84">
        <f>VLOOKUP($B26,Tables!$D$1:$F$8,3)+VLOOKUP($C26,Tables!$H$1:$J$4,3)+VLOOKUP($D26,Tables!$L$1:$N$4,3)</f>
        <v>3</v>
      </c>
      <c r="N26" s="85">
        <f t="shared" si="4"/>
        <v>44</v>
      </c>
      <c r="O26" s="86">
        <f t="shared" si="5"/>
        <v>22</v>
      </c>
      <c r="P26" s="82">
        <f t="shared" ref="P26:Q26" si="33">O26-10</f>
        <v>12</v>
      </c>
      <c r="Q26" s="87">
        <f t="shared" si="33"/>
        <v>2</v>
      </c>
      <c r="R26" s="88"/>
      <c r="S26" s="88"/>
      <c r="T26" s="88"/>
      <c r="U26" s="88"/>
      <c r="V26" s="88"/>
      <c r="W26" s="88"/>
      <c r="X26" s="88"/>
    </row>
    <row r="27" ht="17.25" customHeight="1">
      <c r="A27" s="62" t="s">
        <v>99</v>
      </c>
      <c r="B27" s="49" t="s">
        <v>85</v>
      </c>
      <c r="C27" s="49" t="s">
        <v>66</v>
      </c>
      <c r="D27" s="49" t="s">
        <v>67</v>
      </c>
      <c r="E27" s="49">
        <f>VLOOKUP($B27,Tables!$D$2:$F$8,2)+VLOOKUP($C27,Tables!$H$1:$J$4,2)+VLOOKUP($D27,Tables!$L$1:$N$4,2)</f>
        <v>-2</v>
      </c>
      <c r="F27" s="50" t="s">
        <v>87</v>
      </c>
      <c r="G27" s="50" t="s">
        <v>68</v>
      </c>
      <c r="H27" s="51"/>
      <c r="I27" s="52">
        <v>3.0</v>
      </c>
      <c r="J27" s="53">
        <f t="shared" ref="J27:J40" si="35">SUM(INDIRECT(F27)+IF(ISERR(INDIRECT(G27)),0,INDIRECT(G27))+IF(ISERR(INDIRECT(H27)),0,INDIRECT(H27)))/(3-COUNTBLANK(F27:H27))</f>
        <v>14</v>
      </c>
      <c r="K27" s="54">
        <f>3*J27+I27*4+E27*5+I26+I32</f>
        <v>68</v>
      </c>
      <c r="L27" s="55">
        <f t="shared" ref="L27:L40" si="36">ROUND(I27/2,0)</f>
        <v>2</v>
      </c>
      <c r="M27" s="56">
        <f>VLOOKUP($B27,Tables!$D$1:$F$8,3)+VLOOKUP($C27,Tables!$H$1:$J$4,3)+VLOOKUP($D27,Tables!$L$1:$N$4,3)</f>
        <v>3</v>
      </c>
      <c r="N27" s="57">
        <f t="shared" si="4"/>
        <v>34</v>
      </c>
      <c r="O27" s="58">
        <f t="shared" si="5"/>
        <v>17</v>
      </c>
      <c r="P27" s="59">
        <f t="shared" ref="P27:Q27" si="34">O27-10</f>
        <v>7</v>
      </c>
      <c r="Q27" s="60">
        <f t="shared" si="34"/>
        <v>-3</v>
      </c>
      <c r="R27" s="6"/>
      <c r="S27" s="6"/>
      <c r="T27" s="6"/>
      <c r="U27" s="6"/>
      <c r="V27" s="6"/>
      <c r="W27" s="6"/>
      <c r="X27" s="6"/>
    </row>
    <row r="28" ht="17.25" customHeight="1">
      <c r="A28" s="62" t="s">
        <v>100</v>
      </c>
      <c r="B28" s="49" t="s">
        <v>85</v>
      </c>
      <c r="C28" s="49" t="s">
        <v>66</v>
      </c>
      <c r="D28" s="49" t="s">
        <v>67</v>
      </c>
      <c r="E28" s="49">
        <f>VLOOKUP($B28,Tables!$D$2:$F$8,2)+VLOOKUP($C28,Tables!$H$1:$J$4,2)+VLOOKUP($D28,Tables!$L$1:$N$4,2)</f>
        <v>-2</v>
      </c>
      <c r="F28" s="50" t="s">
        <v>87</v>
      </c>
      <c r="G28" s="50" t="s">
        <v>68</v>
      </c>
      <c r="H28" s="51"/>
      <c r="I28" s="52">
        <v>3.0</v>
      </c>
      <c r="J28" s="53">
        <f t="shared" si="35"/>
        <v>14</v>
      </c>
      <c r="K28" s="54">
        <f>3*J28+I28*4+E28*5+I21+I32</f>
        <v>68</v>
      </c>
      <c r="L28" s="55">
        <f t="shared" si="36"/>
        <v>2</v>
      </c>
      <c r="M28" s="56">
        <f>VLOOKUP($B28,Tables!$D$1:$F$8,3)+VLOOKUP($C28,Tables!$H$1:$J$4,3)+VLOOKUP($D28,Tables!$L$1:$N$4,3)</f>
        <v>3</v>
      </c>
      <c r="N28" s="57">
        <f t="shared" si="4"/>
        <v>34</v>
      </c>
      <c r="O28" s="58">
        <f t="shared" si="5"/>
        <v>17</v>
      </c>
      <c r="P28" s="59">
        <f t="shared" ref="P28:Q28" si="37">O28-10</f>
        <v>7</v>
      </c>
      <c r="Q28" s="60">
        <f t="shared" si="37"/>
        <v>-3</v>
      </c>
      <c r="R28" s="6"/>
      <c r="S28" s="6"/>
      <c r="T28" s="6"/>
      <c r="U28" s="6"/>
      <c r="V28" s="6"/>
      <c r="W28" s="6"/>
      <c r="X28" s="6"/>
    </row>
    <row r="29" ht="17.25" customHeight="1">
      <c r="A29" s="62" t="s">
        <v>101</v>
      </c>
      <c r="B29" s="49" t="s">
        <v>85</v>
      </c>
      <c r="C29" s="49" t="s">
        <v>66</v>
      </c>
      <c r="D29" s="49" t="s">
        <v>67</v>
      </c>
      <c r="E29" s="49">
        <f>VLOOKUP($B29,Tables!$D$2:$F$8,2)+VLOOKUP($C29,Tables!$H$1:$J$4,2)+VLOOKUP($D29,Tables!$L$1:$N$4,2)</f>
        <v>-2</v>
      </c>
      <c r="F29" s="50" t="s">
        <v>87</v>
      </c>
      <c r="G29" s="50" t="s">
        <v>68</v>
      </c>
      <c r="H29" s="51"/>
      <c r="I29" s="52">
        <v>3.0</v>
      </c>
      <c r="J29" s="53">
        <f t="shared" si="35"/>
        <v>14</v>
      </c>
      <c r="K29" s="54">
        <f>3*J29+I29*4+E29*5+I26+I32</f>
        <v>68</v>
      </c>
      <c r="L29" s="55">
        <f t="shared" si="36"/>
        <v>2</v>
      </c>
      <c r="M29" s="56">
        <f>VLOOKUP($B29,Tables!$D$1:$F$8,3)+VLOOKUP($C29,Tables!$H$1:$J$4,3)+VLOOKUP($D29,Tables!$L$1:$N$4,3)</f>
        <v>3</v>
      </c>
      <c r="N29" s="57">
        <f t="shared" si="4"/>
        <v>34</v>
      </c>
      <c r="O29" s="58">
        <f t="shared" si="5"/>
        <v>17</v>
      </c>
      <c r="P29" s="59">
        <f t="shared" ref="P29:Q29" si="38">O29-10</f>
        <v>7</v>
      </c>
      <c r="Q29" s="60">
        <f t="shared" si="38"/>
        <v>-3</v>
      </c>
      <c r="R29" s="6"/>
      <c r="S29" s="6"/>
      <c r="T29" s="6"/>
      <c r="U29" s="6"/>
      <c r="V29" s="6"/>
      <c r="W29" s="6"/>
      <c r="X29" s="6"/>
    </row>
    <row r="30" ht="17.25" customHeight="1">
      <c r="A30" s="62" t="s">
        <v>102</v>
      </c>
      <c r="B30" s="49" t="s">
        <v>85</v>
      </c>
      <c r="C30" s="49" t="s">
        <v>66</v>
      </c>
      <c r="D30" s="49" t="s">
        <v>67</v>
      </c>
      <c r="E30" s="49">
        <f>VLOOKUP($B30,Tables!$D$2:$F$8,2)+VLOOKUP($C30,Tables!$H$1:$J$4,2)+VLOOKUP($D30,Tables!$L$1:$N$4,2)</f>
        <v>-2</v>
      </c>
      <c r="F30" s="50" t="s">
        <v>87</v>
      </c>
      <c r="G30" s="50" t="s">
        <v>68</v>
      </c>
      <c r="H30" s="51"/>
      <c r="I30" s="52">
        <v>6.0</v>
      </c>
      <c r="J30" s="53">
        <f t="shared" si="35"/>
        <v>14</v>
      </c>
      <c r="K30" s="54">
        <f>3*J30+I30*4+E30*5+(I25)</f>
        <v>65</v>
      </c>
      <c r="L30" s="55">
        <f t="shared" si="36"/>
        <v>3</v>
      </c>
      <c r="M30" s="56">
        <f>VLOOKUP($B30,Tables!$D$1:$F$8,3)+VLOOKUP($C30,Tables!$H$1:$J$4,3)+VLOOKUP($D30,Tables!$L$1:$N$4,3)</f>
        <v>3</v>
      </c>
      <c r="N30" s="57">
        <f t="shared" si="4"/>
        <v>32.5</v>
      </c>
      <c r="O30" s="58">
        <f t="shared" si="5"/>
        <v>16.25</v>
      </c>
      <c r="P30" s="59">
        <f t="shared" ref="P30:Q30" si="39">O30-10</f>
        <v>6.25</v>
      </c>
      <c r="Q30" s="60">
        <f t="shared" si="39"/>
        <v>-3.75</v>
      </c>
      <c r="R30" s="6"/>
      <c r="S30" s="6"/>
      <c r="T30" s="6"/>
      <c r="U30" s="6"/>
      <c r="V30" s="6"/>
      <c r="W30" s="6"/>
      <c r="X30" s="6"/>
    </row>
    <row r="31" ht="17.25" customHeight="1">
      <c r="A31" s="62" t="s">
        <v>103</v>
      </c>
      <c r="B31" s="49" t="s">
        <v>85</v>
      </c>
      <c r="C31" s="49" t="s">
        <v>66</v>
      </c>
      <c r="D31" s="49" t="s">
        <v>67</v>
      </c>
      <c r="E31" s="49">
        <f>VLOOKUP($B31,Tables!$D$2:$F$8,2)+VLOOKUP($C31,Tables!$H$1:$J$4,2)+VLOOKUP($D31,Tables!$L$1:$N$4,2)</f>
        <v>-2</v>
      </c>
      <c r="F31" s="50" t="s">
        <v>87</v>
      </c>
      <c r="G31" s="50" t="s">
        <v>68</v>
      </c>
      <c r="H31" s="51"/>
      <c r="I31" s="52">
        <v>6.0</v>
      </c>
      <c r="J31" s="53">
        <f t="shared" si="35"/>
        <v>14</v>
      </c>
      <c r="K31" s="54">
        <f>3*J31+I31*4+E31*5+(I25)</f>
        <v>65</v>
      </c>
      <c r="L31" s="55">
        <f t="shared" si="36"/>
        <v>3</v>
      </c>
      <c r="M31" s="56">
        <f>VLOOKUP($B31,Tables!$D$1:$F$8,3)+VLOOKUP($C31,Tables!$H$1:$J$4,3)+VLOOKUP($D31,Tables!$L$1:$N$4,3)</f>
        <v>3</v>
      </c>
      <c r="N31" s="57">
        <f t="shared" si="4"/>
        <v>32.5</v>
      </c>
      <c r="O31" s="58">
        <f t="shared" si="5"/>
        <v>16.25</v>
      </c>
      <c r="P31" s="59">
        <f t="shared" ref="P31:Q31" si="40">O31-10</f>
        <v>6.25</v>
      </c>
      <c r="Q31" s="60">
        <f t="shared" si="40"/>
        <v>-3.75</v>
      </c>
      <c r="R31" s="6"/>
      <c r="S31" s="6"/>
      <c r="T31" s="6"/>
      <c r="U31" s="6"/>
      <c r="V31" s="6"/>
      <c r="W31" s="6"/>
      <c r="X31" s="6"/>
    </row>
    <row r="32" ht="17.25" customHeight="1">
      <c r="A32" s="48" t="s">
        <v>104</v>
      </c>
      <c r="B32" s="49" t="s">
        <v>85</v>
      </c>
      <c r="C32" s="49" t="s">
        <v>66</v>
      </c>
      <c r="D32" s="49" t="s">
        <v>67</v>
      </c>
      <c r="E32" s="49">
        <f>VLOOKUP($B32,Tables!$D$2:$F$8,2)+VLOOKUP($C32,Tables!$H$1:$J$4,2)+VLOOKUP($D32,Tables!$L$1:$N$4,2)</f>
        <v>-2</v>
      </c>
      <c r="F32" s="50" t="s">
        <v>87</v>
      </c>
      <c r="G32" s="50" t="s">
        <v>68</v>
      </c>
      <c r="H32" s="51"/>
      <c r="I32" s="52">
        <v>16.0</v>
      </c>
      <c r="J32" s="53">
        <f t="shared" si="35"/>
        <v>14</v>
      </c>
      <c r="K32" s="54">
        <f>3*J32+I32*4+E32*5+(I34)+(I35)</f>
        <v>131</v>
      </c>
      <c r="L32" s="55">
        <f t="shared" si="36"/>
        <v>8</v>
      </c>
      <c r="M32" s="56">
        <f>VLOOKUP($B32,Tables!$D$1:$F$8,3)+VLOOKUP($C32,Tables!$H$1:$J$4,3)+VLOOKUP($D32,Tables!$L$1:$N$4,3)</f>
        <v>3</v>
      </c>
      <c r="N32" s="57">
        <f t="shared" si="4"/>
        <v>65.5</v>
      </c>
      <c r="O32" s="58">
        <f t="shared" si="5"/>
        <v>32.75</v>
      </c>
      <c r="P32" s="59">
        <f t="shared" ref="P32:Q32" si="41">O32-10</f>
        <v>22.75</v>
      </c>
      <c r="Q32" s="60">
        <f t="shared" si="41"/>
        <v>12.75</v>
      </c>
      <c r="R32" s="6"/>
      <c r="S32" s="6"/>
      <c r="T32" s="6"/>
      <c r="U32" s="6"/>
      <c r="V32" s="6"/>
      <c r="W32" s="6"/>
      <c r="X32" s="6"/>
    </row>
    <row r="33" ht="17.25" customHeight="1">
      <c r="A33" s="62" t="s">
        <v>105</v>
      </c>
      <c r="B33" s="49" t="s">
        <v>85</v>
      </c>
      <c r="C33" s="49" t="s">
        <v>66</v>
      </c>
      <c r="D33" s="49" t="s">
        <v>67</v>
      </c>
      <c r="E33" s="49">
        <f>VLOOKUP($B33,Tables!$D$2:$F$8,2)+VLOOKUP($C33,Tables!$H$1:$J$4,2)+VLOOKUP($D33,Tables!$L$1:$N$4,2)</f>
        <v>-2</v>
      </c>
      <c r="F33" s="49" t="s">
        <v>86</v>
      </c>
      <c r="G33" s="50" t="s">
        <v>106</v>
      </c>
      <c r="H33" s="51"/>
      <c r="I33" s="52">
        <v>2.0</v>
      </c>
      <c r="J33" s="53">
        <f t="shared" si="35"/>
        <v>16.5</v>
      </c>
      <c r="K33" s="54">
        <f>3*J33+I33*4+E33*5+(I32)+(I41)</f>
        <v>75.5</v>
      </c>
      <c r="L33" s="55">
        <f t="shared" si="36"/>
        <v>1</v>
      </c>
      <c r="M33" s="56">
        <f>VLOOKUP($B33,Tables!$D$1:$F$8,3)+VLOOKUP($C33,Tables!$H$1:$J$4,3)+VLOOKUP($D33,Tables!$L$1:$N$4,3)</f>
        <v>3</v>
      </c>
      <c r="N33" s="57">
        <f t="shared" si="4"/>
        <v>37.75</v>
      </c>
      <c r="O33" s="58">
        <f t="shared" si="5"/>
        <v>18.875</v>
      </c>
      <c r="P33" s="59">
        <f t="shared" ref="P33:Q33" si="42">O33-10</f>
        <v>8.875</v>
      </c>
      <c r="Q33" s="60">
        <f t="shared" si="42"/>
        <v>-1.125</v>
      </c>
      <c r="R33" s="6"/>
      <c r="S33" s="6"/>
      <c r="T33" s="6"/>
      <c r="U33" s="6"/>
      <c r="V33" s="6"/>
      <c r="W33" s="6"/>
      <c r="X33" s="6"/>
    </row>
    <row r="34" ht="17.25" customHeight="1">
      <c r="A34" s="48" t="s">
        <v>107</v>
      </c>
      <c r="B34" s="49" t="s">
        <v>108</v>
      </c>
      <c r="C34" s="49" t="s">
        <v>66</v>
      </c>
      <c r="D34" s="49" t="s">
        <v>67</v>
      </c>
      <c r="E34" s="49">
        <f>VLOOKUP($B34,Tables!$D$1:$F$8,2)+VLOOKUP($C34,Tables!$H$1:$J$4,2)+VLOOKUP($D34,Tables!$L$1:$N$4,2)</f>
        <v>-1</v>
      </c>
      <c r="F34" s="50" t="s">
        <v>68</v>
      </c>
      <c r="G34" s="50" t="s">
        <v>68</v>
      </c>
      <c r="H34" s="51"/>
      <c r="I34" s="52">
        <v>10.0</v>
      </c>
      <c r="J34" s="53">
        <f t="shared" si="35"/>
        <v>14</v>
      </c>
      <c r="K34" s="54">
        <f>3*J34+I34*4+E34*5+(I35)+(I16)</f>
        <v>108</v>
      </c>
      <c r="L34" s="55">
        <f t="shared" si="36"/>
        <v>5</v>
      </c>
      <c r="M34" s="56">
        <f>VLOOKUP($B34,Tables!$D$1:$F$8,3)+VLOOKUP($C34,Tables!$H$1:$J$4,3)+VLOOKUP($D34,Tables!$L$1:$N$4,3)-1</f>
        <v>3</v>
      </c>
      <c r="N34" s="57">
        <f t="shared" si="4"/>
        <v>54</v>
      </c>
      <c r="O34" s="58">
        <f t="shared" si="5"/>
        <v>27</v>
      </c>
      <c r="P34" s="59">
        <f t="shared" ref="P34:Q34" si="43">O34-10</f>
        <v>17</v>
      </c>
      <c r="Q34" s="60">
        <f t="shared" si="43"/>
        <v>7</v>
      </c>
      <c r="R34" s="6"/>
      <c r="S34" s="6"/>
      <c r="T34" s="6"/>
      <c r="U34" s="6"/>
      <c r="V34" s="6"/>
      <c r="W34" s="6"/>
      <c r="X34" s="6"/>
    </row>
    <row r="35" ht="17.25" customHeight="1">
      <c r="A35" s="48" t="s">
        <v>109</v>
      </c>
      <c r="B35" s="49" t="s">
        <v>85</v>
      </c>
      <c r="C35" s="49" t="s">
        <v>66</v>
      </c>
      <c r="D35" s="49" t="s">
        <v>67</v>
      </c>
      <c r="E35" s="49">
        <f>VLOOKUP($B35,Tables!$D$1:$F$8,2)+VLOOKUP($C35,Tables!$H$1:$J$4,2)+VLOOKUP($D35,Tables!$L$1:$N$4,2)</f>
        <v>-2</v>
      </c>
      <c r="F35" s="49" t="s">
        <v>95</v>
      </c>
      <c r="G35" s="50" t="s">
        <v>86</v>
      </c>
      <c r="H35" s="51"/>
      <c r="I35" s="52">
        <v>25.0</v>
      </c>
      <c r="J35" s="53">
        <f t="shared" si="35"/>
        <v>17</v>
      </c>
      <c r="K35" s="54">
        <f>3*J35+I35*4+E35*5+(I34)+(I32)</f>
        <v>167</v>
      </c>
      <c r="L35" s="55">
        <f t="shared" si="36"/>
        <v>13</v>
      </c>
      <c r="M35" s="56">
        <f>VLOOKUP($B35,Tables!$D$1:$F$8,3)+VLOOKUP($C35,Tables!$H$1:$J$4,3)+VLOOKUP($D35,Tables!$L$1:$N$4,3)</f>
        <v>3</v>
      </c>
      <c r="N35" s="57">
        <f t="shared" si="4"/>
        <v>83.5</v>
      </c>
      <c r="O35" s="58">
        <f t="shared" si="5"/>
        <v>41.75</v>
      </c>
      <c r="P35" s="59">
        <f t="shared" ref="P35:Q35" si="44">O35-10</f>
        <v>31.75</v>
      </c>
      <c r="Q35" s="60">
        <f t="shared" si="44"/>
        <v>21.75</v>
      </c>
      <c r="R35" s="6"/>
      <c r="S35" s="6"/>
      <c r="T35" s="6"/>
      <c r="U35" s="6"/>
      <c r="V35" s="6"/>
      <c r="W35" s="6"/>
      <c r="X35" s="6"/>
    </row>
    <row r="36" ht="17.25" customHeight="1">
      <c r="A36" s="62" t="s">
        <v>110</v>
      </c>
      <c r="B36" s="49" t="s">
        <v>85</v>
      </c>
      <c r="C36" s="49" t="s">
        <v>66</v>
      </c>
      <c r="D36" s="49" t="s">
        <v>67</v>
      </c>
      <c r="E36" s="49">
        <f>VLOOKUP($B36,Tables!$D$1:$F$8,2)+VLOOKUP($C36,Tables!$H$1:$J$4,2)+VLOOKUP($D36,Tables!$L$1:$N$4,2)</f>
        <v>-2</v>
      </c>
      <c r="F36" s="49" t="s">
        <v>95</v>
      </c>
      <c r="G36" s="50" t="s">
        <v>86</v>
      </c>
      <c r="H36" s="51"/>
      <c r="I36" s="52">
        <v>1.0</v>
      </c>
      <c r="J36" s="53">
        <f t="shared" si="35"/>
        <v>17</v>
      </c>
      <c r="K36" s="54">
        <f>3*J36+I36*4+E36*5+(I35)+(I32)</f>
        <v>86</v>
      </c>
      <c r="L36" s="55">
        <f t="shared" si="36"/>
        <v>1</v>
      </c>
      <c r="M36" s="56">
        <f>VLOOKUP($B36,Tables!$D$1:$F$8,3)+VLOOKUP($C36,Tables!$H$1:$J$4,3)+VLOOKUP($D36,Tables!$L$1:$N$4,3)</f>
        <v>3</v>
      </c>
      <c r="N36" s="57">
        <f t="shared" si="4"/>
        <v>43</v>
      </c>
      <c r="O36" s="58">
        <f t="shared" si="5"/>
        <v>21.5</v>
      </c>
      <c r="P36" s="59">
        <f t="shared" ref="P36:Q36" si="45">O36-10</f>
        <v>11.5</v>
      </c>
      <c r="Q36" s="60">
        <f t="shared" si="45"/>
        <v>1.5</v>
      </c>
      <c r="R36" s="6"/>
      <c r="S36" s="6"/>
      <c r="T36" s="6"/>
      <c r="U36" s="6"/>
      <c r="V36" s="6"/>
      <c r="W36" s="6"/>
      <c r="X36" s="6"/>
    </row>
    <row r="37" ht="17.25" customHeight="1">
      <c r="A37" s="62" t="s">
        <v>111</v>
      </c>
      <c r="B37" s="49" t="s">
        <v>112</v>
      </c>
      <c r="C37" s="49" t="s">
        <v>66</v>
      </c>
      <c r="D37" s="49" t="s">
        <v>67</v>
      </c>
      <c r="E37" s="49">
        <f>VLOOKUP($B37,Tables!$D$1:$F$8,2)+VLOOKUP($C37,Tables!$H$1:$J$4,2)+VLOOKUP($D37,Tables!$L$1:$N$4,2)</f>
        <v>0</v>
      </c>
      <c r="F37" s="49" t="s">
        <v>86</v>
      </c>
      <c r="G37" s="50" t="s">
        <v>106</v>
      </c>
      <c r="H37" s="51"/>
      <c r="I37" s="52">
        <v>10.0</v>
      </c>
      <c r="J37" s="53">
        <f t="shared" si="35"/>
        <v>16.5</v>
      </c>
      <c r="K37" s="54">
        <f>3*J37+I37*4+E37*5+I38+I52</f>
        <v>118.5</v>
      </c>
      <c r="L37" s="55">
        <f t="shared" si="36"/>
        <v>5</v>
      </c>
      <c r="M37" s="56">
        <f>VLOOKUP($B37,Tables!$D$1:$F$8,3)+VLOOKUP($C37,Tables!$H$1:$J$4,3)+VLOOKUP($D37,Tables!$L$1:$N$4,3)</f>
        <v>2</v>
      </c>
      <c r="N37" s="57">
        <f t="shared" si="4"/>
        <v>59.25</v>
      </c>
      <c r="O37" s="58">
        <f t="shared" si="5"/>
        <v>29.625</v>
      </c>
      <c r="P37" s="59">
        <f t="shared" ref="P37:Q37" si="46">O37-10</f>
        <v>19.625</v>
      </c>
      <c r="Q37" s="60">
        <f t="shared" si="46"/>
        <v>9.625</v>
      </c>
      <c r="R37" s="6"/>
      <c r="S37" s="6"/>
      <c r="T37" s="6"/>
      <c r="U37" s="6"/>
      <c r="V37" s="6"/>
      <c r="W37" s="6"/>
      <c r="X37" s="6"/>
    </row>
    <row r="38" ht="17.25" customHeight="1">
      <c r="A38" s="62" t="s">
        <v>113</v>
      </c>
      <c r="B38" s="49" t="s">
        <v>112</v>
      </c>
      <c r="C38" s="49" t="s">
        <v>66</v>
      </c>
      <c r="D38" s="49" t="s">
        <v>67</v>
      </c>
      <c r="E38" s="49">
        <f>VLOOKUP($B38,Tables!$D$1:$F$8,2)+VLOOKUP($C38,Tables!$H$1:$J$4,2)+VLOOKUP($D38,Tables!$L$1:$N$4,2)</f>
        <v>0</v>
      </c>
      <c r="F38" s="49" t="s">
        <v>86</v>
      </c>
      <c r="G38" s="50" t="s">
        <v>106</v>
      </c>
      <c r="H38" s="51"/>
      <c r="I38" s="61">
        <v>10.0</v>
      </c>
      <c r="J38" s="53">
        <f t="shared" si="35"/>
        <v>16.5</v>
      </c>
      <c r="K38" s="54">
        <f>3*J38+I38*4+E38*5+I37+I52</f>
        <v>118.5</v>
      </c>
      <c r="L38" s="55">
        <f t="shared" si="36"/>
        <v>5</v>
      </c>
      <c r="M38" s="56">
        <f>VLOOKUP($B38,Tables!$D$1:$F$8,3)+VLOOKUP($C38,Tables!$H$1:$J$4,3)+VLOOKUP($D38,Tables!$L$1:$N$4,3)</f>
        <v>2</v>
      </c>
      <c r="N38" s="57">
        <f t="shared" si="4"/>
        <v>59.25</v>
      </c>
      <c r="O38" s="58">
        <f t="shared" si="5"/>
        <v>29.625</v>
      </c>
      <c r="P38" s="59">
        <f t="shared" ref="P38:Q38" si="47">O38-10</f>
        <v>19.625</v>
      </c>
      <c r="Q38" s="60">
        <f t="shared" si="47"/>
        <v>9.625</v>
      </c>
      <c r="R38" s="6"/>
      <c r="S38" s="6"/>
      <c r="T38" s="6"/>
      <c r="U38" s="6"/>
      <c r="V38" s="6"/>
      <c r="W38" s="6"/>
      <c r="X38" s="6"/>
    </row>
    <row r="39" ht="17.25" customHeight="1">
      <c r="A39" s="48" t="s">
        <v>114</v>
      </c>
      <c r="B39" s="49" t="s">
        <v>112</v>
      </c>
      <c r="C39" s="49" t="s">
        <v>66</v>
      </c>
      <c r="D39" s="49" t="s">
        <v>115</v>
      </c>
      <c r="E39" s="49">
        <f>VLOOKUP($B39,Tables!$D$1:$F$8,2)+VLOOKUP($C39,Tables!$H$1:$J$4,2)+VLOOKUP($D39,Tables!$L$1:$N$4,2)</f>
        <v>-1</v>
      </c>
      <c r="F39" s="50" t="s">
        <v>116</v>
      </c>
      <c r="G39" s="50" t="s">
        <v>86</v>
      </c>
      <c r="H39" s="89"/>
      <c r="I39" s="52">
        <v>2.0</v>
      </c>
      <c r="J39" s="53">
        <f t="shared" si="35"/>
        <v>16.25</v>
      </c>
      <c r="K39" s="54">
        <f>3*J39+I39*4+E39*5+(I41)+(I44)</f>
        <v>84.75</v>
      </c>
      <c r="L39" s="55">
        <f t="shared" si="36"/>
        <v>1</v>
      </c>
      <c r="M39" s="56">
        <f>VLOOKUP($B39,Tables!$D$1:$F$8,3)+VLOOKUP($C39,Tables!$H$1:$J$4,3)+VLOOKUP($D39,Tables!$L$1:$N$4,3)</f>
        <v>3</v>
      </c>
      <c r="N39" s="57">
        <f t="shared" si="4"/>
        <v>42.375</v>
      </c>
      <c r="O39" s="58">
        <f t="shared" si="5"/>
        <v>21.1875</v>
      </c>
      <c r="P39" s="59">
        <f t="shared" ref="P39:Q39" si="48">O39-10</f>
        <v>11.1875</v>
      </c>
      <c r="Q39" s="60">
        <f t="shared" si="48"/>
        <v>1.1875</v>
      </c>
      <c r="R39" s="6"/>
      <c r="S39" s="6"/>
      <c r="T39" s="6"/>
      <c r="U39" s="6"/>
      <c r="V39" s="6"/>
      <c r="W39" s="6"/>
      <c r="X39" s="6"/>
    </row>
    <row r="40" ht="17.25" customHeight="1">
      <c r="A40" s="62" t="s">
        <v>117</v>
      </c>
      <c r="B40" s="49" t="s">
        <v>112</v>
      </c>
      <c r="C40" s="49" t="s">
        <v>66</v>
      </c>
      <c r="D40" s="49" t="s">
        <v>115</v>
      </c>
      <c r="E40" s="49">
        <f>VLOOKUP($B40,Tables!$D$1:$F$8,2)+VLOOKUP($C40,Tables!$H$1:$J$4,2)+VLOOKUP($D40,Tables!$L$1:$N$4,2)</f>
        <v>-1</v>
      </c>
      <c r="F40" s="50" t="s">
        <v>116</v>
      </c>
      <c r="G40" s="50" t="s">
        <v>86</v>
      </c>
      <c r="H40" s="89"/>
      <c r="I40" s="52">
        <v>12.0</v>
      </c>
      <c r="J40" s="53">
        <f t="shared" si="35"/>
        <v>16.25</v>
      </c>
      <c r="K40" s="54">
        <f>3*J40+I40*4+E40*5+(I41)+(I44)+(I42)</f>
        <v>128.75</v>
      </c>
      <c r="L40" s="55">
        <f t="shared" si="36"/>
        <v>6</v>
      </c>
      <c r="M40" s="56">
        <f>VLOOKUP($B40,Tables!$D$1:$F$8,3)+VLOOKUP($C40,Tables!$H$1:$J$4,3)+VLOOKUP($D40,Tables!$L$1:$N$4,3)</f>
        <v>3</v>
      </c>
      <c r="N40" s="57">
        <f t="shared" si="4"/>
        <v>64.375</v>
      </c>
      <c r="O40" s="58">
        <f t="shared" si="5"/>
        <v>32.1875</v>
      </c>
      <c r="P40" s="59">
        <f t="shared" ref="P40:Q40" si="49">O40-10</f>
        <v>22.1875</v>
      </c>
      <c r="Q40" s="60">
        <f t="shared" si="49"/>
        <v>12.1875</v>
      </c>
      <c r="R40" s="6"/>
      <c r="S40" s="6"/>
      <c r="T40" s="6"/>
      <c r="U40" s="6"/>
      <c r="V40" s="6"/>
      <c r="W40" s="6"/>
      <c r="X40" s="6"/>
    </row>
    <row r="41" ht="17.25" customHeight="1">
      <c r="A41" s="90" t="s">
        <v>118</v>
      </c>
      <c r="B41" s="91" t="s">
        <v>112</v>
      </c>
      <c r="C41" s="91" t="s">
        <v>66</v>
      </c>
      <c r="D41" s="91" t="s">
        <v>115</v>
      </c>
      <c r="E41" s="92">
        <f>VLOOKUP($B41,Tables!$D$1:$F$8,2)+VLOOKUP($C41,Tables!$H$1:$J$4,2)+VLOOKUP($D41,Tables!$L$1:$N$4,2)</f>
        <v>-1</v>
      </c>
      <c r="F41" s="93" t="s">
        <v>116</v>
      </c>
      <c r="G41" s="94" t="s">
        <v>86</v>
      </c>
      <c r="H41" s="95"/>
      <c r="I41" s="96">
        <v>12.0</v>
      </c>
      <c r="J41" s="97">
        <f>SUM(INDIRECT(F41)+IF(ISERR(INDIRECT(G41)),0,INDIRECT(G41))+IF(ISERR(INDIRECT(H41)),0,INDIRECT(H41)))/(3-COUNTBLANK(F41:H41))</f>
        <v>16.25</v>
      </c>
      <c r="K41" s="98">
        <f>3*J41+I41*4+E41*5+(I44)+(I49)</f>
        <v>124.75</v>
      </c>
      <c r="L41" s="99">
        <f>ROUND(I41/2,0)</f>
        <v>6</v>
      </c>
      <c r="M41" s="100">
        <f>VLOOKUP($B41,Tables!$D$1:$F$8,3)+VLOOKUP($C41,Tables!$H$1:$J$4,3)+VLOOKUP($D41,Tables!$L$1:$N$4,3)</f>
        <v>3</v>
      </c>
      <c r="N41" s="57">
        <f t="shared" si="4"/>
        <v>62.375</v>
      </c>
      <c r="O41" s="58">
        <f t="shared" si="5"/>
        <v>31.1875</v>
      </c>
      <c r="P41" s="59">
        <f t="shared" ref="P41:Q41" si="50">O41-10</f>
        <v>21.1875</v>
      </c>
      <c r="Q41" s="60">
        <f t="shared" si="50"/>
        <v>11.1875</v>
      </c>
      <c r="R41" s="101"/>
      <c r="S41" s="101"/>
      <c r="T41" s="101"/>
      <c r="U41" s="101"/>
      <c r="V41" s="101"/>
      <c r="W41" s="101"/>
      <c r="X41" s="101"/>
    </row>
    <row r="42" ht="17.25" customHeight="1">
      <c r="A42" s="48" t="s">
        <v>119</v>
      </c>
      <c r="B42" s="49" t="s">
        <v>112</v>
      </c>
      <c r="C42" s="49" t="s">
        <v>66</v>
      </c>
      <c r="D42" s="49" t="s">
        <v>115</v>
      </c>
      <c r="E42" s="49">
        <f>VLOOKUP($B42,Tables!$D$1:$F$8,2)+VLOOKUP($C42,Tables!$H$1:$J$4,2)+VLOOKUP($D42,Tables!$L$1:$N$4,2)</f>
        <v>-1</v>
      </c>
      <c r="F42" s="49" t="s">
        <v>116</v>
      </c>
      <c r="G42" s="50" t="s">
        <v>86</v>
      </c>
      <c r="H42" s="51"/>
      <c r="I42" s="61">
        <v>4.0</v>
      </c>
      <c r="J42" s="53">
        <f t="shared" ref="J42:J56" si="52">SUM(INDIRECT(F42)+IF(ISERR(INDIRECT(G42)),0,INDIRECT(G42))+IF(ISERR(INDIRECT(H42)),0,INDIRECT(H42)))/(3-COUNTBLANK(F42:H42))</f>
        <v>16.25</v>
      </c>
      <c r="K42" s="54">
        <f>3*J42+I42*4+E42*5+(I41)+(I39)</f>
        <v>73.75</v>
      </c>
      <c r="L42" s="55">
        <f t="shared" ref="L42:L56" si="53">ROUND(I42/2,0)</f>
        <v>2</v>
      </c>
      <c r="M42" s="56">
        <f>VLOOKUP($B42,Tables!$D$1:$F$8,3)+VLOOKUP($C42,Tables!$H$1:$J$4,3)+VLOOKUP($D42,Tables!$L$1:$N$4,3)-1</f>
        <v>2</v>
      </c>
      <c r="N42" s="57">
        <f t="shared" si="4"/>
        <v>36.875</v>
      </c>
      <c r="O42" s="58">
        <f t="shared" si="5"/>
        <v>18.4375</v>
      </c>
      <c r="P42" s="59">
        <f t="shared" ref="P42:Q42" si="51">O42-10</f>
        <v>8.4375</v>
      </c>
      <c r="Q42" s="60">
        <f t="shared" si="51"/>
        <v>-1.5625</v>
      </c>
      <c r="R42" s="6"/>
      <c r="S42" s="6"/>
      <c r="T42" s="6"/>
      <c r="U42" s="6"/>
      <c r="V42" s="6"/>
      <c r="W42" s="6"/>
      <c r="X42" s="6"/>
    </row>
    <row r="43" ht="17.25" customHeight="1">
      <c r="A43" s="48" t="s">
        <v>120</v>
      </c>
      <c r="B43" s="49" t="s">
        <v>112</v>
      </c>
      <c r="C43" s="49" t="s">
        <v>66</v>
      </c>
      <c r="D43" s="49" t="s">
        <v>115</v>
      </c>
      <c r="E43" s="49">
        <f>VLOOKUP($B43,Tables!$D$1:$F$8,2)+VLOOKUP($C43,Tables!$H$1:$J$4,2)+VLOOKUP($D43,Tables!$L$1:$N$4,2)</f>
        <v>-1</v>
      </c>
      <c r="F43" s="49" t="s">
        <v>121</v>
      </c>
      <c r="G43" s="50" t="s">
        <v>86</v>
      </c>
      <c r="H43" s="51"/>
      <c r="I43" s="52">
        <v>8.0</v>
      </c>
      <c r="J43" s="53">
        <f t="shared" si="52"/>
        <v>17.5</v>
      </c>
      <c r="K43" s="54">
        <f>3*J43+I43*4+E43*5+(I44)+(I49)</f>
        <v>112.5</v>
      </c>
      <c r="L43" s="55">
        <f t="shared" si="53"/>
        <v>4</v>
      </c>
      <c r="M43" s="56">
        <f>VLOOKUP($B43,Tables!$D$1:$F$8,3)+VLOOKUP($C43,Tables!$H$1:$J$4,3)+VLOOKUP($D43,Tables!$L$1:$N$4,3)-1</f>
        <v>2</v>
      </c>
      <c r="N43" s="57">
        <f t="shared" si="4"/>
        <v>56.25</v>
      </c>
      <c r="O43" s="58">
        <f t="shared" si="5"/>
        <v>28.125</v>
      </c>
      <c r="P43" s="59">
        <f t="shared" ref="P43:Q43" si="54">O43-10</f>
        <v>18.125</v>
      </c>
      <c r="Q43" s="60">
        <f t="shared" si="54"/>
        <v>8.125</v>
      </c>
      <c r="R43" s="6"/>
      <c r="S43" s="6"/>
      <c r="T43" s="6"/>
      <c r="U43" s="6"/>
      <c r="V43" s="6"/>
      <c r="W43" s="6"/>
      <c r="X43" s="6"/>
    </row>
    <row r="44" ht="17.25" customHeight="1">
      <c r="A44" s="48" t="s">
        <v>122</v>
      </c>
      <c r="B44" s="49" t="s">
        <v>112</v>
      </c>
      <c r="C44" s="49" t="s">
        <v>66</v>
      </c>
      <c r="D44" s="49" t="s">
        <v>115</v>
      </c>
      <c r="E44" s="49">
        <f>VLOOKUP($B44,Tables!$D$1:$F$8,2)+VLOOKUP($C44,Tables!$H$1:$J$4,2)+VLOOKUP($D44,Tables!$L$1:$N$4,2)</f>
        <v>-1</v>
      </c>
      <c r="F44" s="49" t="s">
        <v>121</v>
      </c>
      <c r="G44" s="50" t="s">
        <v>86</v>
      </c>
      <c r="H44" s="51"/>
      <c r="I44" s="52">
        <v>21.0</v>
      </c>
      <c r="J44" s="53">
        <f t="shared" si="52"/>
        <v>17.5</v>
      </c>
      <c r="K44" s="54">
        <f>3*J44+I44*4+E44*5+(I40)+(I41)</f>
        <v>155.5</v>
      </c>
      <c r="L44" s="55">
        <f t="shared" si="53"/>
        <v>11</v>
      </c>
      <c r="M44" s="56">
        <f>VLOOKUP($B44,Tables!$D$1:$F$8,3)+VLOOKUP($C44,Tables!$H$1:$J$4,3)+VLOOKUP($D44,Tables!$L$1:$N$4,3)-1</f>
        <v>2</v>
      </c>
      <c r="N44" s="57">
        <f t="shared" si="4"/>
        <v>77.75</v>
      </c>
      <c r="O44" s="58">
        <f t="shared" si="5"/>
        <v>38.875</v>
      </c>
      <c r="P44" s="59">
        <f t="shared" ref="P44:Q44" si="55">O44-10</f>
        <v>28.875</v>
      </c>
      <c r="Q44" s="60">
        <f t="shared" si="55"/>
        <v>18.875</v>
      </c>
      <c r="R44" s="6"/>
      <c r="S44" s="6"/>
      <c r="T44" s="6"/>
      <c r="U44" s="6"/>
      <c r="V44" s="6"/>
      <c r="W44" s="6"/>
      <c r="X44" s="6"/>
    </row>
    <row r="45" ht="17.25" customHeight="1">
      <c r="A45" s="62" t="s">
        <v>123</v>
      </c>
      <c r="B45" s="49" t="s">
        <v>112</v>
      </c>
      <c r="C45" s="49" t="s">
        <v>66</v>
      </c>
      <c r="D45" s="49" t="s">
        <v>115</v>
      </c>
      <c r="E45" s="49">
        <f>VLOOKUP($B45,Tables!$D$1:$F$8,2)+VLOOKUP($C45,Tables!$H$1:$J$4,2)+VLOOKUP($D45,Tables!$L$1:$N$4,2)</f>
        <v>-1</v>
      </c>
      <c r="F45" s="49" t="s">
        <v>121</v>
      </c>
      <c r="G45" s="50" t="s">
        <v>86</v>
      </c>
      <c r="H45" s="51"/>
      <c r="I45" s="52">
        <v>4.0</v>
      </c>
      <c r="J45" s="53">
        <f t="shared" si="52"/>
        <v>17.5</v>
      </c>
      <c r="K45" s="54">
        <f t="shared" ref="K45:K46" si="57">3*J45+I45*4+E45*5+(I43)+(I49)</f>
        <v>83.5</v>
      </c>
      <c r="L45" s="55">
        <f t="shared" si="53"/>
        <v>2</v>
      </c>
      <c r="M45" s="56">
        <f>VLOOKUP($B45,Tables!$D$1:$F$8,3)+VLOOKUP($C45,Tables!$H$1:$J$4,3)+VLOOKUP($D45,Tables!$L$1:$N$4,3)-1</f>
        <v>2</v>
      </c>
      <c r="N45" s="57">
        <f t="shared" si="4"/>
        <v>41.75</v>
      </c>
      <c r="O45" s="58">
        <f t="shared" si="5"/>
        <v>20.875</v>
      </c>
      <c r="P45" s="59">
        <f t="shared" ref="P45:Q45" si="56">O45-10</f>
        <v>10.875</v>
      </c>
      <c r="Q45" s="60">
        <f t="shared" si="56"/>
        <v>0.875</v>
      </c>
      <c r="R45" s="6"/>
      <c r="S45" s="6"/>
      <c r="T45" s="6"/>
      <c r="U45" s="6"/>
      <c r="V45" s="6"/>
      <c r="W45" s="6"/>
      <c r="X45" s="6"/>
    </row>
    <row r="46" ht="17.25" customHeight="1">
      <c r="A46" s="62" t="s">
        <v>124</v>
      </c>
      <c r="B46" s="49" t="s">
        <v>112</v>
      </c>
      <c r="C46" s="49" t="s">
        <v>66</v>
      </c>
      <c r="D46" s="49" t="s">
        <v>115</v>
      </c>
      <c r="E46" s="49">
        <f>VLOOKUP($B46,Tables!$D$1:$F$8,2)+VLOOKUP($C46,Tables!$H$1:$J$4,2)+VLOOKUP($D46,Tables!$L$1:$N$4,2)</f>
        <v>-1</v>
      </c>
      <c r="F46" s="49" t="s">
        <v>121</v>
      </c>
      <c r="G46" s="50" t="s">
        <v>86</v>
      </c>
      <c r="H46" s="51"/>
      <c r="I46" s="52">
        <v>3.0</v>
      </c>
      <c r="J46" s="53">
        <f t="shared" si="52"/>
        <v>17.5</v>
      </c>
      <c r="K46" s="54">
        <f t="shared" si="57"/>
        <v>90.5</v>
      </c>
      <c r="L46" s="55">
        <f t="shared" si="53"/>
        <v>2</v>
      </c>
      <c r="M46" s="56">
        <f>VLOOKUP($B46,Tables!$D$1:$F$8,3)+VLOOKUP($C46,Tables!$H$1:$J$4,3)+VLOOKUP($D46,Tables!$L$1:$N$4,3)-1</f>
        <v>2</v>
      </c>
      <c r="N46" s="57">
        <f t="shared" si="4"/>
        <v>45.25</v>
      </c>
      <c r="O46" s="58">
        <f t="shared" si="5"/>
        <v>22.625</v>
      </c>
      <c r="P46" s="59">
        <f t="shared" ref="P46:Q46" si="58">O46-10</f>
        <v>12.625</v>
      </c>
      <c r="Q46" s="60">
        <f t="shared" si="58"/>
        <v>2.625</v>
      </c>
      <c r="R46" s="6"/>
      <c r="S46" s="6"/>
      <c r="T46" s="6"/>
      <c r="U46" s="6"/>
      <c r="V46" s="6"/>
      <c r="W46" s="6"/>
      <c r="X46" s="6"/>
    </row>
    <row r="47" ht="16.5" customHeight="1">
      <c r="A47" s="48" t="s">
        <v>125</v>
      </c>
      <c r="B47" s="49" t="s">
        <v>112</v>
      </c>
      <c r="C47" s="49" t="s">
        <v>66</v>
      </c>
      <c r="D47" s="49" t="s">
        <v>67</v>
      </c>
      <c r="E47" s="49">
        <f>VLOOKUP($B47,Tables!$D$1:$F$8,2)+VLOOKUP($C47,Tables!$H$1:$J$4,2)+VLOOKUP($D47,Tables!$L$1:$N$4,2)</f>
        <v>0</v>
      </c>
      <c r="F47" s="49" t="s">
        <v>121</v>
      </c>
      <c r="G47" s="49" t="s">
        <v>121</v>
      </c>
      <c r="H47" s="51"/>
      <c r="I47" s="52">
        <v>5.0</v>
      </c>
      <c r="J47" s="53">
        <f t="shared" si="52"/>
        <v>15</v>
      </c>
      <c r="K47" s="54">
        <f>(3*J47+I47*4+E47*5)+(I44)+(I50)</f>
        <v>96</v>
      </c>
      <c r="L47" s="55">
        <f t="shared" si="53"/>
        <v>3</v>
      </c>
      <c r="M47" s="56">
        <f>VLOOKUP($B47,Tables!$D$1:$F$8,3)+VLOOKUP($C47,Tables!$H$1:$J$4,3)+VLOOKUP($D47,Tables!$L$1:$N$4,3)</f>
        <v>2</v>
      </c>
      <c r="N47" s="57">
        <f t="shared" si="4"/>
        <v>48</v>
      </c>
      <c r="O47" s="58">
        <f t="shared" si="5"/>
        <v>24</v>
      </c>
      <c r="P47" s="59">
        <f t="shared" ref="P47:Q47" si="59">O47-10</f>
        <v>14</v>
      </c>
      <c r="Q47" s="60">
        <f t="shared" si="59"/>
        <v>4</v>
      </c>
      <c r="R47" s="6"/>
      <c r="S47" s="6"/>
      <c r="T47" s="6"/>
      <c r="U47" s="6"/>
      <c r="V47" s="6"/>
      <c r="W47" s="6"/>
      <c r="X47" s="6"/>
    </row>
    <row r="48" ht="17.25" customHeight="1">
      <c r="A48" s="62" t="s">
        <v>126</v>
      </c>
      <c r="B48" s="49" t="s">
        <v>112</v>
      </c>
      <c r="C48" s="49" t="s">
        <v>66</v>
      </c>
      <c r="D48" s="49" t="s">
        <v>115</v>
      </c>
      <c r="E48" s="49">
        <f>VLOOKUP($B48,Tables!$D$1:$F$8,2)+VLOOKUP($C48,Tables!$H$1:$J$4,2)+VLOOKUP($D48,Tables!$L$1:$N$4,2)</f>
        <v>-1</v>
      </c>
      <c r="F48" s="49" t="s">
        <v>121</v>
      </c>
      <c r="G48" s="50" t="s">
        <v>86</v>
      </c>
      <c r="H48" s="51"/>
      <c r="I48" s="52">
        <v>8.0</v>
      </c>
      <c r="J48" s="53">
        <f t="shared" si="52"/>
        <v>17.5</v>
      </c>
      <c r="K48" s="54">
        <f>3*J48+I48*4+E48*5+(I44)+(I43)</f>
        <v>108.5</v>
      </c>
      <c r="L48" s="55">
        <f t="shared" si="53"/>
        <v>4</v>
      </c>
      <c r="M48" s="56">
        <f>VLOOKUP($B48,Tables!$D$1:$F$8,3)+VLOOKUP($C48,Tables!$H$1:$J$4,3)+VLOOKUP($D48,Tables!$L$1:$N$4,3)-1</f>
        <v>2</v>
      </c>
      <c r="N48" s="57">
        <f t="shared" si="4"/>
        <v>54.25</v>
      </c>
      <c r="O48" s="58">
        <f t="shared" si="5"/>
        <v>27.125</v>
      </c>
      <c r="P48" s="59">
        <f t="shared" ref="P48:Q48" si="60">O48-10</f>
        <v>17.125</v>
      </c>
      <c r="Q48" s="60">
        <f t="shared" si="60"/>
        <v>7.125</v>
      </c>
      <c r="R48" s="6"/>
      <c r="S48" s="6"/>
      <c r="T48" s="6"/>
      <c r="U48" s="6"/>
      <c r="V48" s="6"/>
      <c r="W48" s="6"/>
      <c r="X48" s="6"/>
    </row>
    <row r="49" ht="16.5" customHeight="1">
      <c r="A49" s="48" t="s">
        <v>127</v>
      </c>
      <c r="B49" s="49" t="s">
        <v>112</v>
      </c>
      <c r="C49" s="49" t="s">
        <v>66</v>
      </c>
      <c r="D49" s="49" t="s">
        <v>115</v>
      </c>
      <c r="E49" s="49">
        <f>VLOOKUP($B49,Tables!$D$1:$F$8,2)+VLOOKUP($C49,Tables!$H$1:$J$4,2)+VLOOKUP($D49,Tables!$L$1:$N$4,2)</f>
        <v>-1</v>
      </c>
      <c r="F49" s="49" t="s">
        <v>121</v>
      </c>
      <c r="G49" s="50" t="s">
        <v>86</v>
      </c>
      <c r="H49" s="51"/>
      <c r="I49" s="52">
        <v>12.0</v>
      </c>
      <c r="J49" s="53">
        <f t="shared" si="52"/>
        <v>17.5</v>
      </c>
      <c r="K49" s="54">
        <f>3*J49+I49*4+E49*5+(I44)+(I41)</f>
        <v>128.5</v>
      </c>
      <c r="L49" s="55">
        <f t="shared" si="53"/>
        <v>6</v>
      </c>
      <c r="M49" s="56">
        <f>VLOOKUP($B49,Tables!$D$1:$F$8,3)+VLOOKUP($C49,Tables!$H$1:$J$4,3)+VLOOKUP($D49,Tables!$L$1:$N$4,3)-1</f>
        <v>2</v>
      </c>
      <c r="N49" s="57">
        <f t="shared" si="4"/>
        <v>64.25</v>
      </c>
      <c r="O49" s="58">
        <f t="shared" si="5"/>
        <v>32.125</v>
      </c>
      <c r="P49" s="59">
        <f t="shared" ref="P49:Q49" si="61">O49-10</f>
        <v>22.125</v>
      </c>
      <c r="Q49" s="60">
        <f t="shared" si="61"/>
        <v>12.125</v>
      </c>
      <c r="R49" s="6"/>
      <c r="S49" s="6"/>
      <c r="T49" s="6"/>
      <c r="U49" s="6"/>
      <c r="V49" s="6"/>
      <c r="W49" s="6"/>
      <c r="X49" s="6"/>
    </row>
    <row r="50" ht="16.5" customHeight="1">
      <c r="A50" s="62" t="s">
        <v>128</v>
      </c>
      <c r="B50" s="49" t="s">
        <v>112</v>
      </c>
      <c r="C50" s="49" t="s">
        <v>66</v>
      </c>
      <c r="D50" s="49" t="s">
        <v>115</v>
      </c>
      <c r="E50" s="49">
        <f>VLOOKUP($B50,Tables!$D$1:$F$8,2)+VLOOKUP($C50,Tables!$H$1:$J$4,2)+VLOOKUP($D50,Tables!$L$1:$N$4,2)</f>
        <v>-1</v>
      </c>
      <c r="F50" s="49" t="s">
        <v>121</v>
      </c>
      <c r="G50" s="50" t="s">
        <v>86</v>
      </c>
      <c r="H50" s="51"/>
      <c r="I50" s="52">
        <v>10.0</v>
      </c>
      <c r="J50" s="53">
        <f t="shared" si="52"/>
        <v>17.5</v>
      </c>
      <c r="K50" s="54">
        <f>3*J50+I50*4+E50*5+(I43)+(I44)</f>
        <v>116.5</v>
      </c>
      <c r="L50" s="55">
        <f t="shared" si="53"/>
        <v>5</v>
      </c>
      <c r="M50" s="56">
        <f>VLOOKUP($B50,Tables!$D$1:$F$8,3)+VLOOKUP($C50,Tables!$H$1:$J$4,3)+VLOOKUP($D50,Tables!$L$1:$N$4,3)-1</f>
        <v>2</v>
      </c>
      <c r="N50" s="57">
        <f t="shared" si="4"/>
        <v>58.25</v>
      </c>
      <c r="O50" s="58">
        <f t="shared" si="5"/>
        <v>29.125</v>
      </c>
      <c r="P50" s="59">
        <f t="shared" ref="P50:Q50" si="62">O50-10</f>
        <v>19.125</v>
      </c>
      <c r="Q50" s="60">
        <f t="shared" si="62"/>
        <v>9.125</v>
      </c>
      <c r="R50" s="6"/>
      <c r="S50" s="6"/>
      <c r="T50" s="6"/>
      <c r="U50" s="6"/>
      <c r="V50" s="6"/>
      <c r="W50" s="6"/>
      <c r="X50" s="6"/>
    </row>
    <row r="51" ht="17.25" customHeight="1">
      <c r="A51" s="102" t="s">
        <v>129</v>
      </c>
      <c r="B51" s="49" t="s">
        <v>112</v>
      </c>
      <c r="C51" s="49" t="s">
        <v>66</v>
      </c>
      <c r="D51" s="49" t="s">
        <v>67</v>
      </c>
      <c r="E51" s="49">
        <f>VLOOKUP($B51,Tables!$D$1:$F$8,2)+VLOOKUP($C51,Tables!$H$1:$J$4,2)+VLOOKUP($D51,Tables!$L$1:$N$4,2)</f>
        <v>0</v>
      </c>
      <c r="F51" s="50" t="s">
        <v>86</v>
      </c>
      <c r="G51" s="50" t="s">
        <v>86</v>
      </c>
      <c r="H51" s="89" t="s">
        <v>86</v>
      </c>
      <c r="I51" s="61">
        <v>4.0</v>
      </c>
      <c r="J51" s="53">
        <f t="shared" si="52"/>
        <v>20</v>
      </c>
      <c r="K51" s="54">
        <f>3*J51+I51*4+E51*5+(I52)+I38</f>
        <v>105</v>
      </c>
      <c r="L51" s="55">
        <f t="shared" si="53"/>
        <v>2</v>
      </c>
      <c r="M51" s="56">
        <f>VLOOKUP($B51,Tables!$D$1:$F$8,3)+VLOOKUP($C51,Tables!$H$1:$J$4,3)+VLOOKUP($D51,Tables!$L$1:$N$4,3)</f>
        <v>2</v>
      </c>
      <c r="N51" s="57">
        <f t="shared" si="4"/>
        <v>52.5</v>
      </c>
      <c r="O51" s="58">
        <f t="shared" si="5"/>
        <v>26.25</v>
      </c>
      <c r="P51" s="59">
        <f t="shared" ref="P51:Q51" si="63">O51-10</f>
        <v>16.25</v>
      </c>
      <c r="Q51" s="60">
        <f t="shared" si="63"/>
        <v>6.25</v>
      </c>
      <c r="R51" s="6"/>
      <c r="S51" s="6"/>
      <c r="T51" s="6"/>
      <c r="U51" s="6"/>
      <c r="V51" s="6"/>
      <c r="W51" s="6"/>
      <c r="X51" s="6"/>
    </row>
    <row r="52" ht="17.25" customHeight="1">
      <c r="A52" s="48" t="s">
        <v>130</v>
      </c>
      <c r="B52" s="49" t="s">
        <v>112</v>
      </c>
      <c r="C52" s="49" t="s">
        <v>66</v>
      </c>
      <c r="D52" s="49" t="s">
        <v>67</v>
      </c>
      <c r="E52" s="49">
        <f>VLOOKUP($B52,Tables!$D$1:$F$8,2)+VLOOKUP($C52,Tables!$H$1:$J$4,2)+VLOOKUP($D52,Tables!$L$1:$N$4,2)</f>
        <v>0</v>
      </c>
      <c r="F52" s="50" t="s">
        <v>86</v>
      </c>
      <c r="G52" s="50" t="s">
        <v>86</v>
      </c>
      <c r="H52" s="89" t="s">
        <v>86</v>
      </c>
      <c r="I52" s="52">
        <v>19.0</v>
      </c>
      <c r="J52" s="53">
        <f t="shared" si="52"/>
        <v>20</v>
      </c>
      <c r="K52" s="54">
        <f>3*J52+I52*4+E52*5+(I51)+I38</f>
        <v>150</v>
      </c>
      <c r="L52" s="55">
        <f t="shared" si="53"/>
        <v>10</v>
      </c>
      <c r="M52" s="56">
        <f>VLOOKUP($B52,Tables!$D$1:$F$8,3)+VLOOKUP($C52,Tables!$H$1:$J$4,3)+VLOOKUP($D52,Tables!$L$1:$N$4,3)</f>
        <v>2</v>
      </c>
      <c r="N52" s="57">
        <f t="shared" si="4"/>
        <v>75</v>
      </c>
      <c r="O52" s="58">
        <f t="shared" si="5"/>
        <v>37.5</v>
      </c>
      <c r="P52" s="59">
        <f t="shared" ref="P52:Q52" si="64">O52-10</f>
        <v>27.5</v>
      </c>
      <c r="Q52" s="60">
        <f t="shared" si="64"/>
        <v>17.5</v>
      </c>
      <c r="R52" s="6"/>
      <c r="S52" s="6"/>
      <c r="T52" s="6"/>
      <c r="U52" s="6"/>
      <c r="V52" s="6"/>
      <c r="W52" s="6"/>
      <c r="X52" s="6"/>
    </row>
    <row r="53" ht="17.25" customHeight="1">
      <c r="A53" s="62" t="s">
        <v>131</v>
      </c>
      <c r="B53" s="49" t="s">
        <v>112</v>
      </c>
      <c r="C53" s="49" t="s">
        <v>66</v>
      </c>
      <c r="D53" s="49" t="s">
        <v>67</v>
      </c>
      <c r="E53" s="49">
        <f>VLOOKUP($B53,Tables!$D$1:$F$8,2)+VLOOKUP($C53,Tables!$H$1:$J$4,2)+VLOOKUP($D53,Tables!$L$1:$N$4,2)</f>
        <v>0</v>
      </c>
      <c r="F53" s="50" t="s">
        <v>86</v>
      </c>
      <c r="G53" s="50" t="s">
        <v>86</v>
      </c>
      <c r="H53" s="89" t="s">
        <v>86</v>
      </c>
      <c r="I53" s="52">
        <v>8.0</v>
      </c>
      <c r="J53" s="53">
        <f t="shared" si="52"/>
        <v>20</v>
      </c>
      <c r="K53" s="54">
        <f>3*J53+I53*4+E53*5+(I52)</f>
        <v>111</v>
      </c>
      <c r="L53" s="55">
        <f t="shared" si="53"/>
        <v>4</v>
      </c>
      <c r="M53" s="56">
        <f>VLOOKUP($B53,Tables!$D$1:$F$8,3)+VLOOKUP($C53,Tables!$H$1:$J$4,3)+VLOOKUP($D53,Tables!$L$1:$N$4,3)</f>
        <v>2</v>
      </c>
      <c r="N53" s="57">
        <f t="shared" si="4"/>
        <v>55.5</v>
      </c>
      <c r="O53" s="58">
        <f t="shared" si="5"/>
        <v>27.75</v>
      </c>
      <c r="P53" s="59">
        <f t="shared" ref="P53:Q53" si="65">O53-10</f>
        <v>17.75</v>
      </c>
      <c r="Q53" s="60">
        <f t="shared" si="65"/>
        <v>7.75</v>
      </c>
      <c r="R53" s="6"/>
      <c r="S53" s="6"/>
      <c r="T53" s="6"/>
      <c r="U53" s="6"/>
      <c r="V53" s="6"/>
      <c r="W53" s="6"/>
      <c r="X53" s="6"/>
    </row>
    <row r="54" ht="17.25" customHeight="1">
      <c r="A54" s="62" t="s">
        <v>132</v>
      </c>
      <c r="B54" s="49" t="s">
        <v>108</v>
      </c>
      <c r="C54" s="49" t="s">
        <v>66</v>
      </c>
      <c r="D54" s="49" t="s">
        <v>67</v>
      </c>
      <c r="E54" s="49">
        <f>VLOOKUP($B54,Tables!$D$1:$F$8,2)+VLOOKUP($C54,Tables!$H$1:$J$4,2)+VLOOKUP($D54,Tables!$L$1:$N$4,2)</f>
        <v>-1</v>
      </c>
      <c r="F54" s="49" t="s">
        <v>92</v>
      </c>
      <c r="G54" s="49" t="s">
        <v>95</v>
      </c>
      <c r="H54" s="51"/>
      <c r="I54" s="52">
        <v>4.0</v>
      </c>
      <c r="J54" s="53">
        <f t="shared" si="52"/>
        <v>13.5</v>
      </c>
      <c r="K54" s="54">
        <f>3*J54+I54*4+E54*5</f>
        <v>51.5</v>
      </c>
      <c r="L54" s="55">
        <f t="shared" si="53"/>
        <v>2</v>
      </c>
      <c r="M54" s="56">
        <f>VLOOKUP($B54,Tables!$D$1:$F$8,3)+VLOOKUP($C54,Tables!$H$1:$J$4,3)+VLOOKUP($D54,Tables!$L$1:$N$4,3)</f>
        <v>4</v>
      </c>
      <c r="N54" s="57">
        <f t="shared" si="4"/>
        <v>25.75</v>
      </c>
      <c r="O54" s="58">
        <f t="shared" si="5"/>
        <v>12.875</v>
      </c>
      <c r="P54" s="59">
        <f t="shared" ref="P54:Q54" si="66">O54-10</f>
        <v>2.875</v>
      </c>
      <c r="Q54" s="60">
        <f t="shared" si="66"/>
        <v>-7.125</v>
      </c>
      <c r="R54" s="6"/>
      <c r="S54" s="6"/>
      <c r="T54" s="6"/>
      <c r="U54" s="6"/>
      <c r="V54" s="6"/>
      <c r="W54" s="6"/>
      <c r="X54" s="6"/>
    </row>
    <row r="55" ht="17.25" customHeight="1">
      <c r="A55" s="62" t="s">
        <v>133</v>
      </c>
      <c r="B55" s="49" t="s">
        <v>112</v>
      </c>
      <c r="C55" s="49" t="s">
        <v>66</v>
      </c>
      <c r="D55" s="49" t="s">
        <v>67</v>
      </c>
      <c r="E55" s="49">
        <f>VLOOKUP($B55,Tables!$D$1:$F$8,2)+VLOOKUP($C55,Tables!$H$1:$J$4,2)+VLOOKUP($D55,Tables!$L$1:$N$4,2)</f>
        <v>0</v>
      </c>
      <c r="F55" s="49" t="s">
        <v>106</v>
      </c>
      <c r="G55" s="50"/>
      <c r="H55" s="51"/>
      <c r="I55" s="52">
        <v>15.0</v>
      </c>
      <c r="J55" s="53">
        <f t="shared" si="52"/>
        <v>13</v>
      </c>
      <c r="K55" s="54">
        <f>3*J55+I55*4+E55*5+(I56)+(I58)</f>
        <v>126</v>
      </c>
      <c r="L55" s="55">
        <f t="shared" si="53"/>
        <v>8</v>
      </c>
      <c r="M55" s="56">
        <f>VLOOKUP($B55,Tables!$D$1:$F$8,3)+VLOOKUP($C55,Tables!$H$1:$J$4,3)+VLOOKUP($D55,Tables!$L$1:$N$4,3)</f>
        <v>2</v>
      </c>
      <c r="N55" s="57">
        <f t="shared" si="4"/>
        <v>63</v>
      </c>
      <c r="O55" s="58">
        <f t="shared" si="5"/>
        <v>31.5</v>
      </c>
      <c r="P55" s="59">
        <f t="shared" ref="P55:Q55" si="67">O55-10</f>
        <v>21.5</v>
      </c>
      <c r="Q55" s="60">
        <f t="shared" si="67"/>
        <v>11.5</v>
      </c>
      <c r="R55" s="6"/>
      <c r="S55" s="6"/>
      <c r="T55" s="6"/>
      <c r="U55" s="6"/>
      <c r="V55" s="6"/>
      <c r="W55" s="6"/>
      <c r="X55" s="6"/>
    </row>
    <row r="56" ht="17.25" customHeight="1">
      <c r="A56" s="62" t="s">
        <v>134</v>
      </c>
      <c r="B56" s="49" t="s">
        <v>112</v>
      </c>
      <c r="C56" s="49" t="s">
        <v>66</v>
      </c>
      <c r="D56" s="49" t="s">
        <v>67</v>
      </c>
      <c r="E56" s="49">
        <f>VLOOKUP($B56,Tables!$D$1:$F$8,2)+VLOOKUP($C56,Tables!$H$1:$J$4,2)+VLOOKUP($D56,Tables!$L$1:$N$4,2)</f>
        <v>0</v>
      </c>
      <c r="F56" s="49" t="s">
        <v>106</v>
      </c>
      <c r="G56" s="50"/>
      <c r="H56" s="51"/>
      <c r="I56" s="52">
        <v>15.0</v>
      </c>
      <c r="J56" s="53">
        <f t="shared" si="52"/>
        <v>13</v>
      </c>
      <c r="K56" s="54">
        <f>3*J56+I56*4+E56*5+(I55)+(I60)</f>
        <v>131</v>
      </c>
      <c r="L56" s="55">
        <f t="shared" si="53"/>
        <v>8</v>
      </c>
      <c r="M56" s="56">
        <f>VLOOKUP($B56,Tables!$D$1:$F$8,3)+VLOOKUP($C56,Tables!$H$1:$J$4,3)+VLOOKUP($D56,Tables!$L$1:$N$4,3)</f>
        <v>2</v>
      </c>
      <c r="N56" s="57">
        <f t="shared" si="4"/>
        <v>65.5</v>
      </c>
      <c r="O56" s="58">
        <f t="shared" si="5"/>
        <v>32.75</v>
      </c>
      <c r="P56" s="59">
        <f t="shared" ref="P56:Q56" si="68">O56-10</f>
        <v>22.75</v>
      </c>
      <c r="Q56" s="60">
        <f t="shared" si="68"/>
        <v>12.75</v>
      </c>
      <c r="R56" s="6"/>
      <c r="S56" s="6"/>
      <c r="T56" s="6"/>
      <c r="U56" s="6"/>
      <c r="V56" s="6"/>
      <c r="W56" s="6"/>
      <c r="X56" s="6"/>
    </row>
    <row r="57" ht="17.25" customHeight="1">
      <c r="A57" s="103" t="s">
        <v>135</v>
      </c>
      <c r="B57" s="104" t="s">
        <v>112</v>
      </c>
      <c r="C57" s="104" t="s">
        <v>66</v>
      </c>
      <c r="D57" s="104" t="s">
        <v>67</v>
      </c>
      <c r="E57" s="105">
        <f>VLOOKUP($B57,Tables!$D$1:$F$8,2)+VLOOKUP($C57,Tables!$H$1:$J$4,2)+VLOOKUP($D57,Tables!$L$1:$N$4,2)</f>
        <v>0</v>
      </c>
      <c r="F57" s="104" t="s">
        <v>106</v>
      </c>
      <c r="G57" s="106"/>
      <c r="H57" s="107"/>
      <c r="I57" s="108">
        <v>12.0</v>
      </c>
      <c r="J57" s="68">
        <f t="shared" ref="J57:J58" si="70">SUM(INDIRECT(F57)+IF(ISERR(INDIRECT(G57)),0,INDIRECT(G57))+IF(ISERR(INDIRECT(H57)),0,INDIRECT(H57)))/(3-COUNTBLANK(F57:H57))</f>
        <v>13</v>
      </c>
      <c r="K57" s="69">
        <f>3*J57+I57*4+E57*5+(I56)+(I55)</f>
        <v>117</v>
      </c>
      <c r="L57" s="70">
        <f t="shared" ref="L57:L58" si="71">ROUND(I57/2,0)</f>
        <v>6</v>
      </c>
      <c r="M57" s="71">
        <f>VLOOKUP($B57,Tables!$D$1:$F$8,3)+VLOOKUP($C57,Tables!$H$1:$J$4,3)+VLOOKUP($D57,Tables!$L$1:$N$4,3)</f>
        <v>2</v>
      </c>
      <c r="N57" s="72">
        <f t="shared" si="4"/>
        <v>58.5</v>
      </c>
      <c r="O57" s="73">
        <f t="shared" si="5"/>
        <v>29.25</v>
      </c>
      <c r="P57" s="69">
        <f t="shared" ref="P57:Q57" si="69">O57-10</f>
        <v>19.25</v>
      </c>
      <c r="Q57" s="74">
        <f t="shared" si="69"/>
        <v>9.25</v>
      </c>
      <c r="R57" s="109"/>
      <c r="S57" s="109"/>
      <c r="T57" s="109"/>
      <c r="U57" s="109"/>
      <c r="V57" s="109"/>
      <c r="W57" s="109"/>
      <c r="X57" s="109"/>
    </row>
    <row r="58" ht="17.25" customHeight="1">
      <c r="A58" s="103" t="s">
        <v>136</v>
      </c>
      <c r="B58" s="104" t="s">
        <v>112</v>
      </c>
      <c r="C58" s="104" t="s">
        <v>66</v>
      </c>
      <c r="D58" s="104" t="s">
        <v>67</v>
      </c>
      <c r="E58" s="105">
        <f>VLOOKUP($B58,Tables!$D$1:$F$8,2)+VLOOKUP($C58,Tables!$H$1:$J$4,2)+VLOOKUP($D58,Tables!$L$1:$N$4,2)</f>
        <v>0</v>
      </c>
      <c r="F58" s="104" t="s">
        <v>106</v>
      </c>
      <c r="G58" s="106"/>
      <c r="H58" s="107"/>
      <c r="I58" s="108">
        <v>12.0</v>
      </c>
      <c r="J58" s="68">
        <f t="shared" si="70"/>
        <v>13</v>
      </c>
      <c r="K58" s="69">
        <f>3*J58+I58*4+E58*5+(I57)+(I55)</f>
        <v>114</v>
      </c>
      <c r="L58" s="70">
        <f t="shared" si="71"/>
        <v>6</v>
      </c>
      <c r="M58" s="71">
        <f>VLOOKUP($B58,Tables!$D$1:$F$8,3)+VLOOKUP($C58,Tables!$H$1:$J$4,3)+VLOOKUP($D58,Tables!$L$1:$N$4,3)</f>
        <v>2</v>
      </c>
      <c r="N58" s="72">
        <f t="shared" si="4"/>
        <v>57</v>
      </c>
      <c r="O58" s="73">
        <f t="shared" si="5"/>
        <v>28.5</v>
      </c>
      <c r="P58" s="69">
        <f t="shared" ref="P58:Q58" si="72">O58-10</f>
        <v>18.5</v>
      </c>
      <c r="Q58" s="74">
        <f t="shared" si="72"/>
        <v>8.5</v>
      </c>
      <c r="R58" s="109"/>
      <c r="S58" s="109"/>
      <c r="T58" s="109"/>
      <c r="U58" s="109"/>
      <c r="V58" s="109"/>
      <c r="W58" s="109"/>
      <c r="X58" s="109"/>
    </row>
    <row r="59" ht="17.25" customHeight="1">
      <c r="A59" s="48" t="s">
        <v>137</v>
      </c>
      <c r="B59" s="49" t="s">
        <v>138</v>
      </c>
      <c r="C59" s="49" t="s">
        <v>66</v>
      </c>
      <c r="D59" s="49" t="s">
        <v>67</v>
      </c>
      <c r="E59" s="49">
        <f>VLOOKUP($B59,Tables!$D$1:$F$8,2)+VLOOKUP($C59,Tables!$H$1:$J$4,2)+VLOOKUP($D59,Tables!$L$1:$N$4,2)</f>
        <v>0</v>
      </c>
      <c r="F59" s="49" t="s">
        <v>106</v>
      </c>
      <c r="G59" s="50"/>
      <c r="H59" s="51"/>
      <c r="I59" s="61">
        <v>7.0</v>
      </c>
      <c r="J59" s="53">
        <f t="shared" ref="J59:J72" si="74">SUM(INDIRECT(F59)+IF(ISERR(INDIRECT(G59)),0,INDIRECT(G59))+IF(ISERR(INDIRECT(H59)),0,INDIRECT(H59)))/(3-COUNTBLANK(F59:H59))</f>
        <v>13</v>
      </c>
      <c r="K59" s="54">
        <f>3*J59+I59*4+E59*5+(I60)+(I61)</f>
        <v>91</v>
      </c>
      <c r="L59" s="55">
        <f t="shared" ref="L59:L72" si="75">ROUND(I59/2,0)</f>
        <v>4</v>
      </c>
      <c r="M59" s="56">
        <f>VLOOKUP($B59,Tables!$D$1:$F$8,3)+VLOOKUP($C59,Tables!$H$1:$J$4,3)+VLOOKUP($D59,Tables!$L$1:$N$4,3)</f>
        <v>4</v>
      </c>
      <c r="N59" s="57">
        <f t="shared" si="4"/>
        <v>45.5</v>
      </c>
      <c r="O59" s="58">
        <f t="shared" si="5"/>
        <v>22.75</v>
      </c>
      <c r="P59" s="59">
        <f t="shared" ref="P59:Q59" si="73">O59-10</f>
        <v>12.75</v>
      </c>
      <c r="Q59" s="60">
        <f t="shared" si="73"/>
        <v>2.75</v>
      </c>
      <c r="R59" s="6"/>
      <c r="S59" s="6"/>
      <c r="T59" s="6"/>
      <c r="U59" s="6"/>
      <c r="V59" s="6"/>
      <c r="W59" s="6"/>
      <c r="X59" s="6"/>
    </row>
    <row r="60" ht="17.25" customHeight="1">
      <c r="A60" s="62" t="s">
        <v>23</v>
      </c>
      <c r="B60" s="49" t="s">
        <v>138</v>
      </c>
      <c r="C60" s="49" t="s">
        <v>66</v>
      </c>
      <c r="D60" s="49" t="s">
        <v>67</v>
      </c>
      <c r="E60" s="49">
        <f>VLOOKUP($B60,Tables!$D$1:$F$8,2)+VLOOKUP($C60,Tables!$H$1:$J$4,2)+VLOOKUP($D60,Tables!$L$1:$N$4,2)</f>
        <v>0</v>
      </c>
      <c r="F60" s="49" t="s">
        <v>106</v>
      </c>
      <c r="G60" s="50"/>
      <c r="H60" s="51"/>
      <c r="I60" s="52">
        <v>17.0</v>
      </c>
      <c r="J60" s="53">
        <f t="shared" si="74"/>
        <v>13</v>
      </c>
      <c r="K60" s="54">
        <f>3*J60+I60*4+E60*5+I83+I55</f>
        <v>136</v>
      </c>
      <c r="L60" s="55">
        <f t="shared" si="75"/>
        <v>9</v>
      </c>
      <c r="M60" s="56">
        <f>VLOOKUP($B60,Tables!$D$1:$F$8,3)+VLOOKUP($C60,Tables!$H$1:$J$4,3)+VLOOKUP($D60,Tables!$L$1:$N$4,3)</f>
        <v>4</v>
      </c>
      <c r="N60" s="57">
        <f t="shared" si="4"/>
        <v>68</v>
      </c>
      <c r="O60" s="58">
        <f t="shared" si="5"/>
        <v>34</v>
      </c>
      <c r="P60" s="59">
        <f t="shared" ref="P60:Q60" si="76">O60-10</f>
        <v>24</v>
      </c>
      <c r="Q60" s="60">
        <f t="shared" si="76"/>
        <v>14</v>
      </c>
      <c r="R60" s="6"/>
      <c r="S60" s="6"/>
      <c r="T60" s="6"/>
      <c r="U60" s="6"/>
      <c r="V60" s="6"/>
      <c r="W60" s="6"/>
      <c r="X60" s="6"/>
    </row>
    <row r="61" ht="17.25" customHeight="1">
      <c r="A61" s="48" t="s">
        <v>139</v>
      </c>
      <c r="B61" s="49" t="s">
        <v>65</v>
      </c>
      <c r="C61" s="49" t="s">
        <v>66</v>
      </c>
      <c r="D61" s="49" t="s">
        <v>67</v>
      </c>
      <c r="E61" s="49">
        <f>VLOOKUP($B61,Tables!$D$1:$F$8,2)+VLOOKUP($C61,Tables!$H$1:$J$4,2)+VLOOKUP($D61,Tables!$L$1:$N$4,2)</f>
        <v>-4</v>
      </c>
      <c r="F61" s="49" t="s">
        <v>68</v>
      </c>
      <c r="G61" s="49"/>
      <c r="H61" s="51"/>
      <c r="I61" s="61">
        <v>7.0</v>
      </c>
      <c r="J61" s="53">
        <f t="shared" si="74"/>
        <v>14</v>
      </c>
      <c r="K61" s="54">
        <f>3*J61+I61*4+E61*5+(I62)+(I59)</f>
        <v>64</v>
      </c>
      <c r="L61" s="55">
        <f t="shared" si="75"/>
        <v>4</v>
      </c>
      <c r="M61" s="56">
        <f>VLOOKUP($B61,Tables!$D$1:$F$8,3)+VLOOKUP($C61,Tables!$H$1:$J$4,3)+VLOOKUP($D61,Tables!$L$1:$N$4,3)</f>
        <v>3</v>
      </c>
      <c r="N61" s="57">
        <f t="shared" si="4"/>
        <v>32</v>
      </c>
      <c r="O61" s="58">
        <f t="shared" si="5"/>
        <v>16</v>
      </c>
      <c r="P61" s="59">
        <f t="shared" ref="P61:Q61" si="77">O61-10</f>
        <v>6</v>
      </c>
      <c r="Q61" s="60">
        <f t="shared" si="77"/>
        <v>-4</v>
      </c>
      <c r="R61" s="6"/>
      <c r="S61" s="6"/>
      <c r="T61" s="6"/>
      <c r="U61" s="6"/>
      <c r="V61" s="6"/>
      <c r="W61" s="6"/>
      <c r="X61" s="6"/>
    </row>
    <row r="62" ht="17.25" customHeight="1">
      <c r="A62" s="48" t="s">
        <v>140</v>
      </c>
      <c r="B62" s="49" t="s">
        <v>65</v>
      </c>
      <c r="C62" s="49" t="s">
        <v>66</v>
      </c>
      <c r="D62" s="49" t="s">
        <v>67</v>
      </c>
      <c r="E62" s="49">
        <f>VLOOKUP($B62,Tables!$D$1:$F$8,2)+VLOOKUP($C62,Tables!$H$1:$J$4,2)+VLOOKUP($D62,Tables!$L$1:$N$4,2)</f>
        <v>-4</v>
      </c>
      <c r="F62" s="49" t="s">
        <v>68</v>
      </c>
      <c r="G62" s="49"/>
      <c r="H62" s="51"/>
      <c r="I62" s="61">
        <v>7.0</v>
      </c>
      <c r="J62" s="53">
        <f t="shared" si="74"/>
        <v>14</v>
      </c>
      <c r="K62" s="54">
        <f>3*J62+I62*4+E62*5+(I61)+(I59)</f>
        <v>64</v>
      </c>
      <c r="L62" s="55">
        <f t="shared" si="75"/>
        <v>4</v>
      </c>
      <c r="M62" s="56">
        <f>VLOOKUP($B62,Tables!$D$1:$F$8,3)+VLOOKUP($C62,Tables!$H$1:$J$4,3)+VLOOKUP($D62,Tables!$L$1:$N$4,3)</f>
        <v>3</v>
      </c>
      <c r="N62" s="57">
        <f t="shared" si="4"/>
        <v>32</v>
      </c>
      <c r="O62" s="58">
        <f t="shared" si="5"/>
        <v>16</v>
      </c>
      <c r="P62" s="59">
        <f t="shared" ref="P62:Q62" si="78">O62-10</f>
        <v>6</v>
      </c>
      <c r="Q62" s="60">
        <f t="shared" si="78"/>
        <v>-4</v>
      </c>
      <c r="R62" s="6"/>
      <c r="S62" s="6"/>
      <c r="T62" s="6"/>
      <c r="U62" s="6"/>
      <c r="V62" s="6"/>
      <c r="W62" s="6"/>
      <c r="X62" s="6"/>
    </row>
    <row r="63" ht="17.25" customHeight="1">
      <c r="A63" s="48" t="s">
        <v>141</v>
      </c>
      <c r="B63" s="49" t="s">
        <v>65</v>
      </c>
      <c r="C63" s="49" t="s">
        <v>66</v>
      </c>
      <c r="D63" s="49" t="s">
        <v>67</v>
      </c>
      <c r="E63" s="49">
        <f>VLOOKUP($B63,Tables!$D$1:$F$8,2)+VLOOKUP($C63,Tables!$H$1:$J$4,2)+VLOOKUP($D63,Tables!$L$1:$N$4,2)</f>
        <v>-4</v>
      </c>
      <c r="F63" s="49" t="s">
        <v>68</v>
      </c>
      <c r="G63" s="49" t="s">
        <v>142</v>
      </c>
      <c r="H63" s="51"/>
      <c r="I63" s="52">
        <v>15.0</v>
      </c>
      <c r="J63" s="53">
        <f t="shared" si="74"/>
        <v>12.5</v>
      </c>
      <c r="K63" s="54">
        <f>3*J63+I63*4+E63*5+(I64)+(I65)</f>
        <v>109.5</v>
      </c>
      <c r="L63" s="55">
        <f t="shared" si="75"/>
        <v>8</v>
      </c>
      <c r="M63" s="56">
        <v>3.0</v>
      </c>
      <c r="N63" s="57">
        <f t="shared" si="4"/>
        <v>54.75</v>
      </c>
      <c r="O63" s="58">
        <f t="shared" si="5"/>
        <v>27.375</v>
      </c>
      <c r="P63" s="59">
        <f t="shared" ref="P63:Q63" si="79">O63-10</f>
        <v>17.375</v>
      </c>
      <c r="Q63" s="60">
        <f t="shared" si="79"/>
        <v>7.375</v>
      </c>
      <c r="R63" s="6"/>
      <c r="S63" s="6"/>
      <c r="T63" s="6"/>
      <c r="U63" s="6"/>
      <c r="V63" s="6"/>
      <c r="W63" s="6"/>
      <c r="X63" s="6"/>
    </row>
    <row r="64" ht="17.25" customHeight="1">
      <c r="A64" s="48" t="s">
        <v>143</v>
      </c>
      <c r="B64" s="49" t="s">
        <v>65</v>
      </c>
      <c r="C64" s="49" t="s">
        <v>66</v>
      </c>
      <c r="D64" s="49" t="s">
        <v>67</v>
      </c>
      <c r="E64" s="49">
        <f>VLOOKUP($B64,Tables!$D$1:$F$8,2)+VLOOKUP($C64,Tables!$H$1:$J$4,2)+VLOOKUP($D64,Tables!$L$1:$N$4,2)</f>
        <v>-4</v>
      </c>
      <c r="F64" s="49" t="s">
        <v>68</v>
      </c>
      <c r="G64" s="49" t="s">
        <v>142</v>
      </c>
      <c r="H64" s="89" t="s">
        <v>86</v>
      </c>
      <c r="I64" s="52">
        <v>20.0</v>
      </c>
      <c r="J64" s="53">
        <f t="shared" si="74"/>
        <v>15</v>
      </c>
      <c r="K64" s="110">
        <f>3*J64+I64*4+E64*5+(I63)+(I65)</f>
        <v>132</v>
      </c>
      <c r="L64" s="55">
        <f t="shared" si="75"/>
        <v>10</v>
      </c>
      <c r="M64" s="56">
        <f>VLOOKUP($B64,Tables!$D$1:$F$8,3)+VLOOKUP($C64,Tables!$H$1:$J$4,3)+VLOOKUP($D64,Tables!$L$1:$N$4,3)</f>
        <v>3</v>
      </c>
      <c r="N64" s="57">
        <f t="shared" si="4"/>
        <v>66</v>
      </c>
      <c r="O64" s="58">
        <f t="shared" si="5"/>
        <v>33</v>
      </c>
      <c r="P64" s="59">
        <f t="shared" ref="P64:Q64" si="80">O64-10</f>
        <v>23</v>
      </c>
      <c r="Q64" s="60">
        <f t="shared" si="80"/>
        <v>13</v>
      </c>
      <c r="R64" s="6"/>
      <c r="S64" s="6"/>
      <c r="T64" s="6"/>
      <c r="U64" s="6"/>
      <c r="V64" s="6"/>
      <c r="W64" s="6"/>
      <c r="X64" s="6"/>
    </row>
    <row r="65" ht="17.25" customHeight="1">
      <c r="A65" s="62" t="s">
        <v>144</v>
      </c>
      <c r="B65" s="49" t="s">
        <v>65</v>
      </c>
      <c r="C65" s="49" t="s">
        <v>66</v>
      </c>
      <c r="D65" s="49" t="s">
        <v>67</v>
      </c>
      <c r="E65" s="49">
        <f>VLOOKUP($B65,Tables!$D$1:$F$8,2)+VLOOKUP($C65,Tables!$H$1:$J$4,2)+VLOOKUP($D65,Tables!$L$1:$N$4,2)</f>
        <v>-4</v>
      </c>
      <c r="F65" s="49" t="s">
        <v>68</v>
      </c>
      <c r="G65" s="49" t="s">
        <v>142</v>
      </c>
      <c r="H65" s="89" t="s">
        <v>86</v>
      </c>
      <c r="I65" s="52">
        <v>12.0</v>
      </c>
      <c r="J65" s="53">
        <f t="shared" si="74"/>
        <v>15</v>
      </c>
      <c r="K65" s="110">
        <f>3*J65+I65*4+E65*5+(I64)+(I63)</f>
        <v>108</v>
      </c>
      <c r="L65" s="55">
        <f t="shared" si="75"/>
        <v>6</v>
      </c>
      <c r="M65" s="56">
        <f>VLOOKUP($B65,Tables!$D$1:$F$8,3)+VLOOKUP($C65,Tables!$H$1:$J$4,3)+VLOOKUP($D65,Tables!$L$1:$N$4,3)</f>
        <v>3</v>
      </c>
      <c r="N65" s="57">
        <f t="shared" si="4"/>
        <v>54</v>
      </c>
      <c r="O65" s="58">
        <f t="shared" si="5"/>
        <v>27</v>
      </c>
      <c r="P65" s="59">
        <f t="shared" ref="P65:Q65" si="81">O65-10</f>
        <v>17</v>
      </c>
      <c r="Q65" s="60">
        <f t="shared" si="81"/>
        <v>7</v>
      </c>
      <c r="R65" s="6"/>
      <c r="S65" s="6"/>
      <c r="T65" s="6"/>
      <c r="U65" s="6"/>
      <c r="V65" s="6"/>
      <c r="W65" s="6"/>
      <c r="X65" s="6"/>
    </row>
    <row r="66" ht="17.25" customHeight="1">
      <c r="A66" s="48" t="s">
        <v>145</v>
      </c>
      <c r="B66" s="49" t="s">
        <v>65</v>
      </c>
      <c r="C66" s="49" t="s">
        <v>66</v>
      </c>
      <c r="D66" s="49" t="s">
        <v>67</v>
      </c>
      <c r="E66" s="49">
        <f>VLOOKUP($B66,Tables!$D$1:$F$8,2)+VLOOKUP($C66,Tables!$H$1:$J$4,2)+VLOOKUP($D66,Tables!$L$1:$N$4,2)</f>
        <v>-4</v>
      </c>
      <c r="F66" s="49" t="s">
        <v>68</v>
      </c>
      <c r="G66" s="50"/>
      <c r="H66" s="51"/>
      <c r="I66" s="61">
        <v>8.0</v>
      </c>
      <c r="J66" s="53">
        <f t="shared" si="74"/>
        <v>14</v>
      </c>
      <c r="K66" s="54">
        <f>(3*J66+I66*4+E66*5)+(I90)+(I10)</f>
        <v>82</v>
      </c>
      <c r="L66" s="55">
        <f t="shared" si="75"/>
        <v>4</v>
      </c>
      <c r="M66" s="56">
        <f>VLOOKUP($B66,Tables!$D$1:$F$8,3)+VLOOKUP($C66,Tables!$H$1:$J$4,3)+VLOOKUP($D66,Tables!$L$1:$N$4,3)</f>
        <v>3</v>
      </c>
      <c r="N66" s="57">
        <f t="shared" si="4"/>
        <v>41</v>
      </c>
      <c r="O66" s="58">
        <f t="shared" si="5"/>
        <v>20.5</v>
      </c>
      <c r="P66" s="59">
        <f t="shared" ref="P66:Q66" si="82">O66-10</f>
        <v>10.5</v>
      </c>
      <c r="Q66" s="60">
        <f t="shared" si="82"/>
        <v>0.5</v>
      </c>
      <c r="R66" s="6"/>
      <c r="S66" s="3"/>
      <c r="T66" s="6"/>
      <c r="U66" s="6"/>
      <c r="V66" s="6"/>
      <c r="W66" s="6"/>
      <c r="X66" s="6"/>
    </row>
    <row r="67" ht="17.25" customHeight="1">
      <c r="A67" s="48" t="s">
        <v>146</v>
      </c>
      <c r="B67" s="49" t="s">
        <v>65</v>
      </c>
      <c r="C67" s="49" t="s">
        <v>66</v>
      </c>
      <c r="D67" s="49" t="s">
        <v>67</v>
      </c>
      <c r="E67" s="49">
        <f>VLOOKUP($B67,Tables!$D$1:$F$8,2)+VLOOKUP($C67,Tables!$H$1:$J$4,2)+VLOOKUP($D67,Tables!$L$1:$N$4,2)</f>
        <v>-4</v>
      </c>
      <c r="F67" s="49" t="s">
        <v>68</v>
      </c>
      <c r="G67" s="49" t="s">
        <v>142</v>
      </c>
      <c r="H67" s="51"/>
      <c r="I67" s="52">
        <v>10.0</v>
      </c>
      <c r="J67" s="53">
        <f t="shared" si="74"/>
        <v>12.5</v>
      </c>
      <c r="K67" s="54">
        <f>(3*J67+I67*4+E67*5)+(I64)+(I65)</f>
        <v>89.5</v>
      </c>
      <c r="L67" s="55">
        <f t="shared" si="75"/>
        <v>5</v>
      </c>
      <c r="M67" s="56">
        <f>VLOOKUP($B67,Tables!$D$1:$F$8,3)+VLOOKUP($C67,Tables!$H$1:$J$4,3)+VLOOKUP($D67,Tables!$L$1:$N$4,3)</f>
        <v>3</v>
      </c>
      <c r="N67" s="57">
        <f t="shared" si="4"/>
        <v>44.75</v>
      </c>
      <c r="O67" s="58">
        <f t="shared" si="5"/>
        <v>22.375</v>
      </c>
      <c r="P67" s="59">
        <f t="shared" ref="P67:Q67" si="83">O67-10</f>
        <v>12.375</v>
      </c>
      <c r="Q67" s="60">
        <f t="shared" si="83"/>
        <v>2.375</v>
      </c>
      <c r="R67" s="6"/>
      <c r="S67" s="6"/>
      <c r="T67" s="6"/>
      <c r="U67" s="6"/>
      <c r="V67" s="6"/>
      <c r="W67" s="6"/>
      <c r="X67" s="6"/>
    </row>
    <row r="68" ht="17.25" customHeight="1">
      <c r="A68" s="48" t="s">
        <v>147</v>
      </c>
      <c r="B68" s="49" t="s">
        <v>112</v>
      </c>
      <c r="C68" s="49" t="s">
        <v>66</v>
      </c>
      <c r="D68" s="49" t="s">
        <v>67</v>
      </c>
      <c r="E68" s="49">
        <f>VLOOKUP($B68,Tables!$D$1:$F$8,2)+VLOOKUP($C68,Tables!$H$1:$J$4,2)+VLOOKUP($D68,Tables!$L$1:$N$4,2)</f>
        <v>0</v>
      </c>
      <c r="F68" s="49" t="s">
        <v>121</v>
      </c>
      <c r="G68" s="50"/>
      <c r="H68" s="51"/>
      <c r="I68" s="52">
        <v>6.0</v>
      </c>
      <c r="J68" s="53">
        <f t="shared" si="74"/>
        <v>15</v>
      </c>
      <c r="K68" s="54">
        <f>(3*J68+I68*4+E68*5)+(I69)+(I63)</f>
        <v>93</v>
      </c>
      <c r="L68" s="55">
        <f t="shared" si="75"/>
        <v>3</v>
      </c>
      <c r="M68" s="56">
        <f>VLOOKUP($B68,Tables!$D$1:$F$8,3)+VLOOKUP($C68,Tables!$H$1:$J$4,3)+VLOOKUP($D68,Tables!$L$1:$N$4,3)</f>
        <v>2</v>
      </c>
      <c r="N68" s="57">
        <f t="shared" si="4"/>
        <v>46.5</v>
      </c>
      <c r="O68" s="58">
        <f t="shared" si="5"/>
        <v>23.25</v>
      </c>
      <c r="P68" s="59">
        <f t="shared" ref="P68:Q68" si="84">O68-10</f>
        <v>13.25</v>
      </c>
      <c r="Q68" s="60">
        <f t="shared" si="84"/>
        <v>3.25</v>
      </c>
      <c r="R68" s="6"/>
      <c r="S68" s="6"/>
      <c r="T68" s="6"/>
      <c r="U68" s="6"/>
      <c r="V68" s="6"/>
      <c r="W68" s="6"/>
      <c r="X68" s="6"/>
    </row>
    <row r="69" ht="17.25" customHeight="1">
      <c r="A69" s="48" t="s">
        <v>148</v>
      </c>
      <c r="B69" s="49" t="s">
        <v>112</v>
      </c>
      <c r="C69" s="49" t="s">
        <v>66</v>
      </c>
      <c r="D69" s="49" t="s">
        <v>67</v>
      </c>
      <c r="E69" s="49">
        <f>VLOOKUP($B69,Tables!$D$1:$F$8,2)+VLOOKUP($C69,Tables!$H$1:$J$4,2)+VLOOKUP($D69,Tables!$L$1:$N$4,2)</f>
        <v>0</v>
      </c>
      <c r="F69" s="49" t="s">
        <v>121</v>
      </c>
      <c r="G69" s="49"/>
      <c r="H69" s="51"/>
      <c r="I69" s="52">
        <v>9.0</v>
      </c>
      <c r="J69" s="53">
        <f t="shared" si="74"/>
        <v>15</v>
      </c>
      <c r="K69" s="54">
        <f>(3*J69+I69*4+E69*5)+(I68)+(I63)</f>
        <v>102</v>
      </c>
      <c r="L69" s="55">
        <f t="shared" si="75"/>
        <v>5</v>
      </c>
      <c r="M69" s="56">
        <f>VLOOKUP($B69,Tables!$D$1:$F$8,3)+VLOOKUP($C69,Tables!$H$1:$J$4,3)+VLOOKUP($D69,Tables!$L$1:$N$4,3)</f>
        <v>2</v>
      </c>
      <c r="N69" s="57">
        <f t="shared" si="4"/>
        <v>51</v>
      </c>
      <c r="O69" s="58">
        <f t="shared" si="5"/>
        <v>25.5</v>
      </c>
      <c r="P69" s="59">
        <f t="shared" ref="P69:Q69" si="85">O69-10</f>
        <v>15.5</v>
      </c>
      <c r="Q69" s="60">
        <f t="shared" si="85"/>
        <v>5.5</v>
      </c>
      <c r="R69" s="6"/>
      <c r="S69" s="6"/>
      <c r="T69" s="6"/>
      <c r="U69" s="6"/>
      <c r="V69" s="6"/>
      <c r="W69" s="6"/>
      <c r="X69" s="6"/>
    </row>
    <row r="70" ht="17.25" customHeight="1">
      <c r="A70" s="62" t="s">
        <v>149</v>
      </c>
      <c r="B70" s="49" t="s">
        <v>112</v>
      </c>
      <c r="C70" s="49" t="s">
        <v>66</v>
      </c>
      <c r="D70" s="49" t="s">
        <v>67</v>
      </c>
      <c r="E70" s="49">
        <f>VLOOKUP($B70,Tables!$D$1:$F$8,2)+VLOOKUP($C70,Tables!$H$1:$J$4,2)+VLOOKUP($D70,Tables!$L$1:$N$4,2)</f>
        <v>0</v>
      </c>
      <c r="F70" s="49" t="s">
        <v>121</v>
      </c>
      <c r="G70" s="49"/>
      <c r="H70" s="51"/>
      <c r="I70" s="52">
        <v>10.0</v>
      </c>
      <c r="J70" s="53">
        <f t="shared" si="74"/>
        <v>15</v>
      </c>
      <c r="K70" s="54">
        <f>(3*J70+I70*4+E70*5)+(I69)+(I63)</f>
        <v>109</v>
      </c>
      <c r="L70" s="55">
        <f t="shared" si="75"/>
        <v>5</v>
      </c>
      <c r="M70" s="56">
        <f>VLOOKUP($B70,Tables!$D$1:$F$8,3)+VLOOKUP($C70,Tables!$H$1:$J$4,3)+VLOOKUP($D70,Tables!$L$1:$N$4,3)</f>
        <v>2</v>
      </c>
      <c r="N70" s="57">
        <f t="shared" si="4"/>
        <v>54.5</v>
      </c>
      <c r="O70" s="58">
        <f t="shared" si="5"/>
        <v>27.25</v>
      </c>
      <c r="P70" s="59">
        <f t="shared" ref="P70:Q70" si="86">O70-10</f>
        <v>17.25</v>
      </c>
      <c r="Q70" s="60">
        <f t="shared" si="86"/>
        <v>7.25</v>
      </c>
      <c r="R70" s="6"/>
      <c r="S70" s="6"/>
      <c r="T70" s="6"/>
      <c r="U70" s="6"/>
      <c r="V70" s="6"/>
      <c r="W70" s="6"/>
      <c r="X70" s="6"/>
    </row>
    <row r="71" ht="17.25" customHeight="1">
      <c r="A71" s="62" t="s">
        <v>150</v>
      </c>
      <c r="B71" s="49" t="s">
        <v>112</v>
      </c>
      <c r="C71" s="49" t="s">
        <v>66</v>
      </c>
      <c r="D71" s="49" t="s">
        <v>67</v>
      </c>
      <c r="E71" s="49">
        <f>VLOOKUP($B71,Tables!$D$1:$F$8,2)+VLOOKUP($C71,Tables!$H$1:$J$4,2)+VLOOKUP($D71,Tables!$L$1:$N$4,2)</f>
        <v>0</v>
      </c>
      <c r="F71" s="49" t="s">
        <v>121</v>
      </c>
      <c r="G71" s="50" t="s">
        <v>86</v>
      </c>
      <c r="H71" s="51"/>
      <c r="I71" s="52">
        <v>9.0</v>
      </c>
      <c r="J71" s="53">
        <f t="shared" si="74"/>
        <v>17.5</v>
      </c>
      <c r="K71" s="54">
        <f>(3*J71+I71*4+E71*5)+(I69)+(I73)</f>
        <v>99.5</v>
      </c>
      <c r="L71" s="55">
        <f t="shared" si="75"/>
        <v>5</v>
      </c>
      <c r="M71" s="56">
        <f>VLOOKUP($B71,Tables!$D$1:$F$8,3)+VLOOKUP($C71,Tables!$H$1:$J$4,3)+VLOOKUP($D71,Tables!$L$1:$N$4,3)</f>
        <v>2</v>
      </c>
      <c r="N71" s="57">
        <f t="shared" si="4"/>
        <v>49.75</v>
      </c>
      <c r="O71" s="58">
        <f t="shared" si="5"/>
        <v>24.875</v>
      </c>
      <c r="P71" s="59">
        <f t="shared" ref="P71:Q71" si="87">O71-10</f>
        <v>14.875</v>
      </c>
      <c r="Q71" s="60">
        <f t="shared" si="87"/>
        <v>4.875</v>
      </c>
      <c r="R71" s="6"/>
      <c r="S71" s="6"/>
      <c r="T71" s="6"/>
      <c r="U71" s="6"/>
      <c r="V71" s="6"/>
      <c r="W71" s="6"/>
      <c r="X71" s="6"/>
    </row>
    <row r="72" ht="17.25" customHeight="1">
      <c r="A72" s="48" t="s">
        <v>151</v>
      </c>
      <c r="B72" s="49" t="s">
        <v>112</v>
      </c>
      <c r="C72" s="49" t="s">
        <v>66</v>
      </c>
      <c r="D72" s="49" t="s">
        <v>67</v>
      </c>
      <c r="E72" s="49">
        <f>VLOOKUP($B72,Tables!$D$1:$F$8,2)+VLOOKUP($C72,Tables!$H$1:$J$4,2)+VLOOKUP($D72,Tables!$L$1:$N$4,2)</f>
        <v>0</v>
      </c>
      <c r="F72" s="49" t="s">
        <v>121</v>
      </c>
      <c r="G72" s="50" t="s">
        <v>86</v>
      </c>
      <c r="H72" s="51"/>
      <c r="I72" s="52">
        <v>5.0</v>
      </c>
      <c r="J72" s="53">
        <f t="shared" si="74"/>
        <v>17.5</v>
      </c>
      <c r="K72" s="54">
        <f>(3*J72+I72*4+E72*5)+(I69)+(I68)</f>
        <v>87.5</v>
      </c>
      <c r="L72" s="55">
        <f t="shared" si="75"/>
        <v>3</v>
      </c>
      <c r="M72" s="56">
        <f>VLOOKUP($B72,Tables!$D$1:$F$8,3)+VLOOKUP($C72,Tables!$H$1:$J$4,3)+VLOOKUP($D72,Tables!$L$1:$N$4,3)</f>
        <v>2</v>
      </c>
      <c r="N72" s="57">
        <f t="shared" si="4"/>
        <v>43.75</v>
      </c>
      <c r="O72" s="58">
        <f t="shared" si="5"/>
        <v>21.875</v>
      </c>
      <c r="P72" s="59">
        <f t="shared" ref="P72:Q72" si="88">O72-10</f>
        <v>11.875</v>
      </c>
      <c r="Q72" s="60">
        <f t="shared" si="88"/>
        <v>1.875</v>
      </c>
      <c r="R72" s="6"/>
      <c r="S72" s="6"/>
      <c r="T72" s="6"/>
      <c r="U72" s="6"/>
      <c r="V72" s="6"/>
      <c r="W72" s="6"/>
      <c r="X72" s="6"/>
    </row>
    <row r="73" ht="17.25" customHeight="1">
      <c r="A73" s="111" t="s">
        <v>152</v>
      </c>
      <c r="B73" s="112" t="s">
        <v>65</v>
      </c>
      <c r="C73" s="112" t="s">
        <v>66</v>
      </c>
      <c r="D73" s="112" t="s">
        <v>67</v>
      </c>
      <c r="E73" s="112">
        <f>VLOOKUP($B73,Tables!$D$1:$F$8,2)+VLOOKUP($C73,Tables!$H$1:$J$4,2)+VLOOKUP($D73,Tables!$L$1:$N$4,2)</f>
        <v>-4</v>
      </c>
      <c r="F73" s="113" t="s">
        <v>68</v>
      </c>
      <c r="G73" s="113"/>
      <c r="H73" s="114"/>
      <c r="I73" s="67">
        <v>2.0</v>
      </c>
      <c r="J73" s="68">
        <f>SUM(INDIRECT(F73)+IF(ISERR(INDIRECT(G73)),0,INDIRECT(G73))+IF(ISERR(INDIRECT(H73)),0,INDIRECT(H73)))/(3-COUNTBLANK(F73:H73))</f>
        <v>14</v>
      </c>
      <c r="K73" s="69">
        <f>(3*J73+I73*4+E73*5)+(I74)</f>
        <v>52</v>
      </c>
      <c r="L73" s="70">
        <f>ROUND(I73/2,0)</f>
        <v>1</v>
      </c>
      <c r="M73" s="71">
        <f>VLOOKUP($B73,Tables!$D$1:$F$8,3)+VLOOKUP($C73,Tables!$H$1:$J$4,3)+VLOOKUP($D73,Tables!$L$1:$N$4,3)</f>
        <v>3</v>
      </c>
      <c r="N73" s="57">
        <f t="shared" si="4"/>
        <v>26</v>
      </c>
      <c r="O73" s="58">
        <f t="shared" si="5"/>
        <v>13</v>
      </c>
      <c r="P73" s="59">
        <f t="shared" ref="P73:Q73" si="89">O73-10</f>
        <v>3</v>
      </c>
      <c r="Q73" s="60">
        <f t="shared" si="89"/>
        <v>-7</v>
      </c>
      <c r="R73" s="75"/>
      <c r="S73" s="75"/>
      <c r="T73" s="75"/>
      <c r="U73" s="75"/>
      <c r="V73" s="75"/>
      <c r="W73" s="75"/>
      <c r="X73" s="75"/>
    </row>
    <row r="74" ht="16.5" customHeight="1">
      <c r="A74" s="48" t="s">
        <v>153</v>
      </c>
      <c r="B74" s="49" t="s">
        <v>65</v>
      </c>
      <c r="C74" s="49" t="s">
        <v>66</v>
      </c>
      <c r="D74" s="49" t="s">
        <v>67</v>
      </c>
      <c r="E74" s="49">
        <f>VLOOKUP($B74,Tables!$D$1:$F$8,2)+VLOOKUP($C74,Tables!$H$1:$J$4,2)+VLOOKUP($D74,Tables!$L$1:$N$4,2)</f>
        <v>-4</v>
      </c>
      <c r="F74" s="49" t="s">
        <v>142</v>
      </c>
      <c r="G74" s="50" t="s">
        <v>68</v>
      </c>
      <c r="H74" s="51"/>
      <c r="I74" s="52">
        <v>22.0</v>
      </c>
      <c r="J74" s="53">
        <f t="shared" ref="J74:J94" si="91">SUM(INDIRECT(F74)+IF(ISERR(INDIRECT(G74)),0,INDIRECT(G74))+IF(ISERR(INDIRECT(H74)),0,INDIRECT(H74)))/(3-COUNTBLANK(F74:H74))</f>
        <v>12.5</v>
      </c>
      <c r="K74" s="54">
        <f>(3*J74+I74*4+E74*5)+(I80)+(I82)</f>
        <v>133.5</v>
      </c>
      <c r="L74" s="55">
        <f t="shared" ref="L74:L83" si="92">ROUND(I74/2,0)</f>
        <v>11</v>
      </c>
      <c r="M74" s="56">
        <f>VLOOKUP($B74,Tables!$D$1:$F$8,3)+VLOOKUP($C74,Tables!$H$1:$J$4,3)+VLOOKUP($D74,Tables!$L$1:$N$4,3)</f>
        <v>3</v>
      </c>
      <c r="N74" s="57">
        <f t="shared" si="4"/>
        <v>66.75</v>
      </c>
      <c r="O74" s="58">
        <f t="shared" si="5"/>
        <v>33.375</v>
      </c>
      <c r="P74" s="59">
        <f t="shared" ref="P74:Q74" si="90">O74-10</f>
        <v>23.375</v>
      </c>
      <c r="Q74" s="60">
        <f t="shared" si="90"/>
        <v>13.375</v>
      </c>
      <c r="R74" s="6"/>
      <c r="S74" s="6"/>
      <c r="T74" s="6"/>
      <c r="U74" s="6"/>
      <c r="V74" s="6"/>
      <c r="W74" s="6"/>
      <c r="X74" s="6"/>
    </row>
    <row r="75" ht="17.25" customHeight="1">
      <c r="A75" s="48" t="s">
        <v>154</v>
      </c>
      <c r="B75" s="49" t="s">
        <v>65</v>
      </c>
      <c r="C75" s="49" t="s">
        <v>66</v>
      </c>
      <c r="D75" s="49" t="s">
        <v>67</v>
      </c>
      <c r="E75" s="49">
        <f>VLOOKUP($B75,Tables!$D$1:$F$8,2)+VLOOKUP($C75,Tables!$H$1:$J$4,2)+VLOOKUP($D75,Tables!$L$1:$N$4,2)</f>
        <v>-4</v>
      </c>
      <c r="F75" s="49" t="s">
        <v>68</v>
      </c>
      <c r="G75" s="49"/>
      <c r="H75" s="51"/>
      <c r="I75" s="61">
        <v>6.0</v>
      </c>
      <c r="J75" s="53">
        <f t="shared" si="91"/>
        <v>14</v>
      </c>
      <c r="K75" s="54">
        <f>(3*J75+I75*4+E75*5)+(I74)+(I81)</f>
        <v>76</v>
      </c>
      <c r="L75" s="55">
        <f t="shared" si="92"/>
        <v>3</v>
      </c>
      <c r="M75" s="56">
        <f>VLOOKUP($B75,Tables!$D$1:$F$8,3)+VLOOKUP($C75,Tables!$H$1:$J$4,3)+VLOOKUP($D75,Tables!$L$1:$N$4,3)</f>
        <v>3</v>
      </c>
      <c r="N75" s="57">
        <f t="shared" si="4"/>
        <v>38</v>
      </c>
      <c r="O75" s="58">
        <f t="shared" si="5"/>
        <v>19</v>
      </c>
      <c r="P75" s="59">
        <f t="shared" ref="P75:Q75" si="93">O75-10</f>
        <v>9</v>
      </c>
      <c r="Q75" s="60">
        <f t="shared" si="93"/>
        <v>-1</v>
      </c>
      <c r="R75" s="6"/>
      <c r="S75" s="6"/>
      <c r="T75" s="6"/>
      <c r="U75" s="6"/>
      <c r="V75" s="6"/>
      <c r="W75" s="6"/>
      <c r="X75" s="6"/>
    </row>
    <row r="76" ht="17.25" customHeight="1">
      <c r="A76" s="48" t="s">
        <v>155</v>
      </c>
      <c r="B76" s="49" t="s">
        <v>65</v>
      </c>
      <c r="C76" s="49" t="s">
        <v>66</v>
      </c>
      <c r="D76" s="49" t="s">
        <v>67</v>
      </c>
      <c r="E76" s="49">
        <f>VLOOKUP($B76,Tables!$D$1:$F$8,2)+VLOOKUP($C76,Tables!$H$1:$J$4,2)+VLOOKUP($D76,Tables!$L$1:$N$4,2)</f>
        <v>-4</v>
      </c>
      <c r="F76" s="49" t="s">
        <v>90</v>
      </c>
      <c r="G76" s="49"/>
      <c r="H76" s="51"/>
      <c r="I76" s="52">
        <v>8.0</v>
      </c>
      <c r="J76" s="53">
        <f t="shared" si="91"/>
        <v>11</v>
      </c>
      <c r="K76" s="54">
        <f>(3*J76+I76*4+E76*5)+(I74)+(I81)</f>
        <v>75</v>
      </c>
      <c r="L76" s="55">
        <f t="shared" si="92"/>
        <v>4</v>
      </c>
      <c r="M76" s="56">
        <f>VLOOKUP($B76,Tables!$D$1:$F$8,3)+VLOOKUP($C76,Tables!$H$1:$J$4,3)+VLOOKUP($D76,Tables!$L$1:$N$4,3)</f>
        <v>3</v>
      </c>
      <c r="N76" s="57">
        <f t="shared" si="4"/>
        <v>37.5</v>
      </c>
      <c r="O76" s="58">
        <f t="shared" si="5"/>
        <v>18.75</v>
      </c>
      <c r="P76" s="59">
        <f t="shared" ref="P76:Q76" si="94">O76-10</f>
        <v>8.75</v>
      </c>
      <c r="Q76" s="60">
        <f t="shared" si="94"/>
        <v>-1.25</v>
      </c>
      <c r="R76" s="6"/>
      <c r="S76" s="6"/>
      <c r="T76" s="6"/>
      <c r="U76" s="6"/>
      <c r="V76" s="6"/>
      <c r="W76" s="6"/>
      <c r="X76" s="6"/>
    </row>
    <row r="77" ht="17.25" customHeight="1">
      <c r="A77" s="48" t="s">
        <v>156</v>
      </c>
      <c r="B77" s="49" t="s">
        <v>65</v>
      </c>
      <c r="C77" s="49" t="s">
        <v>66</v>
      </c>
      <c r="D77" s="49" t="s">
        <v>67</v>
      </c>
      <c r="E77" s="49">
        <f>VLOOKUP($B77,Tables!$D$1:$F$8,2)+VLOOKUP($C77,Tables!$H$1:$J$4,2)+VLOOKUP($D77,Tables!$L$1:$N$4,2)</f>
        <v>-4</v>
      </c>
      <c r="F77" s="49" t="s">
        <v>142</v>
      </c>
      <c r="G77" s="50" t="s">
        <v>68</v>
      </c>
      <c r="H77" s="51"/>
      <c r="I77" s="61">
        <v>7.0</v>
      </c>
      <c r="J77" s="53">
        <f t="shared" si="91"/>
        <v>12.5</v>
      </c>
      <c r="K77" s="54">
        <f>(3*J77+I77*4+E77*5)+(I74)+(I81)</f>
        <v>75.5</v>
      </c>
      <c r="L77" s="55">
        <f t="shared" si="92"/>
        <v>4</v>
      </c>
      <c r="M77" s="56">
        <f>VLOOKUP($B77,Tables!$D$1:$F$8,3)+VLOOKUP($C77,Tables!$H$1:$J$4,3)+VLOOKUP($D77,Tables!$L$1:$N$4,3)</f>
        <v>3</v>
      </c>
      <c r="N77" s="57">
        <f t="shared" si="4"/>
        <v>37.75</v>
      </c>
      <c r="O77" s="58">
        <f t="shared" si="5"/>
        <v>18.875</v>
      </c>
      <c r="P77" s="59">
        <f t="shared" ref="P77:Q77" si="95">O77-10</f>
        <v>8.875</v>
      </c>
      <c r="Q77" s="60">
        <f t="shared" si="95"/>
        <v>-1.125</v>
      </c>
      <c r="R77" s="6"/>
      <c r="S77" s="6"/>
      <c r="T77" s="6"/>
      <c r="U77" s="6"/>
      <c r="V77" s="6"/>
      <c r="W77" s="6"/>
      <c r="X77" s="6"/>
    </row>
    <row r="78" ht="17.25" customHeight="1">
      <c r="A78" s="48" t="s">
        <v>157</v>
      </c>
      <c r="B78" s="49" t="s">
        <v>65</v>
      </c>
      <c r="C78" s="49" t="s">
        <v>66</v>
      </c>
      <c r="D78" s="49" t="s">
        <v>67</v>
      </c>
      <c r="E78" s="49">
        <f>VLOOKUP($B78,Tables!$D$1:$F$8,2)+VLOOKUP($C78,Tables!$H$1:$J$4,2)+VLOOKUP($D78,Tables!$L$1:$N$4,2)</f>
        <v>-4</v>
      </c>
      <c r="F78" s="49" t="s">
        <v>142</v>
      </c>
      <c r="G78" s="50" t="s">
        <v>68</v>
      </c>
      <c r="H78" s="51"/>
      <c r="I78" s="52">
        <v>9.0</v>
      </c>
      <c r="J78" s="53">
        <f t="shared" si="91"/>
        <v>12.5</v>
      </c>
      <c r="K78" s="54">
        <f>(3*J78+I78*4+E78*5)+(I74)+(I81)</f>
        <v>83.5</v>
      </c>
      <c r="L78" s="55">
        <f t="shared" si="92"/>
        <v>5</v>
      </c>
      <c r="M78" s="56">
        <f>VLOOKUP($B78,Tables!$D$1:$F$8,3)+VLOOKUP($C78,Tables!$H$1:$J$4,3)+VLOOKUP($D78,Tables!$L$1:$N$4,3)</f>
        <v>3</v>
      </c>
      <c r="N78" s="57">
        <f t="shared" si="4"/>
        <v>41.75</v>
      </c>
      <c r="O78" s="58">
        <f t="shared" si="5"/>
        <v>20.875</v>
      </c>
      <c r="P78" s="59">
        <f t="shared" ref="P78:Q78" si="96">O78-10</f>
        <v>10.875</v>
      </c>
      <c r="Q78" s="60">
        <f t="shared" si="96"/>
        <v>0.875</v>
      </c>
      <c r="R78" s="6"/>
      <c r="S78" s="3"/>
      <c r="T78" s="6"/>
      <c r="U78" s="6"/>
      <c r="V78" s="6"/>
      <c r="W78" s="6"/>
      <c r="X78" s="6"/>
    </row>
    <row r="79" ht="17.25" customHeight="1">
      <c r="A79" s="48" t="s">
        <v>158</v>
      </c>
      <c r="B79" s="49" t="s">
        <v>65</v>
      </c>
      <c r="C79" s="49" t="s">
        <v>66</v>
      </c>
      <c r="D79" s="49" t="s">
        <v>67</v>
      </c>
      <c r="E79" s="49">
        <f>VLOOKUP($B79,Tables!$D$1:$F$8,2)+VLOOKUP($C79,Tables!$H$1:$J$4,2)+VLOOKUP($D79,Tables!$L$1:$N$4,2)</f>
        <v>-4</v>
      </c>
      <c r="F79" s="49" t="s">
        <v>142</v>
      </c>
      <c r="G79" s="50" t="s">
        <v>68</v>
      </c>
      <c r="H79" s="51"/>
      <c r="I79" s="52">
        <v>10.0</v>
      </c>
      <c r="J79" s="53">
        <f t="shared" si="91"/>
        <v>12.5</v>
      </c>
      <c r="K79" s="54">
        <f>(3*J79+I79*4+E79*5)+(I74)+(I81)</f>
        <v>87.5</v>
      </c>
      <c r="L79" s="55">
        <f t="shared" si="92"/>
        <v>5</v>
      </c>
      <c r="M79" s="56">
        <f>VLOOKUP($B79,Tables!$D$1:$F$8,3)+VLOOKUP($C79,Tables!$H$1:$J$4,3)+VLOOKUP($D79,Tables!$L$1:$N$4,3)</f>
        <v>3</v>
      </c>
      <c r="N79" s="57">
        <f t="shared" si="4"/>
        <v>43.75</v>
      </c>
      <c r="O79" s="58">
        <f t="shared" si="5"/>
        <v>21.875</v>
      </c>
      <c r="P79" s="59">
        <f t="shared" ref="P79:Q79" si="97">O79-10</f>
        <v>11.875</v>
      </c>
      <c r="Q79" s="60">
        <f t="shared" si="97"/>
        <v>1.875</v>
      </c>
      <c r="R79" s="6"/>
      <c r="S79" s="6"/>
      <c r="T79" s="6"/>
      <c r="U79" s="6"/>
      <c r="V79" s="6"/>
      <c r="W79" s="6"/>
      <c r="X79" s="6"/>
    </row>
    <row r="80" ht="17.25" customHeight="1">
      <c r="A80" s="48" t="s">
        <v>159</v>
      </c>
      <c r="B80" s="49" t="s">
        <v>65</v>
      </c>
      <c r="C80" s="49" t="s">
        <v>66</v>
      </c>
      <c r="D80" s="49" t="s">
        <v>67</v>
      </c>
      <c r="E80" s="49">
        <f>VLOOKUP($B80,Tables!$D$1:$F$8,2)+VLOOKUP($C80,Tables!$H$1:$J$4,2)+VLOOKUP($D80,Tables!$L$1:$N$4,2)</f>
        <v>-4</v>
      </c>
      <c r="F80" s="49" t="s">
        <v>142</v>
      </c>
      <c r="G80" s="50" t="s">
        <v>68</v>
      </c>
      <c r="H80" s="51"/>
      <c r="I80" s="52">
        <v>16.0</v>
      </c>
      <c r="J80" s="53">
        <f t="shared" si="91"/>
        <v>12.5</v>
      </c>
      <c r="K80" s="54">
        <f>(3*J80+I80*4+E80*5)+(I74)+(I81)</f>
        <v>111.5</v>
      </c>
      <c r="L80" s="55">
        <f t="shared" si="92"/>
        <v>8</v>
      </c>
      <c r="M80" s="56">
        <f>VLOOKUP($B80,Tables!$D$1:$F$8,3)+VLOOKUP($C80,Tables!$H$1:$J$4,3)+VLOOKUP($D80,Tables!$L$1:$N$4,3)</f>
        <v>3</v>
      </c>
      <c r="N80" s="57">
        <f t="shared" si="4"/>
        <v>55.75</v>
      </c>
      <c r="O80" s="58">
        <f t="shared" si="5"/>
        <v>27.875</v>
      </c>
      <c r="P80" s="59">
        <f t="shared" ref="P80:Q80" si="98">O80-10</f>
        <v>17.875</v>
      </c>
      <c r="Q80" s="60">
        <f t="shared" si="98"/>
        <v>7.875</v>
      </c>
      <c r="R80" s="6"/>
      <c r="S80" s="6"/>
      <c r="T80" s="6"/>
      <c r="U80" s="6"/>
      <c r="V80" s="6"/>
      <c r="W80" s="6"/>
      <c r="X80" s="6"/>
    </row>
    <row r="81" ht="17.25" customHeight="1">
      <c r="A81" s="48" t="s">
        <v>160</v>
      </c>
      <c r="B81" s="49" t="s">
        <v>65</v>
      </c>
      <c r="C81" s="49" t="s">
        <v>66</v>
      </c>
      <c r="D81" s="49" t="s">
        <v>67</v>
      </c>
      <c r="E81" s="49">
        <f>VLOOKUP($B81,Tables!$D$1:$F$8,2)+VLOOKUP($C81,Tables!$H$1:$J$4,2)+VLOOKUP($D81,Tables!$L$1:$N$4,2)</f>
        <v>-4</v>
      </c>
      <c r="F81" s="49" t="s">
        <v>142</v>
      </c>
      <c r="G81" s="50" t="s">
        <v>68</v>
      </c>
      <c r="H81" s="51"/>
      <c r="I81" s="52">
        <v>8.0</v>
      </c>
      <c r="J81" s="53">
        <f t="shared" si="91"/>
        <v>12.5</v>
      </c>
      <c r="K81" s="54">
        <f>(3*J81+I81*4+E81*5)+(I80)+(I74)</f>
        <v>87.5</v>
      </c>
      <c r="L81" s="55">
        <f t="shared" si="92"/>
        <v>4</v>
      </c>
      <c r="M81" s="56">
        <f>VLOOKUP($B81,Tables!$D$1:$F$8,3)+VLOOKUP($C81,Tables!$H$1:$J$4,3)+VLOOKUP($D81,Tables!$L$1:$N$4,3)</f>
        <v>3</v>
      </c>
      <c r="N81" s="57">
        <f t="shared" si="4"/>
        <v>43.75</v>
      </c>
      <c r="O81" s="58">
        <f t="shared" si="5"/>
        <v>21.875</v>
      </c>
      <c r="P81" s="59">
        <f t="shared" ref="P81:Q81" si="99">O81-10</f>
        <v>11.875</v>
      </c>
      <c r="Q81" s="60">
        <f t="shared" si="99"/>
        <v>1.875</v>
      </c>
      <c r="R81" s="6"/>
      <c r="S81" s="6"/>
      <c r="T81" s="6"/>
      <c r="U81" s="6"/>
      <c r="V81" s="6"/>
      <c r="W81" s="6"/>
      <c r="X81" s="6"/>
    </row>
    <row r="82" ht="17.25" customHeight="1">
      <c r="A82" s="62" t="s">
        <v>161</v>
      </c>
      <c r="B82" s="49" t="s">
        <v>65</v>
      </c>
      <c r="C82" s="49" t="s">
        <v>66</v>
      </c>
      <c r="D82" s="50" t="s">
        <v>67</v>
      </c>
      <c r="E82" s="49">
        <f>VLOOKUP($B82,Tables!$D$1:$F$8,2)+VLOOKUP($C82,Tables!$H$1:$J$4,2)+VLOOKUP($D82,Tables!$L$1:$N$4,2)</f>
        <v>-4</v>
      </c>
      <c r="F82" s="49" t="s">
        <v>142</v>
      </c>
      <c r="G82" s="50" t="s">
        <v>68</v>
      </c>
      <c r="H82" s="51"/>
      <c r="I82" s="52">
        <v>12.0</v>
      </c>
      <c r="J82" s="53">
        <f t="shared" si="91"/>
        <v>12.5</v>
      </c>
      <c r="K82" s="54">
        <f>(3*J82+I82*4+E82*5)+(I74)+(I80)</f>
        <v>103.5</v>
      </c>
      <c r="L82" s="55">
        <f t="shared" si="92"/>
        <v>6</v>
      </c>
      <c r="M82" s="56">
        <f>VLOOKUP($B82,Tables!$D$1:$F$8,3)+VLOOKUP($C82,Tables!$H$1:$J$4,3)+VLOOKUP($D82,Tables!$L$1:$N$4,3)</f>
        <v>3</v>
      </c>
      <c r="N82" s="57">
        <f t="shared" si="4"/>
        <v>51.75</v>
      </c>
      <c r="O82" s="58">
        <f t="shared" si="5"/>
        <v>25.875</v>
      </c>
      <c r="P82" s="59">
        <f t="shared" ref="P82:Q82" si="100">O82-10</f>
        <v>15.875</v>
      </c>
      <c r="Q82" s="60">
        <f t="shared" si="100"/>
        <v>5.875</v>
      </c>
      <c r="R82" s="6"/>
      <c r="S82" s="6"/>
      <c r="T82" s="6"/>
      <c r="U82" s="6"/>
      <c r="V82" s="6"/>
      <c r="W82" s="6"/>
      <c r="X82" s="6"/>
    </row>
    <row r="83" ht="17.25" customHeight="1">
      <c r="A83" s="62" t="s">
        <v>162</v>
      </c>
      <c r="B83" s="49" t="s">
        <v>65</v>
      </c>
      <c r="C83" s="49" t="s">
        <v>66</v>
      </c>
      <c r="D83" s="49" t="s">
        <v>67</v>
      </c>
      <c r="E83" s="49">
        <f>VLOOKUP($B83,Tables!$D$1:$F$8,2)+VLOOKUP($C83,Tables!$H$1:$J$4,2)+VLOOKUP($D83,Tables!$L$1:$N$4,2)</f>
        <v>-4</v>
      </c>
      <c r="F83" s="49" t="s">
        <v>142</v>
      </c>
      <c r="G83" s="50" t="s">
        <v>90</v>
      </c>
      <c r="H83" s="51"/>
      <c r="I83" s="52">
        <v>14.0</v>
      </c>
      <c r="J83" s="53">
        <f t="shared" si="91"/>
        <v>11</v>
      </c>
      <c r="K83" s="54">
        <f>(3*J83+I83*4+E83*5)+(I82)+(I74)</f>
        <v>103</v>
      </c>
      <c r="L83" s="55">
        <f t="shared" si="92"/>
        <v>7</v>
      </c>
      <c r="M83" s="56">
        <f>VLOOKUP($B83,Tables!$D$1:$F$8,3)+VLOOKUP($C83,Tables!$H$1:$J$4,3)+VLOOKUP($D83,Tables!$L$1:$N$4,3)</f>
        <v>3</v>
      </c>
      <c r="N83" s="57">
        <f t="shared" si="4"/>
        <v>51.5</v>
      </c>
      <c r="O83" s="58">
        <f t="shared" si="5"/>
        <v>25.75</v>
      </c>
      <c r="P83" s="59">
        <f t="shared" ref="P83:Q83" si="101">O83-10</f>
        <v>15.75</v>
      </c>
      <c r="Q83" s="60">
        <f t="shared" si="101"/>
        <v>5.75</v>
      </c>
      <c r="R83" s="6"/>
      <c r="S83" s="6"/>
      <c r="T83" s="6"/>
      <c r="U83" s="6"/>
      <c r="V83" s="6"/>
      <c r="W83" s="6"/>
      <c r="X83" s="6"/>
    </row>
    <row r="84" ht="17.25" customHeight="1">
      <c r="A84" s="48" t="s">
        <v>163</v>
      </c>
      <c r="B84" s="49" t="s">
        <v>112</v>
      </c>
      <c r="C84" s="49" t="s">
        <v>66</v>
      </c>
      <c r="D84" s="49" t="s">
        <v>67</v>
      </c>
      <c r="E84" s="49">
        <f>VLOOKUP($B84,Tables!$D$1:$F$8,2)+VLOOKUP($C84,Tables!$H$1:$J$4,2)+VLOOKUP($D84,Tables!$L$1:$N$4,2)</f>
        <v>0</v>
      </c>
      <c r="F84" s="50" t="s">
        <v>86</v>
      </c>
      <c r="G84" s="50" t="s">
        <v>86</v>
      </c>
      <c r="H84" s="51"/>
      <c r="I84" s="52">
        <v>8.0</v>
      </c>
      <c r="J84" s="53">
        <f t="shared" si="91"/>
        <v>20</v>
      </c>
      <c r="K84" s="54">
        <f>3*J84+I84*4+E84*5+(I86)+(I52)</f>
        <v>118</v>
      </c>
      <c r="L84" s="55">
        <v>3.0</v>
      </c>
      <c r="M84" s="56">
        <f>VLOOKUP($B84,Tables!$D$1:$F$8,3)+VLOOKUP($C84,Tables!$H$1:$J$4,3)+VLOOKUP($D84,Tables!$L$1:$N$4,3)</f>
        <v>2</v>
      </c>
      <c r="N84" s="57">
        <f t="shared" si="4"/>
        <v>59</v>
      </c>
      <c r="O84" s="58">
        <f t="shared" si="5"/>
        <v>29.5</v>
      </c>
      <c r="P84" s="59">
        <f t="shared" ref="P84:Q84" si="102">O84-10</f>
        <v>19.5</v>
      </c>
      <c r="Q84" s="60">
        <f t="shared" si="102"/>
        <v>9.5</v>
      </c>
      <c r="R84" s="6"/>
      <c r="S84" s="6"/>
      <c r="T84" s="6"/>
      <c r="U84" s="6"/>
      <c r="V84" s="6"/>
      <c r="W84" s="6"/>
      <c r="X84" s="6"/>
    </row>
    <row r="85" ht="16.5" customHeight="1">
      <c r="A85" s="48" t="s">
        <v>164</v>
      </c>
      <c r="B85" s="49" t="s">
        <v>65</v>
      </c>
      <c r="C85" s="49" t="s">
        <v>66</v>
      </c>
      <c r="D85" s="49" t="s">
        <v>67</v>
      </c>
      <c r="E85" s="49">
        <f>VLOOKUP($B85,Tables!$D$1:$F$8,2)+VLOOKUP($C85,Tables!$H$1:$J$4,2)+VLOOKUP($D85,Tables!$L$1:$N$4,2)</f>
        <v>-4</v>
      </c>
      <c r="F85" s="49" t="s">
        <v>142</v>
      </c>
      <c r="G85" s="50" t="s">
        <v>87</v>
      </c>
      <c r="H85" s="51"/>
      <c r="I85" s="52">
        <v>12.0</v>
      </c>
      <c r="J85" s="53">
        <f t="shared" si="91"/>
        <v>12.5</v>
      </c>
      <c r="K85" s="54">
        <f>(3*J85+I85*4+E85*5)+(I80)+(I74)</f>
        <v>103.5</v>
      </c>
      <c r="L85" s="55">
        <f t="shared" ref="L85:L94" si="104">ROUND(I85/2,0)</f>
        <v>6</v>
      </c>
      <c r="M85" s="56">
        <f>VLOOKUP($B85,Tables!$D$1:$F$8,3)+VLOOKUP($C85,Tables!$H$1:$J$4,3)+VLOOKUP($D85,Tables!$L$1:$N$4,3)</f>
        <v>3</v>
      </c>
      <c r="N85" s="57">
        <f t="shared" si="4"/>
        <v>51.75</v>
      </c>
      <c r="O85" s="58">
        <f t="shared" si="5"/>
        <v>25.875</v>
      </c>
      <c r="P85" s="59">
        <f t="shared" ref="P85:Q85" si="103">O85-10</f>
        <v>15.875</v>
      </c>
      <c r="Q85" s="60">
        <f t="shared" si="103"/>
        <v>5.875</v>
      </c>
      <c r="R85" s="6"/>
      <c r="S85" s="6"/>
      <c r="T85" s="6"/>
      <c r="U85" s="6"/>
      <c r="V85" s="6"/>
      <c r="W85" s="6"/>
      <c r="X85" s="6"/>
    </row>
    <row r="86" ht="16.5" customHeight="1">
      <c r="A86" s="62" t="s">
        <v>165</v>
      </c>
      <c r="B86" s="49" t="s">
        <v>112</v>
      </c>
      <c r="C86" s="49" t="s">
        <v>66</v>
      </c>
      <c r="D86" s="49" t="s">
        <v>67</v>
      </c>
      <c r="E86" s="49">
        <f>VLOOKUP($B86,Tables!$D$1:$F$8,2)+VLOOKUP($C86,Tables!$H$1:$J$4,2)+VLOOKUP($D86,Tables!$L$1:$N$4,2)</f>
        <v>0</v>
      </c>
      <c r="F86" s="49" t="s">
        <v>86</v>
      </c>
      <c r="G86" s="49"/>
      <c r="H86" s="51"/>
      <c r="I86" s="61">
        <v>7.0</v>
      </c>
      <c r="J86" s="53">
        <f t="shared" si="91"/>
        <v>20</v>
      </c>
      <c r="K86" s="54">
        <f>(3*J86+I86*4+E86*5)+(I84)+(I72)</f>
        <v>101</v>
      </c>
      <c r="L86" s="55">
        <f t="shared" si="104"/>
        <v>4</v>
      </c>
      <c r="M86" s="56">
        <f>VLOOKUP($B86,Tables!$D$1:$F$8,3)+VLOOKUP($C86,Tables!$H$1:$J$4,3)+VLOOKUP($D86,Tables!$L$1:$N$4,3)</f>
        <v>2</v>
      </c>
      <c r="N86" s="57">
        <f t="shared" si="4"/>
        <v>50.5</v>
      </c>
      <c r="O86" s="58">
        <f t="shared" si="5"/>
        <v>25.25</v>
      </c>
      <c r="P86" s="59">
        <f t="shared" ref="P86:Q86" si="105">O86-10</f>
        <v>15.25</v>
      </c>
      <c r="Q86" s="60">
        <f t="shared" si="105"/>
        <v>5.25</v>
      </c>
      <c r="R86" s="6"/>
      <c r="S86" s="6"/>
      <c r="T86" s="6"/>
      <c r="U86" s="6"/>
      <c r="V86" s="6"/>
      <c r="W86" s="6"/>
      <c r="X86" s="6"/>
    </row>
    <row r="87" ht="16.5" customHeight="1">
      <c r="A87" s="62" t="s">
        <v>166</v>
      </c>
      <c r="B87" s="49" t="s">
        <v>65</v>
      </c>
      <c r="C87" s="49" t="s">
        <v>66</v>
      </c>
      <c r="D87" s="49" t="s">
        <v>67</v>
      </c>
      <c r="E87" s="49">
        <f>VLOOKUP($B87,Tables!$D$1:$F$8,2)+VLOOKUP($C87,Tables!$H$1:$J$4,2)+VLOOKUP($D87,Tables!$L$1:$N$4,2)</f>
        <v>-4</v>
      </c>
      <c r="F87" s="49" t="s">
        <v>68</v>
      </c>
      <c r="G87" s="50" t="s">
        <v>87</v>
      </c>
      <c r="H87" s="51"/>
      <c r="I87" s="52">
        <v>10.0</v>
      </c>
      <c r="J87" s="53">
        <f t="shared" si="91"/>
        <v>14</v>
      </c>
      <c r="K87" s="54">
        <f>(3*J87+I87*4+E87*5)+(I85)+(I89)</f>
        <v>82</v>
      </c>
      <c r="L87" s="55">
        <f t="shared" si="104"/>
        <v>5</v>
      </c>
      <c r="M87" s="56">
        <f>VLOOKUP($B87,Tables!$D$1:$F$8,3)+VLOOKUP($C87,Tables!$H$1:$J$4,3)+VLOOKUP($D87,Tables!$L$1:$N$4,3)</f>
        <v>3</v>
      </c>
      <c r="N87" s="57">
        <f t="shared" si="4"/>
        <v>41</v>
      </c>
      <c r="O87" s="58">
        <f t="shared" si="5"/>
        <v>20.5</v>
      </c>
      <c r="P87" s="59">
        <f t="shared" ref="P87:Q87" si="106">O87-10</f>
        <v>10.5</v>
      </c>
      <c r="Q87" s="60">
        <f t="shared" si="106"/>
        <v>0.5</v>
      </c>
      <c r="R87" s="6"/>
      <c r="S87" s="6"/>
      <c r="T87" s="6"/>
      <c r="U87" s="6"/>
      <c r="V87" s="6"/>
      <c r="W87" s="6"/>
      <c r="X87" s="6"/>
    </row>
    <row r="88" ht="16.5" customHeight="1">
      <c r="A88" s="62" t="s">
        <v>167</v>
      </c>
      <c r="B88" s="49" t="s">
        <v>112</v>
      </c>
      <c r="C88" s="49" t="s">
        <v>66</v>
      </c>
      <c r="D88" s="49" t="s">
        <v>67</v>
      </c>
      <c r="E88" s="49">
        <f>VLOOKUP($B88,Tables!$D$1:$F$8,2)+VLOOKUP($C88,Tables!$H$1:$J$4,2)+VLOOKUP($D88,Tables!$L$1:$N$4,2)</f>
        <v>0</v>
      </c>
      <c r="F88" s="49" t="s">
        <v>121</v>
      </c>
      <c r="G88" s="49" t="s">
        <v>121</v>
      </c>
      <c r="H88" s="51"/>
      <c r="I88" s="52">
        <v>10.0</v>
      </c>
      <c r="J88" s="53">
        <f t="shared" si="91"/>
        <v>15</v>
      </c>
      <c r="K88" s="54">
        <f>(3*J88+I88*4+E88*5)+(I47)+(I41)</f>
        <v>102</v>
      </c>
      <c r="L88" s="55">
        <f t="shared" si="104"/>
        <v>5</v>
      </c>
      <c r="M88" s="56">
        <f>VLOOKUP($B88,Tables!$D$1:$F$8,3)+VLOOKUP($C88,Tables!$H$1:$J$4,3)+VLOOKUP($D88,Tables!$L$1:$N$4,3)</f>
        <v>2</v>
      </c>
      <c r="N88" s="57">
        <f t="shared" si="4"/>
        <v>51</v>
      </c>
      <c r="O88" s="58">
        <f t="shared" si="5"/>
        <v>25.5</v>
      </c>
      <c r="P88" s="59">
        <f t="shared" ref="P88:Q88" si="107">O88-10</f>
        <v>15.5</v>
      </c>
      <c r="Q88" s="60">
        <f t="shared" si="107"/>
        <v>5.5</v>
      </c>
      <c r="R88" s="6"/>
      <c r="S88" s="6"/>
      <c r="T88" s="6"/>
      <c r="U88" s="6"/>
      <c r="V88" s="6"/>
      <c r="W88" s="6"/>
      <c r="X88" s="6"/>
    </row>
    <row r="89" ht="17.25" customHeight="1">
      <c r="A89" s="62" t="s">
        <v>168</v>
      </c>
      <c r="B89" s="49" t="s">
        <v>65</v>
      </c>
      <c r="C89" s="49" t="s">
        <v>66</v>
      </c>
      <c r="D89" s="49" t="s">
        <v>67</v>
      </c>
      <c r="E89" s="49">
        <f>VLOOKUP($B89,Tables!$D$1:$F$8,2)+VLOOKUP($C89,Tables!$H$1:$J$4,2)+VLOOKUP($D89,Tables!$L$1:$N$4,2)</f>
        <v>-4</v>
      </c>
      <c r="F89" s="49" t="s">
        <v>142</v>
      </c>
      <c r="G89" s="50" t="s">
        <v>87</v>
      </c>
      <c r="H89" s="51"/>
      <c r="I89" s="52">
        <v>8.0</v>
      </c>
      <c r="J89" s="53">
        <f t="shared" si="91"/>
        <v>12.5</v>
      </c>
      <c r="K89" s="54">
        <f>(3*J89+I89*4+E89*5)+(I74)+(I80)</f>
        <v>87.5</v>
      </c>
      <c r="L89" s="55">
        <f t="shared" si="104"/>
        <v>4</v>
      </c>
      <c r="M89" s="56">
        <f>VLOOKUP($B89,Tables!$D$1:$F$8,3)+VLOOKUP($C89,Tables!$H$1:$J$4,3)+VLOOKUP($D89,Tables!$L$1:$N$4,3)</f>
        <v>3</v>
      </c>
      <c r="N89" s="57">
        <f t="shared" si="4"/>
        <v>43.75</v>
      </c>
      <c r="O89" s="58">
        <f t="shared" si="5"/>
        <v>21.875</v>
      </c>
      <c r="P89" s="59">
        <f t="shared" ref="P89:Q89" si="108">O89-10</f>
        <v>11.875</v>
      </c>
      <c r="Q89" s="60">
        <f t="shared" si="108"/>
        <v>1.875</v>
      </c>
      <c r="R89" s="6"/>
      <c r="S89" s="6"/>
      <c r="T89" s="6"/>
      <c r="U89" s="6"/>
      <c r="V89" s="6"/>
      <c r="W89" s="6"/>
      <c r="X89" s="6"/>
    </row>
    <row r="90" ht="17.25" customHeight="1">
      <c r="A90" s="62" t="s">
        <v>169</v>
      </c>
      <c r="B90" s="49" t="s">
        <v>65</v>
      </c>
      <c r="C90" s="49" t="s">
        <v>66</v>
      </c>
      <c r="D90" s="49" t="s">
        <v>67</v>
      </c>
      <c r="E90" s="49">
        <f>VLOOKUP($B90,Tables!$D$1:$F$8,2)+VLOOKUP($C90,Tables!$H$1:$J$4,2)+VLOOKUP($D90,Tables!$L$1:$N$4,2)</f>
        <v>-4</v>
      </c>
      <c r="F90" s="49" t="s">
        <v>142</v>
      </c>
      <c r="G90" s="50" t="s">
        <v>87</v>
      </c>
      <c r="H90" s="89" t="s">
        <v>68</v>
      </c>
      <c r="I90" s="52">
        <v>15.0</v>
      </c>
      <c r="J90" s="53">
        <f t="shared" si="91"/>
        <v>13</v>
      </c>
      <c r="K90" s="54">
        <f>(3*J90+I90*4+E90*5)+(I66)+(I83)</f>
        <v>101</v>
      </c>
      <c r="L90" s="55">
        <f t="shared" si="104"/>
        <v>8</v>
      </c>
      <c r="M90" s="56">
        <f>VLOOKUP($B90,Tables!$D$1:$F$8,3)+VLOOKUP($C90,Tables!$H$1:$J$4,3)+VLOOKUP($D90,Tables!$L$1:$N$4,3)</f>
        <v>3</v>
      </c>
      <c r="N90" s="57">
        <f t="shared" si="4"/>
        <v>50.5</v>
      </c>
      <c r="O90" s="58">
        <f t="shared" si="5"/>
        <v>25.25</v>
      </c>
      <c r="P90" s="59">
        <f t="shared" ref="P90:Q90" si="109">O90-10</f>
        <v>15.25</v>
      </c>
      <c r="Q90" s="60">
        <f t="shared" si="109"/>
        <v>5.25</v>
      </c>
      <c r="R90" s="6"/>
      <c r="S90" s="6"/>
      <c r="T90" s="6"/>
      <c r="U90" s="6"/>
      <c r="V90" s="6"/>
      <c r="W90" s="6"/>
      <c r="X90" s="6"/>
    </row>
    <row r="91" ht="17.25" customHeight="1">
      <c r="A91" s="62" t="s">
        <v>170</v>
      </c>
      <c r="B91" s="49" t="s">
        <v>112</v>
      </c>
      <c r="C91" s="49" t="s">
        <v>66</v>
      </c>
      <c r="D91" s="49" t="s">
        <v>67</v>
      </c>
      <c r="E91" s="49">
        <f>VLOOKUP($B91,Tables!$D$1:$F$8,2)+VLOOKUP($C91,Tables!$H$1:$J$4,2)+VLOOKUP($D91,Tables!$L$1:$N$4,2)</f>
        <v>0</v>
      </c>
      <c r="F91" s="49" t="s">
        <v>86</v>
      </c>
      <c r="G91" s="50"/>
      <c r="H91" s="51"/>
      <c r="I91" s="52">
        <v>14.0</v>
      </c>
      <c r="J91" s="53">
        <f t="shared" si="91"/>
        <v>20</v>
      </c>
      <c r="K91" s="54">
        <f>(3*J91+I91*4+E91*5)+(I93)+(I92)</f>
        <v>126</v>
      </c>
      <c r="L91" s="55">
        <f t="shared" si="104"/>
        <v>7</v>
      </c>
      <c r="M91" s="56">
        <f>VLOOKUP($B91,Tables!$D$1:$F$8,3)+VLOOKUP($C91,Tables!$H$1:$J$4,3)+VLOOKUP($D91,Tables!$L$1:$N$4,3)</f>
        <v>2</v>
      </c>
      <c r="N91" s="57">
        <f t="shared" si="4"/>
        <v>63</v>
      </c>
      <c r="O91" s="58">
        <f t="shared" si="5"/>
        <v>31.5</v>
      </c>
      <c r="P91" s="59">
        <f t="shared" ref="P91:Q91" si="110">O91-10</f>
        <v>21.5</v>
      </c>
      <c r="Q91" s="60">
        <f t="shared" si="110"/>
        <v>11.5</v>
      </c>
      <c r="R91" s="6"/>
      <c r="S91" s="6"/>
      <c r="T91" s="6"/>
      <c r="U91" s="6"/>
      <c r="V91" s="6"/>
      <c r="W91" s="6"/>
      <c r="X91" s="6"/>
    </row>
    <row r="92" ht="17.25" customHeight="1">
      <c r="A92" s="62" t="s">
        <v>171</v>
      </c>
      <c r="B92" s="49" t="s">
        <v>112</v>
      </c>
      <c r="C92" s="49" t="s">
        <v>66</v>
      </c>
      <c r="D92" s="49" t="s">
        <v>67</v>
      </c>
      <c r="E92" s="49">
        <f>VLOOKUP($B92,Tables!$D$1:$F$8,2)+VLOOKUP($C92,Tables!$H$1:$J$4,2)+VLOOKUP($D92,Tables!$L$1:$N$4,2)</f>
        <v>0</v>
      </c>
      <c r="F92" s="49" t="s">
        <v>86</v>
      </c>
      <c r="G92" s="49"/>
      <c r="H92" s="51"/>
      <c r="I92" s="52">
        <v>4.0</v>
      </c>
      <c r="J92" s="53">
        <f t="shared" si="91"/>
        <v>20</v>
      </c>
      <c r="K92" s="54">
        <f>(3*J92+I92*4+E92*5)+(I91)+(I93)</f>
        <v>96</v>
      </c>
      <c r="L92" s="55">
        <f t="shared" si="104"/>
        <v>2</v>
      </c>
      <c r="M92" s="56">
        <f>VLOOKUP($B92,Tables!$D$1:$F$8,3)+VLOOKUP($C92,Tables!$H$1:$J$4,3)+VLOOKUP($D92,Tables!$L$1:$N$4,3)</f>
        <v>2</v>
      </c>
      <c r="N92" s="57">
        <f t="shared" si="4"/>
        <v>48</v>
      </c>
      <c r="O92" s="58">
        <f t="shared" si="5"/>
        <v>24</v>
      </c>
      <c r="P92" s="59">
        <f t="shared" ref="P92:Q92" si="111">O92-10</f>
        <v>14</v>
      </c>
      <c r="Q92" s="60">
        <f t="shared" si="111"/>
        <v>4</v>
      </c>
      <c r="R92" s="6"/>
      <c r="S92" s="6"/>
      <c r="T92" s="6"/>
      <c r="U92" s="6"/>
      <c r="V92" s="6"/>
      <c r="W92" s="6"/>
      <c r="X92" s="6"/>
    </row>
    <row r="93" ht="17.25" customHeight="1">
      <c r="A93" s="62" t="s">
        <v>172</v>
      </c>
      <c r="B93" s="49" t="s">
        <v>112</v>
      </c>
      <c r="C93" s="49" t="s">
        <v>66</v>
      </c>
      <c r="D93" s="49" t="s">
        <v>67</v>
      </c>
      <c r="E93" s="49">
        <f>VLOOKUP($B93,Tables!$D$1:$F$8,2)+VLOOKUP($C93,Tables!$H$1:$J$4,2)+VLOOKUP($D93,Tables!$L$1:$N$4,2)</f>
        <v>0</v>
      </c>
      <c r="F93" s="50" t="s">
        <v>95</v>
      </c>
      <c r="G93" s="50" t="s">
        <v>68</v>
      </c>
      <c r="H93" s="51"/>
      <c r="I93" s="52">
        <v>6.0</v>
      </c>
      <c r="J93" s="53">
        <f t="shared" si="91"/>
        <v>14</v>
      </c>
      <c r="K93" s="54">
        <f>3*J93+I93*4+E93*5+(I91)+(I92)</f>
        <v>84</v>
      </c>
      <c r="L93" s="55">
        <f t="shared" si="104"/>
        <v>3</v>
      </c>
      <c r="M93" s="56">
        <f>VLOOKUP($B93,Tables!$D$1:$F$8,3)+VLOOKUP($C93,Tables!$H$1:$J$4,3)+VLOOKUP($D93,Tables!$L$1:$N$4,3)</f>
        <v>2</v>
      </c>
      <c r="N93" s="57">
        <f t="shared" si="4"/>
        <v>42</v>
      </c>
      <c r="O93" s="58">
        <f t="shared" si="5"/>
        <v>21</v>
      </c>
      <c r="P93" s="59">
        <f t="shared" ref="P93:Q93" si="112">O93-10</f>
        <v>11</v>
      </c>
      <c r="Q93" s="60">
        <f t="shared" si="112"/>
        <v>1</v>
      </c>
      <c r="R93" s="6"/>
      <c r="S93" s="6"/>
      <c r="T93" s="6"/>
      <c r="U93" s="6"/>
      <c r="V93" s="6"/>
      <c r="W93" s="6"/>
      <c r="X93" s="6"/>
    </row>
    <row r="94" ht="17.25" customHeight="1">
      <c r="A94" s="62" t="s">
        <v>173</v>
      </c>
      <c r="B94" s="50" t="s">
        <v>65</v>
      </c>
      <c r="C94" s="49" t="s">
        <v>66</v>
      </c>
      <c r="D94" s="49" t="s">
        <v>67</v>
      </c>
      <c r="E94" s="49">
        <f>VLOOKUP($B94,Tables!$D$1:$F$8,2)+VLOOKUP($C94,Tables!$H$1:$J$4,2)+VLOOKUP($D94,Tables!$L$1:$N$4,2)</f>
        <v>-4</v>
      </c>
      <c r="F94" s="50" t="s">
        <v>95</v>
      </c>
      <c r="G94" s="50" t="s">
        <v>68</v>
      </c>
      <c r="H94" s="51"/>
      <c r="I94" s="52">
        <v>6.0</v>
      </c>
      <c r="J94" s="53">
        <f t="shared" si="91"/>
        <v>14</v>
      </c>
      <c r="K94" s="54">
        <f>3*J94+I94*4+E94*5</f>
        <v>46</v>
      </c>
      <c r="L94" s="55">
        <f t="shared" si="104"/>
        <v>3</v>
      </c>
      <c r="M94" s="115">
        <v>8.0</v>
      </c>
      <c r="N94" s="57">
        <f t="shared" si="4"/>
        <v>23</v>
      </c>
      <c r="O94" s="58">
        <f t="shared" si="5"/>
        <v>11.5</v>
      </c>
      <c r="P94" s="59">
        <f t="shared" ref="P94:Q94" si="113">O94-10</f>
        <v>1.5</v>
      </c>
      <c r="Q94" s="60">
        <f t="shared" si="113"/>
        <v>-8.5</v>
      </c>
      <c r="R94" s="6"/>
      <c r="S94" s="6"/>
      <c r="T94" s="6"/>
      <c r="U94" s="6"/>
      <c r="V94" s="6"/>
      <c r="W94" s="6"/>
      <c r="X94" s="6"/>
    </row>
    <row r="95" ht="12.75" customHeight="1">
      <c r="A95" s="6"/>
      <c r="B95" s="6"/>
      <c r="C95" s="6"/>
      <c r="D95" s="6"/>
      <c r="E95" s="6"/>
      <c r="F95" s="6"/>
      <c r="G95" s="6"/>
      <c r="H95" s="6"/>
      <c r="I95" s="116"/>
      <c r="J95" s="116"/>
      <c r="K95" s="116"/>
      <c r="L95" s="116"/>
      <c r="M95" s="116"/>
      <c r="N95" s="6"/>
      <c r="O95" s="6"/>
      <c r="P95" s="6"/>
      <c r="Q95" s="6"/>
      <c r="R95" s="6"/>
      <c r="S95" s="6"/>
      <c r="T95" s="6"/>
      <c r="U95" s="6"/>
      <c r="V95" s="6"/>
      <c r="W95" s="6"/>
      <c r="X95" s="6"/>
    </row>
    <row r="96" ht="12.75" customHeight="1">
      <c r="A96" s="6"/>
      <c r="B96" s="6"/>
      <c r="C96" s="6"/>
      <c r="D96" s="6"/>
      <c r="E96" s="6"/>
      <c r="F96" s="6"/>
      <c r="G96" s="6"/>
      <c r="H96" s="6"/>
      <c r="I96" s="116"/>
      <c r="J96" s="116"/>
      <c r="K96" s="116"/>
      <c r="L96" s="116"/>
      <c r="M96" s="116"/>
      <c r="N96" s="6"/>
      <c r="O96" s="6"/>
      <c r="P96" s="6"/>
      <c r="Q96" s="6"/>
      <c r="R96" s="6"/>
      <c r="S96" s="6"/>
      <c r="T96" s="6"/>
      <c r="U96" s="6"/>
      <c r="V96" s="6"/>
      <c r="W96" s="6"/>
      <c r="X96" s="6"/>
    </row>
    <row r="97" ht="14.25" customHeight="1">
      <c r="B97" s="6"/>
      <c r="C97" s="6"/>
      <c r="D97" s="6"/>
      <c r="E97" s="6"/>
      <c r="F97" s="6"/>
      <c r="G97" s="6"/>
      <c r="H97" s="6"/>
      <c r="I97" s="116"/>
      <c r="J97" s="116"/>
      <c r="K97" s="117"/>
      <c r="L97" s="117"/>
      <c r="M97" s="117"/>
      <c r="N97" s="6"/>
      <c r="O97" s="6"/>
      <c r="P97" s="6"/>
      <c r="Q97" s="6"/>
      <c r="R97" s="6"/>
      <c r="S97" s="6"/>
      <c r="T97" s="6"/>
      <c r="U97" s="6"/>
      <c r="V97" s="6"/>
      <c r="W97" s="6"/>
      <c r="X97" s="6"/>
    </row>
    <row r="98" ht="12.75" customHeight="1">
      <c r="A98" s="6"/>
      <c r="B98" s="6"/>
      <c r="C98" s="6"/>
      <c r="D98" s="6"/>
      <c r="E98" s="6"/>
      <c r="F98" s="6"/>
      <c r="G98" s="6"/>
      <c r="H98" s="6"/>
      <c r="I98" s="116"/>
      <c r="J98" s="116"/>
      <c r="K98" s="116"/>
      <c r="L98" s="117"/>
      <c r="M98" s="116"/>
      <c r="N98" s="6"/>
      <c r="O98" s="6"/>
      <c r="P98" s="6"/>
      <c r="Q98" s="6"/>
      <c r="R98" s="6"/>
      <c r="S98" s="6"/>
      <c r="T98" s="6"/>
      <c r="U98" s="6"/>
      <c r="V98" s="6"/>
      <c r="W98" s="6"/>
      <c r="X98" s="6"/>
    </row>
    <row r="99" ht="12.75" customHeight="1">
      <c r="A99" s="6"/>
      <c r="B99" s="6"/>
      <c r="C99" s="6"/>
      <c r="D99" s="6"/>
      <c r="E99" s="6"/>
      <c r="F99" s="6"/>
      <c r="G99" s="6"/>
      <c r="H99" s="6"/>
      <c r="I99" s="116"/>
      <c r="J99" s="116"/>
      <c r="K99" s="116"/>
      <c r="L99" s="116"/>
      <c r="M99" s="116"/>
      <c r="N99" s="6"/>
      <c r="O99" s="6"/>
      <c r="P99" s="3"/>
      <c r="Q99" s="6"/>
      <c r="R99" s="6"/>
      <c r="S99" s="6"/>
      <c r="T99" s="6"/>
      <c r="U99" s="6"/>
      <c r="V99" s="6"/>
      <c r="W99" s="6"/>
      <c r="X99" s="6"/>
    </row>
    <row r="100" ht="14.25" customHeight="1">
      <c r="A100" s="6"/>
      <c r="B100" s="6"/>
      <c r="C100" s="6"/>
      <c r="D100" s="6"/>
      <c r="E100" s="6"/>
      <c r="F100" s="6"/>
      <c r="G100" s="6"/>
      <c r="H100" s="6"/>
      <c r="I100" s="116"/>
      <c r="J100" s="117"/>
      <c r="K100" s="116"/>
      <c r="L100" s="116"/>
      <c r="M100" s="116"/>
      <c r="N100" s="6"/>
      <c r="O100" s="6"/>
      <c r="P100" s="6"/>
      <c r="Q100" s="6"/>
      <c r="R100" s="6"/>
      <c r="S100" s="6"/>
      <c r="T100" s="6"/>
      <c r="U100" s="6"/>
      <c r="V100" s="6"/>
      <c r="W100" s="6"/>
      <c r="X100" s="6"/>
    </row>
    <row r="101" ht="14.25" customHeight="1">
      <c r="A101" s="6"/>
      <c r="B101" s="6"/>
      <c r="C101" s="6"/>
      <c r="D101" s="6"/>
      <c r="E101" s="6"/>
      <c r="F101" s="6"/>
      <c r="G101" s="6"/>
      <c r="H101" s="6"/>
      <c r="I101" s="117"/>
      <c r="J101" s="117"/>
      <c r="K101" s="116"/>
      <c r="L101" s="116"/>
      <c r="M101" s="116"/>
      <c r="N101" s="6"/>
      <c r="O101" s="6"/>
      <c r="P101" s="6"/>
      <c r="Q101" s="6"/>
      <c r="R101" s="6"/>
      <c r="S101" s="6"/>
      <c r="T101" s="6"/>
      <c r="U101" s="6"/>
      <c r="V101" s="6"/>
      <c r="W101" s="6"/>
      <c r="X101" s="6"/>
    </row>
    <row r="102" ht="14.25" customHeight="1">
      <c r="A102" s="6"/>
      <c r="B102" s="6"/>
      <c r="C102" s="6"/>
      <c r="D102" s="6"/>
      <c r="E102" s="6"/>
      <c r="F102" s="6"/>
      <c r="G102" s="6"/>
      <c r="H102" s="6"/>
      <c r="I102" s="116"/>
      <c r="J102" s="117"/>
      <c r="K102" s="116"/>
      <c r="L102" s="116"/>
      <c r="M102" s="116"/>
      <c r="N102" s="6"/>
      <c r="O102" s="6"/>
      <c r="P102" s="6"/>
      <c r="Q102" s="6"/>
      <c r="R102" s="6"/>
      <c r="S102" s="6"/>
      <c r="T102" s="6"/>
      <c r="U102" s="6"/>
      <c r="V102" s="6"/>
      <c r="W102" s="6"/>
      <c r="X102" s="6"/>
    </row>
    <row r="103" ht="14.25" customHeight="1">
      <c r="A103" s="3"/>
      <c r="B103" s="6"/>
      <c r="C103" s="6"/>
      <c r="D103" s="6"/>
      <c r="E103" s="6"/>
      <c r="F103" s="6"/>
      <c r="G103" s="6"/>
      <c r="H103" s="6"/>
      <c r="I103" s="116"/>
      <c r="J103" s="116"/>
      <c r="K103" s="116"/>
      <c r="L103" s="116"/>
      <c r="M103" s="117"/>
      <c r="N103" s="6"/>
      <c r="O103" s="6"/>
      <c r="P103" s="6"/>
      <c r="Q103" s="6"/>
      <c r="R103" s="6"/>
      <c r="S103" s="6"/>
      <c r="T103" s="6"/>
      <c r="U103" s="6"/>
      <c r="V103" s="6"/>
      <c r="W103" s="6"/>
      <c r="X103" s="6"/>
    </row>
    <row r="104" ht="14.25" customHeight="1">
      <c r="A104" s="6"/>
      <c r="B104" s="6"/>
      <c r="C104" s="6"/>
      <c r="D104" s="6"/>
      <c r="E104" s="6"/>
      <c r="F104" s="6"/>
      <c r="G104" s="6"/>
      <c r="H104" s="6"/>
      <c r="I104" s="116"/>
      <c r="J104" s="116"/>
      <c r="K104" s="116"/>
      <c r="L104" s="116"/>
      <c r="M104" s="116"/>
      <c r="N104" s="6"/>
      <c r="O104" s="6"/>
      <c r="P104" s="6"/>
      <c r="Q104" s="6"/>
      <c r="R104" s="6"/>
      <c r="S104" s="6"/>
      <c r="T104" s="6"/>
      <c r="U104" s="6"/>
      <c r="V104" s="6"/>
      <c r="W104" s="6"/>
      <c r="X104" s="6"/>
    </row>
    <row r="105" ht="14.25" customHeight="1">
      <c r="A105" s="6"/>
      <c r="B105" s="6"/>
      <c r="C105" s="6"/>
      <c r="D105" s="6"/>
      <c r="E105" s="6"/>
      <c r="F105" s="6"/>
      <c r="G105" s="6"/>
      <c r="H105" s="6"/>
      <c r="I105" s="117"/>
      <c r="J105" s="116"/>
      <c r="K105" s="116"/>
      <c r="L105" s="116"/>
      <c r="M105" s="116"/>
      <c r="N105" s="6"/>
      <c r="O105" s="6"/>
      <c r="P105" s="6"/>
      <c r="Q105" s="6"/>
      <c r="R105" s="6"/>
      <c r="S105" s="6"/>
      <c r="T105" s="6"/>
      <c r="U105" s="6"/>
      <c r="V105" s="6"/>
      <c r="W105" s="6"/>
      <c r="X105" s="6"/>
    </row>
    <row r="106" ht="14.25" customHeight="1">
      <c r="A106" s="6"/>
      <c r="B106" s="6"/>
      <c r="C106" s="6"/>
      <c r="D106" s="6"/>
      <c r="E106" s="6"/>
      <c r="F106" s="6"/>
      <c r="G106" s="6"/>
      <c r="H106" s="6"/>
      <c r="I106" s="116"/>
      <c r="J106" s="116"/>
      <c r="K106" s="116"/>
      <c r="L106" s="116"/>
      <c r="M106" s="116"/>
      <c r="N106" s="6"/>
      <c r="O106" s="6"/>
      <c r="P106" s="6"/>
      <c r="Q106" s="6"/>
      <c r="R106" s="6"/>
      <c r="S106" s="6"/>
      <c r="T106" s="6"/>
      <c r="U106" s="6"/>
      <c r="V106" s="6"/>
      <c r="W106" s="6"/>
      <c r="X106" s="6"/>
    </row>
    <row r="107" ht="12.75" customHeight="1">
      <c r="A107" s="6"/>
      <c r="B107" s="6"/>
      <c r="C107" s="6"/>
      <c r="D107" s="6"/>
      <c r="E107" s="6"/>
      <c r="F107" s="6"/>
      <c r="G107" s="6"/>
      <c r="H107" s="6"/>
      <c r="I107" s="117"/>
      <c r="J107" s="116"/>
      <c r="K107" s="116"/>
      <c r="L107" s="116"/>
      <c r="M107" s="116"/>
      <c r="N107" s="6"/>
      <c r="O107" s="6"/>
      <c r="P107" s="6"/>
      <c r="Q107" s="6"/>
      <c r="R107" s="6"/>
      <c r="S107" s="6"/>
      <c r="T107" s="6"/>
      <c r="U107" s="6"/>
      <c r="V107" s="6"/>
      <c r="W107" s="6"/>
      <c r="X107" s="6"/>
    </row>
    <row r="108" ht="12.75" customHeight="1">
      <c r="A108" s="6"/>
      <c r="B108" s="6"/>
      <c r="C108" s="6"/>
      <c r="D108" s="6"/>
      <c r="E108" s="6"/>
      <c r="F108" s="6"/>
      <c r="G108" s="6"/>
      <c r="H108" s="6"/>
      <c r="I108" s="117"/>
      <c r="J108" s="116"/>
      <c r="K108" s="116"/>
      <c r="L108" s="116"/>
      <c r="M108" s="116"/>
      <c r="N108" s="6"/>
      <c r="O108" s="6"/>
      <c r="P108" s="6"/>
      <c r="Q108" s="6"/>
      <c r="R108" s="6"/>
      <c r="S108" s="6"/>
      <c r="T108" s="6"/>
      <c r="U108" s="6"/>
      <c r="V108" s="6"/>
      <c r="W108" s="6"/>
      <c r="X108" s="6"/>
    </row>
    <row r="109" ht="13.5" customHeight="1">
      <c r="A109" s="6"/>
      <c r="B109" s="6"/>
      <c r="C109" s="6"/>
      <c r="D109" s="6"/>
      <c r="E109" s="6"/>
      <c r="F109" s="6"/>
      <c r="G109" s="6"/>
      <c r="H109" s="6"/>
      <c r="I109" s="116"/>
      <c r="J109" s="117"/>
      <c r="K109" s="116"/>
      <c r="L109" s="116"/>
      <c r="M109" s="116"/>
      <c r="N109" s="6"/>
      <c r="O109" s="6"/>
      <c r="P109" s="6"/>
      <c r="Q109" s="6"/>
      <c r="R109" s="6"/>
      <c r="S109" s="6"/>
      <c r="T109" s="6"/>
      <c r="U109" s="6"/>
      <c r="V109" s="6"/>
      <c r="W109" s="6"/>
      <c r="X109"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5.13"/>
    <col customWidth="1" min="2" max="2" width="8.5"/>
    <col customWidth="1" min="3" max="3" width="15.13"/>
    <col customWidth="1" min="4" max="4" width="14.88"/>
    <col customWidth="1" min="5" max="5" width="15.13"/>
    <col customWidth="1" min="6" max="6" width="10.75"/>
    <col customWidth="1" min="7" max="8" width="15.13"/>
    <col customWidth="1" min="9" max="9" width="12.13"/>
    <col customWidth="1" min="10" max="10" width="15.63"/>
    <col customWidth="1" min="11" max="11" width="11.0"/>
    <col customWidth="1" min="12" max="36" width="10.13"/>
  </cols>
  <sheetData>
    <row r="1" ht="18.75" customHeight="1">
      <c r="A1" s="118"/>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row>
    <row r="2" ht="18.75" customHeight="1">
      <c r="A2" s="119" t="s">
        <v>174</v>
      </c>
      <c r="C2" s="120" t="s">
        <v>175</v>
      </c>
      <c r="D2" s="121"/>
      <c r="E2" s="122"/>
      <c r="F2" s="122"/>
      <c r="G2" s="118"/>
      <c r="H2" s="123" t="s">
        <v>176</v>
      </c>
      <c r="I2" s="124"/>
      <c r="J2" s="125"/>
      <c r="K2" s="119"/>
      <c r="L2" s="126" t="s">
        <v>177</v>
      </c>
      <c r="M2" s="124"/>
      <c r="N2" s="124"/>
      <c r="O2" s="125"/>
      <c r="P2" s="127" t="s">
        <v>178</v>
      </c>
      <c r="Q2" s="119"/>
      <c r="U2" s="118"/>
      <c r="V2" s="118"/>
      <c r="W2" s="118"/>
      <c r="X2" s="118"/>
      <c r="Y2" s="118"/>
      <c r="Z2" s="118"/>
      <c r="AA2" s="118"/>
      <c r="AB2" s="118"/>
      <c r="AC2" s="118"/>
      <c r="AD2" s="118"/>
      <c r="AE2" s="118"/>
      <c r="AF2" s="118"/>
      <c r="AG2" s="118"/>
      <c r="AH2" s="118"/>
      <c r="AI2" s="118"/>
      <c r="AJ2" s="118"/>
    </row>
    <row r="3" ht="18.75" customHeight="1">
      <c r="A3" s="128" t="s">
        <v>179</v>
      </c>
      <c r="B3" s="125"/>
      <c r="C3" s="128" t="s">
        <v>180</v>
      </c>
      <c r="D3" s="125"/>
      <c r="E3" s="129" t="s">
        <v>181</v>
      </c>
      <c r="F3" s="125"/>
      <c r="G3" s="118"/>
      <c r="H3" s="130" t="s">
        <v>182</v>
      </c>
      <c r="I3" s="118"/>
      <c r="J3" s="131"/>
      <c r="K3" s="118"/>
      <c r="L3" s="132" t="s">
        <v>183</v>
      </c>
      <c r="M3" s="118"/>
      <c r="N3" s="118"/>
      <c r="O3" s="131"/>
      <c r="P3" s="118"/>
      <c r="Q3" s="118"/>
      <c r="U3" s="118"/>
      <c r="V3" s="118"/>
      <c r="W3" s="118"/>
      <c r="X3" s="118"/>
      <c r="Y3" s="118"/>
      <c r="Z3" s="118"/>
      <c r="AA3" s="118"/>
      <c r="AB3" s="118"/>
      <c r="AC3" s="118"/>
      <c r="AD3" s="118"/>
      <c r="AE3" s="118"/>
      <c r="AF3" s="118"/>
      <c r="AG3" s="118"/>
      <c r="AH3" s="118"/>
      <c r="AI3" s="118"/>
      <c r="AJ3" s="118"/>
    </row>
    <row r="4" ht="18.75" customHeight="1">
      <c r="A4" s="133" t="s">
        <v>184</v>
      </c>
      <c r="B4" s="134"/>
      <c r="C4" s="128" t="s">
        <v>185</v>
      </c>
      <c r="D4" s="125"/>
      <c r="E4" s="128" t="s">
        <v>186</v>
      </c>
      <c r="F4" s="125"/>
      <c r="G4" s="118"/>
      <c r="H4" s="132" t="s">
        <v>187</v>
      </c>
      <c r="I4" s="118"/>
      <c r="J4" s="131"/>
      <c r="K4" s="118"/>
      <c r="L4" s="132" t="s">
        <v>188</v>
      </c>
      <c r="M4" s="118"/>
      <c r="N4" s="118"/>
      <c r="O4" s="131"/>
      <c r="P4" s="118"/>
      <c r="Q4" s="118"/>
      <c r="U4" s="118"/>
      <c r="V4" s="118"/>
      <c r="W4" s="118"/>
      <c r="X4" s="118"/>
      <c r="Y4" s="118"/>
      <c r="Z4" s="118"/>
      <c r="AA4" s="118"/>
      <c r="AB4" s="118"/>
      <c r="AC4" s="118"/>
      <c r="AD4" s="118"/>
      <c r="AE4" s="118"/>
      <c r="AF4" s="118"/>
      <c r="AG4" s="118"/>
      <c r="AH4" s="118"/>
      <c r="AI4" s="118"/>
      <c r="AJ4" s="118"/>
    </row>
    <row r="5" ht="18.75" customHeight="1">
      <c r="A5" s="133" t="s">
        <v>189</v>
      </c>
      <c r="B5" s="134"/>
      <c r="C5" s="128" t="s">
        <v>190</v>
      </c>
      <c r="D5" s="125"/>
      <c r="E5" s="129" t="s">
        <v>191</v>
      </c>
      <c r="F5" s="125"/>
      <c r="G5" s="118" t="str">
        <f>G6</f>
        <v/>
      </c>
      <c r="H5" s="132" t="s">
        <v>192</v>
      </c>
      <c r="I5" s="118"/>
      <c r="J5" s="131"/>
      <c r="K5" s="118"/>
      <c r="L5" s="132" t="s">
        <v>193</v>
      </c>
      <c r="M5" s="118"/>
      <c r="N5" s="118"/>
      <c r="O5" s="131"/>
      <c r="P5" s="118"/>
      <c r="Q5" s="118"/>
      <c r="U5" s="118"/>
      <c r="V5" s="118"/>
      <c r="W5" s="118"/>
      <c r="X5" s="118"/>
      <c r="Y5" s="118"/>
      <c r="Z5" s="118"/>
      <c r="AA5" s="118"/>
      <c r="AB5" s="118"/>
      <c r="AC5" s="118"/>
      <c r="AD5" s="118"/>
      <c r="AE5" s="118"/>
      <c r="AF5" s="118"/>
      <c r="AG5" s="118"/>
      <c r="AH5" s="118"/>
      <c r="AI5" s="118"/>
      <c r="AJ5" s="118"/>
    </row>
    <row r="6" ht="18.75" customHeight="1">
      <c r="A6" s="128" t="s">
        <v>194</v>
      </c>
      <c r="B6" s="125"/>
      <c r="C6" s="128" t="s">
        <v>195</v>
      </c>
      <c r="D6" s="125"/>
      <c r="E6" s="129" t="s">
        <v>196</v>
      </c>
      <c r="F6" s="125"/>
      <c r="G6" s="118"/>
      <c r="H6" s="132" t="s">
        <v>197</v>
      </c>
      <c r="I6" s="118"/>
      <c r="J6" s="131"/>
      <c r="K6" s="118"/>
      <c r="L6" s="132" t="s">
        <v>198</v>
      </c>
      <c r="M6" s="118"/>
      <c r="N6" s="118"/>
      <c r="O6" s="131"/>
      <c r="P6" s="118"/>
      <c r="Q6" s="118"/>
      <c r="V6" s="118"/>
      <c r="W6" s="118"/>
      <c r="X6" s="118"/>
      <c r="Y6" s="118"/>
      <c r="Z6" s="118"/>
      <c r="AA6" s="118"/>
      <c r="AB6" s="118"/>
      <c r="AC6" s="118"/>
      <c r="AD6" s="118"/>
      <c r="AE6" s="118"/>
      <c r="AF6" s="118"/>
      <c r="AG6" s="118"/>
      <c r="AH6" s="118"/>
      <c r="AI6" s="118"/>
      <c r="AJ6" s="118"/>
    </row>
    <row r="7" ht="18.75" customHeight="1">
      <c r="A7" s="129" t="s">
        <v>199</v>
      </c>
      <c r="B7" s="125"/>
      <c r="C7" s="128" t="s">
        <v>200</v>
      </c>
      <c r="D7" s="125"/>
      <c r="E7" s="128" t="s">
        <v>201</v>
      </c>
      <c r="F7" s="125"/>
      <c r="G7" s="118"/>
      <c r="H7" s="132" t="s">
        <v>202</v>
      </c>
      <c r="I7" s="118"/>
      <c r="J7" s="131"/>
      <c r="K7" s="118"/>
      <c r="L7" s="132" t="s">
        <v>203</v>
      </c>
      <c r="M7" s="118"/>
      <c r="N7" s="118"/>
      <c r="O7" s="131"/>
      <c r="P7" s="118"/>
      <c r="Q7" s="118"/>
      <c r="U7" s="118"/>
      <c r="V7" s="118"/>
      <c r="W7" s="118"/>
      <c r="X7" s="118"/>
      <c r="Y7" s="118"/>
      <c r="Z7" s="118"/>
      <c r="AA7" s="118"/>
      <c r="AB7" s="118"/>
      <c r="AC7" s="118"/>
      <c r="AD7" s="118"/>
      <c r="AE7" s="118"/>
      <c r="AF7" s="118"/>
      <c r="AG7" s="118"/>
      <c r="AH7" s="118"/>
      <c r="AI7" s="118"/>
      <c r="AJ7" s="118"/>
    </row>
    <row r="8" ht="18.75" customHeight="1">
      <c r="A8" s="135"/>
      <c r="B8" s="136"/>
      <c r="C8" s="128" t="s">
        <v>204</v>
      </c>
      <c r="D8" s="125"/>
      <c r="E8" s="129" t="s">
        <v>205</v>
      </c>
      <c r="F8" s="125"/>
      <c r="G8" s="118"/>
      <c r="H8" s="132" t="s">
        <v>206</v>
      </c>
      <c r="I8" s="118"/>
      <c r="J8" s="131"/>
      <c r="K8" s="118"/>
      <c r="L8" s="132" t="s">
        <v>207</v>
      </c>
      <c r="M8" s="118"/>
      <c r="N8" s="118"/>
      <c r="O8" s="131"/>
      <c r="P8" s="118"/>
      <c r="Q8" s="118"/>
      <c r="U8" s="118"/>
      <c r="V8" s="118"/>
      <c r="W8" s="118"/>
      <c r="X8" s="118"/>
      <c r="Y8" s="118"/>
      <c r="Z8" s="118"/>
      <c r="AA8" s="118"/>
      <c r="AB8" s="118"/>
      <c r="AC8" s="118"/>
      <c r="AD8" s="118"/>
      <c r="AE8" s="118"/>
      <c r="AF8" s="118"/>
      <c r="AG8" s="118"/>
      <c r="AH8" s="118"/>
      <c r="AI8" s="118"/>
      <c r="AJ8" s="118"/>
    </row>
    <row r="9" ht="18.75" customHeight="1">
      <c r="A9" s="137"/>
      <c r="B9" s="137"/>
      <c r="C9" s="129" t="s">
        <v>208</v>
      </c>
      <c r="D9" s="125"/>
      <c r="E9" s="127" t="s">
        <v>209</v>
      </c>
      <c r="F9" s="118"/>
      <c r="G9" s="118"/>
      <c r="H9" s="132" t="s">
        <v>210</v>
      </c>
      <c r="I9" s="118"/>
      <c r="J9" s="131"/>
      <c r="K9" s="118"/>
      <c r="L9" s="132" t="s">
        <v>211</v>
      </c>
      <c r="M9" s="118"/>
      <c r="N9" s="118"/>
      <c r="O9" s="131"/>
      <c r="P9" s="118"/>
      <c r="Q9" s="118"/>
      <c r="U9" s="118"/>
      <c r="V9" s="118"/>
      <c r="W9" s="118"/>
      <c r="X9" s="118"/>
      <c r="Y9" s="118"/>
      <c r="Z9" s="118"/>
      <c r="AA9" s="118"/>
      <c r="AB9" s="118"/>
      <c r="AC9" s="118"/>
      <c r="AD9" s="118"/>
      <c r="AE9" s="118"/>
      <c r="AF9" s="118"/>
      <c r="AG9" s="118"/>
      <c r="AH9" s="118"/>
      <c r="AI9" s="118"/>
      <c r="AJ9" s="118"/>
    </row>
    <row r="10" ht="21.75" customHeight="1">
      <c r="A10" s="119" t="s">
        <v>212</v>
      </c>
      <c r="C10" s="128" t="s">
        <v>213</v>
      </c>
      <c r="D10" s="125"/>
      <c r="E10" s="118"/>
      <c r="F10" s="118"/>
      <c r="G10" s="118"/>
      <c r="H10" s="132" t="s">
        <v>214</v>
      </c>
      <c r="I10" s="118"/>
      <c r="J10" s="131"/>
      <c r="K10" s="118"/>
      <c r="L10" s="132" t="s">
        <v>215</v>
      </c>
      <c r="M10" s="118"/>
      <c r="N10" s="118"/>
      <c r="O10" s="131"/>
      <c r="P10" s="118"/>
      <c r="Q10" s="118"/>
      <c r="U10" s="118"/>
      <c r="V10" s="118"/>
      <c r="W10" s="118"/>
      <c r="X10" s="118"/>
      <c r="Y10" s="118"/>
      <c r="Z10" s="118"/>
      <c r="AA10" s="118"/>
      <c r="AB10" s="118"/>
      <c r="AC10" s="118"/>
      <c r="AD10" s="118"/>
      <c r="AE10" s="118"/>
      <c r="AF10" s="118"/>
      <c r="AG10" s="118"/>
      <c r="AH10" s="118"/>
      <c r="AI10" s="118"/>
      <c r="AJ10" s="118"/>
    </row>
    <row r="11" ht="18.75" customHeight="1">
      <c r="A11" s="138" t="s">
        <v>216</v>
      </c>
      <c r="C11" s="128" t="s">
        <v>217</v>
      </c>
      <c r="D11" s="125"/>
      <c r="E11" s="127" t="s">
        <v>218</v>
      </c>
      <c r="F11" s="118"/>
      <c r="G11" s="118"/>
      <c r="H11" s="132" t="s">
        <v>219</v>
      </c>
      <c r="I11" s="118"/>
      <c r="J11" s="131"/>
      <c r="K11" s="118"/>
      <c r="L11" s="132" t="s">
        <v>220</v>
      </c>
      <c r="M11" s="118"/>
      <c r="N11" s="118"/>
      <c r="O11" s="131"/>
      <c r="P11" s="118"/>
      <c r="Q11" s="118"/>
      <c r="U11" s="118"/>
      <c r="V11" s="118"/>
      <c r="W11" s="118"/>
      <c r="X11" s="118"/>
      <c r="Y11" s="118"/>
      <c r="Z11" s="118"/>
      <c r="AA11" s="118"/>
      <c r="AB11" s="118"/>
      <c r="AC11" s="118"/>
      <c r="AD11" s="118"/>
      <c r="AE11" s="118"/>
      <c r="AF11" s="118"/>
      <c r="AG11" s="118"/>
      <c r="AH11" s="118"/>
      <c r="AI11" s="118"/>
      <c r="AJ11" s="118"/>
    </row>
    <row r="12" ht="18.75" customHeight="1">
      <c r="A12" s="139" t="s">
        <v>221</v>
      </c>
      <c r="C12" s="128"/>
      <c r="D12" s="125"/>
      <c r="E12" s="127" t="s">
        <v>222</v>
      </c>
      <c r="F12" s="118"/>
      <c r="G12" s="118"/>
      <c r="H12" s="132" t="s">
        <v>223</v>
      </c>
      <c r="I12" s="118"/>
      <c r="J12" s="131"/>
      <c r="K12" s="118"/>
      <c r="L12" s="132" t="s">
        <v>224</v>
      </c>
      <c r="M12" s="118"/>
      <c r="N12" s="118"/>
      <c r="O12" s="131"/>
      <c r="P12" s="118"/>
      <c r="Q12" s="118"/>
      <c r="U12" s="118"/>
      <c r="V12" s="118"/>
      <c r="W12" s="118"/>
      <c r="X12" s="118"/>
      <c r="Y12" s="118"/>
      <c r="Z12" s="118"/>
      <c r="AA12" s="118"/>
      <c r="AB12" s="118"/>
      <c r="AC12" s="118"/>
      <c r="AD12" s="118"/>
      <c r="AE12" s="118"/>
      <c r="AF12" s="118"/>
      <c r="AG12" s="118"/>
      <c r="AH12" s="118"/>
      <c r="AI12" s="118"/>
      <c r="AJ12" s="118"/>
    </row>
    <row r="13" ht="18.75" customHeight="1">
      <c r="A13" s="139" t="s">
        <v>225</v>
      </c>
      <c r="C13" s="128" t="s">
        <v>226</v>
      </c>
      <c r="D13" s="125"/>
      <c r="E13" s="118"/>
      <c r="F13" s="118"/>
      <c r="G13" s="118"/>
      <c r="H13" s="132" t="s">
        <v>227</v>
      </c>
      <c r="I13" s="118"/>
      <c r="J13" s="131"/>
      <c r="K13" s="118"/>
      <c r="L13" s="132" t="s">
        <v>228</v>
      </c>
      <c r="M13" s="118"/>
      <c r="N13" s="118"/>
      <c r="O13" s="131"/>
      <c r="P13" s="118"/>
      <c r="Q13" s="118"/>
      <c r="U13" s="118"/>
      <c r="V13" s="118"/>
      <c r="W13" s="118"/>
      <c r="X13" s="118"/>
      <c r="Y13" s="118"/>
      <c r="Z13" s="118"/>
      <c r="AA13" s="118"/>
      <c r="AB13" s="118"/>
      <c r="AC13" s="118"/>
      <c r="AD13" s="118"/>
      <c r="AE13" s="118"/>
      <c r="AF13" s="118"/>
      <c r="AG13" s="118"/>
      <c r="AH13" s="118"/>
      <c r="AI13" s="118"/>
      <c r="AJ13" s="118"/>
    </row>
    <row r="14" ht="18.75" customHeight="1">
      <c r="A14" s="139" t="s">
        <v>229</v>
      </c>
      <c r="C14" s="140"/>
      <c r="D14" s="125"/>
      <c r="E14" s="127" t="s">
        <v>230</v>
      </c>
      <c r="F14" s="118"/>
      <c r="G14" s="118"/>
      <c r="H14" s="132" t="s">
        <v>231</v>
      </c>
      <c r="I14" s="118"/>
      <c r="J14" s="131"/>
      <c r="K14" s="118"/>
      <c r="L14" s="132" t="s">
        <v>232</v>
      </c>
      <c r="M14" s="118"/>
      <c r="N14" s="118"/>
      <c r="O14" s="131"/>
      <c r="P14" s="118"/>
      <c r="Q14" s="118"/>
      <c r="U14" s="118"/>
      <c r="V14" s="118"/>
      <c r="W14" s="118"/>
      <c r="X14" s="118"/>
      <c r="Y14" s="118"/>
      <c r="Z14" s="118"/>
      <c r="AA14" s="118"/>
      <c r="AB14" s="118"/>
      <c r="AC14" s="118"/>
      <c r="AD14" s="118"/>
      <c r="AE14" s="118"/>
      <c r="AF14" s="118"/>
      <c r="AG14" s="118"/>
      <c r="AH14" s="118"/>
      <c r="AI14" s="118"/>
      <c r="AJ14" s="118"/>
    </row>
    <row r="15" ht="18.75" customHeight="1">
      <c r="A15" s="139" t="s">
        <v>233</v>
      </c>
      <c r="C15" s="141"/>
      <c r="D15" s="125"/>
      <c r="E15" s="127" t="s">
        <v>222</v>
      </c>
      <c r="F15" s="118"/>
      <c r="G15" s="118"/>
      <c r="H15" s="132" t="s">
        <v>234</v>
      </c>
      <c r="I15" s="118"/>
      <c r="J15" s="131"/>
      <c r="K15" s="118"/>
      <c r="L15" s="132" t="s">
        <v>235</v>
      </c>
      <c r="M15" s="118"/>
      <c r="N15" s="118"/>
      <c r="O15" s="131"/>
      <c r="P15" s="118"/>
      <c r="Q15" s="118"/>
      <c r="U15" s="118"/>
      <c r="V15" s="118"/>
      <c r="W15" s="118"/>
      <c r="X15" s="118"/>
      <c r="Y15" s="118"/>
      <c r="Z15" s="118"/>
      <c r="AA15" s="118"/>
      <c r="AB15" s="118"/>
      <c r="AC15" s="118"/>
      <c r="AD15" s="118"/>
      <c r="AE15" s="118"/>
      <c r="AF15" s="118"/>
      <c r="AG15" s="118"/>
      <c r="AH15" s="118"/>
      <c r="AI15" s="118"/>
      <c r="AJ15" s="118"/>
    </row>
    <row r="16" ht="18.75" customHeight="1">
      <c r="A16" s="138" t="s">
        <v>236</v>
      </c>
      <c r="C16" s="141"/>
      <c r="D16" s="125"/>
      <c r="F16" s="118"/>
      <c r="G16" s="142"/>
      <c r="H16" s="132" t="s">
        <v>237</v>
      </c>
      <c r="I16" s="118"/>
      <c r="J16" s="131"/>
      <c r="K16" s="118"/>
      <c r="L16" s="132" t="s">
        <v>238</v>
      </c>
      <c r="M16" s="118"/>
      <c r="N16" s="118"/>
      <c r="O16" s="131"/>
      <c r="P16" s="118"/>
      <c r="Q16" s="118"/>
      <c r="U16" s="118"/>
      <c r="V16" s="118"/>
      <c r="W16" s="118"/>
      <c r="X16" s="118"/>
      <c r="Y16" s="118"/>
      <c r="Z16" s="118"/>
      <c r="AA16" s="118"/>
      <c r="AB16" s="118"/>
      <c r="AC16" s="118"/>
      <c r="AD16" s="118"/>
      <c r="AE16" s="118"/>
      <c r="AF16" s="118"/>
      <c r="AG16" s="118"/>
      <c r="AH16" s="118"/>
      <c r="AI16" s="118"/>
      <c r="AJ16" s="118"/>
    </row>
    <row r="17" ht="18.75" customHeight="1">
      <c r="A17" s="138" t="s">
        <v>239</v>
      </c>
      <c r="C17" s="141"/>
      <c r="D17" s="125"/>
      <c r="E17" s="3" t="s">
        <v>240</v>
      </c>
      <c r="F17" s="118"/>
      <c r="G17" s="127"/>
      <c r="H17" s="132" t="s">
        <v>241</v>
      </c>
      <c r="I17" s="118"/>
      <c r="J17" s="131"/>
      <c r="K17" s="118"/>
      <c r="L17" s="132" t="s">
        <v>242</v>
      </c>
      <c r="M17" s="118"/>
      <c r="N17" s="118"/>
      <c r="O17" s="131"/>
      <c r="P17" s="118"/>
      <c r="Q17" s="118"/>
      <c r="U17" s="118"/>
      <c r="V17" s="118"/>
      <c r="W17" s="118"/>
      <c r="X17" s="118"/>
      <c r="Y17" s="118"/>
      <c r="Z17" s="118"/>
      <c r="AA17" s="118"/>
      <c r="AB17" s="118"/>
      <c r="AC17" s="118"/>
      <c r="AD17" s="118"/>
      <c r="AE17" s="118"/>
      <c r="AF17" s="118"/>
      <c r="AG17" s="118"/>
      <c r="AH17" s="118"/>
      <c r="AI17" s="118"/>
      <c r="AJ17" s="118"/>
    </row>
    <row r="18" ht="16.5" customHeight="1">
      <c r="A18" s="139" t="s">
        <v>243</v>
      </c>
      <c r="C18" s="118"/>
      <c r="D18" s="118"/>
      <c r="E18" s="3" t="s">
        <v>244</v>
      </c>
      <c r="F18" s="118"/>
      <c r="G18" s="118"/>
      <c r="H18" s="132" t="s">
        <v>245</v>
      </c>
      <c r="I18" s="118"/>
      <c r="J18" s="131"/>
      <c r="K18" s="118"/>
      <c r="L18" s="132" t="s">
        <v>246</v>
      </c>
      <c r="M18" s="118"/>
      <c r="N18" s="118"/>
      <c r="O18" s="131"/>
      <c r="P18" s="118"/>
      <c r="Q18" s="118"/>
      <c r="U18" s="118"/>
      <c r="V18" s="118"/>
      <c r="W18" s="118"/>
      <c r="X18" s="118"/>
      <c r="Y18" s="118"/>
      <c r="Z18" s="118"/>
      <c r="AA18" s="118"/>
      <c r="AB18" s="118"/>
      <c r="AC18" s="118"/>
      <c r="AD18" s="118"/>
      <c r="AE18" s="118"/>
      <c r="AF18" s="118"/>
      <c r="AG18" s="118"/>
      <c r="AH18" s="118"/>
      <c r="AI18" s="118"/>
      <c r="AJ18" s="118"/>
    </row>
    <row r="19" ht="16.5" customHeight="1">
      <c r="A19" s="118"/>
      <c r="C19" s="118"/>
      <c r="D19" s="118"/>
      <c r="E19" s="3" t="s">
        <v>247</v>
      </c>
      <c r="F19" s="118"/>
      <c r="G19" s="118"/>
      <c r="H19" s="132" t="s">
        <v>248</v>
      </c>
      <c r="I19" s="118"/>
      <c r="J19" s="131"/>
      <c r="K19" s="118"/>
      <c r="L19" s="132" t="s">
        <v>249</v>
      </c>
      <c r="M19" s="118"/>
      <c r="N19" s="118"/>
      <c r="O19" s="131"/>
      <c r="P19" s="118"/>
      <c r="Q19" s="118"/>
      <c r="U19" s="118"/>
      <c r="V19" s="118"/>
      <c r="W19" s="118"/>
      <c r="X19" s="118"/>
      <c r="Y19" s="118"/>
      <c r="Z19" s="118"/>
      <c r="AA19" s="118"/>
      <c r="AB19" s="118"/>
      <c r="AC19" s="118"/>
      <c r="AD19" s="118"/>
      <c r="AE19" s="118"/>
      <c r="AF19" s="118"/>
      <c r="AG19" s="118"/>
      <c r="AH19" s="118"/>
      <c r="AI19" s="118"/>
      <c r="AJ19" s="118"/>
    </row>
    <row r="20" ht="16.5" customHeight="1">
      <c r="A20" s="127" t="s">
        <v>250</v>
      </c>
      <c r="B20" s="127"/>
      <c r="C20" s="118"/>
      <c r="D20" s="118"/>
      <c r="E20" s="118"/>
      <c r="F20" s="118"/>
      <c r="G20" s="118"/>
      <c r="H20" s="132" t="s">
        <v>251</v>
      </c>
      <c r="I20" s="118"/>
      <c r="J20" s="131"/>
      <c r="K20" s="118"/>
      <c r="L20" s="143"/>
      <c r="M20" s="118"/>
      <c r="N20" s="118"/>
      <c r="O20" s="131"/>
      <c r="P20" s="118"/>
      <c r="Q20" s="118"/>
      <c r="U20" s="118"/>
      <c r="V20" s="118"/>
      <c r="W20" s="118"/>
      <c r="X20" s="118"/>
      <c r="Y20" s="118"/>
      <c r="Z20" s="118"/>
      <c r="AA20" s="118"/>
      <c r="AB20" s="118"/>
      <c r="AC20" s="118"/>
      <c r="AD20" s="118"/>
      <c r="AE20" s="118"/>
      <c r="AF20" s="118"/>
      <c r="AG20" s="118"/>
      <c r="AH20" s="118"/>
      <c r="AI20" s="118"/>
      <c r="AJ20" s="118"/>
    </row>
    <row r="21" ht="16.5" customHeight="1">
      <c r="A21" s="118"/>
      <c r="C21" s="118"/>
      <c r="D21" s="127" t="s">
        <v>252</v>
      </c>
      <c r="E21" s="118"/>
      <c r="F21" s="118"/>
      <c r="G21" s="118"/>
      <c r="H21" s="132" t="s">
        <v>253</v>
      </c>
      <c r="I21" s="118"/>
      <c r="J21" s="131"/>
      <c r="K21" s="118"/>
      <c r="L21" s="143"/>
      <c r="M21" s="118"/>
      <c r="N21" s="118"/>
      <c r="O21" s="131"/>
      <c r="P21" s="118"/>
      <c r="Q21" s="118"/>
      <c r="U21" s="118"/>
      <c r="V21" s="118"/>
      <c r="W21" s="118"/>
      <c r="X21" s="118"/>
      <c r="Y21" s="118"/>
      <c r="Z21" s="118"/>
      <c r="AA21" s="118"/>
      <c r="AB21" s="118"/>
      <c r="AC21" s="118"/>
      <c r="AD21" s="118"/>
      <c r="AE21" s="118"/>
      <c r="AF21" s="118"/>
      <c r="AG21" s="118"/>
      <c r="AH21" s="118"/>
      <c r="AI21" s="118"/>
      <c r="AJ21" s="118"/>
    </row>
    <row r="22" ht="16.5" customHeight="1">
      <c r="A22" s="118"/>
      <c r="C22" s="118"/>
      <c r="D22" s="127" t="s">
        <v>254</v>
      </c>
      <c r="E22" s="118"/>
      <c r="F22" s="118"/>
      <c r="G22" s="118"/>
      <c r="H22" s="132" t="s">
        <v>255</v>
      </c>
      <c r="I22" s="118"/>
      <c r="J22" s="131"/>
      <c r="K22" s="118"/>
      <c r="L22" s="143"/>
      <c r="M22" s="118"/>
      <c r="N22" s="118"/>
      <c r="O22" s="131"/>
      <c r="P22" s="118"/>
      <c r="Q22" s="118"/>
      <c r="U22" s="118"/>
      <c r="V22" s="118"/>
      <c r="W22" s="118"/>
      <c r="X22" s="118"/>
      <c r="Y22" s="118"/>
      <c r="Z22" s="118"/>
      <c r="AA22" s="118"/>
      <c r="AB22" s="118"/>
      <c r="AC22" s="118"/>
      <c r="AD22" s="118"/>
      <c r="AE22" s="118"/>
      <c r="AF22" s="118"/>
      <c r="AG22" s="118"/>
      <c r="AH22" s="118"/>
      <c r="AI22" s="118"/>
      <c r="AJ22" s="118"/>
    </row>
    <row r="23" ht="14.25" customHeight="1">
      <c r="A23" s="144" t="s">
        <v>256</v>
      </c>
      <c r="C23" s="118"/>
      <c r="D23" s="118"/>
      <c r="E23" s="118"/>
      <c r="F23" s="118"/>
      <c r="G23" s="118"/>
      <c r="H23" s="132" t="s">
        <v>257</v>
      </c>
      <c r="I23" s="118"/>
      <c r="J23" s="131"/>
      <c r="K23" s="118"/>
      <c r="L23" s="143"/>
      <c r="M23" s="118"/>
      <c r="N23" s="118"/>
      <c r="O23" s="131"/>
      <c r="P23" s="118"/>
      <c r="Q23" s="118"/>
      <c r="U23" s="118"/>
      <c r="V23" s="118"/>
      <c r="W23" s="118"/>
      <c r="X23" s="118"/>
      <c r="Y23" s="118"/>
      <c r="Z23" s="118"/>
      <c r="AA23" s="118"/>
      <c r="AB23" s="118"/>
      <c r="AC23" s="118"/>
      <c r="AD23" s="118"/>
      <c r="AE23" s="118"/>
      <c r="AF23" s="118"/>
      <c r="AG23" s="118"/>
      <c r="AH23" s="118"/>
      <c r="AI23" s="118"/>
      <c r="AJ23" s="118"/>
    </row>
    <row r="24" ht="14.25" customHeight="1">
      <c r="A24" s="118"/>
      <c r="B24" s="118"/>
      <c r="C24" s="118"/>
      <c r="D24" s="127" t="s">
        <v>258</v>
      </c>
      <c r="E24" s="118"/>
      <c r="F24" s="118"/>
      <c r="G24" s="118"/>
      <c r="H24" s="132" t="s">
        <v>259</v>
      </c>
      <c r="I24" s="118"/>
      <c r="J24" s="131"/>
      <c r="K24" s="118"/>
      <c r="L24" s="143"/>
      <c r="M24" s="118"/>
      <c r="N24" s="118"/>
      <c r="O24" s="131"/>
      <c r="P24" s="118"/>
      <c r="Q24" s="118"/>
      <c r="U24" s="118"/>
      <c r="V24" s="118"/>
      <c r="W24" s="118"/>
      <c r="X24" s="118"/>
      <c r="Y24" s="118"/>
      <c r="Z24" s="118"/>
      <c r="AA24" s="118"/>
      <c r="AB24" s="118"/>
      <c r="AC24" s="118"/>
      <c r="AD24" s="118"/>
      <c r="AE24" s="118"/>
      <c r="AF24" s="118"/>
      <c r="AG24" s="118"/>
      <c r="AH24" s="118"/>
      <c r="AI24" s="118"/>
      <c r="AJ24" s="118"/>
    </row>
    <row r="25" ht="14.25" customHeight="1">
      <c r="A25" s="118"/>
      <c r="B25" s="118"/>
      <c r="C25" s="118"/>
      <c r="D25" s="127" t="s">
        <v>260</v>
      </c>
      <c r="E25" s="118"/>
      <c r="F25" s="118"/>
      <c r="G25" s="118"/>
      <c r="H25" s="132" t="s">
        <v>261</v>
      </c>
      <c r="I25" s="118"/>
      <c r="J25" s="131"/>
      <c r="K25" s="118"/>
      <c r="L25" s="143"/>
      <c r="M25" s="118"/>
      <c r="N25" s="118"/>
      <c r="O25" s="131"/>
      <c r="P25" s="118"/>
      <c r="Q25" s="118"/>
      <c r="U25" s="118"/>
      <c r="V25" s="118"/>
      <c r="W25" s="118"/>
      <c r="X25" s="118"/>
      <c r="Y25" s="118"/>
      <c r="Z25" s="118"/>
      <c r="AA25" s="118"/>
      <c r="AB25" s="118"/>
      <c r="AC25" s="118"/>
      <c r="AD25" s="118"/>
      <c r="AE25" s="118"/>
      <c r="AF25" s="118"/>
      <c r="AG25" s="118"/>
      <c r="AH25" s="118"/>
      <c r="AI25" s="118"/>
      <c r="AJ25" s="118"/>
    </row>
    <row r="26" ht="14.25" customHeight="1">
      <c r="A26" s="118"/>
      <c r="B26" s="118"/>
      <c r="D26" s="127" t="s">
        <v>262</v>
      </c>
      <c r="E26" s="118"/>
      <c r="F26" s="118"/>
      <c r="G26" s="118"/>
      <c r="H26" s="132" t="s">
        <v>263</v>
      </c>
      <c r="I26" s="118"/>
      <c r="J26" s="131"/>
      <c r="K26" s="118"/>
      <c r="L26" s="143"/>
      <c r="M26" s="118"/>
      <c r="N26" s="118"/>
      <c r="O26" s="131"/>
      <c r="P26" s="118"/>
      <c r="Q26" s="118"/>
      <c r="U26" s="118"/>
      <c r="V26" s="118"/>
      <c r="W26" s="118"/>
      <c r="X26" s="118"/>
      <c r="Y26" s="118"/>
      <c r="Z26" s="118"/>
      <c r="AA26" s="118"/>
      <c r="AB26" s="118"/>
      <c r="AC26" s="118"/>
      <c r="AD26" s="118"/>
      <c r="AE26" s="118"/>
      <c r="AF26" s="118"/>
      <c r="AG26" s="118"/>
      <c r="AH26" s="118"/>
      <c r="AI26" s="118"/>
      <c r="AJ26" s="118"/>
    </row>
    <row r="27" ht="14.25" customHeight="1">
      <c r="A27" s="118"/>
      <c r="B27" s="118"/>
      <c r="D27" s="118"/>
      <c r="E27" s="118"/>
      <c r="F27" s="118"/>
      <c r="G27" s="118"/>
      <c r="H27" s="132" t="s">
        <v>264</v>
      </c>
      <c r="I27" s="118"/>
      <c r="J27" s="131"/>
      <c r="K27" s="118"/>
      <c r="L27" s="143"/>
      <c r="M27" s="118"/>
      <c r="N27" s="118"/>
      <c r="O27" s="131"/>
      <c r="P27" s="118"/>
      <c r="Q27" s="118"/>
      <c r="U27" s="118"/>
      <c r="V27" s="118"/>
      <c r="W27" s="118"/>
      <c r="X27" s="118"/>
      <c r="Y27" s="118"/>
      <c r="Z27" s="118"/>
      <c r="AA27" s="118"/>
      <c r="AB27" s="118"/>
      <c r="AC27" s="118"/>
      <c r="AD27" s="118"/>
      <c r="AE27" s="118"/>
      <c r="AF27" s="118"/>
      <c r="AG27" s="118"/>
      <c r="AH27" s="118"/>
      <c r="AI27" s="118"/>
      <c r="AJ27" s="118"/>
    </row>
    <row r="28" ht="14.25" customHeight="1">
      <c r="A28" s="118"/>
      <c r="B28" s="118"/>
      <c r="D28" s="118"/>
      <c r="E28" s="118"/>
      <c r="F28" s="118"/>
      <c r="G28" s="118"/>
      <c r="H28" s="132" t="s">
        <v>265</v>
      </c>
      <c r="I28" s="118"/>
      <c r="J28" s="131"/>
      <c r="K28" s="118"/>
      <c r="L28" s="143"/>
      <c r="M28" s="118"/>
      <c r="N28" s="118"/>
      <c r="O28" s="131"/>
      <c r="P28" s="118"/>
      <c r="Q28" s="118"/>
      <c r="U28" s="118"/>
      <c r="V28" s="118"/>
      <c r="W28" s="118"/>
      <c r="X28" s="118"/>
      <c r="Y28" s="118"/>
      <c r="Z28" s="118"/>
      <c r="AA28" s="118"/>
      <c r="AB28" s="118"/>
      <c r="AC28" s="118"/>
      <c r="AD28" s="118"/>
      <c r="AE28" s="118"/>
      <c r="AF28" s="118"/>
      <c r="AG28" s="118"/>
      <c r="AH28" s="118"/>
      <c r="AI28" s="118"/>
      <c r="AJ28" s="118"/>
    </row>
    <row r="29" ht="14.25" customHeight="1">
      <c r="A29" s="118"/>
      <c r="B29" s="118"/>
      <c r="C29" s="118"/>
      <c r="D29" s="118"/>
      <c r="E29" s="118"/>
      <c r="F29" s="118"/>
      <c r="G29" s="118"/>
      <c r="H29" s="143"/>
      <c r="I29" s="118"/>
      <c r="J29" s="131"/>
      <c r="K29" s="118"/>
      <c r="L29" s="143"/>
      <c r="M29" s="118"/>
      <c r="N29" s="118"/>
      <c r="O29" s="131"/>
      <c r="P29" s="118"/>
      <c r="Q29" s="118"/>
      <c r="U29" s="118"/>
      <c r="V29" s="118"/>
      <c r="W29" s="118"/>
      <c r="X29" s="118"/>
      <c r="Y29" s="118"/>
      <c r="Z29" s="118"/>
      <c r="AA29" s="118"/>
      <c r="AB29" s="118"/>
      <c r="AC29" s="118"/>
      <c r="AD29" s="118"/>
      <c r="AE29" s="118"/>
      <c r="AF29" s="118"/>
      <c r="AG29" s="118"/>
      <c r="AH29" s="118"/>
      <c r="AI29" s="118"/>
      <c r="AJ29" s="118"/>
    </row>
    <row r="30" ht="14.25" customHeight="1">
      <c r="A30" s="118"/>
      <c r="B30" s="118"/>
      <c r="C30" s="118"/>
      <c r="D30" s="118"/>
      <c r="E30" s="118"/>
      <c r="F30" s="118"/>
      <c r="G30" s="118"/>
      <c r="H30" s="143"/>
      <c r="I30" s="118"/>
      <c r="J30" s="131"/>
      <c r="K30" s="118"/>
      <c r="L30" s="143"/>
      <c r="M30" s="118"/>
      <c r="N30" s="118"/>
      <c r="O30" s="131"/>
      <c r="P30" s="118"/>
      <c r="Q30" s="118"/>
      <c r="U30" s="118"/>
      <c r="V30" s="118"/>
      <c r="W30" s="118"/>
      <c r="X30" s="118"/>
      <c r="Y30" s="118"/>
      <c r="Z30" s="118"/>
      <c r="AA30" s="118"/>
      <c r="AB30" s="118"/>
      <c r="AC30" s="118"/>
      <c r="AD30" s="118"/>
      <c r="AE30" s="118"/>
      <c r="AF30" s="118"/>
      <c r="AG30" s="118"/>
      <c r="AH30" s="118"/>
      <c r="AI30" s="118"/>
      <c r="AJ30" s="118"/>
    </row>
    <row r="31" ht="14.25" customHeight="1">
      <c r="A31" s="118"/>
      <c r="B31" s="118"/>
      <c r="C31" s="118"/>
      <c r="D31" s="118"/>
      <c r="E31" s="118"/>
      <c r="F31" s="118"/>
      <c r="G31" s="118"/>
      <c r="H31" s="143"/>
      <c r="I31" s="118"/>
      <c r="J31" s="131"/>
      <c r="K31" s="118"/>
      <c r="L31" s="143"/>
      <c r="M31" s="118"/>
      <c r="N31" s="118"/>
      <c r="O31" s="131"/>
      <c r="P31" s="118"/>
      <c r="Q31" s="118"/>
      <c r="U31" s="118"/>
      <c r="V31" s="118"/>
      <c r="W31" s="118"/>
      <c r="X31" s="118"/>
      <c r="Y31" s="118"/>
      <c r="Z31" s="118"/>
      <c r="AA31" s="118"/>
      <c r="AB31" s="118"/>
      <c r="AC31" s="118"/>
      <c r="AD31" s="118"/>
      <c r="AE31" s="118"/>
      <c r="AF31" s="118"/>
      <c r="AG31" s="118"/>
      <c r="AH31" s="118"/>
      <c r="AI31" s="118"/>
      <c r="AJ31" s="118"/>
    </row>
    <row r="32" ht="14.25" customHeight="1">
      <c r="A32" s="118"/>
      <c r="B32" s="118"/>
      <c r="C32" s="118"/>
      <c r="D32" s="118"/>
      <c r="E32" s="118"/>
      <c r="F32" s="118"/>
      <c r="G32" s="118"/>
      <c r="H32" s="143"/>
      <c r="I32" s="118"/>
      <c r="J32" s="131"/>
      <c r="K32" s="118"/>
      <c r="L32" s="143"/>
      <c r="M32" s="118"/>
      <c r="N32" s="118"/>
      <c r="O32" s="131"/>
      <c r="P32" s="118"/>
      <c r="Q32" s="118"/>
      <c r="U32" s="118"/>
      <c r="V32" s="118"/>
      <c r="W32" s="118"/>
      <c r="X32" s="118"/>
      <c r="Y32" s="118"/>
      <c r="Z32" s="118"/>
      <c r="AA32" s="118"/>
      <c r="AB32" s="118"/>
      <c r="AC32" s="118"/>
      <c r="AD32" s="118"/>
      <c r="AE32" s="118"/>
      <c r="AF32" s="118"/>
      <c r="AG32" s="118"/>
      <c r="AH32" s="118"/>
      <c r="AI32" s="118"/>
      <c r="AJ32" s="118"/>
    </row>
    <row r="33" ht="14.25" customHeight="1">
      <c r="A33" s="118"/>
      <c r="B33" s="118"/>
      <c r="C33" s="118"/>
      <c r="D33" s="118"/>
      <c r="E33" s="118"/>
      <c r="F33" s="118"/>
      <c r="G33" s="118"/>
      <c r="H33" s="145"/>
      <c r="I33" s="122"/>
      <c r="J33" s="146"/>
      <c r="K33" s="118"/>
      <c r="L33" s="145"/>
      <c r="M33" s="122"/>
      <c r="N33" s="122"/>
      <c r="O33" s="146"/>
      <c r="P33" s="118"/>
      <c r="Q33" s="118"/>
      <c r="U33" s="118"/>
      <c r="V33" s="118"/>
      <c r="W33" s="118"/>
      <c r="X33" s="118"/>
      <c r="Y33" s="118"/>
      <c r="Z33" s="118"/>
      <c r="AA33" s="118"/>
      <c r="AB33" s="118"/>
      <c r="AC33" s="118"/>
      <c r="AD33" s="118"/>
      <c r="AE33" s="118"/>
      <c r="AF33" s="118"/>
      <c r="AG33" s="118"/>
      <c r="AH33" s="118"/>
      <c r="AI33" s="118"/>
      <c r="AJ33" s="118"/>
    </row>
    <row r="34" ht="14.25" customHeight="1">
      <c r="A34" s="118"/>
      <c r="B34" s="118"/>
      <c r="C34" s="118"/>
      <c r="D34" s="118"/>
      <c r="E34" s="118"/>
      <c r="F34" s="118"/>
      <c r="G34" s="118"/>
      <c r="H34" s="118"/>
      <c r="I34" s="118"/>
      <c r="J34" s="118"/>
      <c r="K34" s="118"/>
      <c r="L34" s="118"/>
      <c r="M34" s="118"/>
      <c r="N34" s="118"/>
      <c r="O34" s="118"/>
      <c r="P34" s="118"/>
      <c r="Q34" s="118"/>
      <c r="U34" s="118"/>
      <c r="V34" s="118"/>
      <c r="W34" s="118"/>
      <c r="X34" s="118"/>
      <c r="Y34" s="118"/>
      <c r="Z34" s="118"/>
      <c r="AA34" s="118"/>
      <c r="AB34" s="118"/>
      <c r="AC34" s="118"/>
      <c r="AD34" s="118"/>
      <c r="AE34" s="118"/>
      <c r="AF34" s="118"/>
      <c r="AG34" s="118"/>
      <c r="AH34" s="118"/>
      <c r="AI34" s="118"/>
      <c r="AJ34" s="118"/>
    </row>
    <row r="35" ht="14.25" customHeight="1">
      <c r="A35" s="118"/>
      <c r="B35" s="118"/>
      <c r="C35" s="118"/>
      <c r="D35" s="118"/>
      <c r="E35" s="118"/>
      <c r="F35" s="118"/>
      <c r="G35" s="118"/>
      <c r="H35" s="118"/>
      <c r="I35" s="118"/>
      <c r="J35" s="118"/>
      <c r="K35" s="118"/>
      <c r="L35" s="118"/>
      <c r="M35" s="118"/>
      <c r="N35" s="118"/>
      <c r="O35" s="118"/>
      <c r="P35" s="118"/>
      <c r="Q35" s="118"/>
      <c r="U35" s="118"/>
      <c r="V35" s="118"/>
      <c r="W35" s="118"/>
      <c r="X35" s="118"/>
      <c r="Y35" s="118"/>
      <c r="Z35" s="118"/>
      <c r="AA35" s="118"/>
      <c r="AB35" s="118"/>
      <c r="AC35" s="118"/>
      <c r="AD35" s="118"/>
      <c r="AE35" s="118"/>
      <c r="AF35" s="118"/>
      <c r="AG35" s="118"/>
      <c r="AH35" s="118"/>
      <c r="AI35" s="118"/>
      <c r="AJ35" s="118"/>
    </row>
    <row r="36" ht="14.25" customHeight="1">
      <c r="A36" s="118"/>
      <c r="B36" s="118"/>
      <c r="C36" s="118"/>
      <c r="D36" s="118"/>
      <c r="E36" s="118"/>
      <c r="F36" s="118"/>
      <c r="G36" s="118"/>
      <c r="H36" s="118"/>
      <c r="I36" s="118"/>
      <c r="J36" s="118"/>
      <c r="K36" s="118"/>
      <c r="L36" s="118"/>
      <c r="M36" s="118"/>
      <c r="N36" s="118"/>
      <c r="O36" s="118"/>
      <c r="P36" s="118"/>
      <c r="Q36" s="118"/>
      <c r="U36" s="118"/>
      <c r="V36" s="118"/>
      <c r="W36" s="118"/>
      <c r="X36" s="118"/>
      <c r="Y36" s="118"/>
      <c r="Z36" s="118"/>
      <c r="AA36" s="118"/>
      <c r="AB36" s="118"/>
      <c r="AC36" s="118"/>
      <c r="AD36" s="118"/>
      <c r="AE36" s="118"/>
      <c r="AF36" s="118"/>
      <c r="AG36" s="118"/>
      <c r="AH36" s="118"/>
      <c r="AI36" s="118"/>
      <c r="AJ36" s="118"/>
    </row>
    <row r="37" ht="14.25" customHeight="1">
      <c r="A37" s="118"/>
      <c r="B37" s="118"/>
      <c r="C37" s="118"/>
      <c r="D37" s="118"/>
      <c r="E37" s="118"/>
      <c r="F37" s="118"/>
      <c r="G37" s="118"/>
      <c r="H37" s="118"/>
      <c r="I37" s="118"/>
      <c r="J37" s="118"/>
      <c r="K37" s="118"/>
      <c r="L37" s="118"/>
      <c r="M37" s="118"/>
      <c r="N37" s="118"/>
      <c r="O37" s="118"/>
      <c r="P37" s="118"/>
      <c r="Q37" s="118"/>
      <c r="U37" s="118"/>
      <c r="V37" s="118"/>
      <c r="W37" s="118"/>
      <c r="X37" s="118"/>
      <c r="Y37" s="118"/>
      <c r="Z37" s="118"/>
      <c r="AA37" s="118"/>
      <c r="AB37" s="118"/>
      <c r="AC37" s="118"/>
      <c r="AD37" s="118"/>
      <c r="AE37" s="118"/>
      <c r="AF37" s="118"/>
      <c r="AG37" s="118"/>
      <c r="AH37" s="118"/>
      <c r="AI37" s="118"/>
      <c r="AJ37" s="118"/>
    </row>
    <row r="38" ht="14.25" customHeight="1">
      <c r="A38" s="118"/>
      <c r="B38" s="118"/>
      <c r="C38" s="118"/>
      <c r="D38" s="118"/>
      <c r="E38" s="118"/>
      <c r="F38" s="118"/>
      <c r="G38" s="118"/>
      <c r="H38" s="118"/>
      <c r="I38" s="118"/>
      <c r="J38" s="118"/>
      <c r="K38" s="118"/>
      <c r="L38" s="118"/>
      <c r="M38" s="118"/>
      <c r="N38" s="118"/>
      <c r="O38" s="118"/>
      <c r="P38" s="118"/>
      <c r="Q38" s="118"/>
      <c r="U38" s="118"/>
      <c r="V38" s="118"/>
      <c r="W38" s="118"/>
      <c r="X38" s="118"/>
      <c r="Y38" s="118"/>
      <c r="Z38" s="118"/>
      <c r="AA38" s="118"/>
      <c r="AB38" s="118"/>
      <c r="AC38" s="118"/>
      <c r="AD38" s="118"/>
      <c r="AE38" s="118"/>
      <c r="AF38" s="118"/>
      <c r="AG38" s="118"/>
      <c r="AH38" s="118"/>
      <c r="AI38" s="118"/>
      <c r="AJ38" s="118"/>
    </row>
    <row r="39" ht="14.25" customHeight="1">
      <c r="A39" s="118"/>
      <c r="B39" s="118"/>
      <c r="C39" s="118"/>
      <c r="D39" s="118"/>
      <c r="E39" s="118"/>
      <c r="F39" s="118"/>
      <c r="G39" s="118"/>
      <c r="H39" s="118"/>
      <c r="I39" s="118"/>
      <c r="J39" s="118"/>
      <c r="K39" s="118"/>
      <c r="L39" s="118"/>
      <c r="M39" s="118"/>
      <c r="N39" s="118"/>
      <c r="O39" s="118"/>
      <c r="P39" s="118"/>
      <c r="Q39" s="118"/>
      <c r="U39" s="118"/>
      <c r="V39" s="118"/>
      <c r="W39" s="118"/>
      <c r="X39" s="118"/>
      <c r="Y39" s="118"/>
      <c r="Z39" s="118"/>
      <c r="AA39" s="118"/>
      <c r="AB39" s="118"/>
      <c r="AC39" s="118"/>
      <c r="AD39" s="118"/>
      <c r="AE39" s="118"/>
      <c r="AF39" s="118"/>
      <c r="AG39" s="118"/>
      <c r="AH39" s="118"/>
      <c r="AI39" s="118"/>
      <c r="AJ39" s="118"/>
    </row>
    <row r="40" ht="14.25" customHeight="1">
      <c r="A40" s="118"/>
      <c r="B40" s="118"/>
      <c r="C40" s="118"/>
      <c r="D40" s="118"/>
      <c r="E40" s="118"/>
      <c r="F40" s="118"/>
      <c r="G40" s="118"/>
      <c r="H40" s="118"/>
      <c r="I40" s="118"/>
      <c r="J40" s="118"/>
      <c r="K40" s="118"/>
      <c r="L40" s="118"/>
      <c r="M40" s="118"/>
      <c r="N40" s="118"/>
      <c r="O40" s="118"/>
      <c r="P40" s="118"/>
      <c r="Q40" s="118"/>
      <c r="U40" s="118"/>
      <c r="V40" s="118"/>
      <c r="W40" s="118"/>
      <c r="X40" s="118"/>
      <c r="Y40" s="118"/>
      <c r="Z40" s="118"/>
      <c r="AA40" s="118"/>
      <c r="AB40" s="118"/>
      <c r="AC40" s="118"/>
      <c r="AD40" s="118"/>
      <c r="AE40" s="118"/>
      <c r="AF40" s="118"/>
      <c r="AG40" s="118"/>
      <c r="AH40" s="118"/>
      <c r="AI40" s="118"/>
      <c r="AJ40" s="118"/>
    </row>
    <row r="41" ht="14.25" customHeight="1">
      <c r="A41" s="118"/>
      <c r="B41" s="118"/>
      <c r="C41" s="118"/>
      <c r="D41" s="118"/>
      <c r="E41" s="118"/>
      <c r="F41" s="118"/>
      <c r="G41" s="118"/>
      <c r="H41" s="118"/>
      <c r="I41" s="118"/>
      <c r="J41" s="118"/>
      <c r="K41" s="118"/>
      <c r="L41" s="118"/>
      <c r="M41" s="118"/>
      <c r="N41" s="118"/>
      <c r="O41" s="118"/>
      <c r="P41" s="118"/>
      <c r="Q41" s="118"/>
      <c r="U41" s="118"/>
      <c r="V41" s="118"/>
      <c r="W41" s="118"/>
      <c r="X41" s="118"/>
      <c r="Y41" s="118"/>
      <c r="Z41" s="118"/>
      <c r="AA41" s="118"/>
      <c r="AB41" s="118"/>
      <c r="AC41" s="118"/>
      <c r="AD41" s="118"/>
      <c r="AE41" s="118"/>
      <c r="AF41" s="118"/>
      <c r="AG41" s="118"/>
      <c r="AH41" s="118"/>
      <c r="AI41" s="118"/>
      <c r="AJ41" s="118"/>
    </row>
    <row r="42" ht="14.25" customHeight="1">
      <c r="A42" s="118"/>
      <c r="B42" s="118"/>
      <c r="C42" s="118"/>
      <c r="D42" s="118"/>
      <c r="E42" s="118"/>
      <c r="F42" s="118"/>
      <c r="G42" s="118"/>
      <c r="H42" s="118"/>
      <c r="I42" s="118"/>
      <c r="J42" s="118"/>
      <c r="K42" s="118"/>
      <c r="L42" s="118"/>
      <c r="M42" s="118"/>
      <c r="N42" s="118"/>
      <c r="O42" s="118"/>
      <c r="P42" s="118"/>
      <c r="Q42" s="118"/>
      <c r="U42" s="118"/>
      <c r="V42" s="118"/>
      <c r="W42" s="118"/>
      <c r="X42" s="118"/>
      <c r="Y42" s="118"/>
      <c r="Z42" s="118"/>
      <c r="AA42" s="118"/>
      <c r="AB42" s="118"/>
      <c r="AC42" s="118"/>
      <c r="AD42" s="118"/>
      <c r="AE42" s="118"/>
      <c r="AF42" s="118"/>
      <c r="AG42" s="118"/>
      <c r="AH42" s="118"/>
      <c r="AI42" s="118"/>
      <c r="AJ42" s="118"/>
    </row>
    <row r="43" ht="14.25" customHeight="1">
      <c r="A43" s="118"/>
      <c r="B43" s="118"/>
      <c r="C43" s="118"/>
      <c r="D43" s="118"/>
      <c r="E43" s="118"/>
      <c r="F43" s="118"/>
      <c r="G43" s="118"/>
      <c r="H43" s="118"/>
      <c r="I43" s="118"/>
      <c r="J43" s="118"/>
      <c r="K43" s="118"/>
      <c r="L43" s="118"/>
      <c r="M43" s="118"/>
      <c r="N43" s="118"/>
      <c r="O43" s="118"/>
      <c r="P43" s="118"/>
      <c r="Q43" s="118"/>
      <c r="U43" s="118"/>
      <c r="V43" s="118"/>
      <c r="W43" s="118"/>
      <c r="X43" s="118"/>
      <c r="Y43" s="118"/>
      <c r="Z43" s="118"/>
      <c r="AA43" s="118"/>
      <c r="AB43" s="118"/>
      <c r="AC43" s="118"/>
      <c r="AD43" s="118"/>
      <c r="AE43" s="118"/>
      <c r="AF43" s="118"/>
      <c r="AG43" s="118"/>
      <c r="AH43" s="118"/>
      <c r="AI43" s="118"/>
      <c r="AJ43" s="118"/>
    </row>
    <row r="44" ht="14.25" customHeight="1">
      <c r="A44" s="118"/>
      <c r="B44" s="118"/>
      <c r="C44" s="118"/>
      <c r="D44" s="118"/>
      <c r="E44" s="118"/>
      <c r="F44" s="118"/>
      <c r="G44" s="118"/>
      <c r="H44" s="118"/>
      <c r="I44" s="118"/>
      <c r="J44" s="118"/>
      <c r="K44" s="118"/>
      <c r="L44" s="118"/>
      <c r="M44" s="118"/>
      <c r="N44" s="118"/>
      <c r="O44" s="118"/>
      <c r="P44" s="118"/>
      <c r="Q44" s="118"/>
      <c r="U44" s="118"/>
      <c r="V44" s="118"/>
      <c r="W44" s="118"/>
      <c r="X44" s="118"/>
      <c r="Y44" s="118"/>
      <c r="Z44" s="118"/>
      <c r="AA44" s="118"/>
      <c r="AB44" s="118"/>
      <c r="AC44" s="118"/>
      <c r="AD44" s="118"/>
      <c r="AE44" s="118"/>
      <c r="AF44" s="118"/>
      <c r="AG44" s="118"/>
      <c r="AH44" s="118"/>
      <c r="AI44" s="118"/>
      <c r="AJ44" s="118"/>
    </row>
    <row r="45" ht="14.25" customHeight="1">
      <c r="A45" s="118"/>
      <c r="B45" s="118"/>
      <c r="C45" s="118"/>
      <c r="D45" s="118"/>
      <c r="E45" s="118"/>
      <c r="F45" s="118"/>
      <c r="G45" s="118"/>
      <c r="H45" s="118"/>
      <c r="I45" s="118"/>
      <c r="J45" s="118"/>
      <c r="K45" s="118"/>
      <c r="L45" s="118"/>
      <c r="M45" s="118"/>
      <c r="N45" s="118"/>
      <c r="O45" s="118"/>
      <c r="P45" s="118"/>
      <c r="Q45" s="118"/>
      <c r="U45" s="118"/>
      <c r="V45" s="118"/>
      <c r="W45" s="118"/>
      <c r="X45" s="118"/>
      <c r="Y45" s="118"/>
      <c r="Z45" s="118"/>
      <c r="AA45" s="118"/>
      <c r="AB45" s="118"/>
      <c r="AC45" s="118"/>
      <c r="AD45" s="118"/>
      <c r="AE45" s="118"/>
      <c r="AF45" s="118"/>
      <c r="AG45" s="118"/>
      <c r="AH45" s="118"/>
      <c r="AI45" s="118"/>
      <c r="AJ45" s="118"/>
    </row>
    <row r="46" ht="14.25" customHeight="1">
      <c r="A46" s="118"/>
      <c r="B46" s="118"/>
      <c r="C46" s="118"/>
      <c r="D46" s="118"/>
      <c r="E46" s="118"/>
      <c r="F46" s="118"/>
      <c r="G46" s="118"/>
      <c r="H46" s="118"/>
      <c r="I46" s="118"/>
      <c r="J46" s="118"/>
      <c r="K46" s="118"/>
      <c r="L46" s="118"/>
      <c r="M46" s="118"/>
      <c r="N46" s="118"/>
      <c r="O46" s="118"/>
      <c r="P46" s="118"/>
      <c r="Q46" s="118"/>
      <c r="U46" s="118"/>
      <c r="V46" s="118"/>
      <c r="W46" s="118"/>
      <c r="X46" s="118"/>
      <c r="Y46" s="118"/>
      <c r="Z46" s="118"/>
      <c r="AA46" s="118"/>
      <c r="AB46" s="118"/>
      <c r="AC46" s="118"/>
      <c r="AD46" s="118"/>
      <c r="AE46" s="118"/>
      <c r="AF46" s="118"/>
      <c r="AG46" s="118"/>
      <c r="AH46" s="118"/>
      <c r="AI46" s="118"/>
      <c r="AJ46" s="118"/>
    </row>
    <row r="47" ht="14.25" customHeight="1">
      <c r="A47" s="118"/>
      <c r="B47" s="118"/>
      <c r="C47" s="118"/>
      <c r="D47" s="118"/>
      <c r="E47" s="118"/>
      <c r="F47" s="118"/>
      <c r="G47" s="118"/>
      <c r="H47" s="118"/>
      <c r="I47" s="118"/>
      <c r="J47" s="118"/>
      <c r="K47" s="118"/>
      <c r="L47" s="118"/>
      <c r="M47" s="118"/>
      <c r="N47" s="118"/>
      <c r="O47" s="118"/>
      <c r="P47" s="118"/>
      <c r="Q47" s="118"/>
      <c r="U47" s="118"/>
      <c r="V47" s="118"/>
      <c r="W47" s="118"/>
      <c r="X47" s="118"/>
      <c r="Y47" s="118"/>
      <c r="Z47" s="118"/>
      <c r="AA47" s="118"/>
      <c r="AB47" s="118"/>
      <c r="AC47" s="118"/>
      <c r="AD47" s="118"/>
      <c r="AE47" s="118"/>
      <c r="AF47" s="118"/>
      <c r="AG47" s="118"/>
      <c r="AH47" s="118"/>
      <c r="AI47" s="118"/>
      <c r="AJ47" s="118"/>
    </row>
    <row r="48" ht="14.25" customHeight="1">
      <c r="A48" s="118"/>
      <c r="B48" s="118"/>
      <c r="C48" s="118"/>
      <c r="D48" s="118"/>
      <c r="E48" s="118"/>
      <c r="F48" s="118"/>
      <c r="G48" s="118"/>
      <c r="H48" s="118"/>
      <c r="I48" s="118"/>
      <c r="J48" s="118"/>
      <c r="K48" s="118"/>
      <c r="L48" s="118"/>
      <c r="M48" s="118"/>
      <c r="N48" s="118"/>
      <c r="O48" s="118"/>
      <c r="P48" s="118"/>
      <c r="Q48" s="118"/>
      <c r="U48" s="118"/>
      <c r="V48" s="118"/>
      <c r="W48" s="118"/>
      <c r="X48" s="118"/>
      <c r="Y48" s="118"/>
      <c r="Z48" s="118"/>
      <c r="AA48" s="118"/>
      <c r="AB48" s="118"/>
      <c r="AC48" s="118"/>
      <c r="AD48" s="118"/>
      <c r="AE48" s="118"/>
      <c r="AF48" s="118"/>
      <c r="AG48" s="118"/>
      <c r="AH48" s="118"/>
      <c r="AI48" s="118"/>
      <c r="AJ48" s="118"/>
    </row>
    <row r="49" ht="14.25" customHeight="1">
      <c r="A49" s="118"/>
      <c r="B49" s="118"/>
      <c r="C49" s="118"/>
      <c r="D49" s="118"/>
      <c r="E49" s="118"/>
      <c r="F49" s="118"/>
      <c r="G49" s="118"/>
      <c r="H49" s="118"/>
      <c r="I49" s="118"/>
      <c r="J49" s="118"/>
      <c r="K49" s="118"/>
      <c r="L49" s="118"/>
      <c r="M49" s="118"/>
      <c r="N49" s="118"/>
      <c r="O49" s="118"/>
      <c r="P49" s="118"/>
      <c r="Q49" s="118"/>
      <c r="U49" s="118"/>
      <c r="V49" s="118"/>
      <c r="W49" s="118"/>
      <c r="X49" s="118"/>
      <c r="Y49" s="118"/>
      <c r="Z49" s="118"/>
      <c r="AA49" s="118"/>
      <c r="AB49" s="118"/>
      <c r="AC49" s="118"/>
      <c r="AD49" s="118"/>
      <c r="AE49" s="118"/>
      <c r="AF49" s="118"/>
      <c r="AG49" s="118"/>
      <c r="AH49" s="118"/>
      <c r="AI49" s="118"/>
      <c r="AJ49" s="118"/>
    </row>
    <row r="50" ht="14.25" customHeight="1">
      <c r="A50" s="118"/>
      <c r="B50" s="118"/>
      <c r="C50" s="118"/>
      <c r="D50" s="118"/>
      <c r="E50" s="118"/>
      <c r="F50" s="118"/>
      <c r="G50" s="118"/>
      <c r="H50" s="118"/>
      <c r="I50" s="118"/>
      <c r="J50" s="118"/>
      <c r="K50" s="118"/>
      <c r="L50" s="118"/>
      <c r="M50" s="118"/>
      <c r="N50" s="118"/>
      <c r="O50" s="118"/>
      <c r="P50" s="118"/>
      <c r="Q50" s="118"/>
      <c r="U50" s="118"/>
      <c r="V50" s="118"/>
      <c r="W50" s="118"/>
      <c r="X50" s="118"/>
      <c r="Y50" s="118"/>
      <c r="Z50" s="118"/>
      <c r="AA50" s="118"/>
      <c r="AB50" s="118"/>
      <c r="AC50" s="118"/>
      <c r="AD50" s="118"/>
      <c r="AE50" s="118"/>
      <c r="AF50" s="118"/>
      <c r="AG50" s="118"/>
      <c r="AH50" s="118"/>
      <c r="AI50" s="118"/>
      <c r="AJ50" s="118"/>
    </row>
    <row r="51" ht="14.25" customHeight="1">
      <c r="A51" s="118"/>
      <c r="B51" s="118"/>
      <c r="C51" s="118"/>
      <c r="D51" s="118"/>
      <c r="E51" s="118"/>
      <c r="F51" s="118"/>
      <c r="G51" s="118"/>
      <c r="H51" s="118"/>
      <c r="I51" s="118"/>
      <c r="J51" s="118"/>
      <c r="K51" s="118"/>
      <c r="L51" s="118"/>
      <c r="M51" s="118"/>
      <c r="N51" s="118"/>
      <c r="O51" s="118"/>
      <c r="P51" s="118"/>
      <c r="Q51" s="118"/>
      <c r="U51" s="118"/>
      <c r="V51" s="118"/>
      <c r="W51" s="118"/>
      <c r="X51" s="118"/>
      <c r="Y51" s="118"/>
      <c r="Z51" s="118"/>
      <c r="AA51" s="118"/>
      <c r="AB51" s="118"/>
      <c r="AC51" s="118"/>
      <c r="AD51" s="118"/>
      <c r="AE51" s="118"/>
      <c r="AF51" s="118"/>
      <c r="AG51" s="118"/>
      <c r="AH51" s="118"/>
      <c r="AI51" s="118"/>
      <c r="AJ51" s="118"/>
    </row>
    <row r="52" ht="14.25" customHeight="1">
      <c r="A52" s="118"/>
      <c r="B52" s="118"/>
      <c r="C52" s="118"/>
      <c r="D52" s="118"/>
      <c r="E52" s="118"/>
      <c r="F52" s="118"/>
      <c r="G52" s="118"/>
      <c r="H52" s="118"/>
      <c r="I52" s="118"/>
      <c r="J52" s="118"/>
      <c r="K52" s="118"/>
      <c r="L52" s="118"/>
      <c r="M52" s="118"/>
      <c r="N52" s="118"/>
      <c r="O52" s="118"/>
      <c r="P52" s="118"/>
      <c r="Q52" s="118"/>
      <c r="U52" s="118"/>
      <c r="V52" s="118"/>
      <c r="W52" s="118"/>
      <c r="X52" s="118"/>
      <c r="Y52" s="118"/>
      <c r="Z52" s="118"/>
      <c r="AA52" s="118"/>
      <c r="AB52" s="118"/>
      <c r="AC52" s="118"/>
      <c r="AD52" s="118"/>
      <c r="AE52" s="118"/>
      <c r="AF52" s="118"/>
      <c r="AG52" s="118"/>
      <c r="AH52" s="118"/>
      <c r="AI52" s="118"/>
      <c r="AJ52" s="118"/>
    </row>
    <row r="53" ht="14.25"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row>
    <row r="54" ht="14.25"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row>
    <row r="55" ht="14.25"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row>
    <row r="56" ht="14.25"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8"/>
      <c r="AJ56" s="118"/>
    </row>
    <row r="57" ht="14.2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c r="AI57" s="118"/>
      <c r="AJ57" s="118"/>
    </row>
    <row r="58" ht="14.25"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8"/>
      <c r="AJ58" s="118"/>
    </row>
    <row r="59" ht="14.2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c r="AA59" s="118"/>
      <c r="AB59" s="118"/>
      <c r="AC59" s="118"/>
      <c r="AD59" s="118"/>
      <c r="AE59" s="118"/>
      <c r="AF59" s="118"/>
      <c r="AG59" s="118"/>
      <c r="AH59" s="118"/>
      <c r="AI59" s="118"/>
      <c r="AJ59" s="118"/>
    </row>
    <row r="60" ht="14.2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8"/>
      <c r="AJ60" s="118"/>
    </row>
    <row r="61" ht="14.2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c r="AB61" s="118"/>
      <c r="AC61" s="118"/>
      <c r="AD61" s="118"/>
      <c r="AE61" s="118"/>
      <c r="AF61" s="118"/>
      <c r="AG61" s="118"/>
      <c r="AH61" s="118"/>
      <c r="AI61" s="118"/>
      <c r="AJ61" s="118"/>
    </row>
    <row r="62" ht="14.2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c r="AG62" s="118"/>
      <c r="AH62" s="118"/>
      <c r="AI62" s="118"/>
      <c r="AJ62" s="118"/>
    </row>
    <row r="63" ht="14.2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c r="AE63" s="118"/>
      <c r="AF63" s="118"/>
      <c r="AG63" s="118"/>
      <c r="AH63" s="118"/>
      <c r="AI63" s="118"/>
      <c r="AJ63" s="118"/>
    </row>
    <row r="64" ht="14.2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8"/>
      <c r="AJ64" s="118"/>
    </row>
    <row r="65" ht="14.2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c r="AE65" s="118"/>
      <c r="AF65" s="118"/>
      <c r="AG65" s="118"/>
      <c r="AH65" s="118"/>
      <c r="AI65" s="118"/>
      <c r="AJ65" s="118"/>
    </row>
    <row r="66" ht="14.2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c r="AE66" s="118"/>
      <c r="AF66" s="118"/>
      <c r="AG66" s="118"/>
      <c r="AH66" s="118"/>
      <c r="AI66" s="118"/>
      <c r="AJ66" s="118"/>
    </row>
    <row r="67" ht="14.2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c r="AE67" s="118"/>
      <c r="AF67" s="118"/>
      <c r="AG67" s="118"/>
      <c r="AH67" s="118"/>
      <c r="AI67" s="118"/>
      <c r="AJ67" s="118"/>
    </row>
    <row r="68" ht="14.2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c r="AE68" s="118"/>
      <c r="AF68" s="118"/>
      <c r="AG68" s="118"/>
      <c r="AH68" s="118"/>
      <c r="AI68" s="118"/>
      <c r="AJ68" s="118"/>
    </row>
    <row r="69" ht="14.2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18"/>
      <c r="AB69" s="118"/>
      <c r="AC69" s="118"/>
      <c r="AD69" s="118"/>
      <c r="AE69" s="118"/>
      <c r="AF69" s="118"/>
      <c r="AG69" s="118"/>
      <c r="AH69" s="118"/>
      <c r="AI69" s="118"/>
      <c r="AJ69" s="118"/>
    </row>
    <row r="70" ht="14.2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c r="AE70" s="118"/>
      <c r="AF70" s="118"/>
      <c r="AG70" s="118"/>
      <c r="AH70" s="118"/>
      <c r="AI70" s="118"/>
      <c r="AJ70" s="118"/>
    </row>
    <row r="71" ht="14.2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c r="AE71" s="118"/>
      <c r="AF71" s="118"/>
      <c r="AG71" s="118"/>
      <c r="AH71" s="118"/>
      <c r="AI71" s="118"/>
      <c r="AJ71" s="118"/>
    </row>
    <row r="72" ht="14.2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c r="AE72" s="118"/>
      <c r="AF72" s="118"/>
      <c r="AG72" s="118"/>
      <c r="AH72" s="118"/>
      <c r="AI72" s="118"/>
      <c r="AJ72" s="118"/>
    </row>
    <row r="73" ht="14.2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c r="AE73" s="118"/>
      <c r="AF73" s="118"/>
      <c r="AG73" s="118"/>
      <c r="AH73" s="118"/>
      <c r="AI73" s="118"/>
      <c r="AJ73" s="118"/>
    </row>
    <row r="74" ht="14.2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c r="AA74" s="118"/>
      <c r="AB74" s="118"/>
      <c r="AC74" s="118"/>
      <c r="AD74" s="118"/>
      <c r="AE74" s="118"/>
      <c r="AF74" s="118"/>
      <c r="AG74" s="118"/>
      <c r="AH74" s="118"/>
      <c r="AI74" s="118"/>
      <c r="AJ74" s="118"/>
    </row>
    <row r="75" ht="14.2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c r="AA75" s="118"/>
      <c r="AB75" s="118"/>
      <c r="AC75" s="118"/>
      <c r="AD75" s="118"/>
      <c r="AE75" s="118"/>
      <c r="AF75" s="118"/>
      <c r="AG75" s="118"/>
      <c r="AH75" s="118"/>
      <c r="AI75" s="118"/>
      <c r="AJ75" s="118"/>
    </row>
    <row r="76" ht="14.2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c r="AA76" s="118"/>
      <c r="AB76" s="118"/>
      <c r="AC76" s="118"/>
      <c r="AD76" s="118"/>
      <c r="AE76" s="118"/>
      <c r="AF76" s="118"/>
      <c r="AG76" s="118"/>
      <c r="AH76" s="118"/>
      <c r="AI76" s="118"/>
      <c r="AJ76" s="118"/>
    </row>
    <row r="77" ht="14.2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c r="AA77" s="118"/>
      <c r="AB77" s="118"/>
      <c r="AC77" s="118"/>
      <c r="AD77" s="118"/>
      <c r="AE77" s="118"/>
      <c r="AF77" s="118"/>
      <c r="AG77" s="118"/>
      <c r="AH77" s="118"/>
      <c r="AI77" s="118"/>
      <c r="AJ77" s="118"/>
    </row>
    <row r="78" ht="14.2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c r="AA78" s="118"/>
      <c r="AB78" s="118"/>
      <c r="AC78" s="118"/>
      <c r="AD78" s="118"/>
      <c r="AE78" s="118"/>
      <c r="AF78" s="118"/>
      <c r="AG78" s="118"/>
      <c r="AH78" s="118"/>
      <c r="AI78" s="118"/>
      <c r="AJ78" s="118"/>
    </row>
    <row r="79" ht="14.2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c r="AA79" s="118"/>
      <c r="AB79" s="118"/>
      <c r="AC79" s="118"/>
      <c r="AD79" s="118"/>
      <c r="AE79" s="118"/>
      <c r="AF79" s="118"/>
      <c r="AG79" s="118"/>
      <c r="AH79" s="118"/>
      <c r="AI79" s="118"/>
      <c r="AJ79" s="118"/>
    </row>
    <row r="80" ht="14.2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c r="AA80" s="118"/>
      <c r="AB80" s="118"/>
      <c r="AC80" s="118"/>
      <c r="AD80" s="118"/>
      <c r="AE80" s="118"/>
      <c r="AF80" s="118"/>
      <c r="AG80" s="118"/>
      <c r="AH80" s="118"/>
      <c r="AI80" s="118"/>
      <c r="AJ80" s="118"/>
    </row>
    <row r="81" ht="14.2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c r="AA81" s="118"/>
      <c r="AB81" s="118"/>
      <c r="AC81" s="118"/>
      <c r="AD81" s="118"/>
      <c r="AE81" s="118"/>
      <c r="AF81" s="118"/>
      <c r="AG81" s="118"/>
      <c r="AH81" s="118"/>
      <c r="AI81" s="118"/>
      <c r="AJ81" s="118"/>
    </row>
    <row r="82" ht="14.2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c r="AA82" s="118"/>
      <c r="AB82" s="118"/>
      <c r="AC82" s="118"/>
      <c r="AD82" s="118"/>
      <c r="AE82" s="118"/>
      <c r="AF82" s="118"/>
      <c r="AG82" s="118"/>
      <c r="AH82" s="118"/>
      <c r="AI82" s="118"/>
      <c r="AJ82" s="118"/>
    </row>
    <row r="83" ht="14.2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c r="AA83" s="118"/>
      <c r="AB83" s="118"/>
      <c r="AC83" s="118"/>
      <c r="AD83" s="118"/>
      <c r="AE83" s="118"/>
      <c r="AF83" s="118"/>
      <c r="AG83" s="118"/>
      <c r="AH83" s="118"/>
      <c r="AI83" s="118"/>
      <c r="AJ83" s="118"/>
    </row>
    <row r="84" ht="14.2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c r="AA84" s="118"/>
      <c r="AB84" s="118"/>
      <c r="AC84" s="118"/>
      <c r="AD84" s="118"/>
      <c r="AE84" s="118"/>
      <c r="AF84" s="118"/>
      <c r="AG84" s="118"/>
      <c r="AH84" s="118"/>
      <c r="AI84" s="118"/>
      <c r="AJ84" s="118"/>
    </row>
    <row r="85" ht="14.2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c r="AA85" s="118"/>
      <c r="AB85" s="118"/>
      <c r="AC85" s="118"/>
      <c r="AD85" s="118"/>
      <c r="AE85" s="118"/>
      <c r="AF85" s="118"/>
      <c r="AG85" s="118"/>
      <c r="AH85" s="118"/>
      <c r="AI85" s="118"/>
      <c r="AJ85" s="118"/>
    </row>
    <row r="86" ht="14.2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c r="AJ86" s="118"/>
    </row>
    <row r="87" ht="14.2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c r="AA87" s="118"/>
      <c r="AB87" s="118"/>
      <c r="AC87" s="118"/>
      <c r="AD87" s="118"/>
      <c r="AE87" s="118"/>
      <c r="AF87" s="118"/>
      <c r="AG87" s="118"/>
      <c r="AH87" s="118"/>
      <c r="AI87" s="118"/>
      <c r="AJ87" s="118"/>
    </row>
    <row r="88" ht="14.2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c r="AA88" s="118"/>
      <c r="AB88" s="118"/>
      <c r="AC88" s="118"/>
      <c r="AD88" s="118"/>
      <c r="AE88" s="118"/>
      <c r="AF88" s="118"/>
      <c r="AG88" s="118"/>
      <c r="AH88" s="118"/>
      <c r="AI88" s="118"/>
      <c r="AJ88" s="118"/>
    </row>
    <row r="89" ht="14.2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c r="AA89" s="118"/>
      <c r="AB89" s="118"/>
      <c r="AC89" s="118"/>
      <c r="AD89" s="118"/>
      <c r="AE89" s="118"/>
      <c r="AF89" s="118"/>
      <c r="AG89" s="118"/>
      <c r="AH89" s="118"/>
      <c r="AI89" s="118"/>
      <c r="AJ89" s="118"/>
    </row>
    <row r="90" ht="14.2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c r="AA90" s="118"/>
      <c r="AB90" s="118"/>
      <c r="AC90" s="118"/>
      <c r="AD90" s="118"/>
      <c r="AE90" s="118"/>
      <c r="AF90" s="118"/>
      <c r="AG90" s="118"/>
      <c r="AH90" s="118"/>
      <c r="AI90" s="118"/>
      <c r="AJ90" s="118"/>
    </row>
    <row r="91" ht="14.2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c r="AA91" s="118"/>
      <c r="AB91" s="118"/>
      <c r="AC91" s="118"/>
      <c r="AD91" s="118"/>
      <c r="AE91" s="118"/>
      <c r="AF91" s="118"/>
      <c r="AG91" s="118"/>
      <c r="AH91" s="118"/>
      <c r="AI91" s="118"/>
      <c r="AJ91" s="118"/>
    </row>
    <row r="92" ht="14.2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c r="AA92" s="118"/>
      <c r="AB92" s="118"/>
      <c r="AC92" s="118"/>
      <c r="AD92" s="118"/>
      <c r="AE92" s="118"/>
      <c r="AF92" s="118"/>
      <c r="AG92" s="118"/>
      <c r="AH92" s="118"/>
      <c r="AI92" s="118"/>
      <c r="AJ92" s="118"/>
    </row>
    <row r="93" ht="14.2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c r="AA93" s="118"/>
      <c r="AB93" s="118"/>
      <c r="AC93" s="118"/>
      <c r="AD93" s="118"/>
      <c r="AE93" s="118"/>
      <c r="AF93" s="118"/>
      <c r="AG93" s="118"/>
      <c r="AH93" s="118"/>
      <c r="AI93" s="118"/>
      <c r="AJ93" s="118"/>
    </row>
    <row r="94" ht="14.2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118"/>
      <c r="AF94" s="118"/>
      <c r="AG94" s="118"/>
      <c r="AH94" s="118"/>
      <c r="AI94" s="118"/>
      <c r="AJ94" s="118"/>
    </row>
    <row r="95" ht="14.2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c r="AA95" s="118"/>
      <c r="AB95" s="118"/>
      <c r="AC95" s="118"/>
      <c r="AD95" s="118"/>
      <c r="AE95" s="118"/>
      <c r="AF95" s="118"/>
      <c r="AG95" s="118"/>
      <c r="AH95" s="118"/>
      <c r="AI95" s="118"/>
      <c r="AJ95" s="118"/>
    </row>
    <row r="96" ht="14.2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c r="AA96" s="118"/>
      <c r="AB96" s="118"/>
      <c r="AC96" s="118"/>
      <c r="AD96" s="118"/>
      <c r="AE96" s="118"/>
      <c r="AF96" s="118"/>
      <c r="AG96" s="118"/>
      <c r="AH96" s="118"/>
      <c r="AI96" s="118"/>
      <c r="AJ96" s="118"/>
    </row>
    <row r="97" ht="14.2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c r="AA97" s="118"/>
      <c r="AB97" s="118"/>
      <c r="AC97" s="118"/>
      <c r="AD97" s="118"/>
      <c r="AE97" s="118"/>
      <c r="AF97" s="118"/>
      <c r="AG97" s="118"/>
      <c r="AH97" s="118"/>
      <c r="AI97" s="118"/>
      <c r="AJ97" s="118"/>
    </row>
    <row r="98" ht="14.2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c r="AA98" s="118"/>
      <c r="AB98" s="118"/>
      <c r="AC98" s="118"/>
      <c r="AD98" s="118"/>
      <c r="AE98" s="118"/>
      <c r="AF98" s="118"/>
      <c r="AG98" s="118"/>
      <c r="AH98" s="118"/>
      <c r="AI98" s="118"/>
      <c r="AJ98" s="118"/>
    </row>
    <row r="99" ht="14.2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c r="AC99" s="118"/>
      <c r="AD99" s="118"/>
      <c r="AE99" s="118"/>
      <c r="AF99" s="118"/>
      <c r="AG99" s="118"/>
      <c r="AH99" s="118"/>
      <c r="AI99" s="118"/>
      <c r="AJ99" s="118"/>
    </row>
    <row r="100" ht="14.2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c r="AC100" s="118"/>
      <c r="AD100" s="118"/>
      <c r="AE100" s="118"/>
      <c r="AF100" s="118"/>
      <c r="AG100" s="118"/>
      <c r="AH100" s="118"/>
      <c r="AI100" s="118"/>
      <c r="AJ100" s="118"/>
    </row>
    <row r="101" ht="14.2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c r="AC101" s="118"/>
      <c r="AD101" s="118"/>
      <c r="AE101" s="118"/>
      <c r="AF101" s="118"/>
      <c r="AG101" s="118"/>
      <c r="AH101" s="118"/>
      <c r="AI101" s="118"/>
      <c r="AJ101" s="118"/>
    </row>
    <row r="102" ht="14.2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c r="AE102" s="118"/>
      <c r="AF102" s="118"/>
      <c r="AG102" s="118"/>
      <c r="AH102" s="118"/>
      <c r="AI102" s="118"/>
      <c r="AJ102" s="118"/>
    </row>
    <row r="103" ht="14.2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c r="AC103" s="118"/>
      <c r="AD103" s="118"/>
      <c r="AE103" s="118"/>
      <c r="AF103" s="118"/>
      <c r="AG103" s="118"/>
      <c r="AH103" s="118"/>
      <c r="AI103" s="118"/>
      <c r="AJ103" s="118"/>
    </row>
    <row r="104" ht="14.2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18"/>
      <c r="AE104" s="118"/>
      <c r="AF104" s="118"/>
      <c r="AG104" s="118"/>
      <c r="AH104" s="118"/>
      <c r="AI104" s="118"/>
      <c r="AJ104" s="118"/>
    </row>
    <row r="105" ht="14.2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c r="AC105" s="118"/>
      <c r="AD105" s="118"/>
      <c r="AE105" s="118"/>
      <c r="AF105" s="118"/>
      <c r="AG105" s="118"/>
      <c r="AH105" s="118"/>
      <c r="AI105" s="118"/>
      <c r="AJ105" s="118"/>
    </row>
    <row r="106" ht="14.2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c r="AA106" s="118"/>
      <c r="AB106" s="118"/>
      <c r="AC106" s="118"/>
      <c r="AD106" s="118"/>
      <c r="AE106" s="118"/>
      <c r="AF106" s="118"/>
      <c r="AG106" s="118"/>
      <c r="AH106" s="118"/>
      <c r="AI106" s="118"/>
      <c r="AJ106" s="118"/>
    </row>
    <row r="107" ht="14.2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c r="AA107" s="118"/>
      <c r="AB107" s="118"/>
      <c r="AC107" s="118"/>
      <c r="AD107" s="118"/>
      <c r="AE107" s="118"/>
      <c r="AF107" s="118"/>
      <c r="AG107" s="118"/>
      <c r="AH107" s="118"/>
      <c r="AI107" s="118"/>
      <c r="AJ107" s="118"/>
    </row>
    <row r="108" ht="14.2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18"/>
      <c r="AE108" s="118"/>
      <c r="AF108" s="118"/>
      <c r="AG108" s="118"/>
      <c r="AH108" s="118"/>
      <c r="AI108" s="118"/>
      <c r="AJ108" s="118"/>
    </row>
    <row r="109" ht="14.2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c r="AC109" s="118"/>
      <c r="AD109" s="118"/>
      <c r="AE109" s="118"/>
      <c r="AF109" s="118"/>
      <c r="AG109" s="118"/>
      <c r="AH109" s="118"/>
      <c r="AI109" s="118"/>
      <c r="AJ109" s="118"/>
    </row>
    <row r="110" ht="14.2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c r="AA110" s="118"/>
      <c r="AB110" s="118"/>
      <c r="AC110" s="118"/>
      <c r="AD110" s="118"/>
      <c r="AE110" s="118"/>
      <c r="AF110" s="118"/>
      <c r="AG110" s="118"/>
      <c r="AH110" s="118"/>
      <c r="AI110" s="118"/>
      <c r="AJ110" s="118"/>
    </row>
    <row r="111" ht="14.2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c r="AA111" s="118"/>
      <c r="AB111" s="118"/>
      <c r="AC111" s="118"/>
      <c r="AD111" s="118"/>
      <c r="AE111" s="118"/>
      <c r="AF111" s="118"/>
      <c r="AG111" s="118"/>
      <c r="AH111" s="118"/>
      <c r="AI111" s="118"/>
      <c r="AJ111" s="118"/>
    </row>
    <row r="112" ht="14.2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row>
    <row r="113" ht="14.2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8"/>
      <c r="AI113" s="118"/>
      <c r="AJ113" s="118"/>
    </row>
    <row r="114" ht="14.2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c r="AA114" s="118"/>
      <c r="AB114" s="118"/>
      <c r="AC114" s="118"/>
      <c r="AD114" s="118"/>
      <c r="AE114" s="118"/>
      <c r="AF114" s="118"/>
      <c r="AG114" s="118"/>
      <c r="AH114" s="118"/>
      <c r="AI114" s="118"/>
      <c r="AJ114" s="118"/>
    </row>
    <row r="115" ht="14.2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c r="AA115" s="118"/>
      <c r="AB115" s="118"/>
      <c r="AC115" s="118"/>
      <c r="AD115" s="118"/>
      <c r="AE115" s="118"/>
      <c r="AF115" s="118"/>
      <c r="AG115" s="118"/>
      <c r="AH115" s="118"/>
      <c r="AI115" s="118"/>
      <c r="AJ115" s="118"/>
    </row>
    <row r="116" ht="14.2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118"/>
      <c r="AF116" s="118"/>
      <c r="AG116" s="118"/>
      <c r="AH116" s="118"/>
      <c r="AI116" s="118"/>
      <c r="AJ116" s="118"/>
    </row>
    <row r="117" ht="14.2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118"/>
      <c r="AF117" s="118"/>
      <c r="AG117" s="118"/>
      <c r="AH117" s="118"/>
      <c r="AI117" s="118"/>
      <c r="AJ117" s="118"/>
    </row>
    <row r="118" ht="14.2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118"/>
      <c r="AF118" s="118"/>
      <c r="AG118" s="118"/>
      <c r="AH118" s="118"/>
      <c r="AI118" s="118"/>
      <c r="AJ118" s="118"/>
    </row>
    <row r="119" ht="14.2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118"/>
      <c r="AF119" s="118"/>
      <c r="AG119" s="118"/>
      <c r="AH119" s="118"/>
      <c r="AI119" s="118"/>
      <c r="AJ119" s="118"/>
    </row>
    <row r="120" ht="14.2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18"/>
      <c r="AE120" s="118"/>
      <c r="AF120" s="118"/>
      <c r="AG120" s="118"/>
      <c r="AH120" s="118"/>
      <c r="AI120" s="118"/>
      <c r="AJ120" s="118"/>
    </row>
    <row r="121" ht="14.2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18"/>
      <c r="AE121" s="118"/>
      <c r="AF121" s="118"/>
      <c r="AG121" s="118"/>
      <c r="AH121" s="118"/>
      <c r="AI121" s="118"/>
      <c r="AJ121" s="118"/>
    </row>
    <row r="122" ht="14.2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118"/>
      <c r="AF122" s="118"/>
      <c r="AG122" s="118"/>
      <c r="AH122" s="118"/>
      <c r="AI122" s="118"/>
      <c r="AJ122" s="118"/>
    </row>
    <row r="123" ht="14.2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118"/>
      <c r="AF123" s="118"/>
      <c r="AG123" s="118"/>
      <c r="AH123" s="118"/>
      <c r="AI123" s="118"/>
      <c r="AJ123" s="118"/>
    </row>
    <row r="124" ht="14.2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c r="AE124" s="118"/>
      <c r="AF124" s="118"/>
      <c r="AG124" s="118"/>
      <c r="AH124" s="118"/>
      <c r="AI124" s="118"/>
      <c r="AJ124" s="118"/>
    </row>
    <row r="125" ht="14.2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18"/>
      <c r="AE125" s="118"/>
      <c r="AF125" s="118"/>
      <c r="AG125" s="118"/>
      <c r="AH125" s="118"/>
      <c r="AI125" s="118"/>
      <c r="AJ125" s="118"/>
    </row>
    <row r="126" ht="14.2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18"/>
      <c r="AD126" s="118"/>
      <c r="AE126" s="118"/>
      <c r="AF126" s="118"/>
      <c r="AG126" s="118"/>
      <c r="AH126" s="118"/>
      <c r="AI126" s="118"/>
      <c r="AJ126" s="118"/>
    </row>
    <row r="127" ht="14.2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18"/>
      <c r="AE127" s="118"/>
      <c r="AF127" s="118"/>
      <c r="AG127" s="118"/>
      <c r="AH127" s="118"/>
      <c r="AI127" s="118"/>
      <c r="AJ127" s="118"/>
    </row>
    <row r="128" ht="14.2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c r="AE128" s="118"/>
      <c r="AF128" s="118"/>
      <c r="AG128" s="118"/>
      <c r="AH128" s="118"/>
      <c r="AI128" s="118"/>
      <c r="AJ128" s="118"/>
    </row>
    <row r="129" ht="14.2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18"/>
      <c r="AE129" s="118"/>
      <c r="AF129" s="118"/>
      <c r="AG129" s="118"/>
      <c r="AH129" s="118"/>
      <c r="AI129" s="118"/>
      <c r="AJ129" s="118"/>
    </row>
    <row r="130" ht="14.2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18"/>
      <c r="AE130" s="118"/>
      <c r="AF130" s="118"/>
      <c r="AG130" s="118"/>
      <c r="AH130" s="118"/>
      <c r="AI130" s="118"/>
      <c r="AJ130" s="118"/>
    </row>
    <row r="131" ht="14.2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c r="AD131" s="118"/>
      <c r="AE131" s="118"/>
      <c r="AF131" s="118"/>
      <c r="AG131" s="118"/>
      <c r="AH131" s="118"/>
      <c r="AI131" s="118"/>
      <c r="AJ131" s="118"/>
    </row>
    <row r="132" ht="14.2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118"/>
      <c r="AF132" s="118"/>
      <c r="AG132" s="118"/>
      <c r="AH132" s="118"/>
      <c r="AI132" s="118"/>
      <c r="AJ132" s="118"/>
    </row>
    <row r="133" ht="14.2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18"/>
      <c r="AE133" s="118"/>
      <c r="AF133" s="118"/>
      <c r="AG133" s="118"/>
      <c r="AH133" s="118"/>
      <c r="AI133" s="118"/>
      <c r="AJ133" s="118"/>
    </row>
    <row r="134" ht="14.2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c r="AD134" s="118"/>
      <c r="AE134" s="118"/>
      <c r="AF134" s="118"/>
      <c r="AG134" s="118"/>
      <c r="AH134" s="118"/>
      <c r="AI134" s="118"/>
      <c r="AJ134" s="118"/>
    </row>
    <row r="135" ht="14.2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c r="AD135" s="118"/>
      <c r="AE135" s="118"/>
      <c r="AF135" s="118"/>
      <c r="AG135" s="118"/>
      <c r="AH135" s="118"/>
      <c r="AI135" s="118"/>
      <c r="AJ135" s="118"/>
    </row>
    <row r="136" ht="14.2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18"/>
      <c r="AE136" s="118"/>
      <c r="AF136" s="118"/>
      <c r="AG136" s="118"/>
      <c r="AH136" s="118"/>
      <c r="AI136" s="118"/>
      <c r="AJ136" s="118"/>
    </row>
    <row r="137" ht="14.2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118"/>
      <c r="AF137" s="118"/>
      <c r="AG137" s="118"/>
      <c r="AH137" s="118"/>
      <c r="AI137" s="118"/>
      <c r="AJ137" s="118"/>
    </row>
    <row r="138" ht="14.2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c r="AC138" s="118"/>
      <c r="AD138" s="118"/>
      <c r="AE138" s="118"/>
      <c r="AF138" s="118"/>
      <c r="AG138" s="118"/>
      <c r="AH138" s="118"/>
      <c r="AI138" s="118"/>
      <c r="AJ138" s="118"/>
    </row>
    <row r="139" ht="14.2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18"/>
      <c r="AB139" s="118"/>
      <c r="AC139" s="118"/>
      <c r="AD139" s="118"/>
      <c r="AE139" s="118"/>
      <c r="AF139" s="118"/>
      <c r="AG139" s="118"/>
      <c r="AH139" s="118"/>
      <c r="AI139" s="118"/>
      <c r="AJ139" s="118"/>
    </row>
    <row r="140" ht="14.2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18"/>
      <c r="AE140" s="118"/>
      <c r="AF140" s="118"/>
      <c r="AG140" s="118"/>
      <c r="AH140" s="118"/>
      <c r="AI140" s="118"/>
      <c r="AJ140" s="118"/>
    </row>
    <row r="141" ht="14.2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c r="AC141" s="118"/>
      <c r="AD141" s="118"/>
      <c r="AE141" s="118"/>
      <c r="AF141" s="118"/>
      <c r="AG141" s="118"/>
      <c r="AH141" s="118"/>
      <c r="AI141" s="118"/>
      <c r="AJ141" s="118"/>
    </row>
    <row r="142" ht="14.2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c r="AC142" s="118"/>
      <c r="AD142" s="118"/>
      <c r="AE142" s="118"/>
      <c r="AF142" s="118"/>
      <c r="AG142" s="118"/>
      <c r="AH142" s="118"/>
      <c r="AI142" s="118"/>
      <c r="AJ142" s="118"/>
    </row>
    <row r="143" ht="14.2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c r="AA143" s="118"/>
      <c r="AB143" s="118"/>
      <c r="AC143" s="118"/>
      <c r="AD143" s="118"/>
      <c r="AE143" s="118"/>
      <c r="AF143" s="118"/>
      <c r="AG143" s="118"/>
      <c r="AH143" s="118"/>
      <c r="AI143" s="118"/>
      <c r="AJ143" s="118"/>
    </row>
    <row r="144" ht="14.2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c r="AC144" s="118"/>
      <c r="AD144" s="118"/>
      <c r="AE144" s="118"/>
      <c r="AF144" s="118"/>
      <c r="AG144" s="118"/>
      <c r="AH144" s="118"/>
      <c r="AI144" s="118"/>
      <c r="AJ144" s="118"/>
    </row>
    <row r="145" ht="14.2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c r="AC145" s="118"/>
      <c r="AD145" s="118"/>
      <c r="AE145" s="118"/>
      <c r="AF145" s="118"/>
      <c r="AG145" s="118"/>
      <c r="AH145" s="118"/>
      <c r="AI145" s="118"/>
      <c r="AJ145" s="118"/>
    </row>
    <row r="146" ht="14.2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c r="AA146" s="118"/>
      <c r="AB146" s="118"/>
      <c r="AC146" s="118"/>
      <c r="AD146" s="118"/>
      <c r="AE146" s="118"/>
      <c r="AF146" s="118"/>
      <c r="AG146" s="118"/>
      <c r="AH146" s="118"/>
      <c r="AI146" s="118"/>
      <c r="AJ146" s="118"/>
    </row>
    <row r="147" ht="14.2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c r="AA147" s="118"/>
      <c r="AB147" s="118"/>
      <c r="AC147" s="118"/>
      <c r="AD147" s="118"/>
      <c r="AE147" s="118"/>
      <c r="AF147" s="118"/>
      <c r="AG147" s="118"/>
      <c r="AH147" s="118"/>
      <c r="AI147" s="118"/>
      <c r="AJ147" s="118"/>
    </row>
    <row r="148" ht="14.2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c r="AA148" s="118"/>
      <c r="AB148" s="118"/>
      <c r="AC148" s="118"/>
      <c r="AD148" s="118"/>
      <c r="AE148" s="118"/>
      <c r="AF148" s="118"/>
      <c r="AG148" s="118"/>
      <c r="AH148" s="118"/>
      <c r="AI148" s="118"/>
      <c r="AJ148" s="118"/>
    </row>
    <row r="149" ht="14.2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c r="AA149" s="118"/>
      <c r="AB149" s="118"/>
      <c r="AC149" s="118"/>
      <c r="AD149" s="118"/>
      <c r="AE149" s="118"/>
      <c r="AF149" s="118"/>
      <c r="AG149" s="118"/>
      <c r="AH149" s="118"/>
      <c r="AI149" s="118"/>
      <c r="AJ149" s="118"/>
    </row>
    <row r="150" ht="14.2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c r="AA150" s="118"/>
      <c r="AB150" s="118"/>
      <c r="AC150" s="118"/>
      <c r="AD150" s="118"/>
      <c r="AE150" s="118"/>
      <c r="AF150" s="118"/>
      <c r="AG150" s="118"/>
      <c r="AH150" s="118"/>
      <c r="AI150" s="118"/>
      <c r="AJ150" s="118"/>
    </row>
    <row r="151" ht="14.2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c r="AA151" s="118"/>
      <c r="AB151" s="118"/>
      <c r="AC151" s="118"/>
      <c r="AD151" s="118"/>
      <c r="AE151" s="118"/>
      <c r="AF151" s="118"/>
      <c r="AG151" s="118"/>
      <c r="AH151" s="118"/>
      <c r="AI151" s="118"/>
      <c r="AJ151" s="118"/>
    </row>
    <row r="152" ht="14.2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c r="AA152" s="118"/>
      <c r="AB152" s="118"/>
      <c r="AC152" s="118"/>
      <c r="AD152" s="118"/>
      <c r="AE152" s="118"/>
      <c r="AF152" s="118"/>
      <c r="AG152" s="118"/>
      <c r="AH152" s="118"/>
      <c r="AI152" s="118"/>
      <c r="AJ152" s="118"/>
    </row>
    <row r="153" ht="14.2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c r="AA153" s="118"/>
      <c r="AB153" s="118"/>
      <c r="AC153" s="118"/>
      <c r="AD153" s="118"/>
      <c r="AE153" s="118"/>
      <c r="AF153" s="118"/>
      <c r="AG153" s="118"/>
      <c r="AH153" s="118"/>
      <c r="AI153" s="118"/>
      <c r="AJ153" s="118"/>
    </row>
    <row r="154" ht="14.2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c r="AA154" s="118"/>
      <c r="AB154" s="118"/>
      <c r="AC154" s="118"/>
      <c r="AD154" s="118"/>
      <c r="AE154" s="118"/>
      <c r="AF154" s="118"/>
      <c r="AG154" s="118"/>
      <c r="AH154" s="118"/>
      <c r="AI154" s="118"/>
      <c r="AJ154" s="118"/>
    </row>
    <row r="155" ht="14.2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c r="AC155" s="118"/>
      <c r="AD155" s="118"/>
      <c r="AE155" s="118"/>
      <c r="AF155" s="118"/>
      <c r="AG155" s="118"/>
      <c r="AH155" s="118"/>
      <c r="AI155" s="118"/>
      <c r="AJ155" s="118"/>
    </row>
    <row r="156" ht="14.2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c r="AA156" s="118"/>
      <c r="AB156" s="118"/>
      <c r="AC156" s="118"/>
      <c r="AD156" s="118"/>
      <c r="AE156" s="118"/>
      <c r="AF156" s="118"/>
      <c r="AG156" s="118"/>
      <c r="AH156" s="118"/>
      <c r="AI156" s="118"/>
      <c r="AJ156" s="118"/>
    </row>
    <row r="157" ht="14.2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c r="AA157" s="118"/>
      <c r="AB157" s="118"/>
      <c r="AC157" s="118"/>
      <c r="AD157" s="118"/>
      <c r="AE157" s="118"/>
      <c r="AF157" s="118"/>
      <c r="AG157" s="118"/>
      <c r="AH157" s="118"/>
      <c r="AI157" s="118"/>
      <c r="AJ157" s="118"/>
    </row>
    <row r="158" ht="14.2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c r="AA158" s="118"/>
      <c r="AB158" s="118"/>
      <c r="AC158" s="118"/>
      <c r="AD158" s="118"/>
      <c r="AE158" s="118"/>
      <c r="AF158" s="118"/>
      <c r="AG158" s="118"/>
      <c r="AH158" s="118"/>
      <c r="AI158" s="118"/>
      <c r="AJ158" s="118"/>
    </row>
    <row r="159" ht="14.2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c r="AA159" s="118"/>
      <c r="AB159" s="118"/>
      <c r="AC159" s="118"/>
      <c r="AD159" s="118"/>
      <c r="AE159" s="118"/>
      <c r="AF159" s="118"/>
      <c r="AG159" s="118"/>
      <c r="AH159" s="118"/>
      <c r="AI159" s="118"/>
      <c r="AJ159" s="118"/>
    </row>
    <row r="160" ht="14.2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c r="AC160" s="118"/>
      <c r="AD160" s="118"/>
      <c r="AE160" s="118"/>
      <c r="AF160" s="118"/>
      <c r="AG160" s="118"/>
      <c r="AH160" s="118"/>
      <c r="AI160" s="118"/>
      <c r="AJ160" s="118"/>
    </row>
    <row r="161" ht="14.2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c r="AA161" s="118"/>
      <c r="AB161" s="118"/>
      <c r="AC161" s="118"/>
      <c r="AD161" s="118"/>
      <c r="AE161" s="118"/>
      <c r="AF161" s="118"/>
      <c r="AG161" s="118"/>
      <c r="AH161" s="118"/>
      <c r="AI161" s="118"/>
      <c r="AJ161" s="118"/>
    </row>
    <row r="162" ht="14.2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c r="AA162" s="118"/>
      <c r="AB162" s="118"/>
      <c r="AC162" s="118"/>
      <c r="AD162" s="118"/>
      <c r="AE162" s="118"/>
      <c r="AF162" s="118"/>
      <c r="AG162" s="118"/>
      <c r="AH162" s="118"/>
      <c r="AI162" s="118"/>
      <c r="AJ162" s="118"/>
    </row>
    <row r="163" ht="14.2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c r="AA163" s="118"/>
      <c r="AB163" s="118"/>
      <c r="AC163" s="118"/>
      <c r="AD163" s="118"/>
      <c r="AE163" s="118"/>
      <c r="AF163" s="118"/>
      <c r="AG163" s="118"/>
      <c r="AH163" s="118"/>
      <c r="AI163" s="118"/>
      <c r="AJ163" s="118"/>
    </row>
    <row r="164" ht="14.2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c r="AC164" s="118"/>
      <c r="AD164" s="118"/>
      <c r="AE164" s="118"/>
      <c r="AF164" s="118"/>
      <c r="AG164" s="118"/>
      <c r="AH164" s="118"/>
      <c r="AI164" s="118"/>
      <c r="AJ164" s="118"/>
    </row>
    <row r="165" ht="14.2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c r="AC165" s="118"/>
      <c r="AD165" s="118"/>
      <c r="AE165" s="118"/>
      <c r="AF165" s="118"/>
      <c r="AG165" s="118"/>
      <c r="AH165" s="118"/>
      <c r="AI165" s="118"/>
      <c r="AJ165" s="118"/>
    </row>
    <row r="166" ht="14.2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c r="AC166" s="118"/>
      <c r="AD166" s="118"/>
      <c r="AE166" s="118"/>
      <c r="AF166" s="118"/>
      <c r="AG166" s="118"/>
      <c r="AH166" s="118"/>
      <c r="AI166" s="118"/>
      <c r="AJ166" s="118"/>
    </row>
    <row r="167" ht="14.2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c r="AC167" s="118"/>
      <c r="AD167" s="118"/>
      <c r="AE167" s="118"/>
      <c r="AF167" s="118"/>
      <c r="AG167" s="118"/>
      <c r="AH167" s="118"/>
      <c r="AI167" s="118"/>
      <c r="AJ167" s="118"/>
    </row>
    <row r="168" ht="14.2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c r="AC168" s="118"/>
      <c r="AD168" s="118"/>
      <c r="AE168" s="118"/>
      <c r="AF168" s="118"/>
      <c r="AG168" s="118"/>
      <c r="AH168" s="118"/>
      <c r="AI168" s="118"/>
      <c r="AJ168" s="118"/>
    </row>
    <row r="169" ht="14.2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c r="AA169" s="118"/>
      <c r="AB169" s="118"/>
      <c r="AC169" s="118"/>
      <c r="AD169" s="118"/>
      <c r="AE169" s="118"/>
      <c r="AF169" s="118"/>
      <c r="AG169" s="118"/>
      <c r="AH169" s="118"/>
      <c r="AI169" s="118"/>
      <c r="AJ169" s="118"/>
    </row>
    <row r="170" ht="14.2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c r="AA170" s="118"/>
      <c r="AB170" s="118"/>
      <c r="AC170" s="118"/>
      <c r="AD170" s="118"/>
      <c r="AE170" s="118"/>
      <c r="AF170" s="118"/>
      <c r="AG170" s="118"/>
      <c r="AH170" s="118"/>
      <c r="AI170" s="118"/>
      <c r="AJ170" s="118"/>
    </row>
    <row r="171" ht="14.2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c r="AA171" s="118"/>
      <c r="AB171" s="118"/>
      <c r="AC171" s="118"/>
      <c r="AD171" s="118"/>
      <c r="AE171" s="118"/>
      <c r="AF171" s="118"/>
      <c r="AG171" s="118"/>
      <c r="AH171" s="118"/>
      <c r="AI171" s="118"/>
      <c r="AJ171" s="118"/>
    </row>
    <row r="172" ht="14.2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c r="AA172" s="118"/>
      <c r="AB172" s="118"/>
      <c r="AC172" s="118"/>
      <c r="AD172" s="118"/>
      <c r="AE172" s="118"/>
      <c r="AF172" s="118"/>
      <c r="AG172" s="118"/>
      <c r="AH172" s="118"/>
      <c r="AI172" s="118"/>
      <c r="AJ172" s="118"/>
    </row>
    <row r="173" ht="14.2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c r="AA173" s="118"/>
      <c r="AB173" s="118"/>
      <c r="AC173" s="118"/>
      <c r="AD173" s="118"/>
      <c r="AE173" s="118"/>
      <c r="AF173" s="118"/>
      <c r="AG173" s="118"/>
      <c r="AH173" s="118"/>
      <c r="AI173" s="118"/>
      <c r="AJ173" s="118"/>
    </row>
    <row r="174" ht="14.2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c r="AA174" s="118"/>
      <c r="AB174" s="118"/>
      <c r="AC174" s="118"/>
      <c r="AD174" s="118"/>
      <c r="AE174" s="118"/>
      <c r="AF174" s="118"/>
      <c r="AG174" s="118"/>
      <c r="AH174" s="118"/>
      <c r="AI174" s="118"/>
      <c r="AJ174" s="118"/>
    </row>
    <row r="175" ht="14.2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c r="AA175" s="118"/>
      <c r="AB175" s="118"/>
      <c r="AC175" s="118"/>
      <c r="AD175" s="118"/>
      <c r="AE175" s="118"/>
      <c r="AF175" s="118"/>
      <c r="AG175" s="118"/>
      <c r="AH175" s="118"/>
      <c r="AI175" s="118"/>
      <c r="AJ175" s="118"/>
    </row>
    <row r="176" ht="14.2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c r="AA176" s="118"/>
      <c r="AB176" s="118"/>
      <c r="AC176" s="118"/>
      <c r="AD176" s="118"/>
      <c r="AE176" s="118"/>
      <c r="AF176" s="118"/>
      <c r="AG176" s="118"/>
      <c r="AH176" s="118"/>
      <c r="AI176" s="118"/>
      <c r="AJ176" s="118"/>
    </row>
    <row r="177" ht="14.2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c r="AA177" s="118"/>
      <c r="AB177" s="118"/>
      <c r="AC177" s="118"/>
      <c r="AD177" s="118"/>
      <c r="AE177" s="118"/>
      <c r="AF177" s="118"/>
      <c r="AG177" s="118"/>
      <c r="AH177" s="118"/>
      <c r="AI177" s="118"/>
      <c r="AJ177" s="118"/>
    </row>
    <row r="178" ht="14.2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18"/>
      <c r="AD178" s="118"/>
      <c r="AE178" s="118"/>
      <c r="AF178" s="118"/>
      <c r="AG178" s="118"/>
      <c r="AH178" s="118"/>
      <c r="AI178" s="118"/>
      <c r="AJ178" s="118"/>
    </row>
    <row r="179" ht="14.2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c r="AA179" s="118"/>
      <c r="AB179" s="118"/>
      <c r="AC179" s="118"/>
      <c r="AD179" s="118"/>
      <c r="AE179" s="118"/>
      <c r="AF179" s="118"/>
      <c r="AG179" s="118"/>
      <c r="AH179" s="118"/>
      <c r="AI179" s="118"/>
      <c r="AJ179" s="118"/>
    </row>
    <row r="180" ht="14.2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c r="AA180" s="118"/>
      <c r="AB180" s="118"/>
      <c r="AC180" s="118"/>
      <c r="AD180" s="118"/>
      <c r="AE180" s="118"/>
      <c r="AF180" s="118"/>
      <c r="AG180" s="118"/>
      <c r="AH180" s="118"/>
      <c r="AI180" s="118"/>
      <c r="AJ180" s="118"/>
    </row>
    <row r="181" ht="14.2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c r="AA181" s="118"/>
      <c r="AB181" s="118"/>
      <c r="AC181" s="118"/>
      <c r="AD181" s="118"/>
      <c r="AE181" s="118"/>
      <c r="AF181" s="118"/>
      <c r="AG181" s="118"/>
      <c r="AH181" s="118"/>
      <c r="AI181" s="118"/>
      <c r="AJ181" s="118"/>
    </row>
    <row r="182" ht="14.2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c r="AA182" s="118"/>
      <c r="AB182" s="118"/>
      <c r="AC182" s="118"/>
      <c r="AD182" s="118"/>
      <c r="AE182" s="118"/>
      <c r="AF182" s="118"/>
      <c r="AG182" s="118"/>
      <c r="AH182" s="118"/>
      <c r="AI182" s="118"/>
      <c r="AJ182" s="118"/>
    </row>
    <row r="183" ht="14.2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c r="AA183" s="118"/>
      <c r="AB183" s="118"/>
      <c r="AC183" s="118"/>
      <c r="AD183" s="118"/>
      <c r="AE183" s="118"/>
      <c r="AF183" s="118"/>
      <c r="AG183" s="118"/>
      <c r="AH183" s="118"/>
      <c r="AI183" s="118"/>
      <c r="AJ183" s="118"/>
    </row>
    <row r="184" ht="14.2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c r="AA184" s="118"/>
      <c r="AB184" s="118"/>
      <c r="AC184" s="118"/>
      <c r="AD184" s="118"/>
      <c r="AE184" s="118"/>
      <c r="AF184" s="118"/>
      <c r="AG184" s="118"/>
      <c r="AH184" s="118"/>
      <c r="AI184" s="118"/>
      <c r="AJ184" s="118"/>
    </row>
    <row r="185" ht="14.2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c r="AA185" s="118"/>
      <c r="AB185" s="118"/>
      <c r="AC185" s="118"/>
      <c r="AD185" s="118"/>
      <c r="AE185" s="118"/>
      <c r="AF185" s="118"/>
      <c r="AG185" s="118"/>
      <c r="AH185" s="118"/>
      <c r="AI185" s="118"/>
      <c r="AJ185" s="118"/>
    </row>
    <row r="186" ht="14.2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c r="AA186" s="118"/>
      <c r="AB186" s="118"/>
      <c r="AC186" s="118"/>
      <c r="AD186" s="118"/>
      <c r="AE186" s="118"/>
      <c r="AF186" s="118"/>
      <c r="AG186" s="118"/>
      <c r="AH186" s="118"/>
      <c r="AI186" s="118"/>
      <c r="AJ186" s="118"/>
    </row>
    <row r="187" ht="14.2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c r="AA187" s="118"/>
      <c r="AB187" s="118"/>
      <c r="AC187" s="118"/>
      <c r="AD187" s="118"/>
      <c r="AE187" s="118"/>
      <c r="AF187" s="118"/>
      <c r="AG187" s="118"/>
      <c r="AH187" s="118"/>
      <c r="AI187" s="118"/>
      <c r="AJ187" s="118"/>
    </row>
    <row r="188" ht="14.2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c r="AA188" s="118"/>
      <c r="AB188" s="118"/>
      <c r="AC188" s="118"/>
      <c r="AD188" s="118"/>
      <c r="AE188" s="118"/>
      <c r="AF188" s="118"/>
      <c r="AG188" s="118"/>
      <c r="AH188" s="118"/>
      <c r="AI188" s="118"/>
      <c r="AJ188" s="118"/>
    </row>
    <row r="189" ht="14.2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c r="AA189" s="118"/>
      <c r="AB189" s="118"/>
      <c r="AC189" s="118"/>
      <c r="AD189" s="118"/>
      <c r="AE189" s="118"/>
      <c r="AF189" s="118"/>
      <c r="AG189" s="118"/>
      <c r="AH189" s="118"/>
      <c r="AI189" s="118"/>
      <c r="AJ189" s="118"/>
    </row>
    <row r="190" ht="14.2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c r="AA190" s="118"/>
      <c r="AB190" s="118"/>
      <c r="AC190" s="118"/>
      <c r="AD190" s="118"/>
      <c r="AE190" s="118"/>
      <c r="AF190" s="118"/>
      <c r="AG190" s="118"/>
      <c r="AH190" s="118"/>
      <c r="AI190" s="118"/>
      <c r="AJ190" s="118"/>
    </row>
    <row r="191" ht="14.2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c r="AA191" s="118"/>
      <c r="AB191" s="118"/>
      <c r="AC191" s="118"/>
      <c r="AD191" s="118"/>
      <c r="AE191" s="118"/>
      <c r="AF191" s="118"/>
      <c r="AG191" s="118"/>
      <c r="AH191" s="118"/>
      <c r="AI191" s="118"/>
      <c r="AJ191" s="118"/>
    </row>
    <row r="192" ht="14.2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c r="AA192" s="118"/>
      <c r="AB192" s="118"/>
      <c r="AC192" s="118"/>
      <c r="AD192" s="118"/>
      <c r="AE192" s="118"/>
      <c r="AF192" s="118"/>
      <c r="AG192" s="118"/>
      <c r="AH192" s="118"/>
      <c r="AI192" s="118"/>
      <c r="AJ192" s="118"/>
    </row>
    <row r="193" ht="14.2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c r="AA193" s="118"/>
      <c r="AB193" s="118"/>
      <c r="AC193" s="118"/>
      <c r="AD193" s="118"/>
      <c r="AE193" s="118"/>
      <c r="AF193" s="118"/>
      <c r="AG193" s="118"/>
      <c r="AH193" s="118"/>
      <c r="AI193" s="118"/>
      <c r="AJ193" s="118"/>
    </row>
    <row r="194" ht="14.2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c r="AA194" s="118"/>
      <c r="AB194" s="118"/>
      <c r="AC194" s="118"/>
      <c r="AD194" s="118"/>
      <c r="AE194" s="118"/>
      <c r="AF194" s="118"/>
      <c r="AG194" s="118"/>
      <c r="AH194" s="118"/>
      <c r="AI194" s="118"/>
      <c r="AJ194" s="118"/>
    </row>
    <row r="195" ht="14.2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c r="AC195" s="118"/>
      <c r="AD195" s="118"/>
      <c r="AE195" s="118"/>
      <c r="AF195" s="118"/>
      <c r="AG195" s="118"/>
      <c r="AH195" s="118"/>
      <c r="AI195" s="118"/>
      <c r="AJ195" s="118"/>
    </row>
    <row r="196" ht="14.2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c r="AA196" s="118"/>
      <c r="AB196" s="118"/>
      <c r="AC196" s="118"/>
      <c r="AD196" s="118"/>
      <c r="AE196" s="118"/>
      <c r="AF196" s="118"/>
      <c r="AG196" s="118"/>
      <c r="AH196" s="118"/>
      <c r="AI196" s="118"/>
      <c r="AJ196" s="118"/>
    </row>
    <row r="197" ht="14.2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c r="AC197" s="118"/>
      <c r="AD197" s="118"/>
      <c r="AE197" s="118"/>
      <c r="AF197" s="118"/>
      <c r="AG197" s="118"/>
      <c r="AH197" s="118"/>
      <c r="AI197" s="118"/>
      <c r="AJ197" s="118"/>
    </row>
    <row r="198" ht="14.2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c r="AC198" s="118"/>
      <c r="AD198" s="118"/>
      <c r="AE198" s="118"/>
      <c r="AF198" s="118"/>
      <c r="AG198" s="118"/>
      <c r="AH198" s="118"/>
      <c r="AI198" s="118"/>
      <c r="AJ198" s="118"/>
    </row>
    <row r="199" ht="14.2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c r="AC199" s="118"/>
      <c r="AD199" s="118"/>
      <c r="AE199" s="118"/>
      <c r="AF199" s="118"/>
      <c r="AG199" s="118"/>
      <c r="AH199" s="118"/>
      <c r="AI199" s="118"/>
      <c r="AJ199" s="118"/>
    </row>
    <row r="200" ht="14.2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c r="AC200" s="118"/>
      <c r="AD200" s="118"/>
      <c r="AE200" s="118"/>
      <c r="AF200" s="118"/>
      <c r="AG200" s="118"/>
      <c r="AH200" s="118"/>
      <c r="AI200" s="118"/>
      <c r="AJ200" s="118"/>
    </row>
    <row r="201" ht="14.2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c r="AA201" s="118"/>
      <c r="AB201" s="118"/>
      <c r="AC201" s="118"/>
      <c r="AD201" s="118"/>
      <c r="AE201" s="118"/>
      <c r="AF201" s="118"/>
      <c r="AG201" s="118"/>
      <c r="AH201" s="118"/>
      <c r="AI201" s="118"/>
      <c r="AJ201" s="118"/>
    </row>
    <row r="202" ht="14.2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c r="AA202" s="118"/>
      <c r="AB202" s="118"/>
      <c r="AC202" s="118"/>
      <c r="AD202" s="118"/>
      <c r="AE202" s="118"/>
      <c r="AF202" s="118"/>
      <c r="AG202" s="118"/>
      <c r="AH202" s="118"/>
      <c r="AI202" s="118"/>
      <c r="AJ202" s="118"/>
    </row>
    <row r="203" ht="14.2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c r="AA203" s="118"/>
      <c r="AB203" s="118"/>
      <c r="AC203" s="118"/>
      <c r="AD203" s="118"/>
      <c r="AE203" s="118"/>
      <c r="AF203" s="118"/>
      <c r="AG203" s="118"/>
      <c r="AH203" s="118"/>
      <c r="AI203" s="118"/>
      <c r="AJ203" s="118"/>
    </row>
    <row r="204" ht="14.2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c r="AA204" s="118"/>
      <c r="AB204" s="118"/>
      <c r="AC204" s="118"/>
      <c r="AD204" s="118"/>
      <c r="AE204" s="118"/>
      <c r="AF204" s="118"/>
      <c r="AG204" s="118"/>
      <c r="AH204" s="118"/>
      <c r="AI204" s="118"/>
      <c r="AJ204" s="118"/>
    </row>
    <row r="205" ht="14.2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c r="AB205" s="118"/>
      <c r="AC205" s="118"/>
      <c r="AD205" s="118"/>
      <c r="AE205" s="118"/>
      <c r="AF205" s="118"/>
      <c r="AG205" s="118"/>
      <c r="AH205" s="118"/>
      <c r="AI205" s="118"/>
      <c r="AJ205" s="118"/>
    </row>
    <row r="206" ht="14.2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c r="AA206" s="118"/>
      <c r="AB206" s="118"/>
      <c r="AC206" s="118"/>
      <c r="AD206" s="118"/>
      <c r="AE206" s="118"/>
      <c r="AF206" s="118"/>
      <c r="AG206" s="118"/>
      <c r="AH206" s="118"/>
      <c r="AI206" s="118"/>
      <c r="AJ206" s="118"/>
    </row>
    <row r="207" ht="14.2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c r="AB207" s="118"/>
      <c r="AC207" s="118"/>
      <c r="AD207" s="118"/>
      <c r="AE207" s="118"/>
      <c r="AF207" s="118"/>
      <c r="AG207" s="118"/>
      <c r="AH207" s="118"/>
      <c r="AI207" s="118"/>
      <c r="AJ207" s="118"/>
    </row>
    <row r="208" ht="14.2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c r="AA208" s="118"/>
      <c r="AB208" s="118"/>
      <c r="AC208" s="118"/>
      <c r="AD208" s="118"/>
      <c r="AE208" s="118"/>
      <c r="AF208" s="118"/>
      <c r="AG208" s="118"/>
      <c r="AH208" s="118"/>
      <c r="AI208" s="118"/>
      <c r="AJ208" s="118"/>
    </row>
    <row r="209" ht="14.2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c r="AC209" s="118"/>
      <c r="AD209" s="118"/>
      <c r="AE209" s="118"/>
      <c r="AF209" s="118"/>
      <c r="AG209" s="118"/>
      <c r="AH209" s="118"/>
      <c r="AI209" s="118"/>
      <c r="AJ209" s="118"/>
    </row>
    <row r="210" ht="14.2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c r="AA210" s="118"/>
      <c r="AB210" s="118"/>
      <c r="AC210" s="118"/>
      <c r="AD210" s="118"/>
      <c r="AE210" s="118"/>
      <c r="AF210" s="118"/>
      <c r="AG210" s="118"/>
      <c r="AH210" s="118"/>
      <c r="AI210" s="118"/>
      <c r="AJ210" s="118"/>
    </row>
    <row r="211" ht="14.2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c r="AB211" s="118"/>
      <c r="AC211" s="118"/>
      <c r="AD211" s="118"/>
      <c r="AE211" s="118"/>
      <c r="AF211" s="118"/>
      <c r="AG211" s="118"/>
      <c r="AH211" s="118"/>
      <c r="AI211" s="118"/>
      <c r="AJ211" s="118"/>
    </row>
    <row r="212" ht="14.2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c r="AC212" s="118"/>
      <c r="AD212" s="118"/>
      <c r="AE212" s="118"/>
      <c r="AF212" s="118"/>
      <c r="AG212" s="118"/>
      <c r="AH212" s="118"/>
      <c r="AI212" s="118"/>
      <c r="AJ212" s="118"/>
    </row>
    <row r="213" ht="14.2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c r="AA213" s="118"/>
      <c r="AB213" s="118"/>
      <c r="AC213" s="118"/>
      <c r="AD213" s="118"/>
      <c r="AE213" s="118"/>
      <c r="AF213" s="118"/>
      <c r="AG213" s="118"/>
      <c r="AH213" s="118"/>
      <c r="AI213" s="118"/>
      <c r="AJ213" s="118"/>
    </row>
    <row r="214" ht="14.2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c r="AA214" s="118"/>
      <c r="AB214" s="118"/>
      <c r="AC214" s="118"/>
      <c r="AD214" s="118"/>
      <c r="AE214" s="118"/>
      <c r="AF214" s="118"/>
      <c r="AG214" s="118"/>
      <c r="AH214" s="118"/>
      <c r="AI214" s="118"/>
      <c r="AJ214" s="118"/>
    </row>
    <row r="215" ht="14.2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c r="AB215" s="118"/>
      <c r="AC215" s="118"/>
      <c r="AD215" s="118"/>
      <c r="AE215" s="118"/>
      <c r="AF215" s="118"/>
      <c r="AG215" s="118"/>
      <c r="AH215" s="118"/>
      <c r="AI215" s="118"/>
      <c r="AJ215" s="118"/>
    </row>
    <row r="216" ht="14.2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c r="AA216" s="118"/>
      <c r="AB216" s="118"/>
      <c r="AC216" s="118"/>
      <c r="AD216" s="118"/>
      <c r="AE216" s="118"/>
      <c r="AF216" s="118"/>
      <c r="AG216" s="118"/>
      <c r="AH216" s="118"/>
      <c r="AI216" s="118"/>
      <c r="AJ216" s="118"/>
    </row>
    <row r="217" ht="14.2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c r="AA217" s="118"/>
      <c r="AB217" s="118"/>
      <c r="AC217" s="118"/>
      <c r="AD217" s="118"/>
      <c r="AE217" s="118"/>
      <c r="AF217" s="118"/>
      <c r="AG217" s="118"/>
      <c r="AH217" s="118"/>
      <c r="AI217" s="118"/>
      <c r="AJ217" s="118"/>
    </row>
    <row r="218" ht="14.2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c r="AA218" s="118"/>
      <c r="AB218" s="118"/>
      <c r="AC218" s="118"/>
      <c r="AD218" s="118"/>
      <c r="AE218" s="118"/>
      <c r="AF218" s="118"/>
      <c r="AG218" s="118"/>
      <c r="AH218" s="118"/>
      <c r="AI218" s="118"/>
      <c r="AJ218" s="118"/>
    </row>
    <row r="219" ht="14.2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c r="AA219" s="118"/>
      <c r="AB219" s="118"/>
      <c r="AC219" s="118"/>
      <c r="AD219" s="118"/>
      <c r="AE219" s="118"/>
      <c r="AF219" s="118"/>
      <c r="AG219" s="118"/>
      <c r="AH219" s="118"/>
      <c r="AI219" s="118"/>
      <c r="AJ219" s="118"/>
    </row>
    <row r="220" ht="14.2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c r="AA220" s="118"/>
      <c r="AB220" s="118"/>
      <c r="AC220" s="118"/>
      <c r="AD220" s="118"/>
      <c r="AE220" s="118"/>
      <c r="AF220" s="118"/>
      <c r="AG220" s="118"/>
      <c r="AH220" s="118"/>
      <c r="AI220" s="118"/>
      <c r="AJ220" s="118"/>
    </row>
    <row r="221" ht="14.2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c r="AA221" s="118"/>
      <c r="AB221" s="118"/>
      <c r="AC221" s="118"/>
      <c r="AD221" s="118"/>
      <c r="AE221" s="118"/>
      <c r="AF221" s="118"/>
      <c r="AG221" s="118"/>
      <c r="AH221" s="118"/>
      <c r="AI221" s="118"/>
      <c r="AJ221" s="118"/>
    </row>
    <row r="222" ht="14.2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c r="AA222" s="118"/>
      <c r="AB222" s="118"/>
      <c r="AC222" s="118"/>
      <c r="AD222" s="118"/>
      <c r="AE222" s="118"/>
      <c r="AF222" s="118"/>
      <c r="AG222" s="118"/>
      <c r="AH222" s="118"/>
      <c r="AI222" s="118"/>
      <c r="AJ222" s="118"/>
    </row>
    <row r="223" ht="14.2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c r="AA223" s="118"/>
      <c r="AB223" s="118"/>
      <c r="AC223" s="118"/>
      <c r="AD223" s="118"/>
      <c r="AE223" s="118"/>
      <c r="AF223" s="118"/>
      <c r="AG223" s="118"/>
      <c r="AH223" s="118"/>
      <c r="AI223" s="118"/>
      <c r="AJ223" s="118"/>
    </row>
    <row r="224" ht="14.2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c r="AA224" s="118"/>
      <c r="AB224" s="118"/>
      <c r="AC224" s="118"/>
      <c r="AD224" s="118"/>
      <c r="AE224" s="118"/>
      <c r="AF224" s="118"/>
      <c r="AG224" s="118"/>
      <c r="AH224" s="118"/>
      <c r="AI224" s="118"/>
      <c r="AJ224" s="118"/>
    </row>
    <row r="225" ht="14.2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c r="AA225" s="118"/>
      <c r="AB225" s="118"/>
      <c r="AC225" s="118"/>
      <c r="AD225" s="118"/>
      <c r="AE225" s="118"/>
      <c r="AF225" s="118"/>
      <c r="AG225" s="118"/>
      <c r="AH225" s="118"/>
      <c r="AI225" s="118"/>
      <c r="AJ225" s="118"/>
    </row>
    <row r="226" ht="14.2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c r="AC226" s="118"/>
      <c r="AD226" s="118"/>
      <c r="AE226" s="118"/>
      <c r="AF226" s="118"/>
      <c r="AG226" s="118"/>
      <c r="AH226" s="118"/>
      <c r="AI226" s="118"/>
      <c r="AJ226" s="118"/>
    </row>
    <row r="227" ht="14.2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c r="AC227" s="118"/>
      <c r="AD227" s="118"/>
      <c r="AE227" s="118"/>
      <c r="AF227" s="118"/>
      <c r="AG227" s="118"/>
      <c r="AH227" s="118"/>
      <c r="AI227" s="118"/>
      <c r="AJ227" s="118"/>
    </row>
    <row r="228" ht="14.2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c r="AC228" s="118"/>
      <c r="AD228" s="118"/>
      <c r="AE228" s="118"/>
      <c r="AF228" s="118"/>
      <c r="AG228" s="118"/>
      <c r="AH228" s="118"/>
      <c r="AI228" s="118"/>
      <c r="AJ228" s="118"/>
    </row>
    <row r="229" ht="14.2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c r="AA229" s="118"/>
      <c r="AB229" s="118"/>
      <c r="AC229" s="118"/>
      <c r="AD229" s="118"/>
      <c r="AE229" s="118"/>
      <c r="AF229" s="118"/>
      <c r="AG229" s="118"/>
      <c r="AH229" s="118"/>
      <c r="AI229" s="118"/>
      <c r="AJ229" s="118"/>
    </row>
    <row r="230" ht="14.2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c r="AA230" s="118"/>
      <c r="AB230" s="118"/>
      <c r="AC230" s="118"/>
      <c r="AD230" s="118"/>
      <c r="AE230" s="118"/>
      <c r="AF230" s="118"/>
      <c r="AG230" s="118"/>
      <c r="AH230" s="118"/>
      <c r="AI230" s="118"/>
      <c r="AJ230" s="118"/>
    </row>
    <row r="231" ht="14.2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c r="AA231" s="118"/>
      <c r="AB231" s="118"/>
      <c r="AC231" s="118"/>
      <c r="AD231" s="118"/>
      <c r="AE231" s="118"/>
      <c r="AF231" s="118"/>
      <c r="AG231" s="118"/>
      <c r="AH231" s="118"/>
      <c r="AI231" s="118"/>
      <c r="AJ231" s="118"/>
    </row>
    <row r="232" ht="14.2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c r="AA232" s="118"/>
      <c r="AB232" s="118"/>
      <c r="AC232" s="118"/>
      <c r="AD232" s="118"/>
      <c r="AE232" s="118"/>
      <c r="AF232" s="118"/>
      <c r="AG232" s="118"/>
      <c r="AH232" s="118"/>
      <c r="AI232" s="118"/>
      <c r="AJ232" s="118"/>
    </row>
    <row r="233" ht="14.2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c r="AA233" s="118"/>
      <c r="AB233" s="118"/>
      <c r="AC233" s="118"/>
      <c r="AD233" s="118"/>
      <c r="AE233" s="118"/>
      <c r="AF233" s="118"/>
      <c r="AG233" s="118"/>
      <c r="AH233" s="118"/>
      <c r="AI233" s="118"/>
      <c r="AJ233" s="118"/>
    </row>
    <row r="234" ht="14.2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c r="AC234" s="118"/>
      <c r="AD234" s="118"/>
      <c r="AE234" s="118"/>
      <c r="AF234" s="118"/>
      <c r="AG234" s="118"/>
      <c r="AH234" s="118"/>
      <c r="AI234" s="118"/>
      <c r="AJ234" s="118"/>
    </row>
    <row r="235" ht="14.2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c r="AC235" s="118"/>
      <c r="AD235" s="118"/>
      <c r="AE235" s="118"/>
      <c r="AF235" s="118"/>
      <c r="AG235" s="118"/>
      <c r="AH235" s="118"/>
      <c r="AI235" s="118"/>
      <c r="AJ235" s="118"/>
    </row>
    <row r="236" ht="14.2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c r="AC236" s="118"/>
      <c r="AD236" s="118"/>
      <c r="AE236" s="118"/>
      <c r="AF236" s="118"/>
      <c r="AG236" s="118"/>
      <c r="AH236" s="118"/>
      <c r="AI236" s="118"/>
      <c r="AJ236" s="118"/>
    </row>
    <row r="237" ht="14.2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c r="AC237" s="118"/>
      <c r="AD237" s="118"/>
      <c r="AE237" s="118"/>
      <c r="AF237" s="118"/>
      <c r="AG237" s="118"/>
      <c r="AH237" s="118"/>
      <c r="AI237" s="118"/>
      <c r="AJ237" s="118"/>
    </row>
    <row r="238" ht="14.2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c r="AC238" s="118"/>
      <c r="AD238" s="118"/>
      <c r="AE238" s="118"/>
      <c r="AF238" s="118"/>
      <c r="AG238" s="118"/>
      <c r="AH238" s="118"/>
      <c r="AI238" s="118"/>
      <c r="AJ238" s="118"/>
    </row>
    <row r="239" ht="14.2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c r="AC239" s="118"/>
      <c r="AD239" s="118"/>
      <c r="AE239" s="118"/>
      <c r="AF239" s="118"/>
      <c r="AG239" s="118"/>
      <c r="AH239" s="118"/>
      <c r="AI239" s="118"/>
      <c r="AJ239" s="118"/>
    </row>
    <row r="240" ht="14.2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c r="AC240" s="118"/>
      <c r="AD240" s="118"/>
      <c r="AE240" s="118"/>
      <c r="AF240" s="118"/>
      <c r="AG240" s="118"/>
      <c r="AH240" s="118"/>
      <c r="AI240" s="118"/>
      <c r="AJ240" s="118"/>
    </row>
    <row r="241" ht="14.2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c r="AC241" s="118"/>
      <c r="AD241" s="118"/>
      <c r="AE241" s="118"/>
      <c r="AF241" s="118"/>
      <c r="AG241" s="118"/>
      <c r="AH241" s="118"/>
      <c r="AI241" s="118"/>
      <c r="AJ241" s="118"/>
    </row>
    <row r="242" ht="14.2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c r="AC242" s="118"/>
      <c r="AD242" s="118"/>
      <c r="AE242" s="118"/>
      <c r="AF242" s="118"/>
      <c r="AG242" s="118"/>
      <c r="AH242" s="118"/>
      <c r="AI242" s="118"/>
      <c r="AJ242" s="118"/>
    </row>
    <row r="243" ht="14.2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c r="AC243" s="118"/>
      <c r="AD243" s="118"/>
      <c r="AE243" s="118"/>
      <c r="AF243" s="118"/>
      <c r="AG243" s="118"/>
      <c r="AH243" s="118"/>
      <c r="AI243" s="118"/>
      <c r="AJ243" s="118"/>
    </row>
    <row r="244" ht="14.2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c r="AC244" s="118"/>
      <c r="AD244" s="118"/>
      <c r="AE244" s="118"/>
      <c r="AF244" s="118"/>
      <c r="AG244" s="118"/>
      <c r="AH244" s="118"/>
      <c r="AI244" s="118"/>
      <c r="AJ244" s="118"/>
    </row>
    <row r="245" ht="14.2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c r="AC245" s="118"/>
      <c r="AD245" s="118"/>
      <c r="AE245" s="118"/>
      <c r="AF245" s="118"/>
      <c r="AG245" s="118"/>
      <c r="AH245" s="118"/>
      <c r="AI245" s="118"/>
      <c r="AJ245" s="118"/>
    </row>
    <row r="246" ht="14.2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c r="AC246" s="118"/>
      <c r="AD246" s="118"/>
      <c r="AE246" s="118"/>
      <c r="AF246" s="118"/>
      <c r="AG246" s="118"/>
      <c r="AH246" s="118"/>
      <c r="AI246" s="118"/>
      <c r="AJ246" s="118"/>
    </row>
    <row r="247" ht="14.2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c r="AC247" s="118"/>
      <c r="AD247" s="118"/>
      <c r="AE247" s="118"/>
      <c r="AF247" s="118"/>
      <c r="AG247" s="118"/>
      <c r="AH247" s="118"/>
      <c r="AI247" s="118"/>
      <c r="AJ247" s="118"/>
    </row>
    <row r="248" ht="14.2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c r="AC248" s="118"/>
      <c r="AD248" s="118"/>
      <c r="AE248" s="118"/>
      <c r="AF248" s="118"/>
      <c r="AG248" s="118"/>
      <c r="AH248" s="118"/>
      <c r="AI248" s="118"/>
      <c r="AJ248" s="118"/>
    </row>
    <row r="249" ht="14.2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c r="AC249" s="118"/>
      <c r="AD249" s="118"/>
      <c r="AE249" s="118"/>
      <c r="AF249" s="118"/>
      <c r="AG249" s="118"/>
      <c r="AH249" s="118"/>
      <c r="AI249" s="118"/>
      <c r="AJ249" s="118"/>
    </row>
    <row r="250" ht="14.2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c r="AC250" s="118"/>
      <c r="AD250" s="118"/>
      <c r="AE250" s="118"/>
      <c r="AF250" s="118"/>
      <c r="AG250" s="118"/>
      <c r="AH250" s="118"/>
      <c r="AI250" s="118"/>
      <c r="AJ250" s="118"/>
    </row>
    <row r="251" ht="14.2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c r="AC251" s="118"/>
      <c r="AD251" s="118"/>
      <c r="AE251" s="118"/>
      <c r="AF251" s="118"/>
      <c r="AG251" s="118"/>
      <c r="AH251" s="118"/>
      <c r="AI251" s="118"/>
      <c r="AJ251" s="118"/>
    </row>
    <row r="252" ht="14.2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c r="AA252" s="118"/>
      <c r="AB252" s="118"/>
      <c r="AC252" s="118"/>
      <c r="AD252" s="118"/>
      <c r="AE252" s="118"/>
      <c r="AF252" s="118"/>
      <c r="AG252" s="118"/>
      <c r="AH252" s="118"/>
      <c r="AI252" s="118"/>
      <c r="AJ252" s="118"/>
    </row>
    <row r="253" ht="14.2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c r="AC253" s="118"/>
      <c r="AD253" s="118"/>
      <c r="AE253" s="118"/>
      <c r="AF253" s="118"/>
      <c r="AG253" s="118"/>
      <c r="AH253" s="118"/>
      <c r="AI253" s="118"/>
      <c r="AJ253" s="118"/>
    </row>
    <row r="254" ht="14.2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c r="AC254" s="118"/>
      <c r="AD254" s="118"/>
      <c r="AE254" s="118"/>
      <c r="AF254" s="118"/>
      <c r="AG254" s="118"/>
      <c r="AH254" s="118"/>
      <c r="AI254" s="118"/>
      <c r="AJ254" s="118"/>
    </row>
    <row r="255" ht="14.2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c r="AA255" s="118"/>
      <c r="AB255" s="118"/>
      <c r="AC255" s="118"/>
      <c r="AD255" s="118"/>
      <c r="AE255" s="118"/>
      <c r="AF255" s="118"/>
      <c r="AG255" s="118"/>
      <c r="AH255" s="118"/>
      <c r="AI255" s="118"/>
      <c r="AJ255" s="118"/>
    </row>
    <row r="256" ht="14.2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c r="AC256" s="118"/>
      <c r="AD256" s="118"/>
      <c r="AE256" s="118"/>
      <c r="AF256" s="118"/>
      <c r="AG256" s="118"/>
      <c r="AH256" s="118"/>
      <c r="AI256" s="118"/>
      <c r="AJ256" s="118"/>
    </row>
    <row r="257" ht="14.2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c r="AC257" s="118"/>
      <c r="AD257" s="118"/>
      <c r="AE257" s="118"/>
      <c r="AF257" s="118"/>
      <c r="AG257" s="118"/>
      <c r="AH257" s="118"/>
      <c r="AI257" s="118"/>
      <c r="AJ257" s="118"/>
    </row>
    <row r="258" ht="14.2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c r="AC258" s="118"/>
      <c r="AD258" s="118"/>
      <c r="AE258" s="118"/>
      <c r="AF258" s="118"/>
      <c r="AG258" s="118"/>
      <c r="AH258" s="118"/>
      <c r="AI258" s="118"/>
      <c r="AJ258" s="118"/>
    </row>
    <row r="259" ht="14.2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c r="AC259" s="118"/>
      <c r="AD259" s="118"/>
      <c r="AE259" s="118"/>
      <c r="AF259" s="118"/>
      <c r="AG259" s="118"/>
      <c r="AH259" s="118"/>
      <c r="AI259" s="118"/>
      <c r="AJ259" s="118"/>
    </row>
    <row r="260" ht="14.2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c r="AC260" s="118"/>
      <c r="AD260" s="118"/>
      <c r="AE260" s="118"/>
      <c r="AF260" s="118"/>
      <c r="AG260" s="118"/>
      <c r="AH260" s="118"/>
      <c r="AI260" s="118"/>
      <c r="AJ260" s="118"/>
    </row>
    <row r="261" ht="14.2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c r="AC261" s="118"/>
      <c r="AD261" s="118"/>
      <c r="AE261" s="118"/>
      <c r="AF261" s="118"/>
      <c r="AG261" s="118"/>
      <c r="AH261" s="118"/>
      <c r="AI261" s="118"/>
      <c r="AJ261" s="118"/>
    </row>
    <row r="262" ht="14.2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c r="AC262" s="118"/>
      <c r="AD262" s="118"/>
      <c r="AE262" s="118"/>
      <c r="AF262" s="118"/>
      <c r="AG262" s="118"/>
      <c r="AH262" s="118"/>
      <c r="AI262" s="118"/>
      <c r="AJ262" s="118"/>
    </row>
    <row r="263" ht="14.2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c r="AA263" s="118"/>
      <c r="AB263" s="118"/>
      <c r="AC263" s="118"/>
      <c r="AD263" s="118"/>
      <c r="AE263" s="118"/>
      <c r="AF263" s="118"/>
      <c r="AG263" s="118"/>
      <c r="AH263" s="118"/>
      <c r="AI263" s="118"/>
      <c r="AJ263" s="118"/>
    </row>
    <row r="264" ht="14.2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c r="AA264" s="118"/>
      <c r="AB264" s="118"/>
      <c r="AC264" s="118"/>
      <c r="AD264" s="118"/>
      <c r="AE264" s="118"/>
      <c r="AF264" s="118"/>
      <c r="AG264" s="118"/>
      <c r="AH264" s="118"/>
      <c r="AI264" s="118"/>
      <c r="AJ264" s="118"/>
    </row>
    <row r="265" ht="14.2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c r="AA265" s="118"/>
      <c r="AB265" s="118"/>
      <c r="AC265" s="118"/>
      <c r="AD265" s="118"/>
      <c r="AE265" s="118"/>
      <c r="AF265" s="118"/>
      <c r="AG265" s="118"/>
      <c r="AH265" s="118"/>
      <c r="AI265" s="118"/>
      <c r="AJ265" s="118"/>
    </row>
    <row r="266" ht="14.2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c r="AC266" s="118"/>
      <c r="AD266" s="118"/>
      <c r="AE266" s="118"/>
      <c r="AF266" s="118"/>
      <c r="AG266" s="118"/>
      <c r="AH266" s="118"/>
      <c r="AI266" s="118"/>
      <c r="AJ266" s="118"/>
    </row>
    <row r="267" ht="14.2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c r="AA267" s="118"/>
      <c r="AB267" s="118"/>
      <c r="AC267" s="118"/>
      <c r="AD267" s="118"/>
      <c r="AE267" s="118"/>
      <c r="AF267" s="118"/>
      <c r="AG267" s="118"/>
      <c r="AH267" s="118"/>
      <c r="AI267" s="118"/>
      <c r="AJ267" s="118"/>
    </row>
    <row r="268" ht="14.2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c r="AA268" s="118"/>
      <c r="AB268" s="118"/>
      <c r="AC268" s="118"/>
      <c r="AD268" s="118"/>
      <c r="AE268" s="118"/>
      <c r="AF268" s="118"/>
      <c r="AG268" s="118"/>
      <c r="AH268" s="118"/>
      <c r="AI268" s="118"/>
      <c r="AJ268" s="118"/>
    </row>
    <row r="269" ht="14.2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c r="AA269" s="118"/>
      <c r="AB269" s="118"/>
      <c r="AC269" s="118"/>
      <c r="AD269" s="118"/>
      <c r="AE269" s="118"/>
      <c r="AF269" s="118"/>
      <c r="AG269" s="118"/>
      <c r="AH269" s="118"/>
      <c r="AI269" s="118"/>
      <c r="AJ269" s="118"/>
    </row>
    <row r="270" ht="14.2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c r="AA270" s="118"/>
      <c r="AB270" s="118"/>
      <c r="AC270" s="118"/>
      <c r="AD270" s="118"/>
      <c r="AE270" s="118"/>
      <c r="AF270" s="118"/>
      <c r="AG270" s="118"/>
      <c r="AH270" s="118"/>
      <c r="AI270" s="118"/>
      <c r="AJ270" s="118"/>
    </row>
    <row r="271" ht="14.2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c r="AA271" s="118"/>
      <c r="AB271" s="118"/>
      <c r="AC271" s="118"/>
      <c r="AD271" s="118"/>
      <c r="AE271" s="118"/>
      <c r="AF271" s="118"/>
      <c r="AG271" s="118"/>
      <c r="AH271" s="118"/>
      <c r="AI271" s="118"/>
      <c r="AJ271" s="118"/>
    </row>
    <row r="272" ht="14.2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c r="AC272" s="118"/>
      <c r="AD272" s="118"/>
      <c r="AE272" s="118"/>
      <c r="AF272" s="118"/>
      <c r="AG272" s="118"/>
      <c r="AH272" s="118"/>
      <c r="AI272" s="118"/>
      <c r="AJ272" s="118"/>
    </row>
    <row r="273" ht="14.2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c r="AC273" s="118"/>
      <c r="AD273" s="118"/>
      <c r="AE273" s="118"/>
      <c r="AF273" s="118"/>
      <c r="AG273" s="118"/>
      <c r="AH273" s="118"/>
      <c r="AI273" s="118"/>
      <c r="AJ273" s="118"/>
    </row>
    <row r="274" ht="14.2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c r="AC274" s="118"/>
      <c r="AD274" s="118"/>
      <c r="AE274" s="118"/>
      <c r="AF274" s="118"/>
      <c r="AG274" s="118"/>
      <c r="AH274" s="118"/>
      <c r="AI274" s="118"/>
      <c r="AJ274" s="118"/>
    </row>
    <row r="275" ht="14.2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c r="AC275" s="118"/>
      <c r="AD275" s="118"/>
      <c r="AE275" s="118"/>
      <c r="AF275" s="118"/>
      <c r="AG275" s="118"/>
      <c r="AH275" s="118"/>
      <c r="AI275" s="118"/>
      <c r="AJ275" s="118"/>
    </row>
    <row r="276" ht="14.2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c r="AC276" s="118"/>
      <c r="AD276" s="118"/>
      <c r="AE276" s="118"/>
      <c r="AF276" s="118"/>
      <c r="AG276" s="118"/>
      <c r="AH276" s="118"/>
      <c r="AI276" s="118"/>
      <c r="AJ276" s="118"/>
    </row>
    <row r="277" ht="14.2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c r="AC277" s="118"/>
      <c r="AD277" s="118"/>
      <c r="AE277" s="118"/>
      <c r="AF277" s="118"/>
      <c r="AG277" s="118"/>
      <c r="AH277" s="118"/>
      <c r="AI277" s="118"/>
      <c r="AJ277" s="118"/>
    </row>
    <row r="278" ht="14.2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c r="AC278" s="118"/>
      <c r="AD278" s="118"/>
      <c r="AE278" s="118"/>
      <c r="AF278" s="118"/>
      <c r="AG278" s="118"/>
      <c r="AH278" s="118"/>
      <c r="AI278" s="118"/>
      <c r="AJ278" s="118"/>
    </row>
    <row r="279" ht="14.2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c r="AA279" s="118"/>
      <c r="AB279" s="118"/>
      <c r="AC279" s="118"/>
      <c r="AD279" s="118"/>
      <c r="AE279" s="118"/>
      <c r="AF279" s="118"/>
      <c r="AG279" s="118"/>
      <c r="AH279" s="118"/>
      <c r="AI279" s="118"/>
      <c r="AJ279" s="118"/>
    </row>
    <row r="280" ht="14.2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c r="AA280" s="118"/>
      <c r="AB280" s="118"/>
      <c r="AC280" s="118"/>
      <c r="AD280" s="118"/>
      <c r="AE280" s="118"/>
      <c r="AF280" s="118"/>
      <c r="AG280" s="118"/>
      <c r="AH280" s="118"/>
      <c r="AI280" s="118"/>
      <c r="AJ280" s="118"/>
    </row>
    <row r="281" ht="14.2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c r="AA281" s="118"/>
      <c r="AB281" s="118"/>
      <c r="AC281" s="118"/>
      <c r="AD281" s="118"/>
      <c r="AE281" s="118"/>
      <c r="AF281" s="118"/>
      <c r="AG281" s="118"/>
      <c r="AH281" s="118"/>
      <c r="AI281" s="118"/>
      <c r="AJ281" s="118"/>
    </row>
    <row r="282" ht="14.2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c r="AC282" s="118"/>
      <c r="AD282" s="118"/>
      <c r="AE282" s="118"/>
      <c r="AF282" s="118"/>
      <c r="AG282" s="118"/>
      <c r="AH282" s="118"/>
      <c r="AI282" s="118"/>
      <c r="AJ282" s="118"/>
    </row>
    <row r="283" ht="14.2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c r="AA283" s="118"/>
      <c r="AB283" s="118"/>
      <c r="AC283" s="118"/>
      <c r="AD283" s="118"/>
      <c r="AE283" s="118"/>
      <c r="AF283" s="118"/>
      <c r="AG283" s="118"/>
      <c r="AH283" s="118"/>
      <c r="AI283" s="118"/>
      <c r="AJ283" s="118"/>
    </row>
    <row r="284" ht="14.2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c r="AA284" s="118"/>
      <c r="AB284" s="118"/>
      <c r="AC284" s="118"/>
      <c r="AD284" s="118"/>
      <c r="AE284" s="118"/>
      <c r="AF284" s="118"/>
      <c r="AG284" s="118"/>
      <c r="AH284" s="118"/>
      <c r="AI284" s="118"/>
      <c r="AJ284" s="118"/>
    </row>
    <row r="285" ht="14.2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c r="AA285" s="118"/>
      <c r="AB285" s="118"/>
      <c r="AC285" s="118"/>
      <c r="AD285" s="118"/>
      <c r="AE285" s="118"/>
      <c r="AF285" s="118"/>
      <c r="AG285" s="118"/>
      <c r="AH285" s="118"/>
      <c r="AI285" s="118"/>
      <c r="AJ285" s="118"/>
    </row>
    <row r="286" ht="14.2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c r="AA286" s="118"/>
      <c r="AB286" s="118"/>
      <c r="AC286" s="118"/>
      <c r="AD286" s="118"/>
      <c r="AE286" s="118"/>
      <c r="AF286" s="118"/>
      <c r="AG286" s="118"/>
      <c r="AH286" s="118"/>
      <c r="AI286" s="118"/>
      <c r="AJ286" s="118"/>
    </row>
    <row r="287" ht="14.2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c r="AA287" s="118"/>
      <c r="AB287" s="118"/>
      <c r="AC287" s="118"/>
      <c r="AD287" s="118"/>
      <c r="AE287" s="118"/>
      <c r="AF287" s="118"/>
      <c r="AG287" s="118"/>
      <c r="AH287" s="118"/>
      <c r="AI287" s="118"/>
      <c r="AJ287" s="118"/>
    </row>
    <row r="288" ht="14.2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c r="AA288" s="118"/>
      <c r="AB288" s="118"/>
      <c r="AC288" s="118"/>
      <c r="AD288" s="118"/>
      <c r="AE288" s="118"/>
      <c r="AF288" s="118"/>
      <c r="AG288" s="118"/>
      <c r="AH288" s="118"/>
      <c r="AI288" s="118"/>
      <c r="AJ288" s="118"/>
    </row>
    <row r="289" ht="14.2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c r="AA289" s="118"/>
      <c r="AB289" s="118"/>
      <c r="AC289" s="118"/>
      <c r="AD289" s="118"/>
      <c r="AE289" s="118"/>
      <c r="AF289" s="118"/>
      <c r="AG289" s="118"/>
      <c r="AH289" s="118"/>
      <c r="AI289" s="118"/>
      <c r="AJ289" s="118"/>
    </row>
    <row r="290" ht="14.2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c r="AA290" s="118"/>
      <c r="AB290" s="118"/>
      <c r="AC290" s="118"/>
      <c r="AD290" s="118"/>
      <c r="AE290" s="118"/>
      <c r="AF290" s="118"/>
      <c r="AG290" s="118"/>
      <c r="AH290" s="118"/>
      <c r="AI290" s="118"/>
      <c r="AJ290" s="118"/>
    </row>
    <row r="291" ht="14.2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c r="AA291" s="118"/>
      <c r="AB291" s="118"/>
      <c r="AC291" s="118"/>
      <c r="AD291" s="118"/>
      <c r="AE291" s="118"/>
      <c r="AF291" s="118"/>
      <c r="AG291" s="118"/>
      <c r="AH291" s="118"/>
      <c r="AI291" s="118"/>
      <c r="AJ291" s="118"/>
    </row>
    <row r="292" ht="14.2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c r="AA292" s="118"/>
      <c r="AB292" s="118"/>
      <c r="AC292" s="118"/>
      <c r="AD292" s="118"/>
      <c r="AE292" s="118"/>
      <c r="AF292" s="118"/>
      <c r="AG292" s="118"/>
      <c r="AH292" s="118"/>
      <c r="AI292" s="118"/>
      <c r="AJ292" s="118"/>
    </row>
    <row r="293" ht="14.2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c r="AC293" s="118"/>
      <c r="AD293" s="118"/>
      <c r="AE293" s="118"/>
      <c r="AF293" s="118"/>
      <c r="AG293" s="118"/>
      <c r="AH293" s="118"/>
      <c r="AI293" s="118"/>
      <c r="AJ293" s="118"/>
    </row>
    <row r="294" ht="14.2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c r="AC294" s="118"/>
      <c r="AD294" s="118"/>
      <c r="AE294" s="118"/>
      <c r="AF294" s="118"/>
      <c r="AG294" s="118"/>
      <c r="AH294" s="118"/>
      <c r="AI294" s="118"/>
      <c r="AJ294" s="118"/>
    </row>
    <row r="295" ht="14.2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c r="AA295" s="118"/>
      <c r="AB295" s="118"/>
      <c r="AC295" s="118"/>
      <c r="AD295" s="118"/>
      <c r="AE295" s="118"/>
      <c r="AF295" s="118"/>
      <c r="AG295" s="118"/>
      <c r="AH295" s="118"/>
      <c r="AI295" s="118"/>
      <c r="AJ295" s="118"/>
    </row>
    <row r="296" ht="14.2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c r="AC296" s="118"/>
      <c r="AD296" s="118"/>
      <c r="AE296" s="118"/>
      <c r="AF296" s="118"/>
      <c r="AG296" s="118"/>
      <c r="AH296" s="118"/>
      <c r="AI296" s="118"/>
      <c r="AJ296" s="118"/>
    </row>
    <row r="297" ht="14.2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c r="AC297" s="118"/>
      <c r="AD297" s="118"/>
      <c r="AE297" s="118"/>
      <c r="AF297" s="118"/>
      <c r="AG297" s="118"/>
      <c r="AH297" s="118"/>
      <c r="AI297" s="118"/>
      <c r="AJ297" s="118"/>
    </row>
    <row r="298" ht="14.2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c r="AC298" s="118"/>
      <c r="AD298" s="118"/>
      <c r="AE298" s="118"/>
      <c r="AF298" s="118"/>
      <c r="AG298" s="118"/>
      <c r="AH298" s="118"/>
      <c r="AI298" s="118"/>
      <c r="AJ298" s="118"/>
    </row>
    <row r="299" ht="14.2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c r="AC299" s="118"/>
      <c r="AD299" s="118"/>
      <c r="AE299" s="118"/>
      <c r="AF299" s="118"/>
      <c r="AG299" s="118"/>
      <c r="AH299" s="118"/>
      <c r="AI299" s="118"/>
      <c r="AJ299" s="118"/>
    </row>
    <row r="300" ht="14.2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c r="AC300" s="118"/>
      <c r="AD300" s="118"/>
      <c r="AE300" s="118"/>
      <c r="AF300" s="118"/>
      <c r="AG300" s="118"/>
      <c r="AH300" s="118"/>
      <c r="AI300" s="118"/>
      <c r="AJ300" s="118"/>
    </row>
    <row r="301" ht="14.2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c r="AC301" s="118"/>
      <c r="AD301" s="118"/>
      <c r="AE301" s="118"/>
      <c r="AF301" s="118"/>
      <c r="AG301" s="118"/>
      <c r="AH301" s="118"/>
      <c r="AI301" s="118"/>
      <c r="AJ301" s="118"/>
    </row>
    <row r="302" ht="14.2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c r="AC302" s="118"/>
      <c r="AD302" s="118"/>
      <c r="AE302" s="118"/>
      <c r="AF302" s="118"/>
      <c r="AG302" s="118"/>
      <c r="AH302" s="118"/>
      <c r="AI302" s="118"/>
      <c r="AJ302" s="118"/>
    </row>
    <row r="303" ht="14.2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c r="AC303" s="118"/>
      <c r="AD303" s="118"/>
      <c r="AE303" s="118"/>
      <c r="AF303" s="118"/>
      <c r="AG303" s="118"/>
      <c r="AH303" s="118"/>
      <c r="AI303" s="118"/>
      <c r="AJ303" s="118"/>
    </row>
    <row r="304" ht="14.2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c r="AA304" s="118"/>
      <c r="AB304" s="118"/>
      <c r="AC304" s="118"/>
      <c r="AD304" s="118"/>
      <c r="AE304" s="118"/>
      <c r="AF304" s="118"/>
      <c r="AG304" s="118"/>
      <c r="AH304" s="118"/>
      <c r="AI304" s="118"/>
      <c r="AJ304" s="118"/>
    </row>
    <row r="305" ht="14.2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c r="AC305" s="118"/>
      <c r="AD305" s="118"/>
      <c r="AE305" s="118"/>
      <c r="AF305" s="118"/>
      <c r="AG305" s="118"/>
      <c r="AH305" s="118"/>
      <c r="AI305" s="118"/>
      <c r="AJ305" s="118"/>
    </row>
    <row r="306" ht="14.2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c r="AA306" s="118"/>
      <c r="AB306" s="118"/>
      <c r="AC306" s="118"/>
      <c r="AD306" s="118"/>
      <c r="AE306" s="118"/>
      <c r="AF306" s="118"/>
      <c r="AG306" s="118"/>
      <c r="AH306" s="118"/>
      <c r="AI306" s="118"/>
      <c r="AJ306" s="118"/>
    </row>
    <row r="307" ht="14.2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c r="AD307" s="118"/>
      <c r="AE307" s="118"/>
      <c r="AF307" s="118"/>
      <c r="AG307" s="118"/>
      <c r="AH307" s="118"/>
      <c r="AI307" s="118"/>
      <c r="AJ307" s="118"/>
    </row>
    <row r="308" ht="14.2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c r="AG308" s="118"/>
      <c r="AH308" s="118"/>
      <c r="AI308" s="118"/>
      <c r="AJ308" s="118"/>
    </row>
    <row r="309" ht="14.2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c r="AC309" s="118"/>
      <c r="AD309" s="118"/>
      <c r="AE309" s="118"/>
      <c r="AF309" s="118"/>
      <c r="AG309" s="118"/>
      <c r="AH309" s="118"/>
      <c r="AI309" s="118"/>
      <c r="AJ309" s="118"/>
    </row>
    <row r="310" ht="14.2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c r="AA310" s="118"/>
      <c r="AB310" s="118"/>
      <c r="AC310" s="118"/>
      <c r="AD310" s="118"/>
      <c r="AE310" s="118"/>
      <c r="AF310" s="118"/>
      <c r="AG310" s="118"/>
      <c r="AH310" s="118"/>
      <c r="AI310" s="118"/>
      <c r="AJ310" s="118"/>
    </row>
    <row r="311" ht="14.2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c r="AA311" s="118"/>
      <c r="AB311" s="118"/>
      <c r="AC311" s="118"/>
      <c r="AD311" s="118"/>
      <c r="AE311" s="118"/>
      <c r="AF311" s="118"/>
      <c r="AG311" s="118"/>
      <c r="AH311" s="118"/>
      <c r="AI311" s="118"/>
      <c r="AJ311" s="118"/>
    </row>
    <row r="312" ht="14.2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c r="AA312" s="118"/>
      <c r="AB312" s="118"/>
      <c r="AC312" s="118"/>
      <c r="AD312" s="118"/>
      <c r="AE312" s="118"/>
      <c r="AF312" s="118"/>
      <c r="AG312" s="118"/>
      <c r="AH312" s="118"/>
      <c r="AI312" s="118"/>
      <c r="AJ312" s="118"/>
    </row>
    <row r="313" ht="14.2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c r="AA313" s="118"/>
      <c r="AB313" s="118"/>
      <c r="AC313" s="118"/>
      <c r="AD313" s="118"/>
      <c r="AE313" s="118"/>
      <c r="AF313" s="118"/>
      <c r="AG313" s="118"/>
      <c r="AH313" s="118"/>
      <c r="AI313" s="118"/>
      <c r="AJ313" s="118"/>
    </row>
    <row r="314" ht="14.2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c r="AA314" s="118"/>
      <c r="AB314" s="118"/>
      <c r="AC314" s="118"/>
      <c r="AD314" s="118"/>
      <c r="AE314" s="118"/>
      <c r="AF314" s="118"/>
      <c r="AG314" s="118"/>
      <c r="AH314" s="118"/>
      <c r="AI314" s="118"/>
      <c r="AJ314" s="118"/>
    </row>
    <row r="315" ht="14.2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c r="AA315" s="118"/>
      <c r="AB315" s="118"/>
      <c r="AC315" s="118"/>
      <c r="AD315" s="118"/>
      <c r="AE315" s="118"/>
      <c r="AF315" s="118"/>
      <c r="AG315" s="118"/>
      <c r="AH315" s="118"/>
      <c r="AI315" s="118"/>
      <c r="AJ315" s="118"/>
    </row>
    <row r="316" ht="14.2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c r="AC316" s="118"/>
      <c r="AD316" s="118"/>
      <c r="AE316" s="118"/>
      <c r="AF316" s="118"/>
      <c r="AG316" s="118"/>
      <c r="AH316" s="118"/>
      <c r="AI316" s="118"/>
      <c r="AJ316" s="118"/>
    </row>
    <row r="317" ht="14.2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c r="AA317" s="118"/>
      <c r="AB317" s="118"/>
      <c r="AC317" s="118"/>
      <c r="AD317" s="118"/>
      <c r="AE317" s="118"/>
      <c r="AF317" s="118"/>
      <c r="AG317" s="118"/>
      <c r="AH317" s="118"/>
      <c r="AI317" s="118"/>
      <c r="AJ317" s="118"/>
    </row>
    <row r="318" ht="14.2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c r="AA318" s="118"/>
      <c r="AB318" s="118"/>
      <c r="AC318" s="118"/>
      <c r="AD318" s="118"/>
      <c r="AE318" s="118"/>
      <c r="AF318" s="118"/>
      <c r="AG318" s="118"/>
      <c r="AH318" s="118"/>
      <c r="AI318" s="118"/>
      <c r="AJ318" s="118"/>
    </row>
    <row r="319" ht="14.2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c r="AA319" s="118"/>
      <c r="AB319" s="118"/>
      <c r="AC319" s="118"/>
      <c r="AD319" s="118"/>
      <c r="AE319" s="118"/>
      <c r="AF319" s="118"/>
      <c r="AG319" s="118"/>
      <c r="AH319" s="118"/>
      <c r="AI319" s="118"/>
      <c r="AJ319" s="118"/>
    </row>
    <row r="320" ht="14.2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c r="AA320" s="118"/>
      <c r="AB320" s="118"/>
      <c r="AC320" s="118"/>
      <c r="AD320" s="118"/>
      <c r="AE320" s="118"/>
      <c r="AF320" s="118"/>
      <c r="AG320" s="118"/>
      <c r="AH320" s="118"/>
      <c r="AI320" s="118"/>
      <c r="AJ320" s="118"/>
    </row>
    <row r="321" ht="14.2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c r="AA321" s="118"/>
      <c r="AB321" s="118"/>
      <c r="AC321" s="118"/>
      <c r="AD321" s="118"/>
      <c r="AE321" s="118"/>
      <c r="AF321" s="118"/>
      <c r="AG321" s="118"/>
      <c r="AH321" s="118"/>
      <c r="AI321" s="118"/>
      <c r="AJ321" s="118"/>
    </row>
    <row r="322" ht="14.2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c r="AA322" s="118"/>
      <c r="AB322" s="118"/>
      <c r="AC322" s="118"/>
      <c r="AD322" s="118"/>
      <c r="AE322" s="118"/>
      <c r="AF322" s="118"/>
      <c r="AG322" s="118"/>
      <c r="AH322" s="118"/>
      <c r="AI322" s="118"/>
      <c r="AJ322" s="118"/>
    </row>
    <row r="323" ht="14.2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c r="AA323" s="118"/>
      <c r="AB323" s="118"/>
      <c r="AC323" s="118"/>
      <c r="AD323" s="118"/>
      <c r="AE323" s="118"/>
      <c r="AF323" s="118"/>
      <c r="AG323" s="118"/>
      <c r="AH323" s="118"/>
      <c r="AI323" s="118"/>
      <c r="AJ323" s="118"/>
    </row>
    <row r="324" ht="14.2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c r="AA324" s="118"/>
      <c r="AB324" s="118"/>
      <c r="AC324" s="118"/>
      <c r="AD324" s="118"/>
      <c r="AE324" s="118"/>
      <c r="AF324" s="118"/>
      <c r="AG324" s="118"/>
      <c r="AH324" s="118"/>
      <c r="AI324" s="118"/>
      <c r="AJ324" s="118"/>
    </row>
    <row r="325" ht="14.2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c r="AA325" s="118"/>
      <c r="AB325" s="118"/>
      <c r="AC325" s="118"/>
      <c r="AD325" s="118"/>
      <c r="AE325" s="118"/>
      <c r="AF325" s="118"/>
      <c r="AG325" s="118"/>
      <c r="AH325" s="118"/>
      <c r="AI325" s="118"/>
      <c r="AJ325" s="118"/>
    </row>
    <row r="326" ht="14.2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c r="AA326" s="118"/>
      <c r="AB326" s="118"/>
      <c r="AC326" s="118"/>
      <c r="AD326" s="118"/>
      <c r="AE326" s="118"/>
      <c r="AF326" s="118"/>
      <c r="AG326" s="118"/>
      <c r="AH326" s="118"/>
      <c r="AI326" s="118"/>
      <c r="AJ326" s="118"/>
    </row>
    <row r="327" ht="14.2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c r="AA327" s="118"/>
      <c r="AB327" s="118"/>
      <c r="AC327" s="118"/>
      <c r="AD327" s="118"/>
      <c r="AE327" s="118"/>
      <c r="AF327" s="118"/>
      <c r="AG327" s="118"/>
      <c r="AH327" s="118"/>
      <c r="AI327" s="118"/>
      <c r="AJ327" s="118"/>
    </row>
    <row r="328" ht="14.2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c r="AA328" s="118"/>
      <c r="AB328" s="118"/>
      <c r="AC328" s="118"/>
      <c r="AD328" s="118"/>
      <c r="AE328" s="118"/>
      <c r="AF328" s="118"/>
      <c r="AG328" s="118"/>
      <c r="AH328" s="118"/>
      <c r="AI328" s="118"/>
      <c r="AJ328" s="118"/>
    </row>
    <row r="329" ht="14.2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c r="AA329" s="118"/>
      <c r="AB329" s="118"/>
      <c r="AC329" s="118"/>
      <c r="AD329" s="118"/>
      <c r="AE329" s="118"/>
      <c r="AF329" s="118"/>
      <c r="AG329" s="118"/>
      <c r="AH329" s="118"/>
      <c r="AI329" s="118"/>
      <c r="AJ329" s="118"/>
    </row>
    <row r="330" ht="14.2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c r="AA330" s="118"/>
      <c r="AB330" s="118"/>
      <c r="AC330" s="118"/>
      <c r="AD330" s="118"/>
      <c r="AE330" s="118"/>
      <c r="AF330" s="118"/>
      <c r="AG330" s="118"/>
      <c r="AH330" s="118"/>
      <c r="AI330" s="118"/>
      <c r="AJ330" s="118"/>
    </row>
    <row r="331" ht="14.2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c r="AA331" s="118"/>
      <c r="AB331" s="118"/>
      <c r="AC331" s="118"/>
      <c r="AD331" s="118"/>
      <c r="AE331" s="118"/>
      <c r="AF331" s="118"/>
      <c r="AG331" s="118"/>
      <c r="AH331" s="118"/>
      <c r="AI331" s="118"/>
      <c r="AJ331" s="118"/>
    </row>
    <row r="332" ht="14.2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c r="AA332" s="118"/>
      <c r="AB332" s="118"/>
      <c r="AC332" s="118"/>
      <c r="AD332" s="118"/>
      <c r="AE332" s="118"/>
      <c r="AF332" s="118"/>
      <c r="AG332" s="118"/>
      <c r="AH332" s="118"/>
      <c r="AI332" s="118"/>
      <c r="AJ332" s="118"/>
    </row>
    <row r="333" ht="14.2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c r="AA333" s="118"/>
      <c r="AB333" s="118"/>
      <c r="AC333" s="118"/>
      <c r="AD333" s="118"/>
      <c r="AE333" s="118"/>
      <c r="AF333" s="118"/>
      <c r="AG333" s="118"/>
      <c r="AH333" s="118"/>
      <c r="AI333" s="118"/>
      <c r="AJ333" s="118"/>
    </row>
    <row r="334" ht="14.2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c r="AA334" s="118"/>
      <c r="AB334" s="118"/>
      <c r="AC334" s="118"/>
      <c r="AD334" s="118"/>
      <c r="AE334" s="118"/>
      <c r="AF334" s="118"/>
      <c r="AG334" s="118"/>
      <c r="AH334" s="118"/>
      <c r="AI334" s="118"/>
      <c r="AJ334" s="118"/>
    </row>
    <row r="335" ht="14.2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c r="AA335" s="118"/>
      <c r="AB335" s="118"/>
      <c r="AC335" s="118"/>
      <c r="AD335" s="118"/>
      <c r="AE335" s="118"/>
      <c r="AF335" s="118"/>
      <c r="AG335" s="118"/>
      <c r="AH335" s="118"/>
      <c r="AI335" s="118"/>
      <c r="AJ335" s="118"/>
    </row>
    <row r="336" ht="14.2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c r="AA336" s="118"/>
      <c r="AB336" s="118"/>
      <c r="AC336" s="118"/>
      <c r="AD336" s="118"/>
      <c r="AE336" s="118"/>
      <c r="AF336" s="118"/>
      <c r="AG336" s="118"/>
      <c r="AH336" s="118"/>
      <c r="AI336" s="118"/>
      <c r="AJ336" s="118"/>
    </row>
    <row r="337" ht="14.2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c r="AA337" s="118"/>
      <c r="AB337" s="118"/>
      <c r="AC337" s="118"/>
      <c r="AD337" s="118"/>
      <c r="AE337" s="118"/>
      <c r="AF337" s="118"/>
      <c r="AG337" s="118"/>
      <c r="AH337" s="118"/>
      <c r="AI337" s="118"/>
      <c r="AJ337" s="118"/>
    </row>
    <row r="338" ht="14.2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c r="AA338" s="118"/>
      <c r="AB338" s="118"/>
      <c r="AC338" s="118"/>
      <c r="AD338" s="118"/>
      <c r="AE338" s="118"/>
      <c r="AF338" s="118"/>
      <c r="AG338" s="118"/>
      <c r="AH338" s="118"/>
      <c r="AI338" s="118"/>
      <c r="AJ338" s="118"/>
    </row>
    <row r="339" ht="14.2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c r="AA339" s="118"/>
      <c r="AB339" s="118"/>
      <c r="AC339" s="118"/>
      <c r="AD339" s="118"/>
      <c r="AE339" s="118"/>
      <c r="AF339" s="118"/>
      <c r="AG339" s="118"/>
      <c r="AH339" s="118"/>
      <c r="AI339" s="118"/>
      <c r="AJ339" s="118"/>
    </row>
    <row r="340" ht="14.2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c r="AA340" s="118"/>
      <c r="AB340" s="118"/>
      <c r="AC340" s="118"/>
      <c r="AD340" s="118"/>
      <c r="AE340" s="118"/>
      <c r="AF340" s="118"/>
      <c r="AG340" s="118"/>
      <c r="AH340" s="118"/>
      <c r="AI340" s="118"/>
      <c r="AJ340" s="118"/>
    </row>
    <row r="341" ht="14.2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c r="AA341" s="118"/>
      <c r="AB341" s="118"/>
      <c r="AC341" s="118"/>
      <c r="AD341" s="118"/>
      <c r="AE341" s="118"/>
      <c r="AF341" s="118"/>
      <c r="AG341" s="118"/>
      <c r="AH341" s="118"/>
      <c r="AI341" s="118"/>
      <c r="AJ341" s="118"/>
    </row>
    <row r="342" ht="14.2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c r="AA342" s="118"/>
      <c r="AB342" s="118"/>
      <c r="AC342" s="118"/>
      <c r="AD342" s="118"/>
      <c r="AE342" s="118"/>
      <c r="AF342" s="118"/>
      <c r="AG342" s="118"/>
      <c r="AH342" s="118"/>
      <c r="AI342" s="118"/>
      <c r="AJ342" s="118"/>
    </row>
    <row r="343" ht="14.2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c r="AA343" s="118"/>
      <c r="AB343" s="118"/>
      <c r="AC343" s="118"/>
      <c r="AD343" s="118"/>
      <c r="AE343" s="118"/>
      <c r="AF343" s="118"/>
      <c r="AG343" s="118"/>
      <c r="AH343" s="118"/>
      <c r="AI343" s="118"/>
      <c r="AJ343" s="118"/>
    </row>
    <row r="344" ht="14.2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c r="AA344" s="118"/>
      <c r="AB344" s="118"/>
      <c r="AC344" s="118"/>
      <c r="AD344" s="118"/>
      <c r="AE344" s="118"/>
      <c r="AF344" s="118"/>
      <c r="AG344" s="118"/>
      <c r="AH344" s="118"/>
      <c r="AI344" s="118"/>
      <c r="AJ344" s="118"/>
    </row>
    <row r="345" ht="14.2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c r="AA345" s="118"/>
      <c r="AB345" s="118"/>
      <c r="AC345" s="118"/>
      <c r="AD345" s="118"/>
      <c r="AE345" s="118"/>
      <c r="AF345" s="118"/>
      <c r="AG345" s="118"/>
      <c r="AH345" s="118"/>
      <c r="AI345" s="118"/>
      <c r="AJ345" s="118"/>
    </row>
    <row r="346" ht="14.2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c r="AA346" s="118"/>
      <c r="AB346" s="118"/>
      <c r="AC346" s="118"/>
      <c r="AD346" s="118"/>
      <c r="AE346" s="118"/>
      <c r="AF346" s="118"/>
      <c r="AG346" s="118"/>
      <c r="AH346" s="118"/>
      <c r="AI346" s="118"/>
      <c r="AJ346" s="118"/>
    </row>
    <row r="347" ht="14.2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c r="AA347" s="118"/>
      <c r="AB347" s="118"/>
      <c r="AC347" s="118"/>
      <c r="AD347" s="118"/>
      <c r="AE347" s="118"/>
      <c r="AF347" s="118"/>
      <c r="AG347" s="118"/>
      <c r="AH347" s="118"/>
      <c r="AI347" s="118"/>
      <c r="AJ347" s="118"/>
    </row>
    <row r="348" ht="14.2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c r="AA348" s="118"/>
      <c r="AB348" s="118"/>
      <c r="AC348" s="118"/>
      <c r="AD348" s="118"/>
      <c r="AE348" s="118"/>
      <c r="AF348" s="118"/>
      <c r="AG348" s="118"/>
      <c r="AH348" s="118"/>
      <c r="AI348" s="118"/>
      <c r="AJ348" s="118"/>
    </row>
    <row r="349" ht="14.2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c r="AC349" s="118"/>
      <c r="AD349" s="118"/>
      <c r="AE349" s="118"/>
      <c r="AF349" s="118"/>
      <c r="AG349" s="118"/>
      <c r="AH349" s="118"/>
      <c r="AI349" s="118"/>
      <c r="AJ349" s="118"/>
    </row>
    <row r="350" ht="14.2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c r="AA350" s="118"/>
      <c r="AB350" s="118"/>
      <c r="AC350" s="118"/>
      <c r="AD350" s="118"/>
      <c r="AE350" s="118"/>
      <c r="AF350" s="118"/>
      <c r="AG350" s="118"/>
      <c r="AH350" s="118"/>
      <c r="AI350" s="118"/>
      <c r="AJ350" s="118"/>
    </row>
    <row r="351" ht="14.2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c r="AA351" s="118"/>
      <c r="AB351" s="118"/>
      <c r="AC351" s="118"/>
      <c r="AD351" s="118"/>
      <c r="AE351" s="118"/>
      <c r="AF351" s="118"/>
      <c r="AG351" s="118"/>
      <c r="AH351" s="118"/>
      <c r="AI351" s="118"/>
      <c r="AJ351" s="118"/>
    </row>
    <row r="352" ht="14.2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c r="AA352" s="118"/>
      <c r="AB352" s="118"/>
      <c r="AC352" s="118"/>
      <c r="AD352" s="118"/>
      <c r="AE352" s="118"/>
      <c r="AF352" s="118"/>
      <c r="AG352" s="118"/>
      <c r="AH352" s="118"/>
      <c r="AI352" s="118"/>
      <c r="AJ352" s="118"/>
    </row>
    <row r="353" ht="14.2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c r="AA353" s="118"/>
      <c r="AB353" s="118"/>
      <c r="AC353" s="118"/>
      <c r="AD353" s="118"/>
      <c r="AE353" s="118"/>
      <c r="AF353" s="118"/>
      <c r="AG353" s="118"/>
      <c r="AH353" s="118"/>
      <c r="AI353" s="118"/>
      <c r="AJ353" s="118"/>
    </row>
    <row r="354" ht="14.2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c r="AA354" s="118"/>
      <c r="AB354" s="118"/>
      <c r="AC354" s="118"/>
      <c r="AD354" s="118"/>
      <c r="AE354" s="118"/>
      <c r="AF354" s="118"/>
      <c r="AG354" s="118"/>
      <c r="AH354" s="118"/>
      <c r="AI354" s="118"/>
      <c r="AJ354" s="118"/>
    </row>
    <row r="355" ht="14.2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c r="AA355" s="118"/>
      <c r="AB355" s="118"/>
      <c r="AC355" s="118"/>
      <c r="AD355" s="118"/>
      <c r="AE355" s="118"/>
      <c r="AF355" s="118"/>
      <c r="AG355" s="118"/>
      <c r="AH355" s="118"/>
      <c r="AI355" s="118"/>
      <c r="AJ355" s="118"/>
    </row>
    <row r="356" ht="14.2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c r="AA356" s="118"/>
      <c r="AB356" s="118"/>
      <c r="AC356" s="118"/>
      <c r="AD356" s="118"/>
      <c r="AE356" s="118"/>
      <c r="AF356" s="118"/>
      <c r="AG356" s="118"/>
      <c r="AH356" s="118"/>
      <c r="AI356" s="118"/>
      <c r="AJ356" s="118"/>
    </row>
    <row r="357" ht="14.2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c r="AA357" s="118"/>
      <c r="AB357" s="118"/>
      <c r="AC357" s="118"/>
      <c r="AD357" s="118"/>
      <c r="AE357" s="118"/>
      <c r="AF357" s="118"/>
      <c r="AG357" s="118"/>
      <c r="AH357" s="118"/>
      <c r="AI357" s="118"/>
      <c r="AJ357" s="118"/>
    </row>
    <row r="358" ht="14.2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c r="AA358" s="118"/>
      <c r="AB358" s="118"/>
      <c r="AC358" s="118"/>
      <c r="AD358" s="118"/>
      <c r="AE358" s="118"/>
      <c r="AF358" s="118"/>
      <c r="AG358" s="118"/>
      <c r="AH358" s="118"/>
      <c r="AI358" s="118"/>
      <c r="AJ358" s="118"/>
    </row>
    <row r="359" ht="14.2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c r="AA359" s="118"/>
      <c r="AB359" s="118"/>
      <c r="AC359" s="118"/>
      <c r="AD359" s="118"/>
      <c r="AE359" s="118"/>
      <c r="AF359" s="118"/>
      <c r="AG359" s="118"/>
      <c r="AH359" s="118"/>
      <c r="AI359" s="118"/>
      <c r="AJ359" s="118"/>
    </row>
    <row r="360" ht="14.2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c r="AA360" s="118"/>
      <c r="AB360" s="118"/>
      <c r="AC360" s="118"/>
      <c r="AD360" s="118"/>
      <c r="AE360" s="118"/>
      <c r="AF360" s="118"/>
      <c r="AG360" s="118"/>
      <c r="AH360" s="118"/>
      <c r="AI360" s="118"/>
      <c r="AJ360" s="118"/>
    </row>
    <row r="361" ht="14.2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c r="AA361" s="118"/>
      <c r="AB361" s="118"/>
      <c r="AC361" s="118"/>
      <c r="AD361" s="118"/>
      <c r="AE361" s="118"/>
      <c r="AF361" s="118"/>
      <c r="AG361" s="118"/>
      <c r="AH361" s="118"/>
      <c r="AI361" s="118"/>
      <c r="AJ361" s="118"/>
    </row>
    <row r="362" ht="14.2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c r="AA362" s="118"/>
      <c r="AB362" s="118"/>
      <c r="AC362" s="118"/>
      <c r="AD362" s="118"/>
      <c r="AE362" s="118"/>
      <c r="AF362" s="118"/>
      <c r="AG362" s="118"/>
      <c r="AH362" s="118"/>
      <c r="AI362" s="118"/>
      <c r="AJ362" s="118"/>
    </row>
    <row r="363" ht="14.2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c r="AA363" s="118"/>
      <c r="AB363" s="118"/>
      <c r="AC363" s="118"/>
      <c r="AD363" s="118"/>
      <c r="AE363" s="118"/>
      <c r="AF363" s="118"/>
      <c r="AG363" s="118"/>
      <c r="AH363" s="118"/>
      <c r="AI363" s="118"/>
      <c r="AJ363" s="118"/>
    </row>
    <row r="364" ht="14.2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c r="AA364" s="118"/>
      <c r="AB364" s="118"/>
      <c r="AC364" s="118"/>
      <c r="AD364" s="118"/>
      <c r="AE364" s="118"/>
      <c r="AF364" s="118"/>
      <c r="AG364" s="118"/>
      <c r="AH364" s="118"/>
      <c r="AI364" s="118"/>
      <c r="AJ364" s="118"/>
    </row>
    <row r="365" ht="14.2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c r="AA365" s="118"/>
      <c r="AB365" s="118"/>
      <c r="AC365" s="118"/>
      <c r="AD365" s="118"/>
      <c r="AE365" s="118"/>
      <c r="AF365" s="118"/>
      <c r="AG365" s="118"/>
      <c r="AH365" s="118"/>
      <c r="AI365" s="118"/>
      <c r="AJ365" s="118"/>
    </row>
    <row r="366" ht="14.2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c r="AA366" s="118"/>
      <c r="AB366" s="118"/>
      <c r="AC366" s="118"/>
      <c r="AD366" s="118"/>
      <c r="AE366" s="118"/>
      <c r="AF366" s="118"/>
      <c r="AG366" s="118"/>
      <c r="AH366" s="118"/>
      <c r="AI366" s="118"/>
      <c r="AJ366" s="118"/>
    </row>
    <row r="367" ht="14.2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c r="AA367" s="118"/>
      <c r="AB367" s="118"/>
      <c r="AC367" s="118"/>
      <c r="AD367" s="118"/>
      <c r="AE367" s="118"/>
      <c r="AF367" s="118"/>
      <c r="AG367" s="118"/>
      <c r="AH367" s="118"/>
      <c r="AI367" s="118"/>
      <c r="AJ367" s="118"/>
    </row>
    <row r="368" ht="14.2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c r="AA368" s="118"/>
      <c r="AB368" s="118"/>
      <c r="AC368" s="118"/>
      <c r="AD368" s="118"/>
      <c r="AE368" s="118"/>
      <c r="AF368" s="118"/>
      <c r="AG368" s="118"/>
      <c r="AH368" s="118"/>
      <c r="AI368" s="118"/>
      <c r="AJ368" s="118"/>
    </row>
    <row r="369" ht="14.2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c r="AA369" s="118"/>
      <c r="AB369" s="118"/>
      <c r="AC369" s="118"/>
      <c r="AD369" s="118"/>
      <c r="AE369" s="118"/>
      <c r="AF369" s="118"/>
      <c r="AG369" s="118"/>
      <c r="AH369" s="118"/>
      <c r="AI369" s="118"/>
      <c r="AJ369" s="118"/>
    </row>
    <row r="370" ht="14.2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c r="AA370" s="118"/>
      <c r="AB370" s="118"/>
      <c r="AC370" s="118"/>
      <c r="AD370" s="118"/>
      <c r="AE370" s="118"/>
      <c r="AF370" s="118"/>
      <c r="AG370" s="118"/>
      <c r="AH370" s="118"/>
      <c r="AI370" s="118"/>
      <c r="AJ370" s="118"/>
    </row>
    <row r="371" ht="14.2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c r="AA371" s="118"/>
      <c r="AB371" s="118"/>
      <c r="AC371" s="118"/>
      <c r="AD371" s="118"/>
      <c r="AE371" s="118"/>
      <c r="AF371" s="118"/>
      <c r="AG371" s="118"/>
      <c r="AH371" s="118"/>
      <c r="AI371" s="118"/>
      <c r="AJ371" s="118"/>
    </row>
    <row r="372" ht="14.2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8"/>
      <c r="AC372" s="118"/>
      <c r="AD372" s="118"/>
      <c r="AE372" s="118"/>
      <c r="AF372" s="118"/>
      <c r="AG372" s="118"/>
      <c r="AH372" s="118"/>
      <c r="AI372" s="118"/>
      <c r="AJ372" s="118"/>
    </row>
    <row r="373" ht="14.2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c r="AA373" s="118"/>
      <c r="AB373" s="118"/>
      <c r="AC373" s="118"/>
      <c r="AD373" s="118"/>
      <c r="AE373" s="118"/>
      <c r="AF373" s="118"/>
      <c r="AG373" s="118"/>
      <c r="AH373" s="118"/>
      <c r="AI373" s="118"/>
      <c r="AJ373" s="118"/>
    </row>
    <row r="374" ht="14.2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c r="AA374" s="118"/>
      <c r="AB374" s="118"/>
      <c r="AC374" s="118"/>
      <c r="AD374" s="118"/>
      <c r="AE374" s="118"/>
      <c r="AF374" s="118"/>
      <c r="AG374" s="118"/>
      <c r="AH374" s="118"/>
      <c r="AI374" s="118"/>
      <c r="AJ374" s="118"/>
    </row>
    <row r="375" ht="14.2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c r="AA375" s="118"/>
      <c r="AB375" s="118"/>
      <c r="AC375" s="118"/>
      <c r="AD375" s="118"/>
      <c r="AE375" s="118"/>
      <c r="AF375" s="118"/>
      <c r="AG375" s="118"/>
      <c r="AH375" s="118"/>
      <c r="AI375" s="118"/>
      <c r="AJ375" s="118"/>
    </row>
    <row r="376" ht="14.2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c r="AA376" s="118"/>
      <c r="AB376" s="118"/>
      <c r="AC376" s="118"/>
      <c r="AD376" s="118"/>
      <c r="AE376" s="118"/>
      <c r="AF376" s="118"/>
      <c r="AG376" s="118"/>
      <c r="AH376" s="118"/>
      <c r="AI376" s="118"/>
      <c r="AJ376" s="118"/>
    </row>
    <row r="377" ht="14.2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c r="AA377" s="118"/>
      <c r="AB377" s="118"/>
      <c r="AC377" s="118"/>
      <c r="AD377" s="118"/>
      <c r="AE377" s="118"/>
      <c r="AF377" s="118"/>
      <c r="AG377" s="118"/>
      <c r="AH377" s="118"/>
      <c r="AI377" s="118"/>
      <c r="AJ377" s="118"/>
    </row>
    <row r="378" ht="14.2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c r="AA378" s="118"/>
      <c r="AB378" s="118"/>
      <c r="AC378" s="118"/>
      <c r="AD378" s="118"/>
      <c r="AE378" s="118"/>
      <c r="AF378" s="118"/>
      <c r="AG378" s="118"/>
      <c r="AH378" s="118"/>
      <c r="AI378" s="118"/>
      <c r="AJ378" s="118"/>
    </row>
    <row r="379" ht="14.2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c r="AA379" s="118"/>
      <c r="AB379" s="118"/>
      <c r="AC379" s="118"/>
      <c r="AD379" s="118"/>
      <c r="AE379" s="118"/>
      <c r="AF379" s="118"/>
      <c r="AG379" s="118"/>
      <c r="AH379" s="118"/>
      <c r="AI379" s="118"/>
      <c r="AJ379" s="118"/>
    </row>
    <row r="380" ht="14.2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c r="AA380" s="118"/>
      <c r="AB380" s="118"/>
      <c r="AC380" s="118"/>
      <c r="AD380" s="118"/>
      <c r="AE380" s="118"/>
      <c r="AF380" s="118"/>
      <c r="AG380" s="118"/>
      <c r="AH380" s="118"/>
      <c r="AI380" s="118"/>
      <c r="AJ380" s="118"/>
    </row>
    <row r="381" ht="14.2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c r="AA381" s="118"/>
      <c r="AB381" s="118"/>
      <c r="AC381" s="118"/>
      <c r="AD381" s="118"/>
      <c r="AE381" s="118"/>
      <c r="AF381" s="118"/>
      <c r="AG381" s="118"/>
      <c r="AH381" s="118"/>
      <c r="AI381" s="118"/>
      <c r="AJ381" s="118"/>
    </row>
    <row r="382" ht="14.2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c r="AA382" s="118"/>
      <c r="AB382" s="118"/>
      <c r="AC382" s="118"/>
      <c r="AD382" s="118"/>
      <c r="AE382" s="118"/>
      <c r="AF382" s="118"/>
      <c r="AG382" s="118"/>
      <c r="AH382" s="118"/>
      <c r="AI382" s="118"/>
      <c r="AJ382" s="118"/>
    </row>
    <row r="383" ht="14.2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c r="AA383" s="118"/>
      <c r="AB383" s="118"/>
      <c r="AC383" s="118"/>
      <c r="AD383" s="118"/>
      <c r="AE383" s="118"/>
      <c r="AF383" s="118"/>
      <c r="AG383" s="118"/>
      <c r="AH383" s="118"/>
      <c r="AI383" s="118"/>
      <c r="AJ383" s="118"/>
    </row>
    <row r="384" ht="14.2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c r="AA384" s="118"/>
      <c r="AB384" s="118"/>
      <c r="AC384" s="118"/>
      <c r="AD384" s="118"/>
      <c r="AE384" s="118"/>
      <c r="AF384" s="118"/>
      <c r="AG384" s="118"/>
      <c r="AH384" s="118"/>
      <c r="AI384" s="118"/>
      <c r="AJ384" s="118"/>
    </row>
    <row r="385" ht="14.2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c r="AA385" s="118"/>
      <c r="AB385" s="118"/>
      <c r="AC385" s="118"/>
      <c r="AD385" s="118"/>
      <c r="AE385" s="118"/>
      <c r="AF385" s="118"/>
      <c r="AG385" s="118"/>
      <c r="AH385" s="118"/>
      <c r="AI385" s="118"/>
      <c r="AJ385" s="118"/>
    </row>
    <row r="386" ht="14.2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c r="AA386" s="118"/>
      <c r="AB386" s="118"/>
      <c r="AC386" s="118"/>
      <c r="AD386" s="118"/>
      <c r="AE386" s="118"/>
      <c r="AF386" s="118"/>
      <c r="AG386" s="118"/>
      <c r="AH386" s="118"/>
      <c r="AI386" s="118"/>
      <c r="AJ386" s="118"/>
    </row>
    <row r="387" ht="14.2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c r="AA387" s="118"/>
      <c r="AB387" s="118"/>
      <c r="AC387" s="118"/>
      <c r="AD387" s="118"/>
      <c r="AE387" s="118"/>
      <c r="AF387" s="118"/>
      <c r="AG387" s="118"/>
      <c r="AH387" s="118"/>
      <c r="AI387" s="118"/>
      <c r="AJ387" s="118"/>
    </row>
    <row r="388" ht="14.2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c r="AA388" s="118"/>
      <c r="AB388" s="118"/>
      <c r="AC388" s="118"/>
      <c r="AD388" s="118"/>
      <c r="AE388" s="118"/>
      <c r="AF388" s="118"/>
      <c r="AG388" s="118"/>
      <c r="AH388" s="118"/>
      <c r="AI388" s="118"/>
      <c r="AJ388" s="118"/>
    </row>
    <row r="389" ht="14.2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c r="AA389" s="118"/>
      <c r="AB389" s="118"/>
      <c r="AC389" s="118"/>
      <c r="AD389" s="118"/>
      <c r="AE389" s="118"/>
      <c r="AF389" s="118"/>
      <c r="AG389" s="118"/>
      <c r="AH389" s="118"/>
      <c r="AI389" s="118"/>
      <c r="AJ389" s="118"/>
    </row>
    <row r="390" ht="14.2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c r="AC390" s="118"/>
      <c r="AD390" s="118"/>
      <c r="AE390" s="118"/>
      <c r="AF390" s="118"/>
      <c r="AG390" s="118"/>
      <c r="AH390" s="118"/>
      <c r="AI390" s="118"/>
      <c r="AJ390" s="118"/>
    </row>
    <row r="391" ht="14.2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c r="AC391" s="118"/>
      <c r="AD391" s="118"/>
      <c r="AE391" s="118"/>
      <c r="AF391" s="118"/>
      <c r="AG391" s="118"/>
      <c r="AH391" s="118"/>
      <c r="AI391" s="118"/>
      <c r="AJ391" s="118"/>
    </row>
    <row r="392" ht="14.2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c r="AC392" s="118"/>
      <c r="AD392" s="118"/>
      <c r="AE392" s="118"/>
      <c r="AF392" s="118"/>
      <c r="AG392" s="118"/>
      <c r="AH392" s="118"/>
      <c r="AI392" s="118"/>
      <c r="AJ392" s="118"/>
    </row>
    <row r="393" ht="14.2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c r="AC393" s="118"/>
      <c r="AD393" s="118"/>
      <c r="AE393" s="118"/>
      <c r="AF393" s="118"/>
      <c r="AG393" s="118"/>
      <c r="AH393" s="118"/>
      <c r="AI393" s="118"/>
      <c r="AJ393" s="118"/>
    </row>
    <row r="394" ht="14.2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c r="AC394" s="118"/>
      <c r="AD394" s="118"/>
      <c r="AE394" s="118"/>
      <c r="AF394" s="118"/>
      <c r="AG394" s="118"/>
      <c r="AH394" s="118"/>
      <c r="AI394" s="118"/>
      <c r="AJ394" s="118"/>
    </row>
    <row r="395" ht="14.2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c r="AA395" s="118"/>
      <c r="AB395" s="118"/>
      <c r="AC395" s="118"/>
      <c r="AD395" s="118"/>
      <c r="AE395" s="118"/>
      <c r="AF395" s="118"/>
      <c r="AG395" s="118"/>
      <c r="AH395" s="118"/>
      <c r="AI395" s="118"/>
      <c r="AJ395" s="118"/>
    </row>
    <row r="396" ht="14.2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c r="AC396" s="118"/>
      <c r="AD396" s="118"/>
      <c r="AE396" s="118"/>
      <c r="AF396" s="118"/>
      <c r="AG396" s="118"/>
      <c r="AH396" s="118"/>
      <c r="AI396" s="118"/>
      <c r="AJ396" s="118"/>
    </row>
    <row r="397" ht="14.2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c r="AC397" s="118"/>
      <c r="AD397" s="118"/>
      <c r="AE397" s="118"/>
      <c r="AF397" s="118"/>
      <c r="AG397" s="118"/>
      <c r="AH397" s="118"/>
      <c r="AI397" s="118"/>
      <c r="AJ397" s="118"/>
    </row>
    <row r="398" ht="14.2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c r="AC398" s="118"/>
      <c r="AD398" s="118"/>
      <c r="AE398" s="118"/>
      <c r="AF398" s="118"/>
      <c r="AG398" s="118"/>
      <c r="AH398" s="118"/>
      <c r="AI398" s="118"/>
      <c r="AJ398" s="118"/>
    </row>
    <row r="399" ht="14.2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c r="AA399" s="118"/>
      <c r="AB399" s="118"/>
      <c r="AC399" s="118"/>
      <c r="AD399" s="118"/>
      <c r="AE399" s="118"/>
      <c r="AF399" s="118"/>
      <c r="AG399" s="118"/>
      <c r="AH399" s="118"/>
      <c r="AI399" s="118"/>
      <c r="AJ399" s="118"/>
    </row>
    <row r="400" ht="14.2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c r="AA400" s="118"/>
      <c r="AB400" s="118"/>
      <c r="AC400" s="118"/>
      <c r="AD400" s="118"/>
      <c r="AE400" s="118"/>
      <c r="AF400" s="118"/>
      <c r="AG400" s="118"/>
      <c r="AH400" s="118"/>
      <c r="AI400" s="118"/>
      <c r="AJ400" s="118"/>
    </row>
    <row r="401" ht="14.2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c r="AA401" s="118"/>
      <c r="AB401" s="118"/>
      <c r="AC401" s="118"/>
      <c r="AD401" s="118"/>
      <c r="AE401" s="118"/>
      <c r="AF401" s="118"/>
      <c r="AG401" s="118"/>
      <c r="AH401" s="118"/>
      <c r="AI401" s="118"/>
      <c r="AJ401" s="118"/>
    </row>
    <row r="402" ht="14.2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c r="AA402" s="118"/>
      <c r="AB402" s="118"/>
      <c r="AC402" s="118"/>
      <c r="AD402" s="118"/>
      <c r="AE402" s="118"/>
      <c r="AF402" s="118"/>
      <c r="AG402" s="118"/>
      <c r="AH402" s="118"/>
      <c r="AI402" s="118"/>
      <c r="AJ402" s="118"/>
    </row>
    <row r="403" ht="14.2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c r="AC403" s="118"/>
      <c r="AD403" s="118"/>
      <c r="AE403" s="118"/>
      <c r="AF403" s="118"/>
      <c r="AG403" s="118"/>
      <c r="AH403" s="118"/>
      <c r="AI403" s="118"/>
      <c r="AJ403" s="118"/>
    </row>
    <row r="404" ht="14.2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c r="AC404" s="118"/>
      <c r="AD404" s="118"/>
      <c r="AE404" s="118"/>
      <c r="AF404" s="118"/>
      <c r="AG404" s="118"/>
      <c r="AH404" s="118"/>
      <c r="AI404" s="118"/>
      <c r="AJ404" s="118"/>
    </row>
    <row r="405" ht="14.2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c r="AC405" s="118"/>
      <c r="AD405" s="118"/>
      <c r="AE405" s="118"/>
      <c r="AF405" s="118"/>
      <c r="AG405" s="118"/>
      <c r="AH405" s="118"/>
      <c r="AI405" s="118"/>
      <c r="AJ405" s="118"/>
    </row>
    <row r="406" ht="14.2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c r="AA406" s="118"/>
      <c r="AB406" s="118"/>
      <c r="AC406" s="118"/>
      <c r="AD406" s="118"/>
      <c r="AE406" s="118"/>
      <c r="AF406" s="118"/>
      <c r="AG406" s="118"/>
      <c r="AH406" s="118"/>
      <c r="AI406" s="118"/>
      <c r="AJ406" s="118"/>
    </row>
    <row r="407" ht="14.2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c r="AC407" s="118"/>
      <c r="AD407" s="118"/>
      <c r="AE407" s="118"/>
      <c r="AF407" s="118"/>
      <c r="AG407" s="118"/>
      <c r="AH407" s="118"/>
      <c r="AI407" s="118"/>
      <c r="AJ407" s="118"/>
    </row>
    <row r="408" ht="14.2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c r="AC408" s="118"/>
      <c r="AD408" s="118"/>
      <c r="AE408" s="118"/>
      <c r="AF408" s="118"/>
      <c r="AG408" s="118"/>
      <c r="AH408" s="118"/>
      <c r="AI408" s="118"/>
      <c r="AJ408" s="118"/>
    </row>
    <row r="409" ht="14.2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c r="AC409" s="118"/>
      <c r="AD409" s="118"/>
      <c r="AE409" s="118"/>
      <c r="AF409" s="118"/>
      <c r="AG409" s="118"/>
      <c r="AH409" s="118"/>
      <c r="AI409" s="118"/>
      <c r="AJ409" s="118"/>
    </row>
    <row r="410" ht="14.2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c r="AA410" s="118"/>
      <c r="AB410" s="118"/>
      <c r="AC410" s="118"/>
      <c r="AD410" s="118"/>
      <c r="AE410" s="118"/>
      <c r="AF410" s="118"/>
      <c r="AG410" s="118"/>
      <c r="AH410" s="118"/>
      <c r="AI410" s="118"/>
      <c r="AJ410" s="118"/>
    </row>
    <row r="411" ht="14.2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c r="AA411" s="118"/>
      <c r="AB411" s="118"/>
      <c r="AC411" s="118"/>
      <c r="AD411" s="118"/>
      <c r="AE411" s="118"/>
      <c r="AF411" s="118"/>
      <c r="AG411" s="118"/>
      <c r="AH411" s="118"/>
      <c r="AI411" s="118"/>
      <c r="AJ411" s="118"/>
    </row>
    <row r="412" ht="14.2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c r="AA412" s="118"/>
      <c r="AB412" s="118"/>
      <c r="AC412" s="118"/>
      <c r="AD412" s="118"/>
      <c r="AE412" s="118"/>
      <c r="AF412" s="118"/>
      <c r="AG412" s="118"/>
      <c r="AH412" s="118"/>
      <c r="AI412" s="118"/>
      <c r="AJ412" s="118"/>
    </row>
    <row r="413" ht="14.2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c r="AA413" s="118"/>
      <c r="AB413" s="118"/>
      <c r="AC413" s="118"/>
      <c r="AD413" s="118"/>
      <c r="AE413" s="118"/>
      <c r="AF413" s="118"/>
      <c r="AG413" s="118"/>
      <c r="AH413" s="118"/>
      <c r="AI413" s="118"/>
      <c r="AJ413" s="118"/>
    </row>
    <row r="414" ht="14.2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c r="AA414" s="118"/>
      <c r="AB414" s="118"/>
      <c r="AC414" s="118"/>
      <c r="AD414" s="118"/>
      <c r="AE414" s="118"/>
      <c r="AF414" s="118"/>
      <c r="AG414" s="118"/>
      <c r="AH414" s="118"/>
      <c r="AI414" s="118"/>
      <c r="AJ414" s="118"/>
    </row>
    <row r="415" ht="14.2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c r="AA415" s="118"/>
      <c r="AB415" s="118"/>
      <c r="AC415" s="118"/>
      <c r="AD415" s="118"/>
      <c r="AE415" s="118"/>
      <c r="AF415" s="118"/>
      <c r="AG415" s="118"/>
      <c r="AH415" s="118"/>
      <c r="AI415" s="118"/>
      <c r="AJ415" s="118"/>
    </row>
    <row r="416" ht="14.2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c r="AA416" s="118"/>
      <c r="AB416" s="118"/>
      <c r="AC416" s="118"/>
      <c r="AD416" s="118"/>
      <c r="AE416" s="118"/>
      <c r="AF416" s="118"/>
      <c r="AG416" s="118"/>
      <c r="AH416" s="118"/>
      <c r="AI416" s="118"/>
      <c r="AJ416" s="118"/>
    </row>
    <row r="417" ht="14.2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c r="AA417" s="118"/>
      <c r="AB417" s="118"/>
      <c r="AC417" s="118"/>
      <c r="AD417" s="118"/>
      <c r="AE417" s="118"/>
      <c r="AF417" s="118"/>
      <c r="AG417" s="118"/>
      <c r="AH417" s="118"/>
      <c r="AI417" s="118"/>
      <c r="AJ417" s="118"/>
    </row>
    <row r="418" ht="14.2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c r="AA418" s="118"/>
      <c r="AB418" s="118"/>
      <c r="AC418" s="118"/>
      <c r="AD418" s="118"/>
      <c r="AE418" s="118"/>
      <c r="AF418" s="118"/>
      <c r="AG418" s="118"/>
      <c r="AH418" s="118"/>
      <c r="AI418" s="118"/>
      <c r="AJ418" s="118"/>
    </row>
    <row r="419" ht="14.2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c r="AA419" s="118"/>
      <c r="AB419" s="118"/>
      <c r="AC419" s="118"/>
      <c r="AD419" s="118"/>
      <c r="AE419" s="118"/>
      <c r="AF419" s="118"/>
      <c r="AG419" s="118"/>
      <c r="AH419" s="118"/>
      <c r="AI419" s="118"/>
      <c r="AJ419" s="118"/>
    </row>
    <row r="420" ht="14.2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c r="AA420" s="118"/>
      <c r="AB420" s="118"/>
      <c r="AC420" s="118"/>
      <c r="AD420" s="118"/>
      <c r="AE420" s="118"/>
      <c r="AF420" s="118"/>
      <c r="AG420" s="118"/>
      <c r="AH420" s="118"/>
      <c r="AI420" s="118"/>
      <c r="AJ420" s="118"/>
    </row>
    <row r="421" ht="14.2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c r="AA421" s="118"/>
      <c r="AB421" s="118"/>
      <c r="AC421" s="118"/>
      <c r="AD421" s="118"/>
      <c r="AE421" s="118"/>
      <c r="AF421" s="118"/>
      <c r="AG421" s="118"/>
      <c r="AH421" s="118"/>
      <c r="AI421" s="118"/>
      <c r="AJ421" s="118"/>
    </row>
    <row r="422" ht="14.2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c r="AA422" s="118"/>
      <c r="AB422" s="118"/>
      <c r="AC422" s="118"/>
      <c r="AD422" s="118"/>
      <c r="AE422" s="118"/>
      <c r="AF422" s="118"/>
      <c r="AG422" s="118"/>
      <c r="AH422" s="118"/>
      <c r="AI422" s="118"/>
      <c r="AJ422" s="118"/>
    </row>
    <row r="423" ht="14.2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c r="AA423" s="118"/>
      <c r="AB423" s="118"/>
      <c r="AC423" s="118"/>
      <c r="AD423" s="118"/>
      <c r="AE423" s="118"/>
      <c r="AF423" s="118"/>
      <c r="AG423" s="118"/>
      <c r="AH423" s="118"/>
      <c r="AI423" s="118"/>
      <c r="AJ423" s="118"/>
    </row>
    <row r="424" ht="14.2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c r="AA424" s="118"/>
      <c r="AB424" s="118"/>
      <c r="AC424" s="118"/>
      <c r="AD424" s="118"/>
      <c r="AE424" s="118"/>
      <c r="AF424" s="118"/>
      <c r="AG424" s="118"/>
      <c r="AH424" s="118"/>
      <c r="AI424" s="118"/>
      <c r="AJ424" s="118"/>
    </row>
    <row r="425" ht="14.2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c r="AC425" s="118"/>
      <c r="AD425" s="118"/>
      <c r="AE425" s="118"/>
      <c r="AF425" s="118"/>
      <c r="AG425" s="118"/>
      <c r="AH425" s="118"/>
      <c r="AI425" s="118"/>
      <c r="AJ425" s="118"/>
    </row>
    <row r="426" ht="14.2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c r="AA426" s="118"/>
      <c r="AB426" s="118"/>
      <c r="AC426" s="118"/>
      <c r="AD426" s="118"/>
      <c r="AE426" s="118"/>
      <c r="AF426" s="118"/>
      <c r="AG426" s="118"/>
      <c r="AH426" s="118"/>
      <c r="AI426" s="118"/>
      <c r="AJ426" s="118"/>
    </row>
    <row r="427" ht="14.2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c r="AA427" s="118"/>
      <c r="AB427" s="118"/>
      <c r="AC427" s="118"/>
      <c r="AD427" s="118"/>
      <c r="AE427" s="118"/>
      <c r="AF427" s="118"/>
      <c r="AG427" s="118"/>
      <c r="AH427" s="118"/>
      <c r="AI427" s="118"/>
      <c r="AJ427" s="118"/>
    </row>
    <row r="428" ht="14.2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c r="AA428" s="118"/>
      <c r="AB428" s="118"/>
      <c r="AC428" s="118"/>
      <c r="AD428" s="118"/>
      <c r="AE428" s="118"/>
      <c r="AF428" s="118"/>
      <c r="AG428" s="118"/>
      <c r="AH428" s="118"/>
      <c r="AI428" s="118"/>
      <c r="AJ428" s="118"/>
    </row>
    <row r="429" ht="14.2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c r="AA429" s="118"/>
      <c r="AB429" s="118"/>
      <c r="AC429" s="118"/>
      <c r="AD429" s="118"/>
      <c r="AE429" s="118"/>
      <c r="AF429" s="118"/>
      <c r="AG429" s="118"/>
      <c r="AH429" s="118"/>
      <c r="AI429" s="118"/>
      <c r="AJ429" s="118"/>
    </row>
    <row r="430" ht="14.2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c r="AA430" s="118"/>
      <c r="AB430" s="118"/>
      <c r="AC430" s="118"/>
      <c r="AD430" s="118"/>
      <c r="AE430" s="118"/>
      <c r="AF430" s="118"/>
      <c r="AG430" s="118"/>
      <c r="AH430" s="118"/>
      <c r="AI430" s="118"/>
      <c r="AJ430" s="118"/>
    </row>
    <row r="431" ht="14.2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c r="AA431" s="118"/>
      <c r="AB431" s="118"/>
      <c r="AC431" s="118"/>
      <c r="AD431" s="118"/>
      <c r="AE431" s="118"/>
      <c r="AF431" s="118"/>
      <c r="AG431" s="118"/>
      <c r="AH431" s="118"/>
      <c r="AI431" s="118"/>
      <c r="AJ431" s="118"/>
    </row>
    <row r="432" ht="14.2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c r="AA432" s="118"/>
      <c r="AB432" s="118"/>
      <c r="AC432" s="118"/>
      <c r="AD432" s="118"/>
      <c r="AE432" s="118"/>
      <c r="AF432" s="118"/>
      <c r="AG432" s="118"/>
      <c r="AH432" s="118"/>
      <c r="AI432" s="118"/>
      <c r="AJ432" s="118"/>
    </row>
    <row r="433" ht="14.2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c r="AA433" s="118"/>
      <c r="AB433" s="118"/>
      <c r="AC433" s="118"/>
      <c r="AD433" s="118"/>
      <c r="AE433" s="118"/>
      <c r="AF433" s="118"/>
      <c r="AG433" s="118"/>
      <c r="AH433" s="118"/>
      <c r="AI433" s="118"/>
      <c r="AJ433" s="118"/>
    </row>
    <row r="434" ht="14.2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c r="AA434" s="118"/>
      <c r="AB434" s="118"/>
      <c r="AC434" s="118"/>
      <c r="AD434" s="118"/>
      <c r="AE434" s="118"/>
      <c r="AF434" s="118"/>
      <c r="AG434" s="118"/>
      <c r="AH434" s="118"/>
      <c r="AI434" s="118"/>
      <c r="AJ434" s="118"/>
    </row>
    <row r="435" ht="14.2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c r="AA435" s="118"/>
      <c r="AB435" s="118"/>
      <c r="AC435" s="118"/>
      <c r="AD435" s="118"/>
      <c r="AE435" s="118"/>
      <c r="AF435" s="118"/>
      <c r="AG435" s="118"/>
      <c r="AH435" s="118"/>
      <c r="AI435" s="118"/>
      <c r="AJ435" s="118"/>
    </row>
    <row r="436" ht="14.2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c r="AA436" s="118"/>
      <c r="AB436" s="118"/>
      <c r="AC436" s="118"/>
      <c r="AD436" s="118"/>
      <c r="AE436" s="118"/>
      <c r="AF436" s="118"/>
      <c r="AG436" s="118"/>
      <c r="AH436" s="118"/>
      <c r="AI436" s="118"/>
      <c r="AJ436" s="118"/>
    </row>
    <row r="437" ht="14.2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c r="AA437" s="118"/>
      <c r="AB437" s="118"/>
      <c r="AC437" s="118"/>
      <c r="AD437" s="118"/>
      <c r="AE437" s="118"/>
      <c r="AF437" s="118"/>
      <c r="AG437" s="118"/>
      <c r="AH437" s="118"/>
      <c r="AI437" s="118"/>
      <c r="AJ437" s="118"/>
    </row>
    <row r="438" ht="14.2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c r="AA438" s="118"/>
      <c r="AB438" s="118"/>
      <c r="AC438" s="118"/>
      <c r="AD438" s="118"/>
      <c r="AE438" s="118"/>
      <c r="AF438" s="118"/>
      <c r="AG438" s="118"/>
      <c r="AH438" s="118"/>
      <c r="AI438" s="118"/>
      <c r="AJ438" s="118"/>
    </row>
    <row r="439" ht="14.2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c r="AA439" s="118"/>
      <c r="AB439" s="118"/>
      <c r="AC439" s="118"/>
      <c r="AD439" s="118"/>
      <c r="AE439" s="118"/>
      <c r="AF439" s="118"/>
      <c r="AG439" s="118"/>
      <c r="AH439" s="118"/>
      <c r="AI439" s="118"/>
      <c r="AJ439" s="118"/>
    </row>
    <row r="440" ht="14.2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c r="AA440" s="118"/>
      <c r="AB440" s="118"/>
      <c r="AC440" s="118"/>
      <c r="AD440" s="118"/>
      <c r="AE440" s="118"/>
      <c r="AF440" s="118"/>
      <c r="AG440" s="118"/>
      <c r="AH440" s="118"/>
      <c r="AI440" s="118"/>
      <c r="AJ440" s="118"/>
    </row>
    <row r="441" ht="14.2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c r="AA441" s="118"/>
      <c r="AB441" s="118"/>
      <c r="AC441" s="118"/>
      <c r="AD441" s="118"/>
      <c r="AE441" s="118"/>
      <c r="AF441" s="118"/>
      <c r="AG441" s="118"/>
      <c r="AH441" s="118"/>
      <c r="AI441" s="118"/>
      <c r="AJ441" s="118"/>
    </row>
    <row r="442" ht="14.2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c r="AA442" s="118"/>
      <c r="AB442" s="118"/>
      <c r="AC442" s="118"/>
      <c r="AD442" s="118"/>
      <c r="AE442" s="118"/>
      <c r="AF442" s="118"/>
      <c r="AG442" s="118"/>
      <c r="AH442" s="118"/>
      <c r="AI442" s="118"/>
      <c r="AJ442" s="118"/>
    </row>
    <row r="443" ht="14.2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c r="AA443" s="118"/>
      <c r="AB443" s="118"/>
      <c r="AC443" s="118"/>
      <c r="AD443" s="118"/>
      <c r="AE443" s="118"/>
      <c r="AF443" s="118"/>
      <c r="AG443" s="118"/>
      <c r="AH443" s="118"/>
      <c r="AI443" s="118"/>
      <c r="AJ443" s="118"/>
    </row>
    <row r="444" ht="14.2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c r="AC444" s="118"/>
      <c r="AD444" s="118"/>
      <c r="AE444" s="118"/>
      <c r="AF444" s="118"/>
      <c r="AG444" s="118"/>
      <c r="AH444" s="118"/>
      <c r="AI444" s="118"/>
      <c r="AJ444" s="118"/>
    </row>
    <row r="445" ht="14.2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c r="AC445" s="118"/>
      <c r="AD445" s="118"/>
      <c r="AE445" s="118"/>
      <c r="AF445" s="118"/>
      <c r="AG445" s="118"/>
      <c r="AH445" s="118"/>
      <c r="AI445" s="118"/>
      <c r="AJ445" s="118"/>
    </row>
    <row r="446" ht="14.2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c r="AC446" s="118"/>
      <c r="AD446" s="118"/>
      <c r="AE446" s="118"/>
      <c r="AF446" s="118"/>
      <c r="AG446" s="118"/>
      <c r="AH446" s="118"/>
      <c r="AI446" s="118"/>
      <c r="AJ446" s="118"/>
    </row>
    <row r="447" ht="14.2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c r="AC447" s="118"/>
      <c r="AD447" s="118"/>
      <c r="AE447" s="118"/>
      <c r="AF447" s="118"/>
      <c r="AG447" s="118"/>
      <c r="AH447" s="118"/>
      <c r="AI447" s="118"/>
      <c r="AJ447" s="118"/>
    </row>
    <row r="448" ht="14.2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c r="AA448" s="118"/>
      <c r="AB448" s="118"/>
      <c r="AC448" s="118"/>
      <c r="AD448" s="118"/>
      <c r="AE448" s="118"/>
      <c r="AF448" s="118"/>
      <c r="AG448" s="118"/>
      <c r="AH448" s="118"/>
      <c r="AI448" s="118"/>
      <c r="AJ448" s="118"/>
    </row>
    <row r="449" ht="14.2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c r="AA449" s="118"/>
      <c r="AB449" s="118"/>
      <c r="AC449" s="118"/>
      <c r="AD449" s="118"/>
      <c r="AE449" s="118"/>
      <c r="AF449" s="118"/>
      <c r="AG449" s="118"/>
      <c r="AH449" s="118"/>
      <c r="AI449" s="118"/>
      <c r="AJ449" s="118"/>
    </row>
    <row r="450" ht="14.2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c r="AA450" s="118"/>
      <c r="AB450" s="118"/>
      <c r="AC450" s="118"/>
      <c r="AD450" s="118"/>
      <c r="AE450" s="118"/>
      <c r="AF450" s="118"/>
      <c r="AG450" s="118"/>
      <c r="AH450" s="118"/>
      <c r="AI450" s="118"/>
      <c r="AJ450" s="118"/>
    </row>
    <row r="451" ht="14.2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c r="AC451" s="118"/>
      <c r="AD451" s="118"/>
      <c r="AE451" s="118"/>
      <c r="AF451" s="118"/>
      <c r="AG451" s="118"/>
      <c r="AH451" s="118"/>
      <c r="AI451" s="118"/>
      <c r="AJ451" s="118"/>
    </row>
    <row r="452" ht="14.2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c r="AC452" s="118"/>
      <c r="AD452" s="118"/>
      <c r="AE452" s="118"/>
      <c r="AF452" s="118"/>
      <c r="AG452" s="118"/>
      <c r="AH452" s="118"/>
      <c r="AI452" s="118"/>
      <c r="AJ452" s="118"/>
    </row>
    <row r="453" ht="14.2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c r="AA453" s="118"/>
      <c r="AB453" s="118"/>
      <c r="AC453" s="118"/>
      <c r="AD453" s="118"/>
      <c r="AE453" s="118"/>
      <c r="AF453" s="118"/>
      <c r="AG453" s="118"/>
      <c r="AH453" s="118"/>
      <c r="AI453" s="118"/>
      <c r="AJ453" s="118"/>
    </row>
    <row r="454" ht="14.2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c r="AA454" s="118"/>
      <c r="AB454" s="118"/>
      <c r="AC454" s="118"/>
      <c r="AD454" s="118"/>
      <c r="AE454" s="118"/>
      <c r="AF454" s="118"/>
      <c r="AG454" s="118"/>
      <c r="AH454" s="118"/>
      <c r="AI454" s="118"/>
      <c r="AJ454" s="118"/>
    </row>
    <row r="455" ht="14.2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c r="AA455" s="118"/>
      <c r="AB455" s="118"/>
      <c r="AC455" s="118"/>
      <c r="AD455" s="118"/>
      <c r="AE455" s="118"/>
      <c r="AF455" s="118"/>
      <c r="AG455" s="118"/>
      <c r="AH455" s="118"/>
      <c r="AI455" s="118"/>
      <c r="AJ455" s="118"/>
    </row>
    <row r="456" ht="14.2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c r="AA456" s="118"/>
      <c r="AB456" s="118"/>
      <c r="AC456" s="118"/>
      <c r="AD456" s="118"/>
      <c r="AE456" s="118"/>
      <c r="AF456" s="118"/>
      <c r="AG456" s="118"/>
      <c r="AH456" s="118"/>
      <c r="AI456" s="118"/>
      <c r="AJ456" s="118"/>
    </row>
    <row r="457" ht="14.2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c r="AA457" s="118"/>
      <c r="AB457" s="118"/>
      <c r="AC457" s="118"/>
      <c r="AD457" s="118"/>
      <c r="AE457" s="118"/>
      <c r="AF457" s="118"/>
      <c r="AG457" s="118"/>
      <c r="AH457" s="118"/>
      <c r="AI457" s="118"/>
      <c r="AJ457" s="118"/>
    </row>
    <row r="458" ht="14.2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c r="AC458" s="118"/>
      <c r="AD458" s="118"/>
      <c r="AE458" s="118"/>
      <c r="AF458" s="118"/>
      <c r="AG458" s="118"/>
      <c r="AH458" s="118"/>
      <c r="AI458" s="118"/>
      <c r="AJ458" s="118"/>
    </row>
    <row r="459" ht="14.2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c r="AA459" s="118"/>
      <c r="AB459" s="118"/>
      <c r="AC459" s="118"/>
      <c r="AD459" s="118"/>
      <c r="AE459" s="118"/>
      <c r="AF459" s="118"/>
      <c r="AG459" s="118"/>
      <c r="AH459" s="118"/>
      <c r="AI459" s="118"/>
      <c r="AJ459" s="118"/>
    </row>
    <row r="460" ht="14.2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c r="AA460" s="118"/>
      <c r="AB460" s="118"/>
      <c r="AC460" s="118"/>
      <c r="AD460" s="118"/>
      <c r="AE460" s="118"/>
      <c r="AF460" s="118"/>
      <c r="AG460" s="118"/>
      <c r="AH460" s="118"/>
      <c r="AI460" s="118"/>
      <c r="AJ460" s="118"/>
    </row>
    <row r="461" ht="14.2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c r="AA461" s="118"/>
      <c r="AB461" s="118"/>
      <c r="AC461" s="118"/>
      <c r="AD461" s="118"/>
      <c r="AE461" s="118"/>
      <c r="AF461" s="118"/>
      <c r="AG461" s="118"/>
      <c r="AH461" s="118"/>
      <c r="AI461" s="118"/>
      <c r="AJ461" s="118"/>
    </row>
    <row r="462" ht="14.2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c r="AA462" s="118"/>
      <c r="AB462" s="118"/>
      <c r="AC462" s="118"/>
      <c r="AD462" s="118"/>
      <c r="AE462" s="118"/>
      <c r="AF462" s="118"/>
      <c r="AG462" s="118"/>
      <c r="AH462" s="118"/>
      <c r="AI462" s="118"/>
      <c r="AJ462" s="118"/>
    </row>
    <row r="463" ht="14.2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c r="AA463" s="118"/>
      <c r="AB463" s="118"/>
      <c r="AC463" s="118"/>
      <c r="AD463" s="118"/>
      <c r="AE463" s="118"/>
      <c r="AF463" s="118"/>
      <c r="AG463" s="118"/>
      <c r="AH463" s="118"/>
      <c r="AI463" s="118"/>
      <c r="AJ463" s="118"/>
    </row>
    <row r="464" ht="14.2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c r="AA464" s="118"/>
      <c r="AB464" s="118"/>
      <c r="AC464" s="118"/>
      <c r="AD464" s="118"/>
      <c r="AE464" s="118"/>
      <c r="AF464" s="118"/>
      <c r="AG464" s="118"/>
      <c r="AH464" s="118"/>
      <c r="AI464" s="118"/>
      <c r="AJ464" s="118"/>
    </row>
    <row r="465" ht="14.2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c r="AA465" s="118"/>
      <c r="AB465" s="118"/>
      <c r="AC465" s="118"/>
      <c r="AD465" s="118"/>
      <c r="AE465" s="118"/>
      <c r="AF465" s="118"/>
      <c r="AG465" s="118"/>
      <c r="AH465" s="118"/>
      <c r="AI465" s="118"/>
      <c r="AJ465" s="118"/>
    </row>
    <row r="466" ht="14.2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c r="AA466" s="118"/>
      <c r="AB466" s="118"/>
      <c r="AC466" s="118"/>
      <c r="AD466" s="118"/>
      <c r="AE466" s="118"/>
      <c r="AF466" s="118"/>
      <c r="AG466" s="118"/>
      <c r="AH466" s="118"/>
      <c r="AI466" s="118"/>
      <c r="AJ466" s="118"/>
    </row>
    <row r="467" ht="14.2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c r="AA467" s="118"/>
      <c r="AB467" s="118"/>
      <c r="AC467" s="118"/>
      <c r="AD467" s="118"/>
      <c r="AE467" s="118"/>
      <c r="AF467" s="118"/>
      <c r="AG467" s="118"/>
      <c r="AH467" s="118"/>
      <c r="AI467" s="118"/>
      <c r="AJ467" s="118"/>
    </row>
    <row r="468" ht="14.2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c r="AA468" s="118"/>
      <c r="AB468" s="118"/>
      <c r="AC468" s="118"/>
      <c r="AD468" s="118"/>
      <c r="AE468" s="118"/>
      <c r="AF468" s="118"/>
      <c r="AG468" s="118"/>
      <c r="AH468" s="118"/>
      <c r="AI468" s="118"/>
      <c r="AJ468" s="118"/>
    </row>
    <row r="469" ht="14.2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c r="AA469" s="118"/>
      <c r="AB469" s="118"/>
      <c r="AC469" s="118"/>
      <c r="AD469" s="118"/>
      <c r="AE469" s="118"/>
      <c r="AF469" s="118"/>
      <c r="AG469" s="118"/>
      <c r="AH469" s="118"/>
      <c r="AI469" s="118"/>
      <c r="AJ469" s="118"/>
    </row>
    <row r="470" ht="14.2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c r="AA470" s="118"/>
      <c r="AB470" s="118"/>
      <c r="AC470" s="118"/>
      <c r="AD470" s="118"/>
      <c r="AE470" s="118"/>
      <c r="AF470" s="118"/>
      <c r="AG470" s="118"/>
      <c r="AH470" s="118"/>
      <c r="AI470" s="118"/>
      <c r="AJ470" s="118"/>
    </row>
    <row r="471" ht="14.2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c r="AA471" s="118"/>
      <c r="AB471" s="118"/>
      <c r="AC471" s="118"/>
      <c r="AD471" s="118"/>
      <c r="AE471" s="118"/>
      <c r="AF471" s="118"/>
      <c r="AG471" s="118"/>
      <c r="AH471" s="118"/>
      <c r="AI471" s="118"/>
      <c r="AJ471" s="118"/>
    </row>
    <row r="472" ht="14.2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c r="AA472" s="118"/>
      <c r="AB472" s="118"/>
      <c r="AC472" s="118"/>
      <c r="AD472" s="118"/>
      <c r="AE472" s="118"/>
      <c r="AF472" s="118"/>
      <c r="AG472" s="118"/>
      <c r="AH472" s="118"/>
      <c r="AI472" s="118"/>
      <c r="AJ472" s="118"/>
    </row>
    <row r="473" ht="14.2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c r="AA473" s="118"/>
      <c r="AB473" s="118"/>
      <c r="AC473" s="118"/>
      <c r="AD473" s="118"/>
      <c r="AE473" s="118"/>
      <c r="AF473" s="118"/>
      <c r="AG473" s="118"/>
      <c r="AH473" s="118"/>
      <c r="AI473" s="118"/>
      <c r="AJ473" s="118"/>
    </row>
    <row r="474" ht="14.2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c r="AA474" s="118"/>
      <c r="AB474" s="118"/>
      <c r="AC474" s="118"/>
      <c r="AD474" s="118"/>
      <c r="AE474" s="118"/>
      <c r="AF474" s="118"/>
      <c r="AG474" s="118"/>
      <c r="AH474" s="118"/>
      <c r="AI474" s="118"/>
      <c r="AJ474" s="118"/>
    </row>
    <row r="475" ht="14.2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c r="AA475" s="118"/>
      <c r="AB475" s="118"/>
      <c r="AC475" s="118"/>
      <c r="AD475" s="118"/>
      <c r="AE475" s="118"/>
      <c r="AF475" s="118"/>
      <c r="AG475" s="118"/>
      <c r="AH475" s="118"/>
      <c r="AI475" s="118"/>
      <c r="AJ475" s="118"/>
    </row>
    <row r="476" ht="14.2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c r="AA476" s="118"/>
      <c r="AB476" s="118"/>
      <c r="AC476" s="118"/>
      <c r="AD476" s="118"/>
      <c r="AE476" s="118"/>
      <c r="AF476" s="118"/>
      <c r="AG476" s="118"/>
      <c r="AH476" s="118"/>
      <c r="AI476" s="118"/>
      <c r="AJ476" s="118"/>
    </row>
    <row r="477" ht="14.2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c r="AA477" s="118"/>
      <c r="AB477" s="118"/>
      <c r="AC477" s="118"/>
      <c r="AD477" s="118"/>
      <c r="AE477" s="118"/>
      <c r="AF477" s="118"/>
      <c r="AG477" s="118"/>
      <c r="AH477" s="118"/>
      <c r="AI477" s="118"/>
      <c r="AJ477" s="118"/>
    </row>
    <row r="478" ht="14.2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c r="AA478" s="118"/>
      <c r="AB478" s="118"/>
      <c r="AC478" s="118"/>
      <c r="AD478" s="118"/>
      <c r="AE478" s="118"/>
      <c r="AF478" s="118"/>
      <c r="AG478" s="118"/>
      <c r="AH478" s="118"/>
      <c r="AI478" s="118"/>
      <c r="AJ478" s="118"/>
    </row>
    <row r="479" ht="14.2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c r="AA479" s="118"/>
      <c r="AB479" s="118"/>
      <c r="AC479" s="118"/>
      <c r="AD479" s="118"/>
      <c r="AE479" s="118"/>
      <c r="AF479" s="118"/>
      <c r="AG479" s="118"/>
      <c r="AH479" s="118"/>
      <c r="AI479" s="118"/>
      <c r="AJ479" s="118"/>
    </row>
    <row r="480" ht="14.2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c r="AA480" s="118"/>
      <c r="AB480" s="118"/>
      <c r="AC480" s="118"/>
      <c r="AD480" s="118"/>
      <c r="AE480" s="118"/>
      <c r="AF480" s="118"/>
      <c r="AG480" s="118"/>
      <c r="AH480" s="118"/>
      <c r="AI480" s="118"/>
      <c r="AJ480" s="118"/>
    </row>
    <row r="481" ht="14.2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c r="AA481" s="118"/>
      <c r="AB481" s="118"/>
      <c r="AC481" s="118"/>
      <c r="AD481" s="118"/>
      <c r="AE481" s="118"/>
      <c r="AF481" s="118"/>
      <c r="AG481" s="118"/>
      <c r="AH481" s="118"/>
      <c r="AI481" s="118"/>
      <c r="AJ481" s="118"/>
    </row>
    <row r="482" ht="14.2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c r="AA482" s="118"/>
      <c r="AB482" s="118"/>
      <c r="AC482" s="118"/>
      <c r="AD482" s="118"/>
      <c r="AE482" s="118"/>
      <c r="AF482" s="118"/>
      <c r="AG482" s="118"/>
      <c r="AH482" s="118"/>
      <c r="AI482" s="118"/>
      <c r="AJ482" s="118"/>
    </row>
    <row r="483" ht="14.2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c r="AA483" s="118"/>
      <c r="AB483" s="118"/>
      <c r="AC483" s="118"/>
      <c r="AD483" s="118"/>
      <c r="AE483" s="118"/>
      <c r="AF483" s="118"/>
      <c r="AG483" s="118"/>
      <c r="AH483" s="118"/>
      <c r="AI483" s="118"/>
      <c r="AJ483" s="118"/>
    </row>
    <row r="484" ht="14.2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c r="AA484" s="118"/>
      <c r="AB484" s="118"/>
      <c r="AC484" s="118"/>
      <c r="AD484" s="118"/>
      <c r="AE484" s="118"/>
      <c r="AF484" s="118"/>
      <c r="AG484" s="118"/>
      <c r="AH484" s="118"/>
      <c r="AI484" s="118"/>
      <c r="AJ484" s="118"/>
    </row>
    <row r="485" ht="14.2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c r="AA485" s="118"/>
      <c r="AB485" s="118"/>
      <c r="AC485" s="118"/>
      <c r="AD485" s="118"/>
      <c r="AE485" s="118"/>
      <c r="AF485" s="118"/>
      <c r="AG485" s="118"/>
      <c r="AH485" s="118"/>
      <c r="AI485" s="118"/>
      <c r="AJ485" s="118"/>
    </row>
    <row r="486" ht="14.2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c r="AA486" s="118"/>
      <c r="AB486" s="118"/>
      <c r="AC486" s="118"/>
      <c r="AD486" s="118"/>
      <c r="AE486" s="118"/>
      <c r="AF486" s="118"/>
      <c r="AG486" s="118"/>
      <c r="AH486" s="118"/>
      <c r="AI486" s="118"/>
      <c r="AJ486" s="118"/>
    </row>
    <row r="487" ht="14.2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c r="AA487" s="118"/>
      <c r="AB487" s="118"/>
      <c r="AC487" s="118"/>
      <c r="AD487" s="118"/>
      <c r="AE487" s="118"/>
      <c r="AF487" s="118"/>
      <c r="AG487" s="118"/>
      <c r="AH487" s="118"/>
      <c r="AI487" s="118"/>
      <c r="AJ487" s="118"/>
    </row>
    <row r="488" ht="14.2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c r="AA488" s="118"/>
      <c r="AB488" s="118"/>
      <c r="AC488" s="118"/>
      <c r="AD488" s="118"/>
      <c r="AE488" s="118"/>
      <c r="AF488" s="118"/>
      <c r="AG488" s="118"/>
      <c r="AH488" s="118"/>
      <c r="AI488" s="118"/>
      <c r="AJ488" s="118"/>
    </row>
    <row r="489" ht="14.2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c r="AA489" s="118"/>
      <c r="AB489" s="118"/>
      <c r="AC489" s="118"/>
      <c r="AD489" s="118"/>
      <c r="AE489" s="118"/>
      <c r="AF489" s="118"/>
      <c r="AG489" s="118"/>
      <c r="AH489" s="118"/>
      <c r="AI489" s="118"/>
      <c r="AJ489" s="118"/>
    </row>
    <row r="490" ht="14.2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c r="AA490" s="118"/>
      <c r="AB490" s="118"/>
      <c r="AC490" s="118"/>
      <c r="AD490" s="118"/>
      <c r="AE490" s="118"/>
      <c r="AF490" s="118"/>
      <c r="AG490" s="118"/>
      <c r="AH490" s="118"/>
      <c r="AI490" s="118"/>
      <c r="AJ490" s="118"/>
    </row>
    <row r="491" ht="14.2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c r="AC491" s="118"/>
      <c r="AD491" s="118"/>
      <c r="AE491" s="118"/>
      <c r="AF491" s="118"/>
      <c r="AG491" s="118"/>
      <c r="AH491" s="118"/>
      <c r="AI491" s="118"/>
      <c r="AJ491" s="118"/>
    </row>
    <row r="492" ht="14.2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c r="AC492" s="118"/>
      <c r="AD492" s="118"/>
      <c r="AE492" s="118"/>
      <c r="AF492" s="118"/>
      <c r="AG492" s="118"/>
      <c r="AH492" s="118"/>
      <c r="AI492" s="118"/>
      <c r="AJ492" s="118"/>
    </row>
    <row r="493" ht="14.2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c r="AC493" s="118"/>
      <c r="AD493" s="118"/>
      <c r="AE493" s="118"/>
      <c r="AF493" s="118"/>
      <c r="AG493" s="118"/>
      <c r="AH493" s="118"/>
      <c r="AI493" s="118"/>
      <c r="AJ493" s="118"/>
    </row>
    <row r="494" ht="14.2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c r="AC494" s="118"/>
      <c r="AD494" s="118"/>
      <c r="AE494" s="118"/>
      <c r="AF494" s="118"/>
      <c r="AG494" s="118"/>
      <c r="AH494" s="118"/>
      <c r="AI494" s="118"/>
      <c r="AJ494" s="118"/>
    </row>
    <row r="495" ht="14.2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c r="AA495" s="118"/>
      <c r="AB495" s="118"/>
      <c r="AC495" s="118"/>
      <c r="AD495" s="118"/>
      <c r="AE495" s="118"/>
      <c r="AF495" s="118"/>
      <c r="AG495" s="118"/>
      <c r="AH495" s="118"/>
      <c r="AI495" s="118"/>
      <c r="AJ495" s="118"/>
    </row>
    <row r="496" ht="14.2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c r="AA496" s="118"/>
      <c r="AB496" s="118"/>
      <c r="AC496" s="118"/>
      <c r="AD496" s="118"/>
      <c r="AE496" s="118"/>
      <c r="AF496" s="118"/>
      <c r="AG496" s="118"/>
      <c r="AH496" s="118"/>
      <c r="AI496" s="118"/>
      <c r="AJ496" s="118"/>
    </row>
    <row r="497" ht="14.2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c r="AA497" s="118"/>
      <c r="AB497" s="118"/>
      <c r="AC497" s="118"/>
      <c r="AD497" s="118"/>
      <c r="AE497" s="118"/>
      <c r="AF497" s="118"/>
      <c r="AG497" s="118"/>
      <c r="AH497" s="118"/>
      <c r="AI497" s="118"/>
      <c r="AJ497" s="118"/>
    </row>
    <row r="498" ht="14.2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c r="AA498" s="118"/>
      <c r="AB498" s="118"/>
      <c r="AC498" s="118"/>
      <c r="AD498" s="118"/>
      <c r="AE498" s="118"/>
      <c r="AF498" s="118"/>
      <c r="AG498" s="118"/>
      <c r="AH498" s="118"/>
      <c r="AI498" s="118"/>
      <c r="AJ498" s="118"/>
    </row>
    <row r="499" ht="14.2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c r="AA499" s="118"/>
      <c r="AB499" s="118"/>
      <c r="AC499" s="118"/>
      <c r="AD499" s="118"/>
      <c r="AE499" s="118"/>
      <c r="AF499" s="118"/>
      <c r="AG499" s="118"/>
      <c r="AH499" s="118"/>
      <c r="AI499" s="118"/>
      <c r="AJ499" s="118"/>
    </row>
    <row r="500" ht="14.2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c r="AA500" s="118"/>
      <c r="AB500" s="118"/>
      <c r="AC500" s="118"/>
      <c r="AD500" s="118"/>
      <c r="AE500" s="118"/>
      <c r="AF500" s="118"/>
      <c r="AG500" s="118"/>
      <c r="AH500" s="118"/>
      <c r="AI500" s="118"/>
      <c r="AJ500" s="118"/>
    </row>
    <row r="501" ht="14.2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c r="AC501" s="118"/>
      <c r="AD501" s="118"/>
      <c r="AE501" s="118"/>
      <c r="AF501" s="118"/>
      <c r="AG501" s="118"/>
      <c r="AH501" s="118"/>
      <c r="AI501" s="118"/>
      <c r="AJ501" s="118"/>
    </row>
    <row r="502" ht="14.2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8"/>
      <c r="AB502" s="118"/>
      <c r="AC502" s="118"/>
      <c r="AD502" s="118"/>
      <c r="AE502" s="118"/>
      <c r="AF502" s="118"/>
      <c r="AG502" s="118"/>
      <c r="AH502" s="118"/>
      <c r="AI502" s="118"/>
      <c r="AJ502" s="118"/>
    </row>
    <row r="503" ht="14.2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c r="AA503" s="118"/>
      <c r="AB503" s="118"/>
      <c r="AC503" s="118"/>
      <c r="AD503" s="118"/>
      <c r="AE503" s="118"/>
      <c r="AF503" s="118"/>
      <c r="AG503" s="118"/>
      <c r="AH503" s="118"/>
      <c r="AI503" s="118"/>
      <c r="AJ503" s="118"/>
    </row>
    <row r="504" ht="14.2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c r="AC504" s="118"/>
      <c r="AD504" s="118"/>
      <c r="AE504" s="118"/>
      <c r="AF504" s="118"/>
      <c r="AG504" s="118"/>
      <c r="AH504" s="118"/>
      <c r="AI504" s="118"/>
      <c r="AJ504" s="118"/>
    </row>
    <row r="505" ht="14.2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c r="AA505" s="118"/>
      <c r="AB505" s="118"/>
      <c r="AC505" s="118"/>
      <c r="AD505" s="118"/>
      <c r="AE505" s="118"/>
      <c r="AF505" s="118"/>
      <c r="AG505" s="118"/>
      <c r="AH505" s="118"/>
      <c r="AI505" s="118"/>
      <c r="AJ505" s="118"/>
    </row>
    <row r="506" ht="14.2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c r="AA506" s="118"/>
      <c r="AB506" s="118"/>
      <c r="AC506" s="118"/>
      <c r="AD506" s="118"/>
      <c r="AE506" s="118"/>
      <c r="AF506" s="118"/>
      <c r="AG506" s="118"/>
      <c r="AH506" s="118"/>
      <c r="AI506" s="118"/>
      <c r="AJ506" s="118"/>
    </row>
    <row r="507" ht="14.2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c r="AA507" s="118"/>
      <c r="AB507" s="118"/>
      <c r="AC507" s="118"/>
      <c r="AD507" s="118"/>
      <c r="AE507" s="118"/>
      <c r="AF507" s="118"/>
      <c r="AG507" s="118"/>
      <c r="AH507" s="118"/>
      <c r="AI507" s="118"/>
      <c r="AJ507" s="118"/>
    </row>
    <row r="508" ht="14.2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c r="AA508" s="118"/>
      <c r="AB508" s="118"/>
      <c r="AC508" s="118"/>
      <c r="AD508" s="118"/>
      <c r="AE508" s="118"/>
      <c r="AF508" s="118"/>
      <c r="AG508" s="118"/>
      <c r="AH508" s="118"/>
      <c r="AI508" s="118"/>
      <c r="AJ508" s="118"/>
    </row>
    <row r="509" ht="14.2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c r="AA509" s="118"/>
      <c r="AB509" s="118"/>
      <c r="AC509" s="118"/>
      <c r="AD509" s="118"/>
      <c r="AE509" s="118"/>
      <c r="AF509" s="118"/>
      <c r="AG509" s="118"/>
      <c r="AH509" s="118"/>
      <c r="AI509" s="118"/>
      <c r="AJ509" s="118"/>
    </row>
    <row r="510" ht="14.2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c r="AC510" s="118"/>
      <c r="AD510" s="118"/>
      <c r="AE510" s="118"/>
      <c r="AF510" s="118"/>
      <c r="AG510" s="118"/>
      <c r="AH510" s="118"/>
      <c r="AI510" s="118"/>
      <c r="AJ510" s="118"/>
    </row>
    <row r="511" ht="14.2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c r="AG511" s="118"/>
      <c r="AH511" s="118"/>
      <c r="AI511" s="118"/>
      <c r="AJ511" s="118"/>
    </row>
    <row r="512" ht="14.2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c r="AA512" s="118"/>
      <c r="AB512" s="118"/>
      <c r="AC512" s="118"/>
      <c r="AD512" s="118"/>
      <c r="AE512" s="118"/>
      <c r="AF512" s="118"/>
      <c r="AG512" s="118"/>
      <c r="AH512" s="118"/>
      <c r="AI512" s="118"/>
      <c r="AJ512" s="118"/>
    </row>
    <row r="513" ht="14.2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c r="AA513" s="118"/>
      <c r="AB513" s="118"/>
      <c r="AC513" s="118"/>
      <c r="AD513" s="118"/>
      <c r="AE513" s="118"/>
      <c r="AF513" s="118"/>
      <c r="AG513" s="118"/>
      <c r="AH513" s="118"/>
      <c r="AI513" s="118"/>
      <c r="AJ513" s="118"/>
    </row>
    <row r="514" ht="14.2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c r="AA514" s="118"/>
      <c r="AB514" s="118"/>
      <c r="AC514" s="118"/>
      <c r="AD514" s="118"/>
      <c r="AE514" s="118"/>
      <c r="AF514" s="118"/>
      <c r="AG514" s="118"/>
      <c r="AH514" s="118"/>
      <c r="AI514" s="118"/>
      <c r="AJ514" s="118"/>
    </row>
    <row r="515" ht="14.2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c r="AA515" s="118"/>
      <c r="AB515" s="118"/>
      <c r="AC515" s="118"/>
      <c r="AD515" s="118"/>
      <c r="AE515" s="118"/>
      <c r="AF515" s="118"/>
      <c r="AG515" s="118"/>
      <c r="AH515" s="118"/>
      <c r="AI515" s="118"/>
      <c r="AJ515" s="118"/>
    </row>
    <row r="516" ht="14.2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c r="AA516" s="118"/>
      <c r="AB516" s="118"/>
      <c r="AC516" s="118"/>
      <c r="AD516" s="118"/>
      <c r="AE516" s="118"/>
      <c r="AF516" s="118"/>
      <c r="AG516" s="118"/>
      <c r="AH516" s="118"/>
      <c r="AI516" s="118"/>
      <c r="AJ516" s="118"/>
    </row>
    <row r="517" ht="14.2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c r="AA517" s="118"/>
      <c r="AB517" s="118"/>
      <c r="AC517" s="118"/>
      <c r="AD517" s="118"/>
      <c r="AE517" s="118"/>
      <c r="AF517" s="118"/>
      <c r="AG517" s="118"/>
      <c r="AH517" s="118"/>
      <c r="AI517" s="118"/>
      <c r="AJ517" s="118"/>
    </row>
    <row r="518" ht="14.2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c r="AA518" s="118"/>
      <c r="AB518" s="118"/>
      <c r="AC518" s="118"/>
      <c r="AD518" s="118"/>
      <c r="AE518" s="118"/>
      <c r="AF518" s="118"/>
      <c r="AG518" s="118"/>
      <c r="AH518" s="118"/>
      <c r="AI518" s="118"/>
      <c r="AJ518" s="118"/>
    </row>
    <row r="519" ht="14.2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c r="AA519" s="118"/>
      <c r="AB519" s="118"/>
      <c r="AC519" s="118"/>
      <c r="AD519" s="118"/>
      <c r="AE519" s="118"/>
      <c r="AF519" s="118"/>
      <c r="AG519" s="118"/>
      <c r="AH519" s="118"/>
      <c r="AI519" s="118"/>
      <c r="AJ519" s="118"/>
    </row>
    <row r="520" ht="14.2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c r="AA520" s="118"/>
      <c r="AB520" s="118"/>
      <c r="AC520" s="118"/>
      <c r="AD520" s="118"/>
      <c r="AE520" s="118"/>
      <c r="AF520" s="118"/>
      <c r="AG520" s="118"/>
      <c r="AH520" s="118"/>
      <c r="AI520" s="118"/>
      <c r="AJ520" s="118"/>
    </row>
    <row r="521" ht="14.2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c r="AA521" s="118"/>
      <c r="AB521" s="118"/>
      <c r="AC521" s="118"/>
      <c r="AD521" s="118"/>
      <c r="AE521" s="118"/>
      <c r="AF521" s="118"/>
      <c r="AG521" s="118"/>
      <c r="AH521" s="118"/>
      <c r="AI521" s="118"/>
      <c r="AJ521" s="118"/>
    </row>
    <row r="522" ht="14.2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c r="AA522" s="118"/>
      <c r="AB522" s="118"/>
      <c r="AC522" s="118"/>
      <c r="AD522" s="118"/>
      <c r="AE522" s="118"/>
      <c r="AF522" s="118"/>
      <c r="AG522" s="118"/>
      <c r="AH522" s="118"/>
      <c r="AI522" s="118"/>
      <c r="AJ522" s="118"/>
    </row>
    <row r="523" ht="14.2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c r="AA523" s="118"/>
      <c r="AB523" s="118"/>
      <c r="AC523" s="118"/>
      <c r="AD523" s="118"/>
      <c r="AE523" s="118"/>
      <c r="AF523" s="118"/>
      <c r="AG523" s="118"/>
      <c r="AH523" s="118"/>
      <c r="AI523" s="118"/>
      <c r="AJ523" s="118"/>
    </row>
    <row r="524" ht="14.2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c r="AA524" s="118"/>
      <c r="AB524" s="118"/>
      <c r="AC524" s="118"/>
      <c r="AD524" s="118"/>
      <c r="AE524" s="118"/>
      <c r="AF524" s="118"/>
      <c r="AG524" s="118"/>
      <c r="AH524" s="118"/>
      <c r="AI524" s="118"/>
      <c r="AJ524" s="118"/>
    </row>
    <row r="525" ht="14.2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c r="AA525" s="118"/>
      <c r="AB525" s="118"/>
      <c r="AC525" s="118"/>
      <c r="AD525" s="118"/>
      <c r="AE525" s="118"/>
      <c r="AF525" s="118"/>
      <c r="AG525" s="118"/>
      <c r="AH525" s="118"/>
      <c r="AI525" s="118"/>
      <c r="AJ525" s="118"/>
    </row>
    <row r="526" ht="14.2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c r="AA526" s="118"/>
      <c r="AB526" s="118"/>
      <c r="AC526" s="118"/>
      <c r="AD526" s="118"/>
      <c r="AE526" s="118"/>
      <c r="AF526" s="118"/>
      <c r="AG526" s="118"/>
      <c r="AH526" s="118"/>
      <c r="AI526" s="118"/>
      <c r="AJ526" s="118"/>
    </row>
    <row r="527" ht="14.2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c r="AA527" s="118"/>
      <c r="AB527" s="118"/>
      <c r="AC527" s="118"/>
      <c r="AD527" s="118"/>
      <c r="AE527" s="118"/>
      <c r="AF527" s="118"/>
      <c r="AG527" s="118"/>
      <c r="AH527" s="118"/>
      <c r="AI527" s="118"/>
      <c r="AJ527" s="118"/>
    </row>
    <row r="528" ht="14.2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c r="AA528" s="118"/>
      <c r="AB528" s="118"/>
      <c r="AC528" s="118"/>
      <c r="AD528" s="118"/>
      <c r="AE528" s="118"/>
      <c r="AF528" s="118"/>
      <c r="AG528" s="118"/>
      <c r="AH528" s="118"/>
      <c r="AI528" s="118"/>
      <c r="AJ528" s="118"/>
    </row>
    <row r="529" ht="14.2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c r="AA529" s="118"/>
      <c r="AB529" s="118"/>
      <c r="AC529" s="118"/>
      <c r="AD529" s="118"/>
      <c r="AE529" s="118"/>
      <c r="AF529" s="118"/>
      <c r="AG529" s="118"/>
      <c r="AH529" s="118"/>
      <c r="AI529" s="118"/>
      <c r="AJ529" s="118"/>
    </row>
    <row r="530" ht="14.2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c r="AA530" s="118"/>
      <c r="AB530" s="118"/>
      <c r="AC530" s="118"/>
      <c r="AD530" s="118"/>
      <c r="AE530" s="118"/>
      <c r="AF530" s="118"/>
      <c r="AG530" s="118"/>
      <c r="AH530" s="118"/>
      <c r="AI530" s="118"/>
      <c r="AJ530" s="118"/>
    </row>
    <row r="531" ht="14.2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c r="AA531" s="118"/>
      <c r="AB531" s="118"/>
      <c r="AC531" s="118"/>
      <c r="AD531" s="118"/>
      <c r="AE531" s="118"/>
      <c r="AF531" s="118"/>
      <c r="AG531" s="118"/>
      <c r="AH531" s="118"/>
      <c r="AI531" s="118"/>
      <c r="AJ531" s="118"/>
    </row>
    <row r="532" ht="14.2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c r="AA532" s="118"/>
      <c r="AB532" s="118"/>
      <c r="AC532" s="118"/>
      <c r="AD532" s="118"/>
      <c r="AE532" s="118"/>
      <c r="AF532" s="118"/>
      <c r="AG532" s="118"/>
      <c r="AH532" s="118"/>
      <c r="AI532" s="118"/>
      <c r="AJ532" s="118"/>
    </row>
    <row r="533" ht="14.2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c r="AA533" s="118"/>
      <c r="AB533" s="118"/>
      <c r="AC533" s="118"/>
      <c r="AD533" s="118"/>
      <c r="AE533" s="118"/>
      <c r="AF533" s="118"/>
      <c r="AG533" s="118"/>
      <c r="AH533" s="118"/>
      <c r="AI533" s="118"/>
      <c r="AJ533" s="118"/>
    </row>
    <row r="534" ht="14.2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c r="AA534" s="118"/>
      <c r="AB534" s="118"/>
      <c r="AC534" s="118"/>
      <c r="AD534" s="118"/>
      <c r="AE534" s="118"/>
      <c r="AF534" s="118"/>
      <c r="AG534" s="118"/>
      <c r="AH534" s="118"/>
      <c r="AI534" s="118"/>
      <c r="AJ534" s="118"/>
    </row>
    <row r="535" ht="14.2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c r="AA535" s="118"/>
      <c r="AB535" s="118"/>
      <c r="AC535" s="118"/>
      <c r="AD535" s="118"/>
      <c r="AE535" s="118"/>
      <c r="AF535" s="118"/>
      <c r="AG535" s="118"/>
      <c r="AH535" s="118"/>
      <c r="AI535" s="118"/>
      <c r="AJ535" s="118"/>
    </row>
    <row r="536" ht="14.2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c r="AA536" s="118"/>
      <c r="AB536" s="118"/>
      <c r="AC536" s="118"/>
      <c r="AD536" s="118"/>
      <c r="AE536" s="118"/>
      <c r="AF536" s="118"/>
      <c r="AG536" s="118"/>
      <c r="AH536" s="118"/>
      <c r="AI536" s="118"/>
      <c r="AJ536" s="118"/>
    </row>
    <row r="537" ht="14.2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c r="AA537" s="118"/>
      <c r="AB537" s="118"/>
      <c r="AC537" s="118"/>
      <c r="AD537" s="118"/>
      <c r="AE537" s="118"/>
      <c r="AF537" s="118"/>
      <c r="AG537" s="118"/>
      <c r="AH537" s="118"/>
      <c r="AI537" s="118"/>
      <c r="AJ537" s="118"/>
    </row>
    <row r="538" ht="14.2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c r="AA538" s="118"/>
      <c r="AB538" s="118"/>
      <c r="AC538" s="118"/>
      <c r="AD538" s="118"/>
      <c r="AE538" s="118"/>
      <c r="AF538" s="118"/>
      <c r="AG538" s="118"/>
      <c r="AH538" s="118"/>
      <c r="AI538" s="118"/>
      <c r="AJ538" s="118"/>
    </row>
    <row r="539" ht="14.2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c r="AA539" s="118"/>
      <c r="AB539" s="118"/>
      <c r="AC539" s="118"/>
      <c r="AD539" s="118"/>
      <c r="AE539" s="118"/>
      <c r="AF539" s="118"/>
      <c r="AG539" s="118"/>
      <c r="AH539" s="118"/>
      <c r="AI539" s="118"/>
      <c r="AJ539" s="118"/>
    </row>
    <row r="540" ht="14.2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c r="AA540" s="118"/>
      <c r="AB540" s="118"/>
      <c r="AC540" s="118"/>
      <c r="AD540" s="118"/>
      <c r="AE540" s="118"/>
      <c r="AF540" s="118"/>
      <c r="AG540" s="118"/>
      <c r="AH540" s="118"/>
      <c r="AI540" s="118"/>
      <c r="AJ540" s="118"/>
    </row>
    <row r="541" ht="14.2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c r="AA541" s="118"/>
      <c r="AB541" s="118"/>
      <c r="AC541" s="118"/>
      <c r="AD541" s="118"/>
      <c r="AE541" s="118"/>
      <c r="AF541" s="118"/>
      <c r="AG541" s="118"/>
      <c r="AH541" s="118"/>
      <c r="AI541" s="118"/>
      <c r="AJ541" s="118"/>
    </row>
    <row r="542" ht="14.2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c r="AA542" s="118"/>
      <c r="AB542" s="118"/>
      <c r="AC542" s="118"/>
      <c r="AD542" s="118"/>
      <c r="AE542" s="118"/>
      <c r="AF542" s="118"/>
      <c r="AG542" s="118"/>
      <c r="AH542" s="118"/>
      <c r="AI542" s="118"/>
      <c r="AJ542" s="118"/>
    </row>
    <row r="543" ht="14.2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c r="AA543" s="118"/>
      <c r="AB543" s="118"/>
      <c r="AC543" s="118"/>
      <c r="AD543" s="118"/>
      <c r="AE543" s="118"/>
      <c r="AF543" s="118"/>
      <c r="AG543" s="118"/>
      <c r="AH543" s="118"/>
      <c r="AI543" s="118"/>
      <c r="AJ543" s="118"/>
    </row>
    <row r="544" ht="14.2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c r="AA544" s="118"/>
      <c r="AB544" s="118"/>
      <c r="AC544" s="118"/>
      <c r="AD544" s="118"/>
      <c r="AE544" s="118"/>
      <c r="AF544" s="118"/>
      <c r="AG544" s="118"/>
      <c r="AH544" s="118"/>
      <c r="AI544" s="118"/>
      <c r="AJ544" s="118"/>
    </row>
    <row r="545" ht="14.2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c r="AA545" s="118"/>
      <c r="AB545" s="118"/>
      <c r="AC545" s="118"/>
      <c r="AD545" s="118"/>
      <c r="AE545" s="118"/>
      <c r="AF545" s="118"/>
      <c r="AG545" s="118"/>
      <c r="AH545" s="118"/>
      <c r="AI545" s="118"/>
      <c r="AJ545" s="118"/>
    </row>
    <row r="546" ht="14.2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c r="AA546" s="118"/>
      <c r="AB546" s="118"/>
      <c r="AC546" s="118"/>
      <c r="AD546" s="118"/>
      <c r="AE546" s="118"/>
      <c r="AF546" s="118"/>
      <c r="AG546" s="118"/>
      <c r="AH546" s="118"/>
      <c r="AI546" s="118"/>
      <c r="AJ546" s="118"/>
    </row>
    <row r="547" ht="14.2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c r="AA547" s="118"/>
      <c r="AB547" s="118"/>
      <c r="AC547" s="118"/>
      <c r="AD547" s="118"/>
      <c r="AE547" s="118"/>
      <c r="AF547" s="118"/>
      <c r="AG547" s="118"/>
      <c r="AH547" s="118"/>
      <c r="AI547" s="118"/>
      <c r="AJ547" s="118"/>
    </row>
    <row r="548" ht="14.2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c r="AA548" s="118"/>
      <c r="AB548" s="118"/>
      <c r="AC548" s="118"/>
      <c r="AD548" s="118"/>
      <c r="AE548" s="118"/>
      <c r="AF548" s="118"/>
      <c r="AG548" s="118"/>
      <c r="AH548" s="118"/>
      <c r="AI548" s="118"/>
      <c r="AJ548" s="118"/>
    </row>
    <row r="549" ht="14.2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c r="AA549" s="118"/>
      <c r="AB549" s="118"/>
      <c r="AC549" s="118"/>
      <c r="AD549" s="118"/>
      <c r="AE549" s="118"/>
      <c r="AF549" s="118"/>
      <c r="AG549" s="118"/>
      <c r="AH549" s="118"/>
      <c r="AI549" s="118"/>
      <c r="AJ549" s="118"/>
    </row>
    <row r="550" ht="14.2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c r="AA550" s="118"/>
      <c r="AB550" s="118"/>
      <c r="AC550" s="118"/>
      <c r="AD550" s="118"/>
      <c r="AE550" s="118"/>
      <c r="AF550" s="118"/>
      <c r="AG550" s="118"/>
      <c r="AH550" s="118"/>
      <c r="AI550" s="118"/>
      <c r="AJ550" s="118"/>
    </row>
    <row r="551" ht="14.2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c r="AA551" s="118"/>
      <c r="AB551" s="118"/>
      <c r="AC551" s="118"/>
      <c r="AD551" s="118"/>
      <c r="AE551" s="118"/>
      <c r="AF551" s="118"/>
      <c r="AG551" s="118"/>
      <c r="AH551" s="118"/>
      <c r="AI551" s="118"/>
      <c r="AJ551" s="118"/>
    </row>
    <row r="552" ht="14.2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c r="AA552" s="118"/>
      <c r="AB552" s="118"/>
      <c r="AC552" s="118"/>
      <c r="AD552" s="118"/>
      <c r="AE552" s="118"/>
      <c r="AF552" s="118"/>
      <c r="AG552" s="118"/>
      <c r="AH552" s="118"/>
      <c r="AI552" s="118"/>
      <c r="AJ552" s="118"/>
    </row>
    <row r="553" ht="14.2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c r="AA553" s="118"/>
      <c r="AB553" s="118"/>
      <c r="AC553" s="118"/>
      <c r="AD553" s="118"/>
      <c r="AE553" s="118"/>
      <c r="AF553" s="118"/>
      <c r="AG553" s="118"/>
      <c r="AH553" s="118"/>
      <c r="AI553" s="118"/>
      <c r="AJ553" s="118"/>
    </row>
    <row r="554" ht="14.2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c r="AA554" s="118"/>
      <c r="AB554" s="118"/>
      <c r="AC554" s="118"/>
      <c r="AD554" s="118"/>
      <c r="AE554" s="118"/>
      <c r="AF554" s="118"/>
      <c r="AG554" s="118"/>
      <c r="AH554" s="118"/>
      <c r="AI554" s="118"/>
      <c r="AJ554" s="118"/>
    </row>
    <row r="555" ht="14.2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c r="AA555" s="118"/>
      <c r="AB555" s="118"/>
      <c r="AC555" s="118"/>
      <c r="AD555" s="118"/>
      <c r="AE555" s="118"/>
      <c r="AF555" s="118"/>
      <c r="AG555" s="118"/>
      <c r="AH555" s="118"/>
      <c r="AI555" s="118"/>
      <c r="AJ555" s="118"/>
    </row>
    <row r="556" ht="14.2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c r="AA556" s="118"/>
      <c r="AB556" s="118"/>
      <c r="AC556" s="118"/>
      <c r="AD556" s="118"/>
      <c r="AE556" s="118"/>
      <c r="AF556" s="118"/>
      <c r="AG556" s="118"/>
      <c r="AH556" s="118"/>
      <c r="AI556" s="118"/>
      <c r="AJ556" s="118"/>
    </row>
    <row r="557" ht="14.2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c r="AA557" s="118"/>
      <c r="AB557" s="118"/>
      <c r="AC557" s="118"/>
      <c r="AD557" s="118"/>
      <c r="AE557" s="118"/>
      <c r="AF557" s="118"/>
      <c r="AG557" s="118"/>
      <c r="AH557" s="118"/>
      <c r="AI557" s="118"/>
      <c r="AJ557" s="118"/>
    </row>
    <row r="558" ht="14.2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c r="AA558" s="118"/>
      <c r="AB558" s="118"/>
      <c r="AC558" s="118"/>
      <c r="AD558" s="118"/>
      <c r="AE558" s="118"/>
      <c r="AF558" s="118"/>
      <c r="AG558" s="118"/>
      <c r="AH558" s="118"/>
      <c r="AI558" s="118"/>
      <c r="AJ558" s="118"/>
    </row>
    <row r="559" ht="14.2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c r="AA559" s="118"/>
      <c r="AB559" s="118"/>
      <c r="AC559" s="118"/>
      <c r="AD559" s="118"/>
      <c r="AE559" s="118"/>
      <c r="AF559" s="118"/>
      <c r="AG559" s="118"/>
      <c r="AH559" s="118"/>
      <c r="AI559" s="118"/>
      <c r="AJ559" s="118"/>
    </row>
    <row r="560" ht="14.2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c r="AA560" s="118"/>
      <c r="AB560" s="118"/>
      <c r="AC560" s="118"/>
      <c r="AD560" s="118"/>
      <c r="AE560" s="118"/>
      <c r="AF560" s="118"/>
      <c r="AG560" s="118"/>
      <c r="AH560" s="118"/>
      <c r="AI560" s="118"/>
      <c r="AJ560" s="118"/>
    </row>
    <row r="561" ht="14.2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c r="AC561" s="118"/>
      <c r="AD561" s="118"/>
      <c r="AE561" s="118"/>
      <c r="AF561" s="118"/>
      <c r="AG561" s="118"/>
      <c r="AH561" s="118"/>
      <c r="AI561" s="118"/>
      <c r="AJ561" s="118"/>
    </row>
    <row r="562" ht="14.2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c r="AC562" s="118"/>
      <c r="AD562" s="118"/>
      <c r="AE562" s="118"/>
      <c r="AF562" s="118"/>
      <c r="AG562" s="118"/>
      <c r="AH562" s="118"/>
      <c r="AI562" s="118"/>
      <c r="AJ562" s="118"/>
    </row>
    <row r="563" ht="14.2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c r="AC563" s="118"/>
      <c r="AD563" s="118"/>
      <c r="AE563" s="118"/>
      <c r="AF563" s="118"/>
      <c r="AG563" s="118"/>
      <c r="AH563" s="118"/>
      <c r="AI563" s="118"/>
      <c r="AJ563" s="118"/>
    </row>
    <row r="564" ht="14.2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c r="AA564" s="118"/>
      <c r="AB564" s="118"/>
      <c r="AC564" s="118"/>
      <c r="AD564" s="118"/>
      <c r="AE564" s="118"/>
      <c r="AF564" s="118"/>
      <c r="AG564" s="118"/>
      <c r="AH564" s="118"/>
      <c r="AI564" s="118"/>
      <c r="AJ564" s="118"/>
    </row>
    <row r="565" ht="14.2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c r="AA565" s="118"/>
      <c r="AB565" s="118"/>
      <c r="AC565" s="118"/>
      <c r="AD565" s="118"/>
      <c r="AE565" s="118"/>
      <c r="AF565" s="118"/>
      <c r="AG565" s="118"/>
      <c r="AH565" s="118"/>
      <c r="AI565" s="118"/>
      <c r="AJ565" s="118"/>
    </row>
    <row r="566" ht="14.2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c r="AA566" s="118"/>
      <c r="AB566" s="118"/>
      <c r="AC566" s="118"/>
      <c r="AD566" s="118"/>
      <c r="AE566" s="118"/>
      <c r="AF566" s="118"/>
      <c r="AG566" s="118"/>
      <c r="AH566" s="118"/>
      <c r="AI566" s="118"/>
      <c r="AJ566" s="118"/>
    </row>
    <row r="567" ht="14.2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c r="AA567" s="118"/>
      <c r="AB567" s="118"/>
      <c r="AC567" s="118"/>
      <c r="AD567" s="118"/>
      <c r="AE567" s="118"/>
      <c r="AF567" s="118"/>
      <c r="AG567" s="118"/>
      <c r="AH567" s="118"/>
      <c r="AI567" s="118"/>
      <c r="AJ567" s="118"/>
    </row>
    <row r="568" ht="14.2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c r="AA568" s="118"/>
      <c r="AB568" s="118"/>
      <c r="AC568" s="118"/>
      <c r="AD568" s="118"/>
      <c r="AE568" s="118"/>
      <c r="AF568" s="118"/>
      <c r="AG568" s="118"/>
      <c r="AH568" s="118"/>
      <c r="AI568" s="118"/>
      <c r="AJ568" s="118"/>
    </row>
    <row r="569" ht="14.2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c r="AA569" s="118"/>
      <c r="AB569" s="118"/>
      <c r="AC569" s="118"/>
      <c r="AD569" s="118"/>
      <c r="AE569" s="118"/>
      <c r="AF569" s="118"/>
      <c r="AG569" s="118"/>
      <c r="AH569" s="118"/>
      <c r="AI569" s="118"/>
      <c r="AJ569" s="118"/>
    </row>
    <row r="570" ht="14.2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c r="AA570" s="118"/>
      <c r="AB570" s="118"/>
      <c r="AC570" s="118"/>
      <c r="AD570" s="118"/>
      <c r="AE570" s="118"/>
      <c r="AF570" s="118"/>
      <c r="AG570" s="118"/>
      <c r="AH570" s="118"/>
      <c r="AI570" s="118"/>
      <c r="AJ570" s="118"/>
    </row>
    <row r="571" ht="14.2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c r="AA571" s="118"/>
      <c r="AB571" s="118"/>
      <c r="AC571" s="118"/>
      <c r="AD571" s="118"/>
      <c r="AE571" s="118"/>
      <c r="AF571" s="118"/>
      <c r="AG571" s="118"/>
      <c r="AH571" s="118"/>
      <c r="AI571" s="118"/>
      <c r="AJ571" s="118"/>
    </row>
    <row r="572" ht="14.2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c r="AA572" s="118"/>
      <c r="AB572" s="118"/>
      <c r="AC572" s="118"/>
      <c r="AD572" s="118"/>
      <c r="AE572" s="118"/>
      <c r="AF572" s="118"/>
      <c r="AG572" s="118"/>
      <c r="AH572" s="118"/>
      <c r="AI572" s="118"/>
      <c r="AJ572" s="118"/>
    </row>
    <row r="573" ht="14.2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c r="AA573" s="118"/>
      <c r="AB573" s="118"/>
      <c r="AC573" s="118"/>
      <c r="AD573" s="118"/>
      <c r="AE573" s="118"/>
      <c r="AF573" s="118"/>
      <c r="AG573" s="118"/>
      <c r="AH573" s="118"/>
      <c r="AI573" s="118"/>
      <c r="AJ573" s="118"/>
    </row>
    <row r="574" ht="14.2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c r="AA574" s="118"/>
      <c r="AB574" s="118"/>
      <c r="AC574" s="118"/>
      <c r="AD574" s="118"/>
      <c r="AE574" s="118"/>
      <c r="AF574" s="118"/>
      <c r="AG574" s="118"/>
      <c r="AH574" s="118"/>
      <c r="AI574" s="118"/>
      <c r="AJ574" s="118"/>
    </row>
    <row r="575" ht="14.2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c r="AA575" s="118"/>
      <c r="AB575" s="118"/>
      <c r="AC575" s="118"/>
      <c r="AD575" s="118"/>
      <c r="AE575" s="118"/>
      <c r="AF575" s="118"/>
      <c r="AG575" s="118"/>
      <c r="AH575" s="118"/>
      <c r="AI575" s="118"/>
      <c r="AJ575" s="118"/>
    </row>
    <row r="576" ht="14.2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c r="AA576" s="118"/>
      <c r="AB576" s="118"/>
      <c r="AC576" s="118"/>
      <c r="AD576" s="118"/>
      <c r="AE576" s="118"/>
      <c r="AF576" s="118"/>
      <c r="AG576" s="118"/>
      <c r="AH576" s="118"/>
      <c r="AI576" s="118"/>
      <c r="AJ576" s="118"/>
    </row>
    <row r="577" ht="14.2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c r="AA577" s="118"/>
      <c r="AB577" s="118"/>
      <c r="AC577" s="118"/>
      <c r="AD577" s="118"/>
      <c r="AE577" s="118"/>
      <c r="AF577" s="118"/>
      <c r="AG577" s="118"/>
      <c r="AH577" s="118"/>
      <c r="AI577" s="118"/>
      <c r="AJ577" s="118"/>
    </row>
    <row r="578" ht="14.2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c r="AA578" s="118"/>
      <c r="AB578" s="118"/>
      <c r="AC578" s="118"/>
      <c r="AD578" s="118"/>
      <c r="AE578" s="118"/>
      <c r="AF578" s="118"/>
      <c r="AG578" s="118"/>
      <c r="AH578" s="118"/>
      <c r="AI578" s="118"/>
      <c r="AJ578" s="118"/>
    </row>
    <row r="579" ht="14.2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c r="AA579" s="118"/>
      <c r="AB579" s="118"/>
      <c r="AC579" s="118"/>
      <c r="AD579" s="118"/>
      <c r="AE579" s="118"/>
      <c r="AF579" s="118"/>
      <c r="AG579" s="118"/>
      <c r="AH579" s="118"/>
      <c r="AI579" s="118"/>
      <c r="AJ579" s="118"/>
    </row>
    <row r="580" ht="14.2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c r="AA580" s="118"/>
      <c r="AB580" s="118"/>
      <c r="AC580" s="118"/>
      <c r="AD580" s="118"/>
      <c r="AE580" s="118"/>
      <c r="AF580" s="118"/>
      <c r="AG580" s="118"/>
      <c r="AH580" s="118"/>
      <c r="AI580" s="118"/>
      <c r="AJ580" s="118"/>
    </row>
    <row r="581" ht="14.2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c r="AA581" s="118"/>
      <c r="AB581" s="118"/>
      <c r="AC581" s="118"/>
      <c r="AD581" s="118"/>
      <c r="AE581" s="118"/>
      <c r="AF581" s="118"/>
      <c r="AG581" s="118"/>
      <c r="AH581" s="118"/>
      <c r="AI581" s="118"/>
      <c r="AJ581" s="118"/>
    </row>
    <row r="582" ht="14.2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c r="AA582" s="118"/>
      <c r="AB582" s="118"/>
      <c r="AC582" s="118"/>
      <c r="AD582" s="118"/>
      <c r="AE582" s="118"/>
      <c r="AF582" s="118"/>
      <c r="AG582" s="118"/>
      <c r="AH582" s="118"/>
      <c r="AI582" s="118"/>
      <c r="AJ582" s="118"/>
    </row>
    <row r="583" ht="14.2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c r="AA583" s="118"/>
      <c r="AB583" s="118"/>
      <c r="AC583" s="118"/>
      <c r="AD583" s="118"/>
      <c r="AE583" s="118"/>
      <c r="AF583" s="118"/>
      <c r="AG583" s="118"/>
      <c r="AH583" s="118"/>
      <c r="AI583" s="118"/>
      <c r="AJ583" s="118"/>
    </row>
    <row r="584" ht="14.2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c r="AA584" s="118"/>
      <c r="AB584" s="118"/>
      <c r="AC584" s="118"/>
      <c r="AD584" s="118"/>
      <c r="AE584" s="118"/>
      <c r="AF584" s="118"/>
      <c r="AG584" s="118"/>
      <c r="AH584" s="118"/>
      <c r="AI584" s="118"/>
      <c r="AJ584" s="118"/>
    </row>
    <row r="585" ht="14.2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c r="AA585" s="118"/>
      <c r="AB585" s="118"/>
      <c r="AC585" s="118"/>
      <c r="AD585" s="118"/>
      <c r="AE585" s="118"/>
      <c r="AF585" s="118"/>
      <c r="AG585" s="118"/>
      <c r="AH585" s="118"/>
      <c r="AI585" s="118"/>
      <c r="AJ585" s="118"/>
    </row>
    <row r="586" ht="14.2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c r="AA586" s="118"/>
      <c r="AB586" s="118"/>
      <c r="AC586" s="118"/>
      <c r="AD586" s="118"/>
      <c r="AE586" s="118"/>
      <c r="AF586" s="118"/>
      <c r="AG586" s="118"/>
      <c r="AH586" s="118"/>
      <c r="AI586" s="118"/>
      <c r="AJ586" s="118"/>
    </row>
    <row r="587" ht="14.2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c r="AA587" s="118"/>
      <c r="AB587" s="118"/>
      <c r="AC587" s="118"/>
      <c r="AD587" s="118"/>
      <c r="AE587" s="118"/>
      <c r="AF587" s="118"/>
      <c r="AG587" s="118"/>
      <c r="AH587" s="118"/>
      <c r="AI587" s="118"/>
      <c r="AJ587" s="118"/>
    </row>
    <row r="588" ht="14.2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c r="AA588" s="118"/>
      <c r="AB588" s="118"/>
      <c r="AC588" s="118"/>
      <c r="AD588" s="118"/>
      <c r="AE588" s="118"/>
      <c r="AF588" s="118"/>
      <c r="AG588" s="118"/>
      <c r="AH588" s="118"/>
      <c r="AI588" s="118"/>
      <c r="AJ588" s="118"/>
    </row>
    <row r="589" ht="14.2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c r="AA589" s="118"/>
      <c r="AB589" s="118"/>
      <c r="AC589" s="118"/>
      <c r="AD589" s="118"/>
      <c r="AE589" s="118"/>
      <c r="AF589" s="118"/>
      <c r="AG589" s="118"/>
      <c r="AH589" s="118"/>
      <c r="AI589" s="118"/>
      <c r="AJ589" s="118"/>
    </row>
    <row r="590" ht="14.2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c r="AA590" s="118"/>
      <c r="AB590" s="118"/>
      <c r="AC590" s="118"/>
      <c r="AD590" s="118"/>
      <c r="AE590" s="118"/>
      <c r="AF590" s="118"/>
      <c r="AG590" s="118"/>
      <c r="AH590" s="118"/>
      <c r="AI590" s="118"/>
      <c r="AJ590" s="118"/>
    </row>
    <row r="591" ht="14.2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c r="AA591" s="118"/>
      <c r="AB591" s="118"/>
      <c r="AC591" s="118"/>
      <c r="AD591" s="118"/>
      <c r="AE591" s="118"/>
      <c r="AF591" s="118"/>
      <c r="AG591" s="118"/>
      <c r="AH591" s="118"/>
      <c r="AI591" s="118"/>
      <c r="AJ591" s="118"/>
    </row>
    <row r="592" ht="14.2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c r="AA592" s="118"/>
      <c r="AB592" s="118"/>
      <c r="AC592" s="118"/>
      <c r="AD592" s="118"/>
      <c r="AE592" s="118"/>
      <c r="AF592" s="118"/>
      <c r="AG592" s="118"/>
      <c r="AH592" s="118"/>
      <c r="AI592" s="118"/>
      <c r="AJ592" s="118"/>
    </row>
    <row r="593" ht="14.2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c r="AA593" s="118"/>
      <c r="AB593" s="118"/>
      <c r="AC593" s="118"/>
      <c r="AD593" s="118"/>
      <c r="AE593" s="118"/>
      <c r="AF593" s="118"/>
      <c r="AG593" s="118"/>
      <c r="AH593" s="118"/>
      <c r="AI593" s="118"/>
      <c r="AJ593" s="118"/>
    </row>
    <row r="594" ht="14.2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c r="AA594" s="118"/>
      <c r="AB594" s="118"/>
      <c r="AC594" s="118"/>
      <c r="AD594" s="118"/>
      <c r="AE594" s="118"/>
      <c r="AF594" s="118"/>
      <c r="AG594" s="118"/>
      <c r="AH594" s="118"/>
      <c r="AI594" s="118"/>
      <c r="AJ594" s="118"/>
    </row>
    <row r="595" ht="14.2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c r="AA595" s="118"/>
      <c r="AB595" s="118"/>
      <c r="AC595" s="118"/>
      <c r="AD595" s="118"/>
      <c r="AE595" s="118"/>
      <c r="AF595" s="118"/>
      <c r="AG595" s="118"/>
      <c r="AH595" s="118"/>
      <c r="AI595" s="118"/>
      <c r="AJ595" s="118"/>
    </row>
    <row r="596" ht="14.2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c r="AA596" s="118"/>
      <c r="AB596" s="118"/>
      <c r="AC596" s="118"/>
      <c r="AD596" s="118"/>
      <c r="AE596" s="118"/>
      <c r="AF596" s="118"/>
      <c r="AG596" s="118"/>
      <c r="AH596" s="118"/>
      <c r="AI596" s="118"/>
      <c r="AJ596" s="118"/>
    </row>
    <row r="597" ht="14.2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c r="AA597" s="118"/>
      <c r="AB597" s="118"/>
      <c r="AC597" s="118"/>
      <c r="AD597" s="118"/>
      <c r="AE597" s="118"/>
      <c r="AF597" s="118"/>
      <c r="AG597" s="118"/>
      <c r="AH597" s="118"/>
      <c r="AI597" s="118"/>
      <c r="AJ597" s="118"/>
    </row>
    <row r="598" ht="14.2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c r="AA598" s="118"/>
      <c r="AB598" s="118"/>
      <c r="AC598" s="118"/>
      <c r="AD598" s="118"/>
      <c r="AE598" s="118"/>
      <c r="AF598" s="118"/>
      <c r="AG598" s="118"/>
      <c r="AH598" s="118"/>
      <c r="AI598" s="118"/>
      <c r="AJ598" s="118"/>
    </row>
    <row r="599" ht="14.2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c r="AA599" s="118"/>
      <c r="AB599" s="118"/>
      <c r="AC599" s="118"/>
      <c r="AD599" s="118"/>
      <c r="AE599" s="118"/>
      <c r="AF599" s="118"/>
      <c r="AG599" s="118"/>
      <c r="AH599" s="118"/>
      <c r="AI599" s="118"/>
      <c r="AJ599" s="118"/>
    </row>
    <row r="600" ht="14.2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c r="AA600" s="118"/>
      <c r="AB600" s="118"/>
      <c r="AC600" s="118"/>
      <c r="AD600" s="118"/>
      <c r="AE600" s="118"/>
      <c r="AF600" s="118"/>
      <c r="AG600" s="118"/>
      <c r="AH600" s="118"/>
      <c r="AI600" s="118"/>
      <c r="AJ600" s="118"/>
    </row>
    <row r="601" ht="14.2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c r="AA601" s="118"/>
      <c r="AB601" s="118"/>
      <c r="AC601" s="118"/>
      <c r="AD601" s="118"/>
      <c r="AE601" s="118"/>
      <c r="AF601" s="118"/>
      <c r="AG601" s="118"/>
      <c r="AH601" s="118"/>
      <c r="AI601" s="118"/>
      <c r="AJ601" s="118"/>
    </row>
    <row r="602" ht="14.2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c r="AA602" s="118"/>
      <c r="AB602" s="118"/>
      <c r="AC602" s="118"/>
      <c r="AD602" s="118"/>
      <c r="AE602" s="118"/>
      <c r="AF602" s="118"/>
      <c r="AG602" s="118"/>
      <c r="AH602" s="118"/>
      <c r="AI602" s="118"/>
      <c r="AJ602" s="118"/>
    </row>
    <row r="603" ht="14.2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c r="AA603" s="118"/>
      <c r="AB603" s="118"/>
      <c r="AC603" s="118"/>
      <c r="AD603" s="118"/>
      <c r="AE603" s="118"/>
      <c r="AF603" s="118"/>
      <c r="AG603" s="118"/>
      <c r="AH603" s="118"/>
      <c r="AI603" s="118"/>
      <c r="AJ603" s="118"/>
    </row>
    <row r="604" ht="14.2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c r="AA604" s="118"/>
      <c r="AB604" s="118"/>
      <c r="AC604" s="118"/>
      <c r="AD604" s="118"/>
      <c r="AE604" s="118"/>
      <c r="AF604" s="118"/>
      <c r="AG604" s="118"/>
      <c r="AH604" s="118"/>
      <c r="AI604" s="118"/>
      <c r="AJ604" s="118"/>
    </row>
    <row r="605" ht="14.2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c r="AA605" s="118"/>
      <c r="AB605" s="118"/>
      <c r="AC605" s="118"/>
      <c r="AD605" s="118"/>
      <c r="AE605" s="118"/>
      <c r="AF605" s="118"/>
      <c r="AG605" s="118"/>
      <c r="AH605" s="118"/>
      <c r="AI605" s="118"/>
      <c r="AJ605" s="118"/>
    </row>
    <row r="606" ht="14.2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c r="AA606" s="118"/>
      <c r="AB606" s="118"/>
      <c r="AC606" s="118"/>
      <c r="AD606" s="118"/>
      <c r="AE606" s="118"/>
      <c r="AF606" s="118"/>
      <c r="AG606" s="118"/>
      <c r="AH606" s="118"/>
      <c r="AI606" s="118"/>
      <c r="AJ606" s="118"/>
    </row>
    <row r="607" ht="14.2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c r="AA607" s="118"/>
      <c r="AB607" s="118"/>
      <c r="AC607" s="118"/>
      <c r="AD607" s="118"/>
      <c r="AE607" s="118"/>
      <c r="AF607" s="118"/>
      <c r="AG607" s="118"/>
      <c r="AH607" s="118"/>
      <c r="AI607" s="118"/>
      <c r="AJ607" s="118"/>
    </row>
    <row r="608" ht="14.2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c r="AA608" s="118"/>
      <c r="AB608" s="118"/>
      <c r="AC608" s="118"/>
      <c r="AD608" s="118"/>
      <c r="AE608" s="118"/>
      <c r="AF608" s="118"/>
      <c r="AG608" s="118"/>
      <c r="AH608" s="118"/>
      <c r="AI608" s="118"/>
      <c r="AJ608" s="118"/>
    </row>
    <row r="609" ht="14.2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c r="AA609" s="118"/>
      <c r="AB609" s="118"/>
      <c r="AC609" s="118"/>
      <c r="AD609" s="118"/>
      <c r="AE609" s="118"/>
      <c r="AF609" s="118"/>
      <c r="AG609" s="118"/>
      <c r="AH609" s="118"/>
      <c r="AI609" s="118"/>
      <c r="AJ609" s="118"/>
    </row>
    <row r="610" ht="14.2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c r="AA610" s="118"/>
      <c r="AB610" s="118"/>
      <c r="AC610" s="118"/>
      <c r="AD610" s="118"/>
      <c r="AE610" s="118"/>
      <c r="AF610" s="118"/>
      <c r="AG610" s="118"/>
      <c r="AH610" s="118"/>
      <c r="AI610" s="118"/>
      <c r="AJ610" s="118"/>
    </row>
    <row r="611" ht="14.2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c r="AA611" s="118"/>
      <c r="AB611" s="118"/>
      <c r="AC611" s="118"/>
      <c r="AD611" s="118"/>
      <c r="AE611" s="118"/>
      <c r="AF611" s="118"/>
      <c r="AG611" s="118"/>
      <c r="AH611" s="118"/>
      <c r="AI611" s="118"/>
      <c r="AJ611" s="118"/>
    </row>
    <row r="612" ht="14.2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c r="AA612" s="118"/>
      <c r="AB612" s="118"/>
      <c r="AC612" s="118"/>
      <c r="AD612" s="118"/>
      <c r="AE612" s="118"/>
      <c r="AF612" s="118"/>
      <c r="AG612" s="118"/>
      <c r="AH612" s="118"/>
      <c r="AI612" s="118"/>
      <c r="AJ612" s="118"/>
    </row>
    <row r="613" ht="14.2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c r="AA613" s="118"/>
      <c r="AB613" s="118"/>
      <c r="AC613" s="118"/>
      <c r="AD613" s="118"/>
      <c r="AE613" s="118"/>
      <c r="AF613" s="118"/>
      <c r="AG613" s="118"/>
      <c r="AH613" s="118"/>
      <c r="AI613" s="118"/>
      <c r="AJ613" s="118"/>
    </row>
    <row r="614" ht="14.2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c r="AA614" s="118"/>
      <c r="AB614" s="118"/>
      <c r="AC614" s="118"/>
      <c r="AD614" s="118"/>
      <c r="AE614" s="118"/>
      <c r="AF614" s="118"/>
      <c r="AG614" s="118"/>
      <c r="AH614" s="118"/>
      <c r="AI614" s="118"/>
      <c r="AJ614" s="118"/>
    </row>
    <row r="615" ht="14.2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c r="AA615" s="118"/>
      <c r="AB615" s="118"/>
      <c r="AC615" s="118"/>
      <c r="AD615" s="118"/>
      <c r="AE615" s="118"/>
      <c r="AF615" s="118"/>
      <c r="AG615" s="118"/>
      <c r="AH615" s="118"/>
      <c r="AI615" s="118"/>
      <c r="AJ615" s="118"/>
    </row>
    <row r="616" ht="14.2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c r="AA616" s="118"/>
      <c r="AB616" s="118"/>
      <c r="AC616" s="118"/>
      <c r="AD616" s="118"/>
      <c r="AE616" s="118"/>
      <c r="AF616" s="118"/>
      <c r="AG616" s="118"/>
      <c r="AH616" s="118"/>
      <c r="AI616" s="118"/>
      <c r="AJ616" s="118"/>
    </row>
    <row r="617" ht="14.2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c r="AA617" s="118"/>
      <c r="AB617" s="118"/>
      <c r="AC617" s="118"/>
      <c r="AD617" s="118"/>
      <c r="AE617" s="118"/>
      <c r="AF617" s="118"/>
      <c r="AG617" s="118"/>
      <c r="AH617" s="118"/>
      <c r="AI617" s="118"/>
      <c r="AJ617" s="118"/>
    </row>
    <row r="618" ht="14.2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c r="AA618" s="118"/>
      <c r="AB618" s="118"/>
      <c r="AC618" s="118"/>
      <c r="AD618" s="118"/>
      <c r="AE618" s="118"/>
      <c r="AF618" s="118"/>
      <c r="AG618" s="118"/>
      <c r="AH618" s="118"/>
      <c r="AI618" s="118"/>
      <c r="AJ618" s="118"/>
    </row>
    <row r="619" ht="14.2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c r="AA619" s="118"/>
      <c r="AB619" s="118"/>
      <c r="AC619" s="118"/>
      <c r="AD619" s="118"/>
      <c r="AE619" s="118"/>
      <c r="AF619" s="118"/>
      <c r="AG619" s="118"/>
      <c r="AH619" s="118"/>
      <c r="AI619" s="118"/>
      <c r="AJ619" s="118"/>
    </row>
    <row r="620" ht="14.2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c r="AA620" s="118"/>
      <c r="AB620" s="118"/>
      <c r="AC620" s="118"/>
      <c r="AD620" s="118"/>
      <c r="AE620" s="118"/>
      <c r="AF620" s="118"/>
      <c r="AG620" s="118"/>
      <c r="AH620" s="118"/>
      <c r="AI620" s="118"/>
      <c r="AJ620" s="118"/>
    </row>
    <row r="621" ht="14.2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c r="AA621" s="118"/>
      <c r="AB621" s="118"/>
      <c r="AC621" s="118"/>
      <c r="AD621" s="118"/>
      <c r="AE621" s="118"/>
      <c r="AF621" s="118"/>
      <c r="AG621" s="118"/>
      <c r="AH621" s="118"/>
      <c r="AI621" s="118"/>
      <c r="AJ621" s="118"/>
    </row>
    <row r="622" ht="14.2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c r="AA622" s="118"/>
      <c r="AB622" s="118"/>
      <c r="AC622" s="118"/>
      <c r="AD622" s="118"/>
      <c r="AE622" s="118"/>
      <c r="AF622" s="118"/>
      <c r="AG622" s="118"/>
      <c r="AH622" s="118"/>
      <c r="AI622" s="118"/>
      <c r="AJ622" s="118"/>
    </row>
    <row r="623" ht="14.2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c r="AA623" s="118"/>
      <c r="AB623" s="118"/>
      <c r="AC623" s="118"/>
      <c r="AD623" s="118"/>
      <c r="AE623" s="118"/>
      <c r="AF623" s="118"/>
      <c r="AG623" s="118"/>
      <c r="AH623" s="118"/>
      <c r="AI623" s="118"/>
      <c r="AJ623" s="118"/>
    </row>
    <row r="624" ht="14.2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c r="AA624" s="118"/>
      <c r="AB624" s="118"/>
      <c r="AC624" s="118"/>
      <c r="AD624" s="118"/>
      <c r="AE624" s="118"/>
      <c r="AF624" s="118"/>
      <c r="AG624" s="118"/>
      <c r="AH624" s="118"/>
      <c r="AI624" s="118"/>
      <c r="AJ624" s="118"/>
    </row>
    <row r="625" ht="14.2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c r="AA625" s="118"/>
      <c r="AB625" s="118"/>
      <c r="AC625" s="118"/>
      <c r="AD625" s="118"/>
      <c r="AE625" s="118"/>
      <c r="AF625" s="118"/>
      <c r="AG625" s="118"/>
      <c r="AH625" s="118"/>
      <c r="AI625" s="118"/>
      <c r="AJ625" s="118"/>
    </row>
    <row r="626" ht="14.2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c r="AA626" s="118"/>
      <c r="AB626" s="118"/>
      <c r="AC626" s="118"/>
      <c r="AD626" s="118"/>
      <c r="AE626" s="118"/>
      <c r="AF626" s="118"/>
      <c r="AG626" s="118"/>
      <c r="AH626" s="118"/>
      <c r="AI626" s="118"/>
      <c r="AJ626" s="118"/>
    </row>
    <row r="627" ht="14.2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c r="AA627" s="118"/>
      <c r="AB627" s="118"/>
      <c r="AC627" s="118"/>
      <c r="AD627" s="118"/>
      <c r="AE627" s="118"/>
      <c r="AF627" s="118"/>
      <c r="AG627" s="118"/>
      <c r="AH627" s="118"/>
      <c r="AI627" s="118"/>
      <c r="AJ627" s="118"/>
    </row>
    <row r="628" ht="14.2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c r="AA628" s="118"/>
      <c r="AB628" s="118"/>
      <c r="AC628" s="118"/>
      <c r="AD628" s="118"/>
      <c r="AE628" s="118"/>
      <c r="AF628" s="118"/>
      <c r="AG628" s="118"/>
      <c r="AH628" s="118"/>
      <c r="AI628" s="118"/>
      <c r="AJ628" s="118"/>
    </row>
    <row r="629" ht="14.2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c r="AA629" s="118"/>
      <c r="AB629" s="118"/>
      <c r="AC629" s="118"/>
      <c r="AD629" s="118"/>
      <c r="AE629" s="118"/>
      <c r="AF629" s="118"/>
      <c r="AG629" s="118"/>
      <c r="AH629" s="118"/>
      <c r="AI629" s="118"/>
      <c r="AJ629" s="118"/>
    </row>
    <row r="630" ht="14.2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c r="AA630" s="118"/>
      <c r="AB630" s="118"/>
      <c r="AC630" s="118"/>
      <c r="AD630" s="118"/>
      <c r="AE630" s="118"/>
      <c r="AF630" s="118"/>
      <c r="AG630" s="118"/>
      <c r="AH630" s="118"/>
      <c r="AI630" s="118"/>
      <c r="AJ630" s="118"/>
    </row>
    <row r="631" ht="14.2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c r="AA631" s="118"/>
      <c r="AB631" s="118"/>
      <c r="AC631" s="118"/>
      <c r="AD631" s="118"/>
      <c r="AE631" s="118"/>
      <c r="AF631" s="118"/>
      <c r="AG631" s="118"/>
      <c r="AH631" s="118"/>
      <c r="AI631" s="118"/>
      <c r="AJ631" s="118"/>
    </row>
    <row r="632" ht="14.2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c r="AA632" s="118"/>
      <c r="AB632" s="118"/>
      <c r="AC632" s="118"/>
      <c r="AD632" s="118"/>
      <c r="AE632" s="118"/>
      <c r="AF632" s="118"/>
      <c r="AG632" s="118"/>
      <c r="AH632" s="118"/>
      <c r="AI632" s="118"/>
      <c r="AJ632" s="118"/>
    </row>
    <row r="633" ht="14.2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c r="AA633" s="118"/>
      <c r="AB633" s="118"/>
      <c r="AC633" s="118"/>
      <c r="AD633" s="118"/>
      <c r="AE633" s="118"/>
      <c r="AF633" s="118"/>
      <c r="AG633" s="118"/>
      <c r="AH633" s="118"/>
      <c r="AI633" s="118"/>
      <c r="AJ633" s="118"/>
    </row>
    <row r="634" ht="14.2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c r="AA634" s="118"/>
      <c r="AB634" s="118"/>
      <c r="AC634" s="118"/>
      <c r="AD634" s="118"/>
      <c r="AE634" s="118"/>
      <c r="AF634" s="118"/>
      <c r="AG634" s="118"/>
      <c r="AH634" s="118"/>
      <c r="AI634" s="118"/>
      <c r="AJ634" s="118"/>
    </row>
    <row r="635" ht="14.2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c r="AA635" s="118"/>
      <c r="AB635" s="118"/>
      <c r="AC635" s="118"/>
      <c r="AD635" s="118"/>
      <c r="AE635" s="118"/>
      <c r="AF635" s="118"/>
      <c r="AG635" s="118"/>
      <c r="AH635" s="118"/>
      <c r="AI635" s="118"/>
      <c r="AJ635" s="118"/>
    </row>
    <row r="636" ht="14.2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c r="AA636" s="118"/>
      <c r="AB636" s="118"/>
      <c r="AC636" s="118"/>
      <c r="AD636" s="118"/>
      <c r="AE636" s="118"/>
      <c r="AF636" s="118"/>
      <c r="AG636" s="118"/>
      <c r="AH636" s="118"/>
      <c r="AI636" s="118"/>
      <c r="AJ636" s="118"/>
    </row>
    <row r="637" ht="14.2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c r="AA637" s="118"/>
      <c r="AB637" s="118"/>
      <c r="AC637" s="118"/>
      <c r="AD637" s="118"/>
      <c r="AE637" s="118"/>
      <c r="AF637" s="118"/>
      <c r="AG637" s="118"/>
      <c r="AH637" s="118"/>
      <c r="AI637" s="118"/>
      <c r="AJ637" s="118"/>
    </row>
    <row r="638" ht="14.2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c r="AA638" s="118"/>
      <c r="AB638" s="118"/>
      <c r="AC638" s="118"/>
      <c r="AD638" s="118"/>
      <c r="AE638" s="118"/>
      <c r="AF638" s="118"/>
      <c r="AG638" s="118"/>
      <c r="AH638" s="118"/>
      <c r="AI638" s="118"/>
      <c r="AJ638" s="118"/>
    </row>
    <row r="639" ht="14.2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c r="AA639" s="118"/>
      <c r="AB639" s="118"/>
      <c r="AC639" s="118"/>
      <c r="AD639" s="118"/>
      <c r="AE639" s="118"/>
      <c r="AF639" s="118"/>
      <c r="AG639" s="118"/>
      <c r="AH639" s="118"/>
      <c r="AI639" s="118"/>
      <c r="AJ639" s="118"/>
    </row>
    <row r="640" ht="14.2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c r="AA640" s="118"/>
      <c r="AB640" s="118"/>
      <c r="AC640" s="118"/>
      <c r="AD640" s="118"/>
      <c r="AE640" s="118"/>
      <c r="AF640" s="118"/>
      <c r="AG640" s="118"/>
      <c r="AH640" s="118"/>
      <c r="AI640" s="118"/>
      <c r="AJ640" s="118"/>
    </row>
    <row r="641" ht="14.2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c r="AA641" s="118"/>
      <c r="AB641" s="118"/>
      <c r="AC641" s="118"/>
      <c r="AD641" s="118"/>
      <c r="AE641" s="118"/>
      <c r="AF641" s="118"/>
      <c r="AG641" s="118"/>
      <c r="AH641" s="118"/>
      <c r="AI641" s="118"/>
      <c r="AJ641" s="118"/>
    </row>
    <row r="642" ht="14.2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c r="AA642" s="118"/>
      <c r="AB642" s="118"/>
      <c r="AC642" s="118"/>
      <c r="AD642" s="118"/>
      <c r="AE642" s="118"/>
      <c r="AF642" s="118"/>
      <c r="AG642" s="118"/>
      <c r="AH642" s="118"/>
      <c r="AI642" s="118"/>
      <c r="AJ642" s="118"/>
    </row>
    <row r="643" ht="14.2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c r="AA643" s="118"/>
      <c r="AB643" s="118"/>
      <c r="AC643" s="118"/>
      <c r="AD643" s="118"/>
      <c r="AE643" s="118"/>
      <c r="AF643" s="118"/>
      <c r="AG643" s="118"/>
      <c r="AH643" s="118"/>
      <c r="AI643" s="118"/>
      <c r="AJ643" s="118"/>
    </row>
    <row r="644" ht="14.2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c r="AA644" s="118"/>
      <c r="AB644" s="118"/>
      <c r="AC644" s="118"/>
      <c r="AD644" s="118"/>
      <c r="AE644" s="118"/>
      <c r="AF644" s="118"/>
      <c r="AG644" s="118"/>
      <c r="AH644" s="118"/>
      <c r="AI644" s="118"/>
      <c r="AJ644" s="118"/>
    </row>
    <row r="645" ht="14.2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c r="AA645" s="118"/>
      <c r="AB645" s="118"/>
      <c r="AC645" s="118"/>
      <c r="AD645" s="118"/>
      <c r="AE645" s="118"/>
      <c r="AF645" s="118"/>
      <c r="AG645" s="118"/>
      <c r="AH645" s="118"/>
      <c r="AI645" s="118"/>
      <c r="AJ645" s="118"/>
    </row>
    <row r="646" ht="14.2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c r="AA646" s="118"/>
      <c r="AB646" s="118"/>
      <c r="AC646" s="118"/>
      <c r="AD646" s="118"/>
      <c r="AE646" s="118"/>
      <c r="AF646" s="118"/>
      <c r="AG646" s="118"/>
      <c r="AH646" s="118"/>
      <c r="AI646" s="118"/>
      <c r="AJ646" s="118"/>
    </row>
    <row r="647" ht="14.2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c r="AA647" s="118"/>
      <c r="AB647" s="118"/>
      <c r="AC647" s="118"/>
      <c r="AD647" s="118"/>
      <c r="AE647" s="118"/>
      <c r="AF647" s="118"/>
      <c r="AG647" s="118"/>
      <c r="AH647" s="118"/>
      <c r="AI647" s="118"/>
      <c r="AJ647" s="118"/>
    </row>
    <row r="648" ht="14.2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c r="AA648" s="118"/>
      <c r="AB648" s="118"/>
      <c r="AC648" s="118"/>
      <c r="AD648" s="118"/>
      <c r="AE648" s="118"/>
      <c r="AF648" s="118"/>
      <c r="AG648" s="118"/>
      <c r="AH648" s="118"/>
      <c r="AI648" s="118"/>
      <c r="AJ648" s="118"/>
    </row>
    <row r="649" ht="14.2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c r="AA649" s="118"/>
      <c r="AB649" s="118"/>
      <c r="AC649" s="118"/>
      <c r="AD649" s="118"/>
      <c r="AE649" s="118"/>
      <c r="AF649" s="118"/>
      <c r="AG649" s="118"/>
      <c r="AH649" s="118"/>
      <c r="AI649" s="118"/>
      <c r="AJ649" s="118"/>
    </row>
    <row r="650" ht="14.2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c r="AA650" s="118"/>
      <c r="AB650" s="118"/>
      <c r="AC650" s="118"/>
      <c r="AD650" s="118"/>
      <c r="AE650" s="118"/>
      <c r="AF650" s="118"/>
      <c r="AG650" s="118"/>
      <c r="AH650" s="118"/>
      <c r="AI650" s="118"/>
      <c r="AJ650" s="118"/>
    </row>
    <row r="651" ht="14.2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c r="AA651" s="118"/>
      <c r="AB651" s="118"/>
      <c r="AC651" s="118"/>
      <c r="AD651" s="118"/>
      <c r="AE651" s="118"/>
      <c r="AF651" s="118"/>
      <c r="AG651" s="118"/>
      <c r="AH651" s="118"/>
      <c r="AI651" s="118"/>
      <c r="AJ651" s="118"/>
    </row>
    <row r="652" ht="14.2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c r="AA652" s="118"/>
      <c r="AB652" s="118"/>
      <c r="AC652" s="118"/>
      <c r="AD652" s="118"/>
      <c r="AE652" s="118"/>
      <c r="AF652" s="118"/>
      <c r="AG652" s="118"/>
      <c r="AH652" s="118"/>
      <c r="AI652" s="118"/>
      <c r="AJ652" s="118"/>
    </row>
    <row r="653" ht="14.2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c r="AA653" s="118"/>
      <c r="AB653" s="118"/>
      <c r="AC653" s="118"/>
      <c r="AD653" s="118"/>
      <c r="AE653" s="118"/>
      <c r="AF653" s="118"/>
      <c r="AG653" s="118"/>
      <c r="AH653" s="118"/>
      <c r="AI653" s="118"/>
      <c r="AJ653" s="118"/>
    </row>
    <row r="654" ht="14.2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c r="AA654" s="118"/>
      <c r="AB654" s="118"/>
      <c r="AC654" s="118"/>
      <c r="AD654" s="118"/>
      <c r="AE654" s="118"/>
      <c r="AF654" s="118"/>
      <c r="AG654" s="118"/>
      <c r="AH654" s="118"/>
      <c r="AI654" s="118"/>
      <c r="AJ654" s="118"/>
    </row>
    <row r="655" ht="14.2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c r="AA655" s="118"/>
      <c r="AB655" s="118"/>
      <c r="AC655" s="118"/>
      <c r="AD655" s="118"/>
      <c r="AE655" s="118"/>
      <c r="AF655" s="118"/>
      <c r="AG655" s="118"/>
      <c r="AH655" s="118"/>
      <c r="AI655" s="118"/>
      <c r="AJ655" s="118"/>
    </row>
    <row r="656" ht="14.2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c r="AA656" s="118"/>
      <c r="AB656" s="118"/>
      <c r="AC656" s="118"/>
      <c r="AD656" s="118"/>
      <c r="AE656" s="118"/>
      <c r="AF656" s="118"/>
      <c r="AG656" s="118"/>
      <c r="AH656" s="118"/>
      <c r="AI656" s="118"/>
      <c r="AJ656" s="118"/>
    </row>
    <row r="657" ht="14.2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c r="AA657" s="118"/>
      <c r="AB657" s="118"/>
      <c r="AC657" s="118"/>
      <c r="AD657" s="118"/>
      <c r="AE657" s="118"/>
      <c r="AF657" s="118"/>
      <c r="AG657" s="118"/>
      <c r="AH657" s="118"/>
      <c r="AI657" s="118"/>
      <c r="AJ657" s="118"/>
    </row>
    <row r="658" ht="14.2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c r="AA658" s="118"/>
      <c r="AB658" s="118"/>
      <c r="AC658" s="118"/>
      <c r="AD658" s="118"/>
      <c r="AE658" s="118"/>
      <c r="AF658" s="118"/>
      <c r="AG658" s="118"/>
      <c r="AH658" s="118"/>
      <c r="AI658" s="118"/>
      <c r="AJ658" s="118"/>
    </row>
    <row r="659" ht="14.2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c r="AA659" s="118"/>
      <c r="AB659" s="118"/>
      <c r="AC659" s="118"/>
      <c r="AD659" s="118"/>
      <c r="AE659" s="118"/>
      <c r="AF659" s="118"/>
      <c r="AG659" s="118"/>
      <c r="AH659" s="118"/>
      <c r="AI659" s="118"/>
      <c r="AJ659" s="118"/>
    </row>
    <row r="660" ht="14.2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c r="AA660" s="118"/>
      <c r="AB660" s="118"/>
      <c r="AC660" s="118"/>
      <c r="AD660" s="118"/>
      <c r="AE660" s="118"/>
      <c r="AF660" s="118"/>
      <c r="AG660" s="118"/>
      <c r="AH660" s="118"/>
      <c r="AI660" s="118"/>
      <c r="AJ660" s="118"/>
    </row>
    <row r="661" ht="14.2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c r="AA661" s="118"/>
      <c r="AB661" s="118"/>
      <c r="AC661" s="118"/>
      <c r="AD661" s="118"/>
      <c r="AE661" s="118"/>
      <c r="AF661" s="118"/>
      <c r="AG661" s="118"/>
      <c r="AH661" s="118"/>
      <c r="AI661" s="118"/>
      <c r="AJ661" s="118"/>
    </row>
    <row r="662" ht="14.2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c r="AA662" s="118"/>
      <c r="AB662" s="118"/>
      <c r="AC662" s="118"/>
      <c r="AD662" s="118"/>
      <c r="AE662" s="118"/>
      <c r="AF662" s="118"/>
      <c r="AG662" s="118"/>
      <c r="AH662" s="118"/>
      <c r="AI662" s="118"/>
      <c r="AJ662" s="118"/>
    </row>
    <row r="663" ht="14.2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c r="AA663" s="118"/>
      <c r="AB663" s="118"/>
      <c r="AC663" s="118"/>
      <c r="AD663" s="118"/>
      <c r="AE663" s="118"/>
      <c r="AF663" s="118"/>
      <c r="AG663" s="118"/>
      <c r="AH663" s="118"/>
      <c r="AI663" s="118"/>
      <c r="AJ663" s="118"/>
    </row>
    <row r="664" ht="14.2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c r="AA664" s="118"/>
      <c r="AB664" s="118"/>
      <c r="AC664" s="118"/>
      <c r="AD664" s="118"/>
      <c r="AE664" s="118"/>
      <c r="AF664" s="118"/>
      <c r="AG664" s="118"/>
      <c r="AH664" s="118"/>
      <c r="AI664" s="118"/>
      <c r="AJ664" s="118"/>
    </row>
    <row r="665" ht="14.2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c r="AA665" s="118"/>
      <c r="AB665" s="118"/>
      <c r="AC665" s="118"/>
      <c r="AD665" s="118"/>
      <c r="AE665" s="118"/>
      <c r="AF665" s="118"/>
      <c r="AG665" s="118"/>
      <c r="AH665" s="118"/>
      <c r="AI665" s="118"/>
      <c r="AJ665" s="118"/>
    </row>
    <row r="666" ht="14.2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c r="AA666" s="118"/>
      <c r="AB666" s="118"/>
      <c r="AC666" s="118"/>
      <c r="AD666" s="118"/>
      <c r="AE666" s="118"/>
      <c r="AF666" s="118"/>
      <c r="AG666" s="118"/>
      <c r="AH666" s="118"/>
      <c r="AI666" s="118"/>
      <c r="AJ666" s="118"/>
    </row>
    <row r="667" ht="14.2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c r="AA667" s="118"/>
      <c r="AB667" s="118"/>
      <c r="AC667" s="118"/>
      <c r="AD667" s="118"/>
      <c r="AE667" s="118"/>
      <c r="AF667" s="118"/>
      <c r="AG667" s="118"/>
      <c r="AH667" s="118"/>
      <c r="AI667" s="118"/>
      <c r="AJ667" s="118"/>
    </row>
    <row r="668" ht="14.2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c r="AA668" s="118"/>
      <c r="AB668" s="118"/>
      <c r="AC668" s="118"/>
      <c r="AD668" s="118"/>
      <c r="AE668" s="118"/>
      <c r="AF668" s="118"/>
      <c r="AG668" s="118"/>
      <c r="AH668" s="118"/>
      <c r="AI668" s="118"/>
      <c r="AJ668" s="118"/>
    </row>
    <row r="669" ht="14.2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c r="AA669" s="118"/>
      <c r="AB669" s="118"/>
      <c r="AC669" s="118"/>
      <c r="AD669" s="118"/>
      <c r="AE669" s="118"/>
      <c r="AF669" s="118"/>
      <c r="AG669" s="118"/>
      <c r="AH669" s="118"/>
      <c r="AI669" s="118"/>
      <c r="AJ669" s="118"/>
    </row>
    <row r="670" ht="14.2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c r="AA670" s="118"/>
      <c r="AB670" s="118"/>
      <c r="AC670" s="118"/>
      <c r="AD670" s="118"/>
      <c r="AE670" s="118"/>
      <c r="AF670" s="118"/>
      <c r="AG670" s="118"/>
      <c r="AH670" s="118"/>
      <c r="AI670" s="118"/>
      <c r="AJ670" s="118"/>
    </row>
    <row r="671" ht="14.2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c r="AA671" s="118"/>
      <c r="AB671" s="118"/>
      <c r="AC671" s="118"/>
      <c r="AD671" s="118"/>
      <c r="AE671" s="118"/>
      <c r="AF671" s="118"/>
      <c r="AG671" s="118"/>
      <c r="AH671" s="118"/>
      <c r="AI671" s="118"/>
      <c r="AJ671" s="118"/>
    </row>
    <row r="672" ht="14.2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c r="AA672" s="118"/>
      <c r="AB672" s="118"/>
      <c r="AC672" s="118"/>
      <c r="AD672" s="118"/>
      <c r="AE672" s="118"/>
      <c r="AF672" s="118"/>
      <c r="AG672" s="118"/>
      <c r="AH672" s="118"/>
      <c r="AI672" s="118"/>
      <c r="AJ672" s="118"/>
    </row>
    <row r="673" ht="14.2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c r="AA673" s="118"/>
      <c r="AB673" s="118"/>
      <c r="AC673" s="118"/>
      <c r="AD673" s="118"/>
      <c r="AE673" s="118"/>
      <c r="AF673" s="118"/>
      <c r="AG673" s="118"/>
      <c r="AH673" s="118"/>
      <c r="AI673" s="118"/>
      <c r="AJ673" s="118"/>
    </row>
    <row r="674" ht="14.2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c r="AA674" s="118"/>
      <c r="AB674" s="118"/>
      <c r="AC674" s="118"/>
      <c r="AD674" s="118"/>
      <c r="AE674" s="118"/>
      <c r="AF674" s="118"/>
      <c r="AG674" s="118"/>
      <c r="AH674" s="118"/>
      <c r="AI674" s="118"/>
      <c r="AJ674" s="118"/>
    </row>
    <row r="675" ht="14.2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c r="AA675" s="118"/>
      <c r="AB675" s="118"/>
      <c r="AC675" s="118"/>
      <c r="AD675" s="118"/>
      <c r="AE675" s="118"/>
      <c r="AF675" s="118"/>
      <c r="AG675" s="118"/>
      <c r="AH675" s="118"/>
      <c r="AI675" s="118"/>
      <c r="AJ675" s="118"/>
    </row>
    <row r="676" ht="14.2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c r="AA676" s="118"/>
      <c r="AB676" s="118"/>
      <c r="AC676" s="118"/>
      <c r="AD676" s="118"/>
      <c r="AE676" s="118"/>
      <c r="AF676" s="118"/>
      <c r="AG676" s="118"/>
      <c r="AH676" s="118"/>
      <c r="AI676" s="118"/>
      <c r="AJ676" s="118"/>
    </row>
    <row r="677" ht="14.2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c r="AA677" s="118"/>
      <c r="AB677" s="118"/>
      <c r="AC677" s="118"/>
      <c r="AD677" s="118"/>
      <c r="AE677" s="118"/>
      <c r="AF677" s="118"/>
      <c r="AG677" s="118"/>
      <c r="AH677" s="118"/>
      <c r="AI677" s="118"/>
      <c r="AJ677" s="118"/>
    </row>
    <row r="678" ht="14.2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c r="AA678" s="118"/>
      <c r="AB678" s="118"/>
      <c r="AC678" s="118"/>
      <c r="AD678" s="118"/>
      <c r="AE678" s="118"/>
      <c r="AF678" s="118"/>
      <c r="AG678" s="118"/>
      <c r="AH678" s="118"/>
      <c r="AI678" s="118"/>
      <c r="AJ678" s="118"/>
    </row>
    <row r="679" ht="14.2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c r="AA679" s="118"/>
      <c r="AB679" s="118"/>
      <c r="AC679" s="118"/>
      <c r="AD679" s="118"/>
      <c r="AE679" s="118"/>
      <c r="AF679" s="118"/>
      <c r="AG679" s="118"/>
      <c r="AH679" s="118"/>
      <c r="AI679" s="118"/>
      <c r="AJ679" s="118"/>
    </row>
    <row r="680" ht="14.2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c r="AA680" s="118"/>
      <c r="AB680" s="118"/>
      <c r="AC680" s="118"/>
      <c r="AD680" s="118"/>
      <c r="AE680" s="118"/>
      <c r="AF680" s="118"/>
      <c r="AG680" s="118"/>
      <c r="AH680" s="118"/>
      <c r="AI680" s="118"/>
      <c r="AJ680" s="118"/>
    </row>
    <row r="681" ht="14.2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c r="AA681" s="118"/>
      <c r="AB681" s="118"/>
      <c r="AC681" s="118"/>
      <c r="AD681" s="118"/>
      <c r="AE681" s="118"/>
      <c r="AF681" s="118"/>
      <c r="AG681" s="118"/>
      <c r="AH681" s="118"/>
      <c r="AI681" s="118"/>
      <c r="AJ681" s="118"/>
    </row>
    <row r="682" ht="14.2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c r="AA682" s="118"/>
      <c r="AB682" s="118"/>
      <c r="AC682" s="118"/>
      <c r="AD682" s="118"/>
      <c r="AE682" s="118"/>
      <c r="AF682" s="118"/>
      <c r="AG682" s="118"/>
      <c r="AH682" s="118"/>
      <c r="AI682" s="118"/>
      <c r="AJ682" s="118"/>
    </row>
    <row r="683" ht="14.2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c r="AA683" s="118"/>
      <c r="AB683" s="118"/>
      <c r="AC683" s="118"/>
      <c r="AD683" s="118"/>
      <c r="AE683" s="118"/>
      <c r="AF683" s="118"/>
      <c r="AG683" s="118"/>
      <c r="AH683" s="118"/>
      <c r="AI683" s="118"/>
      <c r="AJ683" s="118"/>
    </row>
    <row r="684" ht="14.2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c r="AA684" s="118"/>
      <c r="AB684" s="118"/>
      <c r="AC684" s="118"/>
      <c r="AD684" s="118"/>
      <c r="AE684" s="118"/>
      <c r="AF684" s="118"/>
      <c r="AG684" s="118"/>
      <c r="AH684" s="118"/>
      <c r="AI684" s="118"/>
      <c r="AJ684" s="118"/>
    </row>
    <row r="685" ht="14.2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c r="AA685" s="118"/>
      <c r="AB685" s="118"/>
      <c r="AC685" s="118"/>
      <c r="AD685" s="118"/>
      <c r="AE685" s="118"/>
      <c r="AF685" s="118"/>
      <c r="AG685" s="118"/>
      <c r="AH685" s="118"/>
      <c r="AI685" s="118"/>
      <c r="AJ685" s="118"/>
    </row>
    <row r="686" ht="14.2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c r="AA686" s="118"/>
      <c r="AB686" s="118"/>
      <c r="AC686" s="118"/>
      <c r="AD686" s="118"/>
      <c r="AE686" s="118"/>
      <c r="AF686" s="118"/>
      <c r="AG686" s="118"/>
      <c r="AH686" s="118"/>
      <c r="AI686" s="118"/>
      <c r="AJ686" s="118"/>
    </row>
    <row r="687" ht="14.2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c r="AA687" s="118"/>
      <c r="AB687" s="118"/>
      <c r="AC687" s="118"/>
      <c r="AD687" s="118"/>
      <c r="AE687" s="118"/>
      <c r="AF687" s="118"/>
      <c r="AG687" s="118"/>
      <c r="AH687" s="118"/>
      <c r="AI687" s="118"/>
      <c r="AJ687" s="118"/>
    </row>
    <row r="688" ht="14.2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c r="AA688" s="118"/>
      <c r="AB688" s="118"/>
      <c r="AC688" s="118"/>
      <c r="AD688" s="118"/>
      <c r="AE688" s="118"/>
      <c r="AF688" s="118"/>
      <c r="AG688" s="118"/>
      <c r="AH688" s="118"/>
      <c r="AI688" s="118"/>
      <c r="AJ688" s="118"/>
    </row>
    <row r="689" ht="14.2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c r="AA689" s="118"/>
      <c r="AB689" s="118"/>
      <c r="AC689" s="118"/>
      <c r="AD689" s="118"/>
      <c r="AE689" s="118"/>
      <c r="AF689" s="118"/>
      <c r="AG689" s="118"/>
      <c r="AH689" s="118"/>
      <c r="AI689" s="118"/>
      <c r="AJ689" s="118"/>
    </row>
    <row r="690" ht="14.2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c r="AA690" s="118"/>
      <c r="AB690" s="118"/>
      <c r="AC690" s="118"/>
      <c r="AD690" s="118"/>
      <c r="AE690" s="118"/>
      <c r="AF690" s="118"/>
      <c r="AG690" s="118"/>
      <c r="AH690" s="118"/>
      <c r="AI690" s="118"/>
      <c r="AJ690" s="118"/>
    </row>
    <row r="691" ht="14.2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c r="AA691" s="118"/>
      <c r="AB691" s="118"/>
      <c r="AC691" s="118"/>
      <c r="AD691" s="118"/>
      <c r="AE691" s="118"/>
      <c r="AF691" s="118"/>
      <c r="AG691" s="118"/>
      <c r="AH691" s="118"/>
      <c r="AI691" s="118"/>
      <c r="AJ691" s="118"/>
    </row>
    <row r="692" ht="14.2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c r="AA692" s="118"/>
      <c r="AB692" s="118"/>
      <c r="AC692" s="118"/>
      <c r="AD692" s="118"/>
      <c r="AE692" s="118"/>
      <c r="AF692" s="118"/>
      <c r="AG692" s="118"/>
      <c r="AH692" s="118"/>
      <c r="AI692" s="118"/>
      <c r="AJ692" s="118"/>
    </row>
    <row r="693" ht="14.2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c r="AA693" s="118"/>
      <c r="AB693" s="118"/>
      <c r="AC693" s="118"/>
      <c r="AD693" s="118"/>
      <c r="AE693" s="118"/>
      <c r="AF693" s="118"/>
      <c r="AG693" s="118"/>
      <c r="AH693" s="118"/>
      <c r="AI693" s="118"/>
      <c r="AJ693" s="118"/>
    </row>
    <row r="694" ht="14.2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c r="AA694" s="118"/>
      <c r="AB694" s="118"/>
      <c r="AC694" s="118"/>
      <c r="AD694" s="118"/>
      <c r="AE694" s="118"/>
      <c r="AF694" s="118"/>
      <c r="AG694" s="118"/>
      <c r="AH694" s="118"/>
      <c r="AI694" s="118"/>
      <c r="AJ694" s="118"/>
    </row>
    <row r="695" ht="14.2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c r="AA695" s="118"/>
      <c r="AB695" s="118"/>
      <c r="AC695" s="118"/>
      <c r="AD695" s="118"/>
      <c r="AE695" s="118"/>
      <c r="AF695" s="118"/>
      <c r="AG695" s="118"/>
      <c r="AH695" s="118"/>
      <c r="AI695" s="118"/>
      <c r="AJ695" s="118"/>
    </row>
    <row r="696" ht="14.2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c r="AA696" s="118"/>
      <c r="AB696" s="118"/>
      <c r="AC696" s="118"/>
      <c r="AD696" s="118"/>
      <c r="AE696" s="118"/>
      <c r="AF696" s="118"/>
      <c r="AG696" s="118"/>
      <c r="AH696" s="118"/>
      <c r="AI696" s="118"/>
      <c r="AJ696" s="118"/>
    </row>
    <row r="697" ht="14.2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c r="AA697" s="118"/>
      <c r="AB697" s="118"/>
      <c r="AC697" s="118"/>
      <c r="AD697" s="118"/>
      <c r="AE697" s="118"/>
      <c r="AF697" s="118"/>
      <c r="AG697" s="118"/>
      <c r="AH697" s="118"/>
      <c r="AI697" s="118"/>
      <c r="AJ697" s="118"/>
    </row>
    <row r="698" ht="14.2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c r="AA698" s="118"/>
      <c r="AB698" s="118"/>
      <c r="AC698" s="118"/>
      <c r="AD698" s="118"/>
      <c r="AE698" s="118"/>
      <c r="AF698" s="118"/>
      <c r="AG698" s="118"/>
      <c r="AH698" s="118"/>
      <c r="AI698" s="118"/>
      <c r="AJ698" s="118"/>
    </row>
    <row r="699" ht="14.2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c r="AA699" s="118"/>
      <c r="AB699" s="118"/>
      <c r="AC699" s="118"/>
      <c r="AD699" s="118"/>
      <c r="AE699" s="118"/>
      <c r="AF699" s="118"/>
      <c r="AG699" s="118"/>
      <c r="AH699" s="118"/>
      <c r="AI699" s="118"/>
      <c r="AJ699" s="118"/>
    </row>
    <row r="700" ht="14.2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c r="AA700" s="118"/>
      <c r="AB700" s="118"/>
      <c r="AC700" s="118"/>
      <c r="AD700" s="118"/>
      <c r="AE700" s="118"/>
      <c r="AF700" s="118"/>
      <c r="AG700" s="118"/>
      <c r="AH700" s="118"/>
      <c r="AI700" s="118"/>
      <c r="AJ700" s="118"/>
    </row>
    <row r="701" ht="14.2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c r="AA701" s="118"/>
      <c r="AB701" s="118"/>
      <c r="AC701" s="118"/>
      <c r="AD701" s="118"/>
      <c r="AE701" s="118"/>
      <c r="AF701" s="118"/>
      <c r="AG701" s="118"/>
      <c r="AH701" s="118"/>
      <c r="AI701" s="118"/>
      <c r="AJ701" s="118"/>
    </row>
    <row r="702" ht="14.2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c r="AA702" s="118"/>
      <c r="AB702" s="118"/>
      <c r="AC702" s="118"/>
      <c r="AD702" s="118"/>
      <c r="AE702" s="118"/>
      <c r="AF702" s="118"/>
      <c r="AG702" s="118"/>
      <c r="AH702" s="118"/>
      <c r="AI702" s="118"/>
      <c r="AJ702" s="118"/>
    </row>
    <row r="703" ht="14.2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c r="AA703" s="118"/>
      <c r="AB703" s="118"/>
      <c r="AC703" s="118"/>
      <c r="AD703" s="118"/>
      <c r="AE703" s="118"/>
      <c r="AF703" s="118"/>
      <c r="AG703" s="118"/>
      <c r="AH703" s="118"/>
      <c r="AI703" s="118"/>
      <c r="AJ703" s="118"/>
    </row>
    <row r="704" ht="14.2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c r="AA704" s="118"/>
      <c r="AB704" s="118"/>
      <c r="AC704" s="118"/>
      <c r="AD704" s="118"/>
      <c r="AE704" s="118"/>
      <c r="AF704" s="118"/>
      <c r="AG704" s="118"/>
      <c r="AH704" s="118"/>
      <c r="AI704" s="118"/>
      <c r="AJ704" s="118"/>
    </row>
    <row r="705" ht="14.2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c r="AA705" s="118"/>
      <c r="AB705" s="118"/>
      <c r="AC705" s="118"/>
      <c r="AD705" s="118"/>
      <c r="AE705" s="118"/>
      <c r="AF705" s="118"/>
      <c r="AG705" s="118"/>
      <c r="AH705" s="118"/>
      <c r="AI705" s="118"/>
      <c r="AJ705" s="118"/>
    </row>
    <row r="706" ht="14.2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c r="AA706" s="118"/>
      <c r="AB706" s="118"/>
      <c r="AC706" s="118"/>
      <c r="AD706" s="118"/>
      <c r="AE706" s="118"/>
      <c r="AF706" s="118"/>
      <c r="AG706" s="118"/>
      <c r="AH706" s="118"/>
      <c r="AI706" s="118"/>
      <c r="AJ706" s="118"/>
    </row>
    <row r="707" ht="14.2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c r="AA707" s="118"/>
      <c r="AB707" s="118"/>
      <c r="AC707" s="118"/>
      <c r="AD707" s="118"/>
      <c r="AE707" s="118"/>
      <c r="AF707" s="118"/>
      <c r="AG707" s="118"/>
      <c r="AH707" s="118"/>
      <c r="AI707" s="118"/>
      <c r="AJ707" s="118"/>
    </row>
    <row r="708" ht="14.2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c r="AA708" s="118"/>
      <c r="AB708" s="118"/>
      <c r="AC708" s="118"/>
      <c r="AD708" s="118"/>
      <c r="AE708" s="118"/>
      <c r="AF708" s="118"/>
      <c r="AG708" s="118"/>
      <c r="AH708" s="118"/>
      <c r="AI708" s="118"/>
      <c r="AJ708" s="118"/>
    </row>
    <row r="709" ht="14.2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c r="AA709" s="118"/>
      <c r="AB709" s="118"/>
      <c r="AC709" s="118"/>
      <c r="AD709" s="118"/>
      <c r="AE709" s="118"/>
      <c r="AF709" s="118"/>
      <c r="AG709" s="118"/>
      <c r="AH709" s="118"/>
      <c r="AI709" s="118"/>
      <c r="AJ709" s="118"/>
    </row>
    <row r="710" ht="14.2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c r="AA710" s="118"/>
      <c r="AB710" s="118"/>
      <c r="AC710" s="118"/>
      <c r="AD710" s="118"/>
      <c r="AE710" s="118"/>
      <c r="AF710" s="118"/>
      <c r="AG710" s="118"/>
      <c r="AH710" s="118"/>
      <c r="AI710" s="118"/>
      <c r="AJ710" s="118"/>
    </row>
    <row r="711" ht="14.2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c r="AC711" s="118"/>
      <c r="AD711" s="118"/>
      <c r="AE711" s="118"/>
      <c r="AF711" s="118"/>
      <c r="AG711" s="118"/>
      <c r="AH711" s="118"/>
      <c r="AI711" s="118"/>
      <c r="AJ711" s="118"/>
    </row>
    <row r="712" ht="14.2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c r="AG712" s="118"/>
      <c r="AH712" s="118"/>
      <c r="AI712" s="118"/>
      <c r="AJ712" s="118"/>
    </row>
    <row r="713" ht="14.2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c r="AA713" s="118"/>
      <c r="AB713" s="118"/>
      <c r="AC713" s="118"/>
      <c r="AD713" s="118"/>
      <c r="AE713" s="118"/>
      <c r="AF713" s="118"/>
      <c r="AG713" s="118"/>
      <c r="AH713" s="118"/>
      <c r="AI713" s="118"/>
      <c r="AJ713" s="118"/>
    </row>
    <row r="714" ht="14.2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c r="AA714" s="118"/>
      <c r="AB714" s="118"/>
      <c r="AC714" s="118"/>
      <c r="AD714" s="118"/>
      <c r="AE714" s="118"/>
      <c r="AF714" s="118"/>
      <c r="AG714" s="118"/>
      <c r="AH714" s="118"/>
      <c r="AI714" s="118"/>
      <c r="AJ714" s="118"/>
    </row>
    <row r="715" ht="14.2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c r="AA715" s="118"/>
      <c r="AB715" s="118"/>
      <c r="AC715" s="118"/>
      <c r="AD715" s="118"/>
      <c r="AE715" s="118"/>
      <c r="AF715" s="118"/>
      <c r="AG715" s="118"/>
      <c r="AH715" s="118"/>
      <c r="AI715" s="118"/>
      <c r="AJ715" s="118"/>
    </row>
    <row r="716" ht="14.2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c r="AA716" s="118"/>
      <c r="AB716" s="118"/>
      <c r="AC716" s="118"/>
      <c r="AD716" s="118"/>
      <c r="AE716" s="118"/>
      <c r="AF716" s="118"/>
      <c r="AG716" s="118"/>
      <c r="AH716" s="118"/>
      <c r="AI716" s="118"/>
      <c r="AJ716" s="118"/>
    </row>
    <row r="717" ht="14.2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c r="AA717" s="118"/>
      <c r="AB717" s="118"/>
      <c r="AC717" s="118"/>
      <c r="AD717" s="118"/>
      <c r="AE717" s="118"/>
      <c r="AF717" s="118"/>
      <c r="AG717" s="118"/>
      <c r="AH717" s="118"/>
      <c r="AI717" s="118"/>
      <c r="AJ717" s="118"/>
    </row>
    <row r="718" ht="14.2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c r="AA718" s="118"/>
      <c r="AB718" s="118"/>
      <c r="AC718" s="118"/>
      <c r="AD718" s="118"/>
      <c r="AE718" s="118"/>
      <c r="AF718" s="118"/>
      <c r="AG718" s="118"/>
      <c r="AH718" s="118"/>
      <c r="AI718" s="118"/>
      <c r="AJ718" s="118"/>
    </row>
    <row r="719" ht="14.2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c r="AA719" s="118"/>
      <c r="AB719" s="118"/>
      <c r="AC719" s="118"/>
      <c r="AD719" s="118"/>
      <c r="AE719" s="118"/>
      <c r="AF719" s="118"/>
      <c r="AG719" s="118"/>
      <c r="AH719" s="118"/>
      <c r="AI719" s="118"/>
      <c r="AJ719" s="118"/>
    </row>
    <row r="720" ht="14.2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c r="AA720" s="118"/>
      <c r="AB720" s="118"/>
      <c r="AC720" s="118"/>
      <c r="AD720" s="118"/>
      <c r="AE720" s="118"/>
      <c r="AF720" s="118"/>
      <c r="AG720" s="118"/>
      <c r="AH720" s="118"/>
      <c r="AI720" s="118"/>
      <c r="AJ720" s="118"/>
    </row>
    <row r="721" ht="14.2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c r="AA721" s="118"/>
      <c r="AB721" s="118"/>
      <c r="AC721" s="118"/>
      <c r="AD721" s="118"/>
      <c r="AE721" s="118"/>
      <c r="AF721" s="118"/>
      <c r="AG721" s="118"/>
      <c r="AH721" s="118"/>
      <c r="AI721" s="118"/>
      <c r="AJ721" s="118"/>
    </row>
    <row r="722" ht="14.2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c r="AA722" s="118"/>
      <c r="AB722" s="118"/>
      <c r="AC722" s="118"/>
      <c r="AD722" s="118"/>
      <c r="AE722" s="118"/>
      <c r="AF722" s="118"/>
      <c r="AG722" s="118"/>
      <c r="AH722" s="118"/>
      <c r="AI722" s="118"/>
      <c r="AJ722" s="118"/>
    </row>
    <row r="723" ht="14.2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c r="AA723" s="118"/>
      <c r="AB723" s="118"/>
      <c r="AC723" s="118"/>
      <c r="AD723" s="118"/>
      <c r="AE723" s="118"/>
      <c r="AF723" s="118"/>
      <c r="AG723" s="118"/>
      <c r="AH723" s="118"/>
      <c r="AI723" s="118"/>
      <c r="AJ723" s="118"/>
    </row>
    <row r="724" ht="14.2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c r="AA724" s="118"/>
      <c r="AB724" s="118"/>
      <c r="AC724" s="118"/>
      <c r="AD724" s="118"/>
      <c r="AE724" s="118"/>
      <c r="AF724" s="118"/>
      <c r="AG724" s="118"/>
      <c r="AH724" s="118"/>
      <c r="AI724" s="118"/>
      <c r="AJ724" s="118"/>
    </row>
    <row r="725" ht="14.2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c r="AA725" s="118"/>
      <c r="AB725" s="118"/>
      <c r="AC725" s="118"/>
      <c r="AD725" s="118"/>
      <c r="AE725" s="118"/>
      <c r="AF725" s="118"/>
      <c r="AG725" s="118"/>
      <c r="AH725" s="118"/>
      <c r="AI725" s="118"/>
      <c r="AJ725" s="118"/>
    </row>
    <row r="726" ht="14.2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c r="AA726" s="118"/>
      <c r="AB726" s="118"/>
      <c r="AC726" s="118"/>
      <c r="AD726" s="118"/>
      <c r="AE726" s="118"/>
      <c r="AF726" s="118"/>
      <c r="AG726" s="118"/>
      <c r="AH726" s="118"/>
      <c r="AI726" s="118"/>
      <c r="AJ726" s="118"/>
    </row>
    <row r="727" ht="14.2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c r="AA727" s="118"/>
      <c r="AB727" s="118"/>
      <c r="AC727" s="118"/>
      <c r="AD727" s="118"/>
      <c r="AE727" s="118"/>
      <c r="AF727" s="118"/>
      <c r="AG727" s="118"/>
      <c r="AH727" s="118"/>
      <c r="AI727" s="118"/>
      <c r="AJ727" s="118"/>
    </row>
    <row r="728" ht="14.2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c r="AA728" s="118"/>
      <c r="AB728" s="118"/>
      <c r="AC728" s="118"/>
      <c r="AD728" s="118"/>
      <c r="AE728" s="118"/>
      <c r="AF728" s="118"/>
      <c r="AG728" s="118"/>
      <c r="AH728" s="118"/>
      <c r="AI728" s="118"/>
      <c r="AJ728" s="118"/>
    </row>
    <row r="729" ht="14.2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c r="AA729" s="118"/>
      <c r="AB729" s="118"/>
      <c r="AC729" s="118"/>
      <c r="AD729" s="118"/>
      <c r="AE729" s="118"/>
      <c r="AF729" s="118"/>
      <c r="AG729" s="118"/>
      <c r="AH729" s="118"/>
      <c r="AI729" s="118"/>
      <c r="AJ729" s="118"/>
    </row>
    <row r="730" ht="14.2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c r="AA730" s="118"/>
      <c r="AB730" s="118"/>
      <c r="AC730" s="118"/>
      <c r="AD730" s="118"/>
      <c r="AE730" s="118"/>
      <c r="AF730" s="118"/>
      <c r="AG730" s="118"/>
      <c r="AH730" s="118"/>
      <c r="AI730" s="118"/>
      <c r="AJ730" s="118"/>
    </row>
    <row r="731" ht="14.2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c r="AA731" s="118"/>
      <c r="AB731" s="118"/>
      <c r="AC731" s="118"/>
      <c r="AD731" s="118"/>
      <c r="AE731" s="118"/>
      <c r="AF731" s="118"/>
      <c r="AG731" s="118"/>
      <c r="AH731" s="118"/>
      <c r="AI731" s="118"/>
      <c r="AJ731" s="118"/>
    </row>
    <row r="732" ht="14.2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c r="AA732" s="118"/>
      <c r="AB732" s="118"/>
      <c r="AC732" s="118"/>
      <c r="AD732" s="118"/>
      <c r="AE732" s="118"/>
      <c r="AF732" s="118"/>
      <c r="AG732" s="118"/>
      <c r="AH732" s="118"/>
      <c r="AI732" s="118"/>
      <c r="AJ732" s="118"/>
    </row>
    <row r="733" ht="14.2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c r="AA733" s="118"/>
      <c r="AB733" s="118"/>
      <c r="AC733" s="118"/>
      <c r="AD733" s="118"/>
      <c r="AE733" s="118"/>
      <c r="AF733" s="118"/>
      <c r="AG733" s="118"/>
      <c r="AH733" s="118"/>
      <c r="AI733" s="118"/>
      <c r="AJ733" s="118"/>
    </row>
    <row r="734" ht="14.2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c r="AA734" s="118"/>
      <c r="AB734" s="118"/>
      <c r="AC734" s="118"/>
      <c r="AD734" s="118"/>
      <c r="AE734" s="118"/>
      <c r="AF734" s="118"/>
      <c r="AG734" s="118"/>
      <c r="AH734" s="118"/>
      <c r="AI734" s="118"/>
      <c r="AJ734" s="118"/>
    </row>
    <row r="735" ht="14.2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c r="AA735" s="118"/>
      <c r="AB735" s="118"/>
      <c r="AC735" s="118"/>
      <c r="AD735" s="118"/>
      <c r="AE735" s="118"/>
      <c r="AF735" s="118"/>
      <c r="AG735" s="118"/>
      <c r="AH735" s="118"/>
      <c r="AI735" s="118"/>
      <c r="AJ735" s="118"/>
    </row>
    <row r="736" ht="14.2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c r="AA736" s="118"/>
      <c r="AB736" s="118"/>
      <c r="AC736" s="118"/>
      <c r="AD736" s="118"/>
      <c r="AE736" s="118"/>
      <c r="AF736" s="118"/>
      <c r="AG736" s="118"/>
      <c r="AH736" s="118"/>
      <c r="AI736" s="118"/>
      <c r="AJ736" s="118"/>
    </row>
    <row r="737" ht="14.2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c r="AA737" s="118"/>
      <c r="AB737" s="118"/>
      <c r="AC737" s="118"/>
      <c r="AD737" s="118"/>
      <c r="AE737" s="118"/>
      <c r="AF737" s="118"/>
      <c r="AG737" s="118"/>
      <c r="AH737" s="118"/>
      <c r="AI737" s="118"/>
      <c r="AJ737" s="118"/>
    </row>
    <row r="738" ht="14.2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c r="AA738" s="118"/>
      <c r="AB738" s="118"/>
      <c r="AC738" s="118"/>
      <c r="AD738" s="118"/>
      <c r="AE738" s="118"/>
      <c r="AF738" s="118"/>
      <c r="AG738" s="118"/>
      <c r="AH738" s="118"/>
      <c r="AI738" s="118"/>
      <c r="AJ738" s="118"/>
    </row>
    <row r="739" ht="14.2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c r="AA739" s="118"/>
      <c r="AB739" s="118"/>
      <c r="AC739" s="118"/>
      <c r="AD739" s="118"/>
      <c r="AE739" s="118"/>
      <c r="AF739" s="118"/>
      <c r="AG739" s="118"/>
      <c r="AH739" s="118"/>
      <c r="AI739" s="118"/>
      <c r="AJ739" s="118"/>
    </row>
    <row r="740" ht="14.2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c r="AA740" s="118"/>
      <c r="AB740" s="118"/>
      <c r="AC740" s="118"/>
      <c r="AD740" s="118"/>
      <c r="AE740" s="118"/>
      <c r="AF740" s="118"/>
      <c r="AG740" s="118"/>
      <c r="AH740" s="118"/>
      <c r="AI740" s="118"/>
      <c r="AJ740" s="118"/>
    </row>
    <row r="741" ht="14.2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c r="AA741" s="118"/>
      <c r="AB741" s="118"/>
      <c r="AC741" s="118"/>
      <c r="AD741" s="118"/>
      <c r="AE741" s="118"/>
      <c r="AF741" s="118"/>
      <c r="AG741" s="118"/>
      <c r="AH741" s="118"/>
      <c r="AI741" s="118"/>
      <c r="AJ741" s="118"/>
    </row>
    <row r="742" ht="14.2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c r="AA742" s="118"/>
      <c r="AB742" s="118"/>
      <c r="AC742" s="118"/>
      <c r="AD742" s="118"/>
      <c r="AE742" s="118"/>
      <c r="AF742" s="118"/>
      <c r="AG742" s="118"/>
      <c r="AH742" s="118"/>
      <c r="AI742" s="118"/>
      <c r="AJ742" s="118"/>
    </row>
    <row r="743" ht="14.2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c r="AA743" s="118"/>
      <c r="AB743" s="118"/>
      <c r="AC743" s="118"/>
      <c r="AD743" s="118"/>
      <c r="AE743" s="118"/>
      <c r="AF743" s="118"/>
      <c r="AG743" s="118"/>
      <c r="AH743" s="118"/>
      <c r="AI743" s="118"/>
      <c r="AJ743" s="118"/>
    </row>
    <row r="744" ht="14.2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c r="AA744" s="118"/>
      <c r="AB744" s="118"/>
      <c r="AC744" s="118"/>
      <c r="AD744" s="118"/>
      <c r="AE744" s="118"/>
      <c r="AF744" s="118"/>
      <c r="AG744" s="118"/>
      <c r="AH744" s="118"/>
      <c r="AI744" s="118"/>
      <c r="AJ744" s="118"/>
    </row>
    <row r="745" ht="14.2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c r="AA745" s="118"/>
      <c r="AB745" s="118"/>
      <c r="AC745" s="118"/>
      <c r="AD745" s="118"/>
      <c r="AE745" s="118"/>
      <c r="AF745" s="118"/>
      <c r="AG745" s="118"/>
      <c r="AH745" s="118"/>
      <c r="AI745" s="118"/>
      <c r="AJ745" s="118"/>
    </row>
    <row r="746" ht="14.2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c r="AA746" s="118"/>
      <c r="AB746" s="118"/>
      <c r="AC746" s="118"/>
      <c r="AD746" s="118"/>
      <c r="AE746" s="118"/>
      <c r="AF746" s="118"/>
      <c r="AG746" s="118"/>
      <c r="AH746" s="118"/>
      <c r="AI746" s="118"/>
      <c r="AJ746" s="118"/>
    </row>
    <row r="747" ht="14.2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c r="AA747" s="118"/>
      <c r="AB747" s="118"/>
      <c r="AC747" s="118"/>
      <c r="AD747" s="118"/>
      <c r="AE747" s="118"/>
      <c r="AF747" s="118"/>
      <c r="AG747" s="118"/>
      <c r="AH747" s="118"/>
      <c r="AI747" s="118"/>
      <c r="AJ747" s="118"/>
    </row>
    <row r="748" ht="14.2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c r="AA748" s="118"/>
      <c r="AB748" s="118"/>
      <c r="AC748" s="118"/>
      <c r="AD748" s="118"/>
      <c r="AE748" s="118"/>
      <c r="AF748" s="118"/>
      <c r="AG748" s="118"/>
      <c r="AH748" s="118"/>
      <c r="AI748" s="118"/>
      <c r="AJ748" s="118"/>
    </row>
    <row r="749" ht="14.2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c r="AA749" s="118"/>
      <c r="AB749" s="118"/>
      <c r="AC749" s="118"/>
      <c r="AD749" s="118"/>
      <c r="AE749" s="118"/>
      <c r="AF749" s="118"/>
      <c r="AG749" s="118"/>
      <c r="AH749" s="118"/>
      <c r="AI749" s="118"/>
      <c r="AJ749" s="118"/>
    </row>
    <row r="750" ht="14.2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c r="AA750" s="118"/>
      <c r="AB750" s="118"/>
      <c r="AC750" s="118"/>
      <c r="AD750" s="118"/>
      <c r="AE750" s="118"/>
      <c r="AF750" s="118"/>
      <c r="AG750" s="118"/>
      <c r="AH750" s="118"/>
      <c r="AI750" s="118"/>
      <c r="AJ750" s="118"/>
    </row>
    <row r="751" ht="14.2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c r="AA751" s="118"/>
      <c r="AB751" s="118"/>
      <c r="AC751" s="118"/>
      <c r="AD751" s="118"/>
      <c r="AE751" s="118"/>
      <c r="AF751" s="118"/>
      <c r="AG751" s="118"/>
      <c r="AH751" s="118"/>
      <c r="AI751" s="118"/>
      <c r="AJ751" s="118"/>
    </row>
    <row r="752" ht="14.2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c r="AA752" s="118"/>
      <c r="AB752" s="118"/>
      <c r="AC752" s="118"/>
      <c r="AD752" s="118"/>
      <c r="AE752" s="118"/>
      <c r="AF752" s="118"/>
      <c r="AG752" s="118"/>
      <c r="AH752" s="118"/>
      <c r="AI752" s="118"/>
      <c r="AJ752" s="118"/>
    </row>
    <row r="753" ht="14.2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c r="AA753" s="118"/>
      <c r="AB753" s="118"/>
      <c r="AC753" s="118"/>
      <c r="AD753" s="118"/>
      <c r="AE753" s="118"/>
      <c r="AF753" s="118"/>
      <c r="AG753" s="118"/>
      <c r="AH753" s="118"/>
      <c r="AI753" s="118"/>
      <c r="AJ753" s="118"/>
    </row>
    <row r="754" ht="14.2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c r="AA754" s="118"/>
      <c r="AB754" s="118"/>
      <c r="AC754" s="118"/>
      <c r="AD754" s="118"/>
      <c r="AE754" s="118"/>
      <c r="AF754" s="118"/>
      <c r="AG754" s="118"/>
      <c r="AH754" s="118"/>
      <c r="AI754" s="118"/>
      <c r="AJ754" s="118"/>
    </row>
    <row r="755" ht="14.2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c r="AA755" s="118"/>
      <c r="AB755" s="118"/>
      <c r="AC755" s="118"/>
      <c r="AD755" s="118"/>
      <c r="AE755" s="118"/>
      <c r="AF755" s="118"/>
      <c r="AG755" s="118"/>
      <c r="AH755" s="118"/>
      <c r="AI755" s="118"/>
      <c r="AJ755" s="118"/>
    </row>
    <row r="756" ht="14.2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c r="AA756" s="118"/>
      <c r="AB756" s="118"/>
      <c r="AC756" s="118"/>
      <c r="AD756" s="118"/>
      <c r="AE756" s="118"/>
      <c r="AF756" s="118"/>
      <c r="AG756" s="118"/>
      <c r="AH756" s="118"/>
      <c r="AI756" s="118"/>
      <c r="AJ756" s="118"/>
    </row>
    <row r="757" ht="14.2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c r="AA757" s="118"/>
      <c r="AB757" s="118"/>
      <c r="AC757" s="118"/>
      <c r="AD757" s="118"/>
      <c r="AE757" s="118"/>
      <c r="AF757" s="118"/>
      <c r="AG757" s="118"/>
      <c r="AH757" s="118"/>
      <c r="AI757" s="118"/>
      <c r="AJ757" s="118"/>
    </row>
    <row r="758" ht="14.2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c r="AA758" s="118"/>
      <c r="AB758" s="118"/>
      <c r="AC758" s="118"/>
      <c r="AD758" s="118"/>
      <c r="AE758" s="118"/>
      <c r="AF758" s="118"/>
      <c r="AG758" s="118"/>
      <c r="AH758" s="118"/>
      <c r="AI758" s="118"/>
      <c r="AJ758" s="118"/>
    </row>
    <row r="759" ht="14.2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c r="AA759" s="118"/>
      <c r="AB759" s="118"/>
      <c r="AC759" s="118"/>
      <c r="AD759" s="118"/>
      <c r="AE759" s="118"/>
      <c r="AF759" s="118"/>
      <c r="AG759" s="118"/>
      <c r="AH759" s="118"/>
      <c r="AI759" s="118"/>
      <c r="AJ759" s="118"/>
    </row>
    <row r="760" ht="14.2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c r="AA760" s="118"/>
      <c r="AB760" s="118"/>
      <c r="AC760" s="118"/>
      <c r="AD760" s="118"/>
      <c r="AE760" s="118"/>
      <c r="AF760" s="118"/>
      <c r="AG760" s="118"/>
      <c r="AH760" s="118"/>
      <c r="AI760" s="118"/>
      <c r="AJ760" s="118"/>
    </row>
    <row r="761" ht="14.2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c r="AA761" s="118"/>
      <c r="AB761" s="118"/>
      <c r="AC761" s="118"/>
      <c r="AD761" s="118"/>
      <c r="AE761" s="118"/>
      <c r="AF761" s="118"/>
      <c r="AG761" s="118"/>
      <c r="AH761" s="118"/>
      <c r="AI761" s="118"/>
      <c r="AJ761" s="118"/>
    </row>
    <row r="762" ht="14.2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c r="AA762" s="118"/>
      <c r="AB762" s="118"/>
      <c r="AC762" s="118"/>
      <c r="AD762" s="118"/>
      <c r="AE762" s="118"/>
      <c r="AF762" s="118"/>
      <c r="AG762" s="118"/>
      <c r="AH762" s="118"/>
      <c r="AI762" s="118"/>
      <c r="AJ762" s="118"/>
    </row>
    <row r="763" ht="14.2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c r="AA763" s="118"/>
      <c r="AB763" s="118"/>
      <c r="AC763" s="118"/>
      <c r="AD763" s="118"/>
      <c r="AE763" s="118"/>
      <c r="AF763" s="118"/>
      <c r="AG763" s="118"/>
      <c r="AH763" s="118"/>
      <c r="AI763" s="118"/>
      <c r="AJ763" s="118"/>
    </row>
    <row r="764" ht="14.2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c r="AA764" s="118"/>
      <c r="AB764" s="118"/>
      <c r="AC764" s="118"/>
      <c r="AD764" s="118"/>
      <c r="AE764" s="118"/>
      <c r="AF764" s="118"/>
      <c r="AG764" s="118"/>
      <c r="AH764" s="118"/>
      <c r="AI764" s="118"/>
      <c r="AJ764" s="118"/>
    </row>
    <row r="765" ht="14.2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c r="AA765" s="118"/>
      <c r="AB765" s="118"/>
      <c r="AC765" s="118"/>
      <c r="AD765" s="118"/>
      <c r="AE765" s="118"/>
      <c r="AF765" s="118"/>
      <c r="AG765" s="118"/>
      <c r="AH765" s="118"/>
      <c r="AI765" s="118"/>
      <c r="AJ765" s="118"/>
    </row>
    <row r="766" ht="14.2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c r="AA766" s="118"/>
      <c r="AB766" s="118"/>
      <c r="AC766" s="118"/>
      <c r="AD766" s="118"/>
      <c r="AE766" s="118"/>
      <c r="AF766" s="118"/>
      <c r="AG766" s="118"/>
      <c r="AH766" s="118"/>
      <c r="AI766" s="118"/>
      <c r="AJ766" s="118"/>
    </row>
    <row r="767" ht="14.2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c r="AA767" s="118"/>
      <c r="AB767" s="118"/>
      <c r="AC767" s="118"/>
      <c r="AD767" s="118"/>
      <c r="AE767" s="118"/>
      <c r="AF767" s="118"/>
      <c r="AG767" s="118"/>
      <c r="AH767" s="118"/>
      <c r="AI767" s="118"/>
      <c r="AJ767" s="118"/>
    </row>
    <row r="768" ht="14.2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c r="AA768" s="118"/>
      <c r="AB768" s="118"/>
      <c r="AC768" s="118"/>
      <c r="AD768" s="118"/>
      <c r="AE768" s="118"/>
      <c r="AF768" s="118"/>
      <c r="AG768" s="118"/>
      <c r="AH768" s="118"/>
      <c r="AI768" s="118"/>
      <c r="AJ768" s="118"/>
    </row>
    <row r="769" ht="14.2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c r="AA769" s="118"/>
      <c r="AB769" s="118"/>
      <c r="AC769" s="118"/>
      <c r="AD769" s="118"/>
      <c r="AE769" s="118"/>
      <c r="AF769" s="118"/>
      <c r="AG769" s="118"/>
      <c r="AH769" s="118"/>
      <c r="AI769" s="118"/>
      <c r="AJ769" s="118"/>
    </row>
    <row r="770" ht="14.2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c r="AA770" s="118"/>
      <c r="AB770" s="118"/>
      <c r="AC770" s="118"/>
      <c r="AD770" s="118"/>
      <c r="AE770" s="118"/>
      <c r="AF770" s="118"/>
      <c r="AG770" s="118"/>
      <c r="AH770" s="118"/>
      <c r="AI770" s="118"/>
      <c r="AJ770" s="118"/>
    </row>
    <row r="771" ht="14.2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c r="AA771" s="118"/>
      <c r="AB771" s="118"/>
      <c r="AC771" s="118"/>
      <c r="AD771" s="118"/>
      <c r="AE771" s="118"/>
      <c r="AF771" s="118"/>
      <c r="AG771" s="118"/>
      <c r="AH771" s="118"/>
      <c r="AI771" s="118"/>
      <c r="AJ771" s="118"/>
    </row>
    <row r="772" ht="14.2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c r="AA772" s="118"/>
      <c r="AB772" s="118"/>
      <c r="AC772" s="118"/>
      <c r="AD772" s="118"/>
      <c r="AE772" s="118"/>
      <c r="AF772" s="118"/>
      <c r="AG772" s="118"/>
      <c r="AH772" s="118"/>
      <c r="AI772" s="118"/>
      <c r="AJ772" s="118"/>
    </row>
    <row r="773" ht="14.2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c r="AA773" s="118"/>
      <c r="AB773" s="118"/>
      <c r="AC773" s="118"/>
      <c r="AD773" s="118"/>
      <c r="AE773" s="118"/>
      <c r="AF773" s="118"/>
      <c r="AG773" s="118"/>
      <c r="AH773" s="118"/>
      <c r="AI773" s="118"/>
      <c r="AJ773" s="118"/>
    </row>
    <row r="774" ht="14.2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c r="AA774" s="118"/>
      <c r="AB774" s="118"/>
      <c r="AC774" s="118"/>
      <c r="AD774" s="118"/>
      <c r="AE774" s="118"/>
      <c r="AF774" s="118"/>
      <c r="AG774" s="118"/>
      <c r="AH774" s="118"/>
      <c r="AI774" s="118"/>
      <c r="AJ774" s="118"/>
    </row>
    <row r="775" ht="14.2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c r="AA775" s="118"/>
      <c r="AB775" s="118"/>
      <c r="AC775" s="118"/>
      <c r="AD775" s="118"/>
      <c r="AE775" s="118"/>
      <c r="AF775" s="118"/>
      <c r="AG775" s="118"/>
      <c r="AH775" s="118"/>
      <c r="AI775" s="118"/>
      <c r="AJ775" s="118"/>
    </row>
    <row r="776" ht="14.2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c r="AA776" s="118"/>
      <c r="AB776" s="118"/>
      <c r="AC776" s="118"/>
      <c r="AD776" s="118"/>
      <c r="AE776" s="118"/>
      <c r="AF776" s="118"/>
      <c r="AG776" s="118"/>
      <c r="AH776" s="118"/>
      <c r="AI776" s="118"/>
      <c r="AJ776" s="118"/>
    </row>
    <row r="777" ht="14.2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c r="AA777" s="118"/>
      <c r="AB777" s="118"/>
      <c r="AC777" s="118"/>
      <c r="AD777" s="118"/>
      <c r="AE777" s="118"/>
      <c r="AF777" s="118"/>
      <c r="AG777" s="118"/>
      <c r="AH777" s="118"/>
      <c r="AI777" s="118"/>
      <c r="AJ777" s="118"/>
    </row>
    <row r="778" ht="14.2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c r="AA778" s="118"/>
      <c r="AB778" s="118"/>
      <c r="AC778" s="118"/>
      <c r="AD778" s="118"/>
      <c r="AE778" s="118"/>
      <c r="AF778" s="118"/>
      <c r="AG778" s="118"/>
      <c r="AH778" s="118"/>
      <c r="AI778" s="118"/>
      <c r="AJ778" s="118"/>
    </row>
    <row r="779" ht="14.2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c r="AA779" s="118"/>
      <c r="AB779" s="118"/>
      <c r="AC779" s="118"/>
      <c r="AD779" s="118"/>
      <c r="AE779" s="118"/>
      <c r="AF779" s="118"/>
      <c r="AG779" s="118"/>
      <c r="AH779" s="118"/>
      <c r="AI779" s="118"/>
      <c r="AJ779" s="118"/>
    </row>
    <row r="780" ht="14.2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c r="AA780" s="118"/>
      <c r="AB780" s="118"/>
      <c r="AC780" s="118"/>
      <c r="AD780" s="118"/>
      <c r="AE780" s="118"/>
      <c r="AF780" s="118"/>
      <c r="AG780" s="118"/>
      <c r="AH780" s="118"/>
      <c r="AI780" s="118"/>
      <c r="AJ780" s="118"/>
    </row>
    <row r="781" ht="14.2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c r="AA781" s="118"/>
      <c r="AB781" s="118"/>
      <c r="AC781" s="118"/>
      <c r="AD781" s="118"/>
      <c r="AE781" s="118"/>
      <c r="AF781" s="118"/>
      <c r="AG781" s="118"/>
      <c r="AH781" s="118"/>
      <c r="AI781" s="118"/>
      <c r="AJ781" s="118"/>
    </row>
    <row r="782" ht="14.2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c r="AA782" s="118"/>
      <c r="AB782" s="118"/>
      <c r="AC782" s="118"/>
      <c r="AD782" s="118"/>
      <c r="AE782" s="118"/>
      <c r="AF782" s="118"/>
      <c r="AG782" s="118"/>
      <c r="AH782" s="118"/>
      <c r="AI782" s="118"/>
      <c r="AJ782" s="118"/>
    </row>
    <row r="783" ht="14.2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c r="AA783" s="118"/>
      <c r="AB783" s="118"/>
      <c r="AC783" s="118"/>
      <c r="AD783" s="118"/>
      <c r="AE783" s="118"/>
      <c r="AF783" s="118"/>
      <c r="AG783" s="118"/>
      <c r="AH783" s="118"/>
      <c r="AI783" s="118"/>
      <c r="AJ783" s="118"/>
    </row>
    <row r="784" ht="14.2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c r="AA784" s="118"/>
      <c r="AB784" s="118"/>
      <c r="AC784" s="118"/>
      <c r="AD784" s="118"/>
      <c r="AE784" s="118"/>
      <c r="AF784" s="118"/>
      <c r="AG784" s="118"/>
      <c r="AH784" s="118"/>
      <c r="AI784" s="118"/>
      <c r="AJ784" s="118"/>
    </row>
    <row r="785" ht="14.2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c r="AA785" s="118"/>
      <c r="AB785" s="118"/>
      <c r="AC785" s="118"/>
      <c r="AD785" s="118"/>
      <c r="AE785" s="118"/>
      <c r="AF785" s="118"/>
      <c r="AG785" s="118"/>
      <c r="AH785" s="118"/>
      <c r="AI785" s="118"/>
      <c r="AJ785" s="118"/>
    </row>
    <row r="786" ht="14.2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c r="AA786" s="118"/>
      <c r="AB786" s="118"/>
      <c r="AC786" s="118"/>
      <c r="AD786" s="118"/>
      <c r="AE786" s="118"/>
      <c r="AF786" s="118"/>
      <c r="AG786" s="118"/>
      <c r="AH786" s="118"/>
      <c r="AI786" s="118"/>
      <c r="AJ786" s="118"/>
    </row>
    <row r="787" ht="14.2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c r="AA787" s="118"/>
      <c r="AB787" s="118"/>
      <c r="AC787" s="118"/>
      <c r="AD787" s="118"/>
      <c r="AE787" s="118"/>
      <c r="AF787" s="118"/>
      <c r="AG787" s="118"/>
      <c r="AH787" s="118"/>
      <c r="AI787" s="118"/>
      <c r="AJ787" s="118"/>
    </row>
    <row r="788" ht="14.2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c r="AA788" s="118"/>
      <c r="AB788" s="118"/>
      <c r="AC788" s="118"/>
      <c r="AD788" s="118"/>
      <c r="AE788" s="118"/>
      <c r="AF788" s="118"/>
      <c r="AG788" s="118"/>
      <c r="AH788" s="118"/>
      <c r="AI788" s="118"/>
      <c r="AJ788" s="118"/>
    </row>
    <row r="789" ht="14.2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c r="AA789" s="118"/>
      <c r="AB789" s="118"/>
      <c r="AC789" s="118"/>
      <c r="AD789" s="118"/>
      <c r="AE789" s="118"/>
      <c r="AF789" s="118"/>
      <c r="AG789" s="118"/>
      <c r="AH789" s="118"/>
      <c r="AI789" s="118"/>
      <c r="AJ789" s="118"/>
    </row>
    <row r="790" ht="14.2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c r="AA790" s="118"/>
      <c r="AB790" s="118"/>
      <c r="AC790" s="118"/>
      <c r="AD790" s="118"/>
      <c r="AE790" s="118"/>
      <c r="AF790" s="118"/>
      <c r="AG790" s="118"/>
      <c r="AH790" s="118"/>
      <c r="AI790" s="118"/>
      <c r="AJ790" s="118"/>
    </row>
    <row r="791" ht="14.2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c r="AA791" s="118"/>
      <c r="AB791" s="118"/>
      <c r="AC791" s="118"/>
      <c r="AD791" s="118"/>
      <c r="AE791" s="118"/>
      <c r="AF791" s="118"/>
      <c r="AG791" s="118"/>
      <c r="AH791" s="118"/>
      <c r="AI791" s="118"/>
      <c r="AJ791" s="118"/>
    </row>
    <row r="792" ht="14.2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c r="AA792" s="118"/>
      <c r="AB792" s="118"/>
      <c r="AC792" s="118"/>
      <c r="AD792" s="118"/>
      <c r="AE792" s="118"/>
      <c r="AF792" s="118"/>
      <c r="AG792" s="118"/>
      <c r="AH792" s="118"/>
      <c r="AI792" s="118"/>
      <c r="AJ792" s="118"/>
    </row>
    <row r="793" ht="14.2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c r="AA793" s="118"/>
      <c r="AB793" s="118"/>
      <c r="AC793" s="118"/>
      <c r="AD793" s="118"/>
      <c r="AE793" s="118"/>
      <c r="AF793" s="118"/>
      <c r="AG793" s="118"/>
      <c r="AH793" s="118"/>
      <c r="AI793" s="118"/>
      <c r="AJ793" s="118"/>
    </row>
    <row r="794" ht="14.2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c r="AA794" s="118"/>
      <c r="AB794" s="118"/>
      <c r="AC794" s="118"/>
      <c r="AD794" s="118"/>
      <c r="AE794" s="118"/>
      <c r="AF794" s="118"/>
      <c r="AG794" s="118"/>
      <c r="AH794" s="118"/>
      <c r="AI794" s="118"/>
      <c r="AJ794" s="118"/>
    </row>
    <row r="795" ht="14.2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c r="AA795" s="118"/>
      <c r="AB795" s="118"/>
      <c r="AC795" s="118"/>
      <c r="AD795" s="118"/>
      <c r="AE795" s="118"/>
      <c r="AF795" s="118"/>
      <c r="AG795" s="118"/>
      <c r="AH795" s="118"/>
      <c r="AI795" s="118"/>
      <c r="AJ795" s="118"/>
    </row>
    <row r="796" ht="14.2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c r="AA796" s="118"/>
      <c r="AB796" s="118"/>
      <c r="AC796" s="118"/>
      <c r="AD796" s="118"/>
      <c r="AE796" s="118"/>
      <c r="AF796" s="118"/>
      <c r="AG796" s="118"/>
      <c r="AH796" s="118"/>
      <c r="AI796" s="118"/>
      <c r="AJ796" s="118"/>
    </row>
    <row r="797" ht="14.2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c r="AA797" s="118"/>
      <c r="AB797" s="118"/>
      <c r="AC797" s="118"/>
      <c r="AD797" s="118"/>
      <c r="AE797" s="118"/>
      <c r="AF797" s="118"/>
      <c r="AG797" s="118"/>
      <c r="AH797" s="118"/>
      <c r="AI797" s="118"/>
      <c r="AJ797" s="118"/>
    </row>
    <row r="798" ht="14.2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c r="AA798" s="118"/>
      <c r="AB798" s="118"/>
      <c r="AC798" s="118"/>
      <c r="AD798" s="118"/>
      <c r="AE798" s="118"/>
      <c r="AF798" s="118"/>
      <c r="AG798" s="118"/>
      <c r="AH798" s="118"/>
      <c r="AI798" s="118"/>
      <c r="AJ798" s="118"/>
    </row>
    <row r="799" ht="14.2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c r="AA799" s="118"/>
      <c r="AB799" s="118"/>
      <c r="AC799" s="118"/>
      <c r="AD799" s="118"/>
      <c r="AE799" s="118"/>
      <c r="AF799" s="118"/>
      <c r="AG799" s="118"/>
      <c r="AH799" s="118"/>
      <c r="AI799" s="118"/>
      <c r="AJ799" s="118"/>
    </row>
    <row r="800" ht="14.2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c r="AA800" s="118"/>
      <c r="AB800" s="118"/>
      <c r="AC800" s="118"/>
      <c r="AD800" s="118"/>
      <c r="AE800" s="118"/>
      <c r="AF800" s="118"/>
      <c r="AG800" s="118"/>
      <c r="AH800" s="118"/>
      <c r="AI800" s="118"/>
      <c r="AJ800" s="118"/>
    </row>
    <row r="801" ht="14.2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c r="AA801" s="118"/>
      <c r="AB801" s="118"/>
      <c r="AC801" s="118"/>
      <c r="AD801" s="118"/>
      <c r="AE801" s="118"/>
      <c r="AF801" s="118"/>
      <c r="AG801" s="118"/>
      <c r="AH801" s="118"/>
      <c r="AI801" s="118"/>
      <c r="AJ801" s="118"/>
    </row>
    <row r="802" ht="14.2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c r="AA802" s="118"/>
      <c r="AB802" s="118"/>
      <c r="AC802" s="118"/>
      <c r="AD802" s="118"/>
      <c r="AE802" s="118"/>
      <c r="AF802" s="118"/>
      <c r="AG802" s="118"/>
      <c r="AH802" s="118"/>
      <c r="AI802" s="118"/>
      <c r="AJ802" s="118"/>
    </row>
    <row r="803" ht="14.2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c r="AA803" s="118"/>
      <c r="AB803" s="118"/>
      <c r="AC803" s="118"/>
      <c r="AD803" s="118"/>
      <c r="AE803" s="118"/>
      <c r="AF803" s="118"/>
      <c r="AG803" s="118"/>
      <c r="AH803" s="118"/>
      <c r="AI803" s="118"/>
      <c r="AJ803" s="118"/>
    </row>
    <row r="804" ht="14.2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c r="AA804" s="118"/>
      <c r="AB804" s="118"/>
      <c r="AC804" s="118"/>
      <c r="AD804" s="118"/>
      <c r="AE804" s="118"/>
      <c r="AF804" s="118"/>
      <c r="AG804" s="118"/>
      <c r="AH804" s="118"/>
      <c r="AI804" s="118"/>
      <c r="AJ804" s="118"/>
    </row>
    <row r="805" ht="14.2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c r="AA805" s="118"/>
      <c r="AB805" s="118"/>
      <c r="AC805" s="118"/>
      <c r="AD805" s="118"/>
      <c r="AE805" s="118"/>
      <c r="AF805" s="118"/>
      <c r="AG805" s="118"/>
      <c r="AH805" s="118"/>
      <c r="AI805" s="118"/>
      <c r="AJ805" s="118"/>
    </row>
    <row r="806" ht="14.2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c r="AA806" s="118"/>
      <c r="AB806" s="118"/>
      <c r="AC806" s="118"/>
      <c r="AD806" s="118"/>
      <c r="AE806" s="118"/>
      <c r="AF806" s="118"/>
      <c r="AG806" s="118"/>
      <c r="AH806" s="118"/>
      <c r="AI806" s="118"/>
      <c r="AJ806" s="118"/>
    </row>
    <row r="807" ht="14.2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c r="AA807" s="118"/>
      <c r="AB807" s="118"/>
      <c r="AC807" s="118"/>
      <c r="AD807" s="118"/>
      <c r="AE807" s="118"/>
      <c r="AF807" s="118"/>
      <c r="AG807" s="118"/>
      <c r="AH807" s="118"/>
      <c r="AI807" s="118"/>
      <c r="AJ807" s="118"/>
    </row>
    <row r="808" ht="14.2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c r="AA808" s="118"/>
      <c r="AB808" s="118"/>
      <c r="AC808" s="118"/>
      <c r="AD808" s="118"/>
      <c r="AE808" s="118"/>
      <c r="AF808" s="118"/>
      <c r="AG808" s="118"/>
      <c r="AH808" s="118"/>
      <c r="AI808" s="118"/>
      <c r="AJ808" s="118"/>
    </row>
    <row r="809" ht="14.2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c r="AA809" s="118"/>
      <c r="AB809" s="118"/>
      <c r="AC809" s="118"/>
      <c r="AD809" s="118"/>
      <c r="AE809" s="118"/>
      <c r="AF809" s="118"/>
      <c r="AG809" s="118"/>
      <c r="AH809" s="118"/>
      <c r="AI809" s="118"/>
      <c r="AJ809" s="118"/>
    </row>
    <row r="810" ht="14.2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c r="AA810" s="118"/>
      <c r="AB810" s="118"/>
      <c r="AC810" s="118"/>
      <c r="AD810" s="118"/>
      <c r="AE810" s="118"/>
      <c r="AF810" s="118"/>
      <c r="AG810" s="118"/>
      <c r="AH810" s="118"/>
      <c r="AI810" s="118"/>
      <c r="AJ810" s="118"/>
    </row>
    <row r="811" ht="14.2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c r="AA811" s="118"/>
      <c r="AB811" s="118"/>
      <c r="AC811" s="118"/>
      <c r="AD811" s="118"/>
      <c r="AE811" s="118"/>
      <c r="AF811" s="118"/>
      <c r="AG811" s="118"/>
      <c r="AH811" s="118"/>
      <c r="AI811" s="118"/>
      <c r="AJ811" s="118"/>
    </row>
    <row r="812" ht="14.2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c r="AA812" s="118"/>
      <c r="AB812" s="118"/>
      <c r="AC812" s="118"/>
      <c r="AD812" s="118"/>
      <c r="AE812" s="118"/>
      <c r="AF812" s="118"/>
      <c r="AG812" s="118"/>
      <c r="AH812" s="118"/>
      <c r="AI812" s="118"/>
      <c r="AJ812" s="118"/>
    </row>
    <row r="813" ht="14.2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c r="AA813" s="118"/>
      <c r="AB813" s="118"/>
      <c r="AC813" s="118"/>
      <c r="AD813" s="118"/>
      <c r="AE813" s="118"/>
      <c r="AF813" s="118"/>
      <c r="AG813" s="118"/>
      <c r="AH813" s="118"/>
      <c r="AI813" s="118"/>
      <c r="AJ813" s="118"/>
    </row>
    <row r="814" ht="14.2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c r="AA814" s="118"/>
      <c r="AB814" s="118"/>
      <c r="AC814" s="118"/>
      <c r="AD814" s="118"/>
      <c r="AE814" s="118"/>
      <c r="AF814" s="118"/>
      <c r="AG814" s="118"/>
      <c r="AH814" s="118"/>
      <c r="AI814" s="118"/>
      <c r="AJ814" s="118"/>
    </row>
    <row r="815" ht="14.2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c r="AA815" s="118"/>
      <c r="AB815" s="118"/>
      <c r="AC815" s="118"/>
      <c r="AD815" s="118"/>
      <c r="AE815" s="118"/>
      <c r="AF815" s="118"/>
      <c r="AG815" s="118"/>
      <c r="AH815" s="118"/>
      <c r="AI815" s="118"/>
      <c r="AJ815" s="118"/>
    </row>
    <row r="816" ht="14.2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c r="AA816" s="118"/>
      <c r="AB816" s="118"/>
      <c r="AC816" s="118"/>
      <c r="AD816" s="118"/>
      <c r="AE816" s="118"/>
      <c r="AF816" s="118"/>
      <c r="AG816" s="118"/>
      <c r="AH816" s="118"/>
      <c r="AI816" s="118"/>
      <c r="AJ816" s="118"/>
    </row>
    <row r="817" ht="14.2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c r="AA817" s="118"/>
      <c r="AB817" s="118"/>
      <c r="AC817" s="118"/>
      <c r="AD817" s="118"/>
      <c r="AE817" s="118"/>
      <c r="AF817" s="118"/>
      <c r="AG817" s="118"/>
      <c r="AH817" s="118"/>
      <c r="AI817" s="118"/>
      <c r="AJ817" s="118"/>
    </row>
    <row r="818" ht="14.2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c r="AA818" s="118"/>
      <c r="AB818" s="118"/>
      <c r="AC818" s="118"/>
      <c r="AD818" s="118"/>
      <c r="AE818" s="118"/>
      <c r="AF818" s="118"/>
      <c r="AG818" s="118"/>
      <c r="AH818" s="118"/>
      <c r="AI818" s="118"/>
      <c r="AJ818" s="118"/>
    </row>
    <row r="819" ht="14.2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c r="AA819" s="118"/>
      <c r="AB819" s="118"/>
      <c r="AC819" s="118"/>
      <c r="AD819" s="118"/>
      <c r="AE819" s="118"/>
      <c r="AF819" s="118"/>
      <c r="AG819" s="118"/>
      <c r="AH819" s="118"/>
      <c r="AI819" s="118"/>
      <c r="AJ819" s="118"/>
    </row>
    <row r="820" ht="14.2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c r="AA820" s="118"/>
      <c r="AB820" s="118"/>
      <c r="AC820" s="118"/>
      <c r="AD820" s="118"/>
      <c r="AE820" s="118"/>
      <c r="AF820" s="118"/>
      <c r="AG820" s="118"/>
      <c r="AH820" s="118"/>
      <c r="AI820" s="118"/>
      <c r="AJ820" s="118"/>
    </row>
    <row r="821" ht="14.2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c r="AA821" s="118"/>
      <c r="AB821" s="118"/>
      <c r="AC821" s="118"/>
      <c r="AD821" s="118"/>
      <c r="AE821" s="118"/>
      <c r="AF821" s="118"/>
      <c r="AG821" s="118"/>
      <c r="AH821" s="118"/>
      <c r="AI821" s="118"/>
      <c r="AJ821" s="118"/>
    </row>
    <row r="822" ht="14.2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c r="AA822" s="118"/>
      <c r="AB822" s="118"/>
      <c r="AC822" s="118"/>
      <c r="AD822" s="118"/>
      <c r="AE822" s="118"/>
      <c r="AF822" s="118"/>
      <c r="AG822" s="118"/>
      <c r="AH822" s="118"/>
      <c r="AI822" s="118"/>
      <c r="AJ822" s="118"/>
    </row>
    <row r="823" ht="14.2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c r="AA823" s="118"/>
      <c r="AB823" s="118"/>
      <c r="AC823" s="118"/>
      <c r="AD823" s="118"/>
      <c r="AE823" s="118"/>
      <c r="AF823" s="118"/>
      <c r="AG823" s="118"/>
      <c r="AH823" s="118"/>
      <c r="AI823" s="118"/>
      <c r="AJ823" s="118"/>
    </row>
    <row r="824" ht="14.2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c r="AA824" s="118"/>
      <c r="AB824" s="118"/>
      <c r="AC824" s="118"/>
      <c r="AD824" s="118"/>
      <c r="AE824" s="118"/>
      <c r="AF824" s="118"/>
      <c r="AG824" s="118"/>
      <c r="AH824" s="118"/>
      <c r="AI824" s="118"/>
      <c r="AJ824" s="118"/>
    </row>
    <row r="825" ht="14.2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c r="AA825" s="118"/>
      <c r="AB825" s="118"/>
      <c r="AC825" s="118"/>
      <c r="AD825" s="118"/>
      <c r="AE825" s="118"/>
      <c r="AF825" s="118"/>
      <c r="AG825" s="118"/>
      <c r="AH825" s="118"/>
      <c r="AI825" s="118"/>
      <c r="AJ825" s="118"/>
    </row>
    <row r="826" ht="14.2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c r="AA826" s="118"/>
      <c r="AB826" s="118"/>
      <c r="AC826" s="118"/>
      <c r="AD826" s="118"/>
      <c r="AE826" s="118"/>
      <c r="AF826" s="118"/>
      <c r="AG826" s="118"/>
      <c r="AH826" s="118"/>
      <c r="AI826" s="118"/>
      <c r="AJ826" s="118"/>
    </row>
    <row r="827" ht="14.2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c r="AA827" s="118"/>
      <c r="AB827" s="118"/>
      <c r="AC827" s="118"/>
      <c r="AD827" s="118"/>
      <c r="AE827" s="118"/>
      <c r="AF827" s="118"/>
      <c r="AG827" s="118"/>
      <c r="AH827" s="118"/>
      <c r="AI827" s="118"/>
      <c r="AJ827" s="118"/>
    </row>
    <row r="828" ht="14.2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c r="AA828" s="118"/>
      <c r="AB828" s="118"/>
      <c r="AC828" s="118"/>
      <c r="AD828" s="118"/>
      <c r="AE828" s="118"/>
      <c r="AF828" s="118"/>
      <c r="AG828" s="118"/>
      <c r="AH828" s="118"/>
      <c r="AI828" s="118"/>
      <c r="AJ828" s="118"/>
    </row>
    <row r="829" ht="14.2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c r="AA829" s="118"/>
      <c r="AB829" s="118"/>
      <c r="AC829" s="118"/>
      <c r="AD829" s="118"/>
      <c r="AE829" s="118"/>
      <c r="AF829" s="118"/>
      <c r="AG829" s="118"/>
      <c r="AH829" s="118"/>
      <c r="AI829" s="118"/>
      <c r="AJ829" s="118"/>
    </row>
    <row r="830" ht="14.2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c r="AA830" s="118"/>
      <c r="AB830" s="118"/>
      <c r="AC830" s="118"/>
      <c r="AD830" s="118"/>
      <c r="AE830" s="118"/>
      <c r="AF830" s="118"/>
      <c r="AG830" s="118"/>
      <c r="AH830" s="118"/>
      <c r="AI830" s="118"/>
      <c r="AJ830" s="118"/>
    </row>
    <row r="831" ht="14.2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c r="AA831" s="118"/>
      <c r="AB831" s="118"/>
      <c r="AC831" s="118"/>
      <c r="AD831" s="118"/>
      <c r="AE831" s="118"/>
      <c r="AF831" s="118"/>
      <c r="AG831" s="118"/>
      <c r="AH831" s="118"/>
      <c r="AI831" s="118"/>
      <c r="AJ831" s="118"/>
    </row>
    <row r="832" ht="14.2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c r="AA832" s="118"/>
      <c r="AB832" s="118"/>
      <c r="AC832" s="118"/>
      <c r="AD832" s="118"/>
      <c r="AE832" s="118"/>
      <c r="AF832" s="118"/>
      <c r="AG832" s="118"/>
      <c r="AH832" s="118"/>
      <c r="AI832" s="118"/>
      <c r="AJ832" s="118"/>
    </row>
    <row r="833" ht="14.2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c r="AA833" s="118"/>
      <c r="AB833" s="118"/>
      <c r="AC833" s="118"/>
      <c r="AD833" s="118"/>
      <c r="AE833" s="118"/>
      <c r="AF833" s="118"/>
      <c r="AG833" s="118"/>
      <c r="AH833" s="118"/>
      <c r="AI833" s="118"/>
      <c r="AJ833" s="118"/>
    </row>
    <row r="834" ht="14.2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c r="AA834" s="118"/>
      <c r="AB834" s="118"/>
      <c r="AC834" s="118"/>
      <c r="AD834" s="118"/>
      <c r="AE834" s="118"/>
      <c r="AF834" s="118"/>
      <c r="AG834" s="118"/>
      <c r="AH834" s="118"/>
      <c r="AI834" s="118"/>
      <c r="AJ834" s="118"/>
    </row>
    <row r="835" ht="14.2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c r="AA835" s="118"/>
      <c r="AB835" s="118"/>
      <c r="AC835" s="118"/>
      <c r="AD835" s="118"/>
      <c r="AE835" s="118"/>
      <c r="AF835" s="118"/>
      <c r="AG835" s="118"/>
      <c r="AH835" s="118"/>
      <c r="AI835" s="118"/>
      <c r="AJ835" s="118"/>
    </row>
    <row r="836" ht="14.2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c r="AA836" s="118"/>
      <c r="AB836" s="118"/>
      <c r="AC836" s="118"/>
      <c r="AD836" s="118"/>
      <c r="AE836" s="118"/>
      <c r="AF836" s="118"/>
      <c r="AG836" s="118"/>
      <c r="AH836" s="118"/>
      <c r="AI836" s="118"/>
      <c r="AJ836" s="118"/>
    </row>
    <row r="837" ht="14.2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c r="AA837" s="118"/>
      <c r="AB837" s="118"/>
      <c r="AC837" s="118"/>
      <c r="AD837" s="118"/>
      <c r="AE837" s="118"/>
      <c r="AF837" s="118"/>
      <c r="AG837" s="118"/>
      <c r="AH837" s="118"/>
      <c r="AI837" s="118"/>
      <c r="AJ837" s="118"/>
    </row>
    <row r="838" ht="14.2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c r="AA838" s="118"/>
      <c r="AB838" s="118"/>
      <c r="AC838" s="118"/>
      <c r="AD838" s="118"/>
      <c r="AE838" s="118"/>
      <c r="AF838" s="118"/>
      <c r="AG838" s="118"/>
      <c r="AH838" s="118"/>
      <c r="AI838" s="118"/>
      <c r="AJ838" s="118"/>
    </row>
    <row r="839" ht="14.2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c r="AA839" s="118"/>
      <c r="AB839" s="118"/>
      <c r="AC839" s="118"/>
      <c r="AD839" s="118"/>
      <c r="AE839" s="118"/>
      <c r="AF839" s="118"/>
      <c r="AG839" s="118"/>
      <c r="AH839" s="118"/>
      <c r="AI839" s="118"/>
      <c r="AJ839" s="118"/>
    </row>
    <row r="840" ht="14.2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c r="AA840" s="118"/>
      <c r="AB840" s="118"/>
      <c r="AC840" s="118"/>
      <c r="AD840" s="118"/>
      <c r="AE840" s="118"/>
      <c r="AF840" s="118"/>
      <c r="AG840" s="118"/>
      <c r="AH840" s="118"/>
      <c r="AI840" s="118"/>
      <c r="AJ840" s="118"/>
    </row>
    <row r="841" ht="14.2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c r="AA841" s="118"/>
      <c r="AB841" s="118"/>
      <c r="AC841" s="118"/>
      <c r="AD841" s="118"/>
      <c r="AE841" s="118"/>
      <c r="AF841" s="118"/>
      <c r="AG841" s="118"/>
      <c r="AH841" s="118"/>
      <c r="AI841" s="118"/>
      <c r="AJ841" s="118"/>
    </row>
    <row r="842" ht="14.2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c r="AA842" s="118"/>
      <c r="AB842" s="118"/>
      <c r="AC842" s="118"/>
      <c r="AD842" s="118"/>
      <c r="AE842" s="118"/>
      <c r="AF842" s="118"/>
      <c r="AG842" s="118"/>
      <c r="AH842" s="118"/>
      <c r="AI842" s="118"/>
      <c r="AJ842" s="118"/>
    </row>
    <row r="843" ht="14.2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c r="AA843" s="118"/>
      <c r="AB843" s="118"/>
      <c r="AC843" s="118"/>
      <c r="AD843" s="118"/>
      <c r="AE843" s="118"/>
      <c r="AF843" s="118"/>
      <c r="AG843" s="118"/>
      <c r="AH843" s="118"/>
      <c r="AI843" s="118"/>
      <c r="AJ843" s="118"/>
    </row>
    <row r="844" ht="14.2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c r="AA844" s="118"/>
      <c r="AB844" s="118"/>
      <c r="AC844" s="118"/>
      <c r="AD844" s="118"/>
      <c r="AE844" s="118"/>
      <c r="AF844" s="118"/>
      <c r="AG844" s="118"/>
      <c r="AH844" s="118"/>
      <c r="AI844" s="118"/>
      <c r="AJ844" s="118"/>
    </row>
    <row r="845" ht="14.2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c r="AA845" s="118"/>
      <c r="AB845" s="118"/>
      <c r="AC845" s="118"/>
      <c r="AD845" s="118"/>
      <c r="AE845" s="118"/>
      <c r="AF845" s="118"/>
      <c r="AG845" s="118"/>
      <c r="AH845" s="118"/>
      <c r="AI845" s="118"/>
      <c r="AJ845" s="118"/>
    </row>
    <row r="846" ht="14.2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c r="AA846" s="118"/>
      <c r="AB846" s="118"/>
      <c r="AC846" s="118"/>
      <c r="AD846" s="118"/>
      <c r="AE846" s="118"/>
      <c r="AF846" s="118"/>
      <c r="AG846" s="118"/>
      <c r="AH846" s="118"/>
      <c r="AI846" s="118"/>
      <c r="AJ846" s="118"/>
    </row>
    <row r="847" ht="14.2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c r="AA847" s="118"/>
      <c r="AB847" s="118"/>
      <c r="AC847" s="118"/>
      <c r="AD847" s="118"/>
      <c r="AE847" s="118"/>
      <c r="AF847" s="118"/>
      <c r="AG847" s="118"/>
      <c r="AH847" s="118"/>
      <c r="AI847" s="118"/>
      <c r="AJ847" s="118"/>
    </row>
    <row r="848" ht="14.2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c r="AA848" s="118"/>
      <c r="AB848" s="118"/>
      <c r="AC848" s="118"/>
      <c r="AD848" s="118"/>
      <c r="AE848" s="118"/>
      <c r="AF848" s="118"/>
      <c r="AG848" s="118"/>
      <c r="AH848" s="118"/>
      <c r="AI848" s="118"/>
      <c r="AJ848" s="118"/>
    </row>
    <row r="849" ht="14.2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c r="AA849" s="118"/>
      <c r="AB849" s="118"/>
      <c r="AC849" s="118"/>
      <c r="AD849" s="118"/>
      <c r="AE849" s="118"/>
      <c r="AF849" s="118"/>
      <c r="AG849" s="118"/>
      <c r="AH849" s="118"/>
      <c r="AI849" s="118"/>
      <c r="AJ849" s="118"/>
    </row>
    <row r="850" ht="14.2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c r="AA850" s="118"/>
      <c r="AB850" s="118"/>
      <c r="AC850" s="118"/>
      <c r="AD850" s="118"/>
      <c r="AE850" s="118"/>
      <c r="AF850" s="118"/>
      <c r="AG850" s="118"/>
      <c r="AH850" s="118"/>
      <c r="AI850" s="118"/>
      <c r="AJ850" s="118"/>
    </row>
    <row r="851" ht="14.2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c r="AA851" s="118"/>
      <c r="AB851" s="118"/>
      <c r="AC851" s="118"/>
      <c r="AD851" s="118"/>
      <c r="AE851" s="118"/>
      <c r="AF851" s="118"/>
      <c r="AG851" s="118"/>
      <c r="AH851" s="118"/>
      <c r="AI851" s="118"/>
      <c r="AJ851" s="118"/>
    </row>
    <row r="852" ht="14.2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c r="AA852" s="118"/>
      <c r="AB852" s="118"/>
      <c r="AC852" s="118"/>
      <c r="AD852" s="118"/>
      <c r="AE852" s="118"/>
      <c r="AF852" s="118"/>
      <c r="AG852" s="118"/>
      <c r="AH852" s="118"/>
      <c r="AI852" s="118"/>
      <c r="AJ852" s="118"/>
    </row>
    <row r="853" ht="14.2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c r="AA853" s="118"/>
      <c r="AB853" s="118"/>
      <c r="AC853" s="118"/>
      <c r="AD853" s="118"/>
      <c r="AE853" s="118"/>
      <c r="AF853" s="118"/>
      <c r="AG853" s="118"/>
      <c r="AH853" s="118"/>
      <c r="AI853" s="118"/>
      <c r="AJ853" s="118"/>
    </row>
    <row r="854" ht="14.2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c r="AA854" s="118"/>
      <c r="AB854" s="118"/>
      <c r="AC854" s="118"/>
      <c r="AD854" s="118"/>
      <c r="AE854" s="118"/>
      <c r="AF854" s="118"/>
      <c r="AG854" s="118"/>
      <c r="AH854" s="118"/>
      <c r="AI854" s="118"/>
      <c r="AJ854" s="118"/>
    </row>
    <row r="855" ht="14.2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c r="AA855" s="118"/>
      <c r="AB855" s="118"/>
      <c r="AC855" s="118"/>
      <c r="AD855" s="118"/>
      <c r="AE855" s="118"/>
      <c r="AF855" s="118"/>
      <c r="AG855" s="118"/>
      <c r="AH855" s="118"/>
      <c r="AI855" s="118"/>
      <c r="AJ855" s="118"/>
    </row>
    <row r="856" ht="14.2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c r="AA856" s="118"/>
      <c r="AB856" s="118"/>
      <c r="AC856" s="118"/>
      <c r="AD856" s="118"/>
      <c r="AE856" s="118"/>
      <c r="AF856" s="118"/>
      <c r="AG856" s="118"/>
      <c r="AH856" s="118"/>
      <c r="AI856" s="118"/>
      <c r="AJ856" s="118"/>
    </row>
    <row r="857" ht="14.2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c r="AA857" s="118"/>
      <c r="AB857" s="118"/>
      <c r="AC857" s="118"/>
      <c r="AD857" s="118"/>
      <c r="AE857" s="118"/>
      <c r="AF857" s="118"/>
      <c r="AG857" s="118"/>
      <c r="AH857" s="118"/>
      <c r="AI857" s="118"/>
      <c r="AJ857" s="118"/>
    </row>
    <row r="858" ht="14.2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c r="AA858" s="118"/>
      <c r="AB858" s="118"/>
      <c r="AC858" s="118"/>
      <c r="AD858" s="118"/>
      <c r="AE858" s="118"/>
      <c r="AF858" s="118"/>
      <c r="AG858" s="118"/>
      <c r="AH858" s="118"/>
      <c r="AI858" s="118"/>
      <c r="AJ858" s="118"/>
    </row>
    <row r="859" ht="14.2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c r="AA859" s="118"/>
      <c r="AB859" s="118"/>
      <c r="AC859" s="118"/>
      <c r="AD859" s="118"/>
      <c r="AE859" s="118"/>
      <c r="AF859" s="118"/>
      <c r="AG859" s="118"/>
      <c r="AH859" s="118"/>
      <c r="AI859" s="118"/>
      <c r="AJ859" s="118"/>
    </row>
    <row r="860" ht="14.2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c r="AA860" s="118"/>
      <c r="AB860" s="118"/>
      <c r="AC860" s="118"/>
      <c r="AD860" s="118"/>
      <c r="AE860" s="118"/>
      <c r="AF860" s="118"/>
      <c r="AG860" s="118"/>
      <c r="AH860" s="118"/>
      <c r="AI860" s="118"/>
      <c r="AJ860" s="118"/>
    </row>
    <row r="861" ht="14.2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c r="AA861" s="118"/>
      <c r="AB861" s="118"/>
      <c r="AC861" s="118"/>
      <c r="AD861" s="118"/>
      <c r="AE861" s="118"/>
      <c r="AF861" s="118"/>
      <c r="AG861" s="118"/>
      <c r="AH861" s="118"/>
      <c r="AI861" s="118"/>
      <c r="AJ861" s="118"/>
    </row>
    <row r="862" ht="14.2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c r="AA862" s="118"/>
      <c r="AB862" s="118"/>
      <c r="AC862" s="118"/>
      <c r="AD862" s="118"/>
      <c r="AE862" s="118"/>
      <c r="AF862" s="118"/>
      <c r="AG862" s="118"/>
      <c r="AH862" s="118"/>
      <c r="AI862" s="118"/>
      <c r="AJ862" s="118"/>
    </row>
    <row r="863" ht="14.2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c r="AA863" s="118"/>
      <c r="AB863" s="118"/>
      <c r="AC863" s="118"/>
      <c r="AD863" s="118"/>
      <c r="AE863" s="118"/>
      <c r="AF863" s="118"/>
      <c r="AG863" s="118"/>
      <c r="AH863" s="118"/>
      <c r="AI863" s="118"/>
      <c r="AJ863" s="118"/>
    </row>
    <row r="864" ht="14.2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c r="AA864" s="118"/>
      <c r="AB864" s="118"/>
      <c r="AC864" s="118"/>
      <c r="AD864" s="118"/>
      <c r="AE864" s="118"/>
      <c r="AF864" s="118"/>
      <c r="AG864" s="118"/>
      <c r="AH864" s="118"/>
      <c r="AI864" s="118"/>
      <c r="AJ864" s="118"/>
    </row>
    <row r="865" ht="14.2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c r="AA865" s="118"/>
      <c r="AB865" s="118"/>
      <c r="AC865" s="118"/>
      <c r="AD865" s="118"/>
      <c r="AE865" s="118"/>
      <c r="AF865" s="118"/>
      <c r="AG865" s="118"/>
      <c r="AH865" s="118"/>
      <c r="AI865" s="118"/>
      <c r="AJ865" s="118"/>
    </row>
    <row r="866" ht="14.2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c r="AA866" s="118"/>
      <c r="AB866" s="118"/>
      <c r="AC866" s="118"/>
      <c r="AD866" s="118"/>
      <c r="AE866" s="118"/>
      <c r="AF866" s="118"/>
      <c r="AG866" s="118"/>
      <c r="AH866" s="118"/>
      <c r="AI866" s="118"/>
      <c r="AJ866" s="118"/>
    </row>
    <row r="867" ht="14.2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c r="AA867" s="118"/>
      <c r="AB867" s="118"/>
      <c r="AC867" s="118"/>
      <c r="AD867" s="118"/>
      <c r="AE867" s="118"/>
      <c r="AF867" s="118"/>
      <c r="AG867" s="118"/>
      <c r="AH867" s="118"/>
      <c r="AI867" s="118"/>
      <c r="AJ867" s="118"/>
    </row>
    <row r="868" ht="14.2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c r="AA868" s="118"/>
      <c r="AB868" s="118"/>
      <c r="AC868" s="118"/>
      <c r="AD868" s="118"/>
      <c r="AE868" s="118"/>
      <c r="AF868" s="118"/>
      <c r="AG868" s="118"/>
      <c r="AH868" s="118"/>
      <c r="AI868" s="118"/>
      <c r="AJ868" s="118"/>
    </row>
    <row r="869" ht="14.2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c r="AA869" s="118"/>
      <c r="AB869" s="118"/>
      <c r="AC869" s="118"/>
      <c r="AD869" s="118"/>
      <c r="AE869" s="118"/>
      <c r="AF869" s="118"/>
      <c r="AG869" s="118"/>
      <c r="AH869" s="118"/>
      <c r="AI869" s="118"/>
      <c r="AJ869" s="118"/>
    </row>
    <row r="870" ht="14.2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c r="AA870" s="118"/>
      <c r="AB870" s="118"/>
      <c r="AC870" s="118"/>
      <c r="AD870" s="118"/>
      <c r="AE870" s="118"/>
      <c r="AF870" s="118"/>
      <c r="AG870" s="118"/>
      <c r="AH870" s="118"/>
      <c r="AI870" s="118"/>
      <c r="AJ870" s="118"/>
    </row>
    <row r="871" ht="14.2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c r="AA871" s="118"/>
      <c r="AB871" s="118"/>
      <c r="AC871" s="118"/>
      <c r="AD871" s="118"/>
      <c r="AE871" s="118"/>
      <c r="AF871" s="118"/>
      <c r="AG871" s="118"/>
      <c r="AH871" s="118"/>
      <c r="AI871" s="118"/>
      <c r="AJ871" s="118"/>
    </row>
    <row r="872" ht="14.2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c r="AA872" s="118"/>
      <c r="AB872" s="118"/>
      <c r="AC872" s="118"/>
      <c r="AD872" s="118"/>
      <c r="AE872" s="118"/>
      <c r="AF872" s="118"/>
      <c r="AG872" s="118"/>
      <c r="AH872" s="118"/>
      <c r="AI872" s="118"/>
      <c r="AJ872" s="118"/>
    </row>
    <row r="873" ht="14.2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c r="AA873" s="118"/>
      <c r="AB873" s="118"/>
      <c r="AC873" s="118"/>
      <c r="AD873" s="118"/>
      <c r="AE873" s="118"/>
      <c r="AF873" s="118"/>
      <c r="AG873" s="118"/>
      <c r="AH873" s="118"/>
      <c r="AI873" s="118"/>
      <c r="AJ873" s="118"/>
    </row>
    <row r="874" ht="14.2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c r="AA874" s="118"/>
      <c r="AB874" s="118"/>
      <c r="AC874" s="118"/>
      <c r="AD874" s="118"/>
      <c r="AE874" s="118"/>
      <c r="AF874" s="118"/>
      <c r="AG874" s="118"/>
      <c r="AH874" s="118"/>
      <c r="AI874" s="118"/>
      <c r="AJ874" s="118"/>
    </row>
    <row r="875" ht="14.2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c r="AA875" s="118"/>
      <c r="AB875" s="118"/>
      <c r="AC875" s="118"/>
      <c r="AD875" s="118"/>
      <c r="AE875" s="118"/>
      <c r="AF875" s="118"/>
      <c r="AG875" s="118"/>
      <c r="AH875" s="118"/>
      <c r="AI875" s="118"/>
      <c r="AJ875" s="118"/>
    </row>
    <row r="876" ht="14.2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c r="AA876" s="118"/>
      <c r="AB876" s="118"/>
      <c r="AC876" s="118"/>
      <c r="AD876" s="118"/>
      <c r="AE876" s="118"/>
      <c r="AF876" s="118"/>
      <c r="AG876" s="118"/>
      <c r="AH876" s="118"/>
      <c r="AI876" s="118"/>
      <c r="AJ876" s="118"/>
    </row>
    <row r="877" ht="14.2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c r="AA877" s="118"/>
      <c r="AB877" s="118"/>
      <c r="AC877" s="118"/>
      <c r="AD877" s="118"/>
      <c r="AE877" s="118"/>
      <c r="AF877" s="118"/>
      <c r="AG877" s="118"/>
      <c r="AH877" s="118"/>
      <c r="AI877" s="118"/>
      <c r="AJ877" s="118"/>
    </row>
    <row r="878" ht="14.2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c r="AA878" s="118"/>
      <c r="AB878" s="118"/>
      <c r="AC878" s="118"/>
      <c r="AD878" s="118"/>
      <c r="AE878" s="118"/>
      <c r="AF878" s="118"/>
      <c r="AG878" s="118"/>
      <c r="AH878" s="118"/>
      <c r="AI878" s="118"/>
      <c r="AJ878" s="118"/>
    </row>
    <row r="879" ht="14.2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c r="AA879" s="118"/>
      <c r="AB879" s="118"/>
      <c r="AC879" s="118"/>
      <c r="AD879" s="118"/>
      <c r="AE879" s="118"/>
      <c r="AF879" s="118"/>
      <c r="AG879" s="118"/>
      <c r="AH879" s="118"/>
      <c r="AI879" s="118"/>
      <c r="AJ879" s="118"/>
    </row>
    <row r="880" ht="14.2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c r="AA880" s="118"/>
      <c r="AB880" s="118"/>
      <c r="AC880" s="118"/>
      <c r="AD880" s="118"/>
      <c r="AE880" s="118"/>
      <c r="AF880" s="118"/>
      <c r="AG880" s="118"/>
      <c r="AH880" s="118"/>
      <c r="AI880" s="118"/>
      <c r="AJ880" s="118"/>
    </row>
    <row r="881" ht="14.2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c r="AA881" s="118"/>
      <c r="AB881" s="118"/>
      <c r="AC881" s="118"/>
      <c r="AD881" s="118"/>
      <c r="AE881" s="118"/>
      <c r="AF881" s="118"/>
      <c r="AG881" s="118"/>
      <c r="AH881" s="118"/>
      <c r="AI881" s="118"/>
      <c r="AJ881" s="118"/>
    </row>
    <row r="882" ht="14.2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c r="AA882" s="118"/>
      <c r="AB882" s="118"/>
      <c r="AC882" s="118"/>
      <c r="AD882" s="118"/>
      <c r="AE882" s="118"/>
      <c r="AF882" s="118"/>
      <c r="AG882" s="118"/>
      <c r="AH882" s="118"/>
      <c r="AI882" s="118"/>
      <c r="AJ882" s="118"/>
    </row>
    <row r="883" ht="14.2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c r="AA883" s="118"/>
      <c r="AB883" s="118"/>
      <c r="AC883" s="118"/>
      <c r="AD883" s="118"/>
      <c r="AE883" s="118"/>
      <c r="AF883" s="118"/>
      <c r="AG883" s="118"/>
      <c r="AH883" s="118"/>
      <c r="AI883" s="118"/>
      <c r="AJ883" s="118"/>
    </row>
    <row r="884" ht="14.2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c r="AA884" s="118"/>
      <c r="AB884" s="118"/>
      <c r="AC884" s="118"/>
      <c r="AD884" s="118"/>
      <c r="AE884" s="118"/>
      <c r="AF884" s="118"/>
      <c r="AG884" s="118"/>
      <c r="AH884" s="118"/>
      <c r="AI884" s="118"/>
      <c r="AJ884" s="118"/>
    </row>
    <row r="885" ht="14.2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c r="AA885" s="118"/>
      <c r="AB885" s="118"/>
      <c r="AC885" s="118"/>
      <c r="AD885" s="118"/>
      <c r="AE885" s="118"/>
      <c r="AF885" s="118"/>
      <c r="AG885" s="118"/>
      <c r="AH885" s="118"/>
      <c r="AI885" s="118"/>
      <c r="AJ885" s="118"/>
    </row>
    <row r="886" ht="14.2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c r="AC886" s="118"/>
      <c r="AD886" s="118"/>
      <c r="AE886" s="118"/>
      <c r="AF886" s="118"/>
      <c r="AG886" s="118"/>
      <c r="AH886" s="118"/>
      <c r="AI886" s="118"/>
      <c r="AJ886" s="118"/>
    </row>
    <row r="887" ht="14.2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c r="AG887" s="118"/>
      <c r="AH887" s="118"/>
      <c r="AI887" s="118"/>
      <c r="AJ887" s="118"/>
    </row>
    <row r="888" ht="14.2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c r="AA888" s="118"/>
      <c r="AB888" s="118"/>
      <c r="AC888" s="118"/>
      <c r="AD888" s="118"/>
      <c r="AE888" s="118"/>
      <c r="AF888" s="118"/>
      <c r="AG888" s="118"/>
      <c r="AH888" s="118"/>
      <c r="AI888" s="118"/>
      <c r="AJ888" s="118"/>
    </row>
    <row r="889" ht="14.2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c r="AA889" s="118"/>
      <c r="AB889" s="118"/>
      <c r="AC889" s="118"/>
      <c r="AD889" s="118"/>
      <c r="AE889" s="118"/>
      <c r="AF889" s="118"/>
      <c r="AG889" s="118"/>
      <c r="AH889" s="118"/>
      <c r="AI889" s="118"/>
      <c r="AJ889" s="118"/>
    </row>
    <row r="890" ht="14.2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c r="AA890" s="118"/>
      <c r="AB890" s="118"/>
      <c r="AC890" s="118"/>
      <c r="AD890" s="118"/>
      <c r="AE890" s="118"/>
      <c r="AF890" s="118"/>
      <c r="AG890" s="118"/>
      <c r="AH890" s="118"/>
      <c r="AI890" s="118"/>
      <c r="AJ890" s="118"/>
    </row>
    <row r="891" ht="14.2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c r="AA891" s="118"/>
      <c r="AB891" s="118"/>
      <c r="AC891" s="118"/>
      <c r="AD891" s="118"/>
      <c r="AE891" s="118"/>
      <c r="AF891" s="118"/>
      <c r="AG891" s="118"/>
      <c r="AH891" s="118"/>
      <c r="AI891" s="118"/>
      <c r="AJ891" s="118"/>
    </row>
    <row r="892" ht="14.2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c r="AA892" s="118"/>
      <c r="AB892" s="118"/>
      <c r="AC892" s="118"/>
      <c r="AD892" s="118"/>
      <c r="AE892" s="118"/>
      <c r="AF892" s="118"/>
      <c r="AG892" s="118"/>
      <c r="AH892" s="118"/>
      <c r="AI892" s="118"/>
      <c r="AJ892" s="118"/>
    </row>
    <row r="893" ht="14.2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c r="AA893" s="118"/>
      <c r="AB893" s="118"/>
      <c r="AC893" s="118"/>
      <c r="AD893" s="118"/>
      <c r="AE893" s="118"/>
      <c r="AF893" s="118"/>
      <c r="AG893" s="118"/>
      <c r="AH893" s="118"/>
      <c r="AI893" s="118"/>
      <c r="AJ893" s="118"/>
    </row>
    <row r="894" ht="14.2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c r="AA894" s="118"/>
      <c r="AB894" s="118"/>
      <c r="AC894" s="118"/>
      <c r="AD894" s="118"/>
      <c r="AE894" s="118"/>
      <c r="AF894" s="118"/>
      <c r="AG894" s="118"/>
      <c r="AH894" s="118"/>
      <c r="AI894" s="118"/>
      <c r="AJ894" s="118"/>
    </row>
    <row r="895" ht="14.2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c r="AA895" s="118"/>
      <c r="AB895" s="118"/>
      <c r="AC895" s="118"/>
      <c r="AD895" s="118"/>
      <c r="AE895" s="118"/>
      <c r="AF895" s="118"/>
      <c r="AG895" s="118"/>
      <c r="AH895" s="118"/>
      <c r="AI895" s="118"/>
      <c r="AJ895" s="118"/>
    </row>
    <row r="896" ht="14.2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c r="AA896" s="118"/>
      <c r="AB896" s="118"/>
      <c r="AC896" s="118"/>
      <c r="AD896" s="118"/>
      <c r="AE896" s="118"/>
      <c r="AF896" s="118"/>
      <c r="AG896" s="118"/>
      <c r="AH896" s="118"/>
      <c r="AI896" s="118"/>
      <c r="AJ896" s="118"/>
    </row>
    <row r="897" ht="14.2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c r="AA897" s="118"/>
      <c r="AB897" s="118"/>
      <c r="AC897" s="118"/>
      <c r="AD897" s="118"/>
      <c r="AE897" s="118"/>
      <c r="AF897" s="118"/>
      <c r="AG897" s="118"/>
      <c r="AH897" s="118"/>
      <c r="AI897" s="118"/>
      <c r="AJ897" s="118"/>
    </row>
    <row r="898" ht="14.2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c r="AA898" s="118"/>
      <c r="AB898" s="118"/>
      <c r="AC898" s="118"/>
      <c r="AD898" s="118"/>
      <c r="AE898" s="118"/>
      <c r="AF898" s="118"/>
      <c r="AG898" s="118"/>
      <c r="AH898" s="118"/>
      <c r="AI898" s="118"/>
      <c r="AJ898" s="118"/>
    </row>
    <row r="899" ht="14.2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c r="AA899" s="118"/>
      <c r="AB899" s="118"/>
      <c r="AC899" s="118"/>
      <c r="AD899" s="118"/>
      <c r="AE899" s="118"/>
      <c r="AF899" s="118"/>
      <c r="AG899" s="118"/>
      <c r="AH899" s="118"/>
      <c r="AI899" s="118"/>
      <c r="AJ899" s="118"/>
    </row>
    <row r="900" ht="14.2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c r="AA900" s="118"/>
      <c r="AB900" s="118"/>
      <c r="AC900" s="118"/>
      <c r="AD900" s="118"/>
      <c r="AE900" s="118"/>
      <c r="AF900" s="118"/>
      <c r="AG900" s="118"/>
      <c r="AH900" s="118"/>
      <c r="AI900" s="118"/>
      <c r="AJ900" s="118"/>
    </row>
    <row r="901" ht="14.2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c r="AA901" s="118"/>
      <c r="AB901" s="118"/>
      <c r="AC901" s="118"/>
      <c r="AD901" s="118"/>
      <c r="AE901" s="118"/>
      <c r="AF901" s="118"/>
      <c r="AG901" s="118"/>
      <c r="AH901" s="118"/>
      <c r="AI901" s="118"/>
      <c r="AJ901" s="118"/>
    </row>
    <row r="902" ht="14.2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c r="AA902" s="118"/>
      <c r="AB902" s="118"/>
      <c r="AC902" s="118"/>
      <c r="AD902" s="118"/>
      <c r="AE902" s="118"/>
      <c r="AF902" s="118"/>
      <c r="AG902" s="118"/>
      <c r="AH902" s="118"/>
      <c r="AI902" s="118"/>
      <c r="AJ902" s="118"/>
    </row>
    <row r="903" ht="14.2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c r="AA903" s="118"/>
      <c r="AB903" s="118"/>
      <c r="AC903" s="118"/>
      <c r="AD903" s="118"/>
      <c r="AE903" s="118"/>
      <c r="AF903" s="118"/>
      <c r="AG903" s="118"/>
      <c r="AH903" s="118"/>
      <c r="AI903" s="118"/>
      <c r="AJ903" s="118"/>
    </row>
    <row r="904" ht="14.2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c r="AA904" s="118"/>
      <c r="AB904" s="118"/>
      <c r="AC904" s="118"/>
      <c r="AD904" s="118"/>
      <c r="AE904" s="118"/>
      <c r="AF904" s="118"/>
      <c r="AG904" s="118"/>
      <c r="AH904" s="118"/>
      <c r="AI904" s="118"/>
      <c r="AJ904" s="118"/>
    </row>
    <row r="905" ht="14.2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c r="AA905" s="118"/>
      <c r="AB905" s="118"/>
      <c r="AC905" s="118"/>
      <c r="AD905" s="118"/>
      <c r="AE905" s="118"/>
      <c r="AF905" s="118"/>
      <c r="AG905" s="118"/>
      <c r="AH905" s="118"/>
      <c r="AI905" s="118"/>
      <c r="AJ905" s="118"/>
    </row>
    <row r="906" ht="14.2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c r="AA906" s="118"/>
      <c r="AB906" s="118"/>
      <c r="AC906" s="118"/>
      <c r="AD906" s="118"/>
      <c r="AE906" s="118"/>
      <c r="AF906" s="118"/>
      <c r="AG906" s="118"/>
      <c r="AH906" s="118"/>
      <c r="AI906" s="118"/>
      <c r="AJ906" s="118"/>
    </row>
    <row r="907" ht="14.2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c r="AA907" s="118"/>
      <c r="AB907" s="118"/>
      <c r="AC907" s="118"/>
      <c r="AD907" s="118"/>
      <c r="AE907" s="118"/>
      <c r="AF907" s="118"/>
      <c r="AG907" s="118"/>
      <c r="AH907" s="118"/>
      <c r="AI907" s="118"/>
      <c r="AJ907" s="118"/>
    </row>
    <row r="908" ht="14.2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c r="AA908" s="118"/>
      <c r="AB908" s="118"/>
      <c r="AC908" s="118"/>
      <c r="AD908" s="118"/>
      <c r="AE908" s="118"/>
      <c r="AF908" s="118"/>
      <c r="AG908" s="118"/>
      <c r="AH908" s="118"/>
      <c r="AI908" s="118"/>
      <c r="AJ908" s="118"/>
    </row>
    <row r="909" ht="14.2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c r="AA909" s="118"/>
      <c r="AB909" s="118"/>
      <c r="AC909" s="118"/>
      <c r="AD909" s="118"/>
      <c r="AE909" s="118"/>
      <c r="AF909" s="118"/>
      <c r="AG909" s="118"/>
      <c r="AH909" s="118"/>
      <c r="AI909" s="118"/>
      <c r="AJ909" s="118"/>
    </row>
    <row r="910" ht="14.2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c r="AA910" s="118"/>
      <c r="AB910" s="118"/>
      <c r="AC910" s="118"/>
      <c r="AD910" s="118"/>
      <c r="AE910" s="118"/>
      <c r="AF910" s="118"/>
      <c r="AG910" s="118"/>
      <c r="AH910" s="118"/>
      <c r="AI910" s="118"/>
      <c r="AJ910" s="118"/>
    </row>
    <row r="911" ht="14.2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c r="AA911" s="118"/>
      <c r="AB911" s="118"/>
      <c r="AC911" s="118"/>
      <c r="AD911" s="118"/>
      <c r="AE911" s="118"/>
      <c r="AF911" s="118"/>
      <c r="AG911" s="118"/>
      <c r="AH911" s="118"/>
      <c r="AI911" s="118"/>
      <c r="AJ911" s="118"/>
    </row>
    <row r="912" ht="14.2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c r="AA912" s="118"/>
      <c r="AB912" s="118"/>
      <c r="AC912" s="118"/>
      <c r="AD912" s="118"/>
      <c r="AE912" s="118"/>
      <c r="AF912" s="118"/>
      <c r="AG912" s="118"/>
      <c r="AH912" s="118"/>
      <c r="AI912" s="118"/>
      <c r="AJ912" s="118"/>
    </row>
    <row r="913" ht="14.2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c r="AA913" s="118"/>
      <c r="AB913" s="118"/>
      <c r="AC913" s="118"/>
      <c r="AD913" s="118"/>
      <c r="AE913" s="118"/>
      <c r="AF913" s="118"/>
      <c r="AG913" s="118"/>
      <c r="AH913" s="118"/>
      <c r="AI913" s="118"/>
      <c r="AJ913" s="118"/>
    </row>
    <row r="914" ht="14.2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c r="AA914" s="118"/>
      <c r="AB914" s="118"/>
      <c r="AC914" s="118"/>
      <c r="AD914" s="118"/>
      <c r="AE914" s="118"/>
      <c r="AF914" s="118"/>
      <c r="AG914" s="118"/>
      <c r="AH914" s="118"/>
      <c r="AI914" s="118"/>
      <c r="AJ914" s="118"/>
    </row>
    <row r="915" ht="14.2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c r="AA915" s="118"/>
      <c r="AB915" s="118"/>
      <c r="AC915" s="118"/>
      <c r="AD915" s="118"/>
      <c r="AE915" s="118"/>
      <c r="AF915" s="118"/>
      <c r="AG915" s="118"/>
      <c r="AH915" s="118"/>
      <c r="AI915" s="118"/>
      <c r="AJ915" s="118"/>
    </row>
    <row r="916" ht="14.2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c r="AA916" s="118"/>
      <c r="AB916" s="118"/>
      <c r="AC916" s="118"/>
      <c r="AD916" s="118"/>
      <c r="AE916" s="118"/>
      <c r="AF916" s="118"/>
      <c r="AG916" s="118"/>
      <c r="AH916" s="118"/>
      <c r="AI916" s="118"/>
      <c r="AJ916" s="118"/>
    </row>
    <row r="917" ht="14.2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c r="AA917" s="118"/>
      <c r="AB917" s="118"/>
      <c r="AC917" s="118"/>
      <c r="AD917" s="118"/>
      <c r="AE917" s="118"/>
      <c r="AF917" s="118"/>
      <c r="AG917" s="118"/>
      <c r="AH917" s="118"/>
      <c r="AI917" s="118"/>
      <c r="AJ917" s="118"/>
    </row>
    <row r="918" ht="14.2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c r="AA918" s="118"/>
      <c r="AB918" s="118"/>
      <c r="AC918" s="118"/>
      <c r="AD918" s="118"/>
      <c r="AE918" s="118"/>
      <c r="AF918" s="118"/>
      <c r="AG918" s="118"/>
      <c r="AH918" s="118"/>
      <c r="AI918" s="118"/>
      <c r="AJ918" s="118"/>
    </row>
    <row r="919" ht="14.2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c r="AA919" s="118"/>
      <c r="AB919" s="118"/>
      <c r="AC919" s="118"/>
      <c r="AD919" s="118"/>
      <c r="AE919" s="118"/>
      <c r="AF919" s="118"/>
      <c r="AG919" s="118"/>
      <c r="AH919" s="118"/>
      <c r="AI919" s="118"/>
      <c r="AJ919" s="118"/>
    </row>
    <row r="920" ht="14.2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c r="AA920" s="118"/>
      <c r="AB920" s="118"/>
      <c r="AC920" s="118"/>
      <c r="AD920" s="118"/>
      <c r="AE920" s="118"/>
      <c r="AF920" s="118"/>
      <c r="AG920" s="118"/>
      <c r="AH920" s="118"/>
      <c r="AI920" s="118"/>
      <c r="AJ920" s="118"/>
    </row>
    <row r="921" ht="14.2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c r="AA921" s="118"/>
      <c r="AB921" s="118"/>
      <c r="AC921" s="118"/>
      <c r="AD921" s="118"/>
      <c r="AE921" s="118"/>
      <c r="AF921" s="118"/>
      <c r="AG921" s="118"/>
      <c r="AH921" s="118"/>
      <c r="AI921" s="118"/>
      <c r="AJ921" s="118"/>
    </row>
    <row r="922" ht="14.2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c r="AA922" s="118"/>
      <c r="AB922" s="118"/>
      <c r="AC922" s="118"/>
      <c r="AD922" s="118"/>
      <c r="AE922" s="118"/>
      <c r="AF922" s="118"/>
      <c r="AG922" s="118"/>
      <c r="AH922" s="118"/>
      <c r="AI922" s="118"/>
      <c r="AJ922" s="118"/>
    </row>
    <row r="923" ht="14.2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c r="AA923" s="118"/>
      <c r="AB923" s="118"/>
      <c r="AC923" s="118"/>
      <c r="AD923" s="118"/>
      <c r="AE923" s="118"/>
      <c r="AF923" s="118"/>
      <c r="AG923" s="118"/>
      <c r="AH923" s="118"/>
      <c r="AI923" s="118"/>
      <c r="AJ923" s="118"/>
    </row>
    <row r="924" ht="14.2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c r="AA924" s="118"/>
      <c r="AB924" s="118"/>
      <c r="AC924" s="118"/>
      <c r="AD924" s="118"/>
      <c r="AE924" s="118"/>
      <c r="AF924" s="118"/>
      <c r="AG924" s="118"/>
      <c r="AH924" s="118"/>
      <c r="AI924" s="118"/>
      <c r="AJ924" s="118"/>
    </row>
    <row r="925" ht="14.2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c r="AA925" s="118"/>
      <c r="AB925" s="118"/>
      <c r="AC925" s="118"/>
      <c r="AD925" s="118"/>
      <c r="AE925" s="118"/>
      <c r="AF925" s="118"/>
      <c r="AG925" s="118"/>
      <c r="AH925" s="118"/>
      <c r="AI925" s="118"/>
      <c r="AJ925" s="118"/>
    </row>
    <row r="926" ht="14.2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c r="AA926" s="118"/>
      <c r="AB926" s="118"/>
      <c r="AC926" s="118"/>
      <c r="AD926" s="118"/>
      <c r="AE926" s="118"/>
      <c r="AF926" s="118"/>
      <c r="AG926" s="118"/>
      <c r="AH926" s="118"/>
      <c r="AI926" s="118"/>
      <c r="AJ926" s="118"/>
    </row>
    <row r="927" ht="14.2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c r="AA927" s="118"/>
      <c r="AB927" s="118"/>
      <c r="AC927" s="118"/>
      <c r="AD927" s="118"/>
      <c r="AE927" s="118"/>
      <c r="AF927" s="118"/>
      <c r="AG927" s="118"/>
      <c r="AH927" s="118"/>
      <c r="AI927" s="118"/>
      <c r="AJ927" s="118"/>
    </row>
    <row r="928" ht="14.2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c r="AA928" s="118"/>
      <c r="AB928" s="118"/>
      <c r="AC928" s="118"/>
      <c r="AD928" s="118"/>
      <c r="AE928" s="118"/>
      <c r="AF928" s="118"/>
      <c r="AG928" s="118"/>
      <c r="AH928" s="118"/>
      <c r="AI928" s="118"/>
      <c r="AJ928" s="118"/>
    </row>
    <row r="929" ht="14.2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c r="AA929" s="118"/>
      <c r="AB929" s="118"/>
      <c r="AC929" s="118"/>
      <c r="AD929" s="118"/>
      <c r="AE929" s="118"/>
      <c r="AF929" s="118"/>
      <c r="AG929" s="118"/>
      <c r="AH929" s="118"/>
      <c r="AI929" s="118"/>
      <c r="AJ929" s="118"/>
    </row>
    <row r="930" ht="14.2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c r="AA930" s="118"/>
      <c r="AB930" s="118"/>
      <c r="AC930" s="118"/>
      <c r="AD930" s="118"/>
      <c r="AE930" s="118"/>
      <c r="AF930" s="118"/>
      <c r="AG930" s="118"/>
      <c r="AH930" s="118"/>
      <c r="AI930" s="118"/>
      <c r="AJ930" s="118"/>
    </row>
    <row r="931" ht="14.2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c r="AA931" s="118"/>
      <c r="AB931" s="118"/>
      <c r="AC931" s="118"/>
      <c r="AD931" s="118"/>
      <c r="AE931" s="118"/>
      <c r="AF931" s="118"/>
      <c r="AG931" s="118"/>
      <c r="AH931" s="118"/>
      <c r="AI931" s="118"/>
      <c r="AJ931" s="118"/>
    </row>
    <row r="932" ht="14.2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c r="AA932" s="118"/>
      <c r="AB932" s="118"/>
      <c r="AC932" s="118"/>
      <c r="AD932" s="118"/>
      <c r="AE932" s="118"/>
      <c r="AF932" s="118"/>
      <c r="AG932" s="118"/>
      <c r="AH932" s="118"/>
      <c r="AI932" s="118"/>
      <c r="AJ932" s="118"/>
    </row>
    <row r="933" ht="14.2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c r="AA933" s="118"/>
      <c r="AB933" s="118"/>
      <c r="AC933" s="118"/>
      <c r="AD933" s="118"/>
      <c r="AE933" s="118"/>
      <c r="AF933" s="118"/>
      <c r="AG933" s="118"/>
      <c r="AH933" s="118"/>
      <c r="AI933" s="118"/>
      <c r="AJ933" s="118"/>
    </row>
    <row r="934" ht="14.2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c r="AA934" s="118"/>
      <c r="AB934" s="118"/>
      <c r="AC934" s="118"/>
      <c r="AD934" s="118"/>
      <c r="AE934" s="118"/>
      <c r="AF934" s="118"/>
      <c r="AG934" s="118"/>
      <c r="AH934" s="118"/>
      <c r="AI934" s="118"/>
      <c r="AJ934" s="118"/>
    </row>
    <row r="935" ht="14.2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c r="AA935" s="118"/>
      <c r="AB935" s="118"/>
      <c r="AC935" s="118"/>
      <c r="AD935" s="118"/>
      <c r="AE935" s="118"/>
      <c r="AF935" s="118"/>
      <c r="AG935" s="118"/>
      <c r="AH935" s="118"/>
      <c r="AI935" s="118"/>
      <c r="AJ935" s="118"/>
    </row>
    <row r="936" ht="14.2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c r="AA936" s="118"/>
      <c r="AB936" s="118"/>
      <c r="AC936" s="118"/>
      <c r="AD936" s="118"/>
      <c r="AE936" s="118"/>
      <c r="AF936" s="118"/>
      <c r="AG936" s="118"/>
      <c r="AH936" s="118"/>
      <c r="AI936" s="118"/>
      <c r="AJ936" s="118"/>
    </row>
    <row r="937" ht="14.2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c r="AA937" s="118"/>
      <c r="AB937" s="118"/>
      <c r="AC937" s="118"/>
      <c r="AD937" s="118"/>
      <c r="AE937" s="118"/>
      <c r="AF937" s="118"/>
      <c r="AG937" s="118"/>
      <c r="AH937" s="118"/>
      <c r="AI937" s="118"/>
      <c r="AJ937" s="118"/>
    </row>
    <row r="938" ht="14.2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c r="AA938" s="118"/>
      <c r="AB938" s="118"/>
      <c r="AC938" s="118"/>
      <c r="AD938" s="118"/>
      <c r="AE938" s="118"/>
      <c r="AF938" s="118"/>
      <c r="AG938" s="118"/>
      <c r="AH938" s="118"/>
      <c r="AI938" s="118"/>
      <c r="AJ938" s="118"/>
    </row>
    <row r="939" ht="14.2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c r="AA939" s="118"/>
      <c r="AB939" s="118"/>
      <c r="AC939" s="118"/>
      <c r="AD939" s="118"/>
      <c r="AE939" s="118"/>
      <c r="AF939" s="118"/>
      <c r="AG939" s="118"/>
      <c r="AH939" s="118"/>
      <c r="AI939" s="118"/>
      <c r="AJ939" s="118"/>
    </row>
    <row r="940" ht="14.2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c r="AA940" s="118"/>
      <c r="AB940" s="118"/>
      <c r="AC940" s="118"/>
      <c r="AD940" s="118"/>
      <c r="AE940" s="118"/>
      <c r="AF940" s="118"/>
      <c r="AG940" s="118"/>
      <c r="AH940" s="118"/>
      <c r="AI940" s="118"/>
      <c r="AJ940" s="118"/>
    </row>
    <row r="941" ht="14.2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c r="AA941" s="118"/>
      <c r="AB941" s="118"/>
      <c r="AC941" s="118"/>
      <c r="AD941" s="118"/>
      <c r="AE941" s="118"/>
      <c r="AF941" s="118"/>
      <c r="AG941" s="118"/>
      <c r="AH941" s="118"/>
      <c r="AI941" s="118"/>
      <c r="AJ941" s="118"/>
    </row>
    <row r="942" ht="14.2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c r="AA942" s="118"/>
      <c r="AB942" s="118"/>
      <c r="AC942" s="118"/>
      <c r="AD942" s="118"/>
      <c r="AE942" s="118"/>
      <c r="AF942" s="118"/>
      <c r="AG942" s="118"/>
      <c r="AH942" s="118"/>
      <c r="AI942" s="118"/>
      <c r="AJ942" s="118"/>
    </row>
    <row r="943" ht="14.2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c r="AA943" s="118"/>
      <c r="AB943" s="118"/>
      <c r="AC943" s="118"/>
      <c r="AD943" s="118"/>
      <c r="AE943" s="118"/>
      <c r="AF943" s="118"/>
      <c r="AG943" s="118"/>
      <c r="AH943" s="118"/>
      <c r="AI943" s="118"/>
      <c r="AJ943" s="118"/>
    </row>
    <row r="944" ht="14.2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c r="AA944" s="118"/>
      <c r="AB944" s="118"/>
      <c r="AC944" s="118"/>
      <c r="AD944" s="118"/>
      <c r="AE944" s="118"/>
      <c r="AF944" s="118"/>
      <c r="AG944" s="118"/>
      <c r="AH944" s="118"/>
      <c r="AI944" s="118"/>
      <c r="AJ944" s="118"/>
    </row>
    <row r="945" ht="14.2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c r="AA945" s="118"/>
      <c r="AB945" s="118"/>
      <c r="AC945" s="118"/>
      <c r="AD945" s="118"/>
      <c r="AE945" s="118"/>
      <c r="AF945" s="118"/>
      <c r="AG945" s="118"/>
      <c r="AH945" s="118"/>
      <c r="AI945" s="118"/>
      <c r="AJ945" s="118"/>
    </row>
    <row r="946" ht="14.2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c r="AA946" s="118"/>
      <c r="AB946" s="118"/>
      <c r="AC946" s="118"/>
      <c r="AD946" s="118"/>
      <c r="AE946" s="118"/>
      <c r="AF946" s="118"/>
      <c r="AG946" s="118"/>
      <c r="AH946" s="118"/>
      <c r="AI946" s="118"/>
      <c r="AJ946" s="118"/>
    </row>
    <row r="947" ht="14.2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c r="AA947" s="118"/>
      <c r="AB947" s="118"/>
      <c r="AC947" s="118"/>
      <c r="AD947" s="118"/>
      <c r="AE947" s="118"/>
      <c r="AF947" s="118"/>
      <c r="AG947" s="118"/>
      <c r="AH947" s="118"/>
      <c r="AI947" s="118"/>
      <c r="AJ947" s="118"/>
    </row>
    <row r="948" ht="14.2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c r="AA948" s="118"/>
      <c r="AB948" s="118"/>
      <c r="AC948" s="118"/>
      <c r="AD948" s="118"/>
      <c r="AE948" s="118"/>
      <c r="AF948" s="118"/>
      <c r="AG948" s="118"/>
      <c r="AH948" s="118"/>
      <c r="AI948" s="118"/>
      <c r="AJ948" s="118"/>
    </row>
    <row r="949" ht="14.2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c r="AA949" s="118"/>
      <c r="AB949" s="118"/>
      <c r="AC949" s="118"/>
      <c r="AD949" s="118"/>
      <c r="AE949" s="118"/>
      <c r="AF949" s="118"/>
      <c r="AG949" s="118"/>
      <c r="AH949" s="118"/>
      <c r="AI949" s="118"/>
      <c r="AJ949" s="118"/>
    </row>
    <row r="950" ht="14.2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c r="AA950" s="118"/>
      <c r="AB950" s="118"/>
      <c r="AC950" s="118"/>
      <c r="AD950" s="118"/>
      <c r="AE950" s="118"/>
      <c r="AF950" s="118"/>
      <c r="AG950" s="118"/>
      <c r="AH950" s="118"/>
      <c r="AI950" s="118"/>
      <c r="AJ950" s="118"/>
    </row>
    <row r="951" ht="14.2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c r="AA951" s="118"/>
      <c r="AB951" s="118"/>
      <c r="AC951" s="118"/>
      <c r="AD951" s="118"/>
      <c r="AE951" s="118"/>
      <c r="AF951" s="118"/>
      <c r="AG951" s="118"/>
      <c r="AH951" s="118"/>
      <c r="AI951" s="118"/>
      <c r="AJ951" s="118"/>
    </row>
    <row r="952" ht="14.2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c r="AA952" s="118"/>
      <c r="AB952" s="118"/>
      <c r="AC952" s="118"/>
      <c r="AD952" s="118"/>
      <c r="AE952" s="118"/>
      <c r="AF952" s="118"/>
      <c r="AG952" s="118"/>
      <c r="AH952" s="118"/>
      <c r="AI952" s="118"/>
      <c r="AJ952" s="118"/>
    </row>
    <row r="953" ht="14.2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c r="AA953" s="118"/>
      <c r="AB953" s="118"/>
      <c r="AC953" s="118"/>
      <c r="AD953" s="118"/>
      <c r="AE953" s="118"/>
      <c r="AF953" s="118"/>
      <c r="AG953" s="118"/>
      <c r="AH953" s="118"/>
      <c r="AI953" s="118"/>
      <c r="AJ953" s="118"/>
    </row>
    <row r="954" ht="14.2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c r="AA954" s="118"/>
      <c r="AB954" s="118"/>
      <c r="AC954" s="118"/>
      <c r="AD954" s="118"/>
      <c r="AE954" s="118"/>
      <c r="AF954" s="118"/>
      <c r="AG954" s="118"/>
      <c r="AH954" s="118"/>
      <c r="AI954" s="118"/>
      <c r="AJ954" s="118"/>
    </row>
    <row r="955" ht="14.2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c r="AA955" s="118"/>
      <c r="AB955" s="118"/>
      <c r="AC955" s="118"/>
      <c r="AD955" s="118"/>
      <c r="AE955" s="118"/>
      <c r="AF955" s="118"/>
      <c r="AG955" s="118"/>
      <c r="AH955" s="118"/>
      <c r="AI955" s="118"/>
      <c r="AJ955" s="118"/>
    </row>
    <row r="956" ht="14.2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c r="AA956" s="118"/>
      <c r="AB956" s="118"/>
      <c r="AC956" s="118"/>
      <c r="AD956" s="118"/>
      <c r="AE956" s="118"/>
      <c r="AF956" s="118"/>
      <c r="AG956" s="118"/>
      <c r="AH956" s="118"/>
      <c r="AI956" s="118"/>
      <c r="AJ956" s="118"/>
    </row>
    <row r="957" ht="14.2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c r="AA957" s="118"/>
      <c r="AB957" s="118"/>
      <c r="AC957" s="118"/>
      <c r="AD957" s="118"/>
      <c r="AE957" s="118"/>
      <c r="AF957" s="118"/>
      <c r="AG957" s="118"/>
      <c r="AH957" s="118"/>
      <c r="AI957" s="118"/>
      <c r="AJ957" s="118"/>
    </row>
    <row r="958" ht="14.2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c r="AA958" s="118"/>
      <c r="AB958" s="118"/>
      <c r="AC958" s="118"/>
      <c r="AD958" s="118"/>
      <c r="AE958" s="118"/>
      <c r="AF958" s="118"/>
      <c r="AG958" s="118"/>
      <c r="AH958" s="118"/>
      <c r="AI958" s="118"/>
      <c r="AJ958" s="118"/>
    </row>
    <row r="959" ht="14.2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c r="AA959" s="118"/>
      <c r="AB959" s="118"/>
      <c r="AC959" s="118"/>
      <c r="AD959" s="118"/>
      <c r="AE959" s="118"/>
      <c r="AF959" s="118"/>
      <c r="AG959" s="118"/>
      <c r="AH959" s="118"/>
      <c r="AI959" s="118"/>
      <c r="AJ959" s="118"/>
    </row>
    <row r="960" ht="14.2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c r="AA960" s="118"/>
      <c r="AB960" s="118"/>
      <c r="AC960" s="118"/>
      <c r="AD960" s="118"/>
      <c r="AE960" s="118"/>
      <c r="AF960" s="118"/>
      <c r="AG960" s="118"/>
      <c r="AH960" s="118"/>
      <c r="AI960" s="118"/>
      <c r="AJ960" s="118"/>
    </row>
    <row r="961" ht="14.2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c r="AA961" s="118"/>
      <c r="AB961" s="118"/>
      <c r="AC961" s="118"/>
      <c r="AD961" s="118"/>
      <c r="AE961" s="118"/>
      <c r="AF961" s="118"/>
      <c r="AG961" s="118"/>
      <c r="AH961" s="118"/>
      <c r="AI961" s="118"/>
      <c r="AJ961" s="118"/>
    </row>
    <row r="962" ht="14.2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c r="AA962" s="118"/>
      <c r="AB962" s="118"/>
      <c r="AC962" s="118"/>
      <c r="AD962" s="118"/>
      <c r="AE962" s="118"/>
      <c r="AF962" s="118"/>
      <c r="AG962" s="118"/>
      <c r="AH962" s="118"/>
      <c r="AI962" s="118"/>
      <c r="AJ962" s="118"/>
    </row>
    <row r="963" ht="14.2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c r="AA963" s="118"/>
      <c r="AB963" s="118"/>
      <c r="AC963" s="118"/>
      <c r="AD963" s="118"/>
      <c r="AE963" s="118"/>
      <c r="AF963" s="118"/>
      <c r="AG963" s="118"/>
      <c r="AH963" s="118"/>
      <c r="AI963" s="118"/>
      <c r="AJ963" s="118"/>
    </row>
    <row r="964" ht="14.2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c r="AA964" s="118"/>
      <c r="AB964" s="118"/>
      <c r="AC964" s="118"/>
      <c r="AD964" s="118"/>
      <c r="AE964" s="118"/>
      <c r="AF964" s="118"/>
      <c r="AG964" s="118"/>
      <c r="AH964" s="118"/>
      <c r="AI964" s="118"/>
      <c r="AJ964" s="118"/>
    </row>
    <row r="965" ht="14.2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c r="AA965" s="118"/>
      <c r="AB965" s="118"/>
      <c r="AC965" s="118"/>
      <c r="AD965" s="118"/>
      <c r="AE965" s="118"/>
      <c r="AF965" s="118"/>
      <c r="AG965" s="118"/>
      <c r="AH965" s="118"/>
      <c r="AI965" s="118"/>
      <c r="AJ965" s="118"/>
    </row>
    <row r="966" ht="14.2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c r="AA966" s="118"/>
      <c r="AB966" s="118"/>
      <c r="AC966" s="118"/>
      <c r="AD966" s="118"/>
      <c r="AE966" s="118"/>
      <c r="AF966" s="118"/>
      <c r="AG966" s="118"/>
      <c r="AH966" s="118"/>
      <c r="AI966" s="118"/>
      <c r="AJ966" s="118"/>
    </row>
    <row r="967" ht="14.2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c r="AA967" s="118"/>
      <c r="AB967" s="118"/>
      <c r="AC967" s="118"/>
      <c r="AD967" s="118"/>
      <c r="AE967" s="118"/>
      <c r="AF967" s="118"/>
      <c r="AG967" s="118"/>
      <c r="AH967" s="118"/>
      <c r="AI967" s="118"/>
      <c r="AJ967" s="118"/>
    </row>
    <row r="968" ht="14.2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c r="AA968" s="118"/>
      <c r="AB968" s="118"/>
      <c r="AC968" s="118"/>
      <c r="AD968" s="118"/>
      <c r="AE968" s="118"/>
      <c r="AF968" s="118"/>
      <c r="AG968" s="118"/>
      <c r="AH968" s="118"/>
      <c r="AI968" s="118"/>
      <c r="AJ968" s="118"/>
    </row>
    <row r="969" ht="14.2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c r="AA969" s="118"/>
      <c r="AB969" s="118"/>
      <c r="AC969" s="118"/>
      <c r="AD969" s="118"/>
      <c r="AE969" s="118"/>
      <c r="AF969" s="118"/>
      <c r="AG969" s="118"/>
      <c r="AH969" s="118"/>
      <c r="AI969" s="118"/>
      <c r="AJ969" s="118"/>
    </row>
    <row r="970" ht="14.2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c r="AA970" s="118"/>
      <c r="AB970" s="118"/>
      <c r="AC970" s="118"/>
      <c r="AD970" s="118"/>
      <c r="AE970" s="118"/>
      <c r="AF970" s="118"/>
      <c r="AG970" s="118"/>
      <c r="AH970" s="118"/>
      <c r="AI970" s="118"/>
      <c r="AJ970" s="118"/>
    </row>
    <row r="971" ht="14.2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c r="AA971" s="118"/>
      <c r="AB971" s="118"/>
      <c r="AC971" s="118"/>
      <c r="AD971" s="118"/>
      <c r="AE971" s="118"/>
      <c r="AF971" s="118"/>
      <c r="AG971" s="118"/>
      <c r="AH971" s="118"/>
      <c r="AI971" s="118"/>
      <c r="AJ971" s="118"/>
    </row>
    <row r="972" ht="14.2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c r="AA972" s="118"/>
      <c r="AB972" s="118"/>
      <c r="AC972" s="118"/>
      <c r="AD972" s="118"/>
      <c r="AE972" s="118"/>
      <c r="AF972" s="118"/>
      <c r="AG972" s="118"/>
      <c r="AH972" s="118"/>
      <c r="AI972" s="118"/>
      <c r="AJ972" s="118"/>
    </row>
    <row r="973" ht="14.2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c r="AA973" s="118"/>
      <c r="AB973" s="118"/>
      <c r="AC973" s="118"/>
      <c r="AD973" s="118"/>
      <c r="AE973" s="118"/>
      <c r="AF973" s="118"/>
      <c r="AG973" s="118"/>
      <c r="AH973" s="118"/>
      <c r="AI973" s="118"/>
      <c r="AJ973" s="118"/>
    </row>
    <row r="974" ht="14.2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c r="AA974" s="118"/>
      <c r="AB974" s="118"/>
      <c r="AC974" s="118"/>
      <c r="AD974" s="118"/>
      <c r="AE974" s="118"/>
      <c r="AF974" s="118"/>
      <c r="AG974" s="118"/>
      <c r="AH974" s="118"/>
      <c r="AI974" s="118"/>
      <c r="AJ974" s="118"/>
    </row>
    <row r="975" ht="14.2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c r="AA975" s="118"/>
      <c r="AB975" s="118"/>
      <c r="AC975" s="118"/>
      <c r="AD975" s="118"/>
      <c r="AE975" s="118"/>
      <c r="AF975" s="118"/>
      <c r="AG975" s="118"/>
      <c r="AH975" s="118"/>
      <c r="AI975" s="118"/>
      <c r="AJ975" s="118"/>
    </row>
    <row r="976" ht="14.2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c r="AA976" s="118"/>
      <c r="AB976" s="118"/>
      <c r="AC976" s="118"/>
      <c r="AD976" s="118"/>
      <c r="AE976" s="118"/>
      <c r="AF976" s="118"/>
      <c r="AG976" s="118"/>
      <c r="AH976" s="118"/>
      <c r="AI976" s="118"/>
      <c r="AJ976" s="118"/>
    </row>
    <row r="977" ht="14.2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c r="AA977" s="118"/>
      <c r="AB977" s="118"/>
      <c r="AC977" s="118"/>
      <c r="AD977" s="118"/>
      <c r="AE977" s="118"/>
      <c r="AF977" s="118"/>
      <c r="AG977" s="118"/>
      <c r="AH977" s="118"/>
      <c r="AI977" s="118"/>
      <c r="AJ977" s="118"/>
    </row>
    <row r="978" ht="14.2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c r="AA978" s="118"/>
      <c r="AB978" s="118"/>
      <c r="AC978" s="118"/>
      <c r="AD978" s="118"/>
      <c r="AE978" s="118"/>
      <c r="AF978" s="118"/>
      <c r="AG978" s="118"/>
      <c r="AH978" s="118"/>
      <c r="AI978" s="118"/>
      <c r="AJ978" s="118"/>
    </row>
    <row r="979" ht="14.2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c r="AA979" s="118"/>
      <c r="AB979" s="118"/>
      <c r="AC979" s="118"/>
      <c r="AD979" s="118"/>
      <c r="AE979" s="118"/>
      <c r="AF979" s="118"/>
      <c r="AG979" s="118"/>
      <c r="AH979" s="118"/>
      <c r="AI979" s="118"/>
      <c r="AJ979" s="118"/>
    </row>
    <row r="980" ht="14.2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c r="AD980" s="118"/>
      <c r="AE980" s="118"/>
      <c r="AF980" s="118"/>
      <c r="AG980" s="118"/>
      <c r="AH980" s="118"/>
      <c r="AI980" s="118"/>
      <c r="AJ980" s="118"/>
    </row>
    <row r="981" ht="14.2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c r="AA981" s="118"/>
      <c r="AB981" s="118"/>
      <c r="AC981" s="118"/>
      <c r="AD981" s="118"/>
      <c r="AE981" s="118"/>
      <c r="AF981" s="118"/>
      <c r="AG981" s="118"/>
      <c r="AH981" s="118"/>
      <c r="AI981" s="118"/>
      <c r="AJ981" s="118"/>
    </row>
    <row r="982" ht="14.2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c r="AA982" s="118"/>
      <c r="AB982" s="118"/>
      <c r="AC982" s="118"/>
      <c r="AD982" s="118"/>
      <c r="AE982" s="118"/>
      <c r="AF982" s="118"/>
      <c r="AG982" s="118"/>
      <c r="AH982" s="118"/>
      <c r="AI982" s="118"/>
      <c r="AJ982" s="118"/>
    </row>
    <row r="983" ht="14.2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c r="AA983" s="118"/>
      <c r="AB983" s="118"/>
      <c r="AC983" s="118"/>
      <c r="AD983" s="118"/>
      <c r="AE983" s="118"/>
      <c r="AF983" s="118"/>
      <c r="AG983" s="118"/>
      <c r="AH983" s="118"/>
      <c r="AI983" s="118"/>
      <c r="AJ983" s="118"/>
    </row>
    <row r="984" ht="14.2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c r="AA984" s="118"/>
      <c r="AB984" s="118"/>
      <c r="AC984" s="118"/>
      <c r="AD984" s="118"/>
      <c r="AE984" s="118"/>
      <c r="AF984" s="118"/>
      <c r="AG984" s="118"/>
      <c r="AH984" s="118"/>
      <c r="AI984" s="118"/>
      <c r="AJ984" s="118"/>
    </row>
    <row r="985" ht="14.2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c r="AA985" s="118"/>
      <c r="AB985" s="118"/>
      <c r="AC985" s="118"/>
      <c r="AD985" s="118"/>
      <c r="AE985" s="118"/>
      <c r="AF985" s="118"/>
      <c r="AG985" s="118"/>
      <c r="AH985" s="118"/>
      <c r="AI985" s="118"/>
      <c r="AJ985" s="118"/>
    </row>
    <row r="986" ht="14.2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c r="AA986" s="118"/>
      <c r="AB986" s="118"/>
      <c r="AC986" s="118"/>
      <c r="AD986" s="118"/>
      <c r="AE986" s="118"/>
      <c r="AF986" s="118"/>
      <c r="AG986" s="118"/>
      <c r="AH986" s="118"/>
      <c r="AI986" s="118"/>
      <c r="AJ986" s="118"/>
    </row>
    <row r="987" ht="14.2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c r="AA987" s="118"/>
      <c r="AB987" s="118"/>
      <c r="AC987" s="118"/>
      <c r="AD987" s="118"/>
      <c r="AE987" s="118"/>
      <c r="AF987" s="118"/>
      <c r="AG987" s="118"/>
      <c r="AH987" s="118"/>
      <c r="AI987" s="118"/>
      <c r="AJ987" s="118"/>
    </row>
    <row r="988" ht="14.2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c r="AA988" s="118"/>
      <c r="AB988" s="118"/>
      <c r="AC988" s="118"/>
      <c r="AD988" s="118"/>
      <c r="AE988" s="118"/>
      <c r="AF988" s="118"/>
      <c r="AG988" s="118"/>
      <c r="AH988" s="118"/>
      <c r="AI988" s="118"/>
      <c r="AJ988" s="118"/>
    </row>
    <row r="989" ht="14.2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c r="AA989" s="118"/>
      <c r="AB989" s="118"/>
      <c r="AC989" s="118"/>
      <c r="AD989" s="118"/>
      <c r="AE989" s="118"/>
      <c r="AF989" s="118"/>
      <c r="AG989" s="118"/>
      <c r="AH989" s="118"/>
      <c r="AI989" s="118"/>
      <c r="AJ989" s="118"/>
    </row>
    <row r="990" ht="14.2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c r="AA990" s="118"/>
      <c r="AB990" s="118"/>
      <c r="AC990" s="118"/>
      <c r="AD990" s="118"/>
      <c r="AE990" s="118"/>
      <c r="AF990" s="118"/>
      <c r="AG990" s="118"/>
      <c r="AH990" s="118"/>
      <c r="AI990" s="118"/>
      <c r="AJ990" s="118"/>
    </row>
    <row r="991" ht="14.2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c r="AA991" s="118"/>
      <c r="AB991" s="118"/>
      <c r="AC991" s="118"/>
      <c r="AD991" s="118"/>
      <c r="AE991" s="118"/>
      <c r="AF991" s="118"/>
      <c r="AG991" s="118"/>
      <c r="AH991" s="118"/>
      <c r="AI991" s="118"/>
      <c r="AJ991" s="118"/>
    </row>
    <row r="992" ht="14.25"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c r="AA992" s="118"/>
      <c r="AB992" s="118"/>
      <c r="AC992" s="118"/>
      <c r="AD992" s="118"/>
      <c r="AE992" s="118"/>
      <c r="AF992" s="118"/>
      <c r="AG992" s="118"/>
      <c r="AH992" s="118"/>
      <c r="AI992" s="118"/>
      <c r="AJ992" s="118"/>
    </row>
    <row r="993" ht="14.25"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c r="AA993" s="118"/>
      <c r="AB993" s="118"/>
      <c r="AC993" s="118"/>
      <c r="AD993" s="118"/>
      <c r="AE993" s="118"/>
      <c r="AF993" s="118"/>
      <c r="AG993" s="118"/>
      <c r="AH993" s="118"/>
      <c r="AI993" s="118"/>
      <c r="AJ993" s="118"/>
    </row>
    <row r="994" ht="14.25"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c r="AA994" s="118"/>
      <c r="AB994" s="118"/>
      <c r="AC994" s="118"/>
      <c r="AD994" s="118"/>
      <c r="AE994" s="118"/>
      <c r="AF994" s="118"/>
      <c r="AG994" s="118"/>
      <c r="AH994" s="118"/>
      <c r="AI994" s="118"/>
      <c r="AJ994" s="118"/>
    </row>
    <row r="995" ht="14.25"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c r="AA995" s="118"/>
      <c r="AB995" s="118"/>
      <c r="AC995" s="118"/>
      <c r="AD995" s="118"/>
      <c r="AE995" s="118"/>
      <c r="AF995" s="118"/>
      <c r="AG995" s="118"/>
      <c r="AH995" s="118"/>
      <c r="AI995" s="118"/>
      <c r="AJ995" s="118"/>
    </row>
    <row r="996" ht="14.25"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c r="AA996" s="118"/>
      <c r="AB996" s="118"/>
      <c r="AC996" s="118"/>
      <c r="AD996" s="118"/>
      <c r="AE996" s="118"/>
      <c r="AF996" s="118"/>
      <c r="AG996" s="118"/>
      <c r="AH996" s="118"/>
      <c r="AI996" s="118"/>
      <c r="AJ996" s="118"/>
    </row>
    <row r="997" ht="14.25"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c r="AA997" s="118"/>
      <c r="AB997" s="118"/>
      <c r="AC997" s="118"/>
      <c r="AD997" s="118"/>
      <c r="AE997" s="118"/>
      <c r="AF997" s="118"/>
      <c r="AG997" s="118"/>
      <c r="AH997" s="118"/>
      <c r="AI997" s="118"/>
      <c r="AJ997" s="118"/>
    </row>
    <row r="998" ht="14.25"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c r="AA998" s="118"/>
      <c r="AB998" s="118"/>
      <c r="AC998" s="118"/>
      <c r="AD998" s="118"/>
      <c r="AE998" s="118"/>
      <c r="AF998" s="118"/>
      <c r="AG998" s="118"/>
      <c r="AH998" s="118"/>
      <c r="AI998" s="118"/>
      <c r="AJ998" s="118"/>
    </row>
    <row r="999" ht="14.25"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c r="AA999" s="118"/>
      <c r="AB999" s="118"/>
      <c r="AC999" s="118"/>
      <c r="AD999" s="118"/>
      <c r="AE999" s="118"/>
      <c r="AF999" s="118"/>
      <c r="AG999" s="118"/>
      <c r="AH999" s="118"/>
      <c r="AI999" s="118"/>
      <c r="AJ999" s="118"/>
    </row>
    <row r="1000" ht="14.25"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c r="AA1000" s="118"/>
      <c r="AB1000" s="118"/>
      <c r="AC1000" s="118"/>
      <c r="AD1000" s="118"/>
      <c r="AE1000" s="118"/>
      <c r="AF1000" s="118"/>
      <c r="AG1000" s="118"/>
      <c r="AH1000" s="118"/>
      <c r="AI1000" s="118"/>
      <c r="AJ1000" s="118"/>
    </row>
    <row r="1001" ht="14.25" customHeight="1">
      <c r="A1001" s="118"/>
      <c r="B1001" s="118"/>
      <c r="C1001" s="118"/>
      <c r="D1001" s="118"/>
      <c r="E1001" s="118"/>
      <c r="F1001" s="118"/>
      <c r="G1001" s="118"/>
      <c r="H1001" s="118"/>
      <c r="I1001" s="118"/>
      <c r="J1001" s="118"/>
      <c r="K1001" s="118"/>
      <c r="L1001" s="118"/>
      <c r="M1001" s="118"/>
      <c r="N1001" s="118"/>
      <c r="O1001" s="118"/>
      <c r="P1001" s="118"/>
      <c r="Q1001" s="118"/>
      <c r="R1001" s="118"/>
      <c r="S1001" s="118"/>
      <c r="T1001" s="118"/>
      <c r="U1001" s="118"/>
      <c r="V1001" s="118"/>
      <c r="W1001" s="118"/>
      <c r="X1001" s="118"/>
      <c r="Y1001" s="118"/>
      <c r="Z1001" s="118"/>
      <c r="AA1001" s="118"/>
      <c r="AB1001" s="118"/>
      <c r="AC1001" s="118"/>
      <c r="AD1001" s="118"/>
      <c r="AE1001" s="118"/>
      <c r="AF1001" s="118"/>
      <c r="AG1001" s="118"/>
      <c r="AH1001" s="118"/>
      <c r="AI1001" s="118"/>
      <c r="AJ1001" s="118"/>
    </row>
    <row r="1002" ht="14.25" customHeight="1">
      <c r="A1002" s="118"/>
      <c r="B1002" s="118"/>
      <c r="C1002" s="118"/>
      <c r="D1002" s="118"/>
      <c r="E1002" s="118"/>
      <c r="F1002" s="118"/>
      <c r="G1002" s="118"/>
      <c r="H1002" s="118"/>
      <c r="I1002" s="118"/>
      <c r="J1002" s="118"/>
      <c r="K1002" s="118"/>
      <c r="L1002" s="118"/>
      <c r="M1002" s="118"/>
      <c r="N1002" s="118"/>
      <c r="O1002" s="118"/>
      <c r="P1002" s="118"/>
      <c r="Q1002" s="118"/>
      <c r="R1002" s="118"/>
      <c r="S1002" s="118"/>
      <c r="T1002" s="118"/>
      <c r="U1002" s="118"/>
      <c r="V1002" s="118"/>
      <c r="W1002" s="118"/>
      <c r="X1002" s="118"/>
      <c r="Y1002" s="118"/>
      <c r="Z1002" s="118"/>
      <c r="AA1002" s="118"/>
      <c r="AB1002" s="118"/>
      <c r="AC1002" s="118"/>
      <c r="AD1002" s="118"/>
      <c r="AE1002" s="118"/>
      <c r="AF1002" s="118"/>
      <c r="AG1002" s="118"/>
      <c r="AH1002" s="118"/>
      <c r="AI1002" s="118"/>
      <c r="AJ1002" s="118"/>
    </row>
    <row r="1003" ht="14.25" customHeight="1">
      <c r="A1003" s="118"/>
      <c r="B1003" s="118"/>
      <c r="C1003" s="118"/>
      <c r="D1003" s="118"/>
      <c r="E1003" s="118"/>
      <c r="F1003" s="118"/>
      <c r="G1003" s="118"/>
      <c r="H1003" s="118"/>
      <c r="I1003" s="118"/>
      <c r="J1003" s="118"/>
      <c r="K1003" s="118"/>
      <c r="L1003" s="118"/>
      <c r="M1003" s="118"/>
      <c r="N1003" s="118"/>
      <c r="O1003" s="118"/>
      <c r="P1003" s="118"/>
      <c r="Q1003" s="118"/>
      <c r="R1003" s="118"/>
      <c r="S1003" s="118"/>
      <c r="T1003" s="118"/>
      <c r="U1003" s="118"/>
      <c r="V1003" s="118"/>
      <c r="W1003" s="118"/>
      <c r="X1003" s="118"/>
      <c r="Y1003" s="118"/>
      <c r="Z1003" s="118"/>
      <c r="AA1003" s="118"/>
      <c r="AB1003" s="118"/>
      <c r="AC1003" s="118"/>
      <c r="AD1003" s="118"/>
      <c r="AE1003" s="118"/>
      <c r="AF1003" s="118"/>
      <c r="AG1003" s="118"/>
      <c r="AH1003" s="118"/>
      <c r="AI1003" s="118"/>
      <c r="AJ1003" s="118"/>
    </row>
    <row r="1004" ht="14.25" customHeight="1">
      <c r="A1004" s="118"/>
      <c r="B1004" s="118"/>
      <c r="C1004" s="118"/>
      <c r="D1004" s="118"/>
      <c r="E1004" s="118"/>
      <c r="F1004" s="118"/>
      <c r="G1004" s="118"/>
      <c r="H1004" s="118"/>
      <c r="I1004" s="118"/>
      <c r="J1004" s="118"/>
      <c r="K1004" s="118"/>
      <c r="L1004" s="118"/>
      <c r="M1004" s="118"/>
      <c r="N1004" s="118"/>
      <c r="O1004" s="118"/>
      <c r="P1004" s="118"/>
      <c r="Q1004" s="118"/>
      <c r="R1004" s="118"/>
      <c r="S1004" s="118"/>
      <c r="T1004" s="118"/>
      <c r="U1004" s="118"/>
      <c r="V1004" s="118"/>
      <c r="W1004" s="118"/>
      <c r="X1004" s="118"/>
      <c r="Y1004" s="118"/>
      <c r="Z1004" s="118"/>
      <c r="AA1004" s="118"/>
      <c r="AB1004" s="118"/>
      <c r="AC1004" s="118"/>
      <c r="AD1004" s="118"/>
      <c r="AE1004" s="118"/>
      <c r="AF1004" s="118"/>
      <c r="AG1004" s="118"/>
      <c r="AH1004" s="118"/>
      <c r="AI1004" s="118"/>
      <c r="AJ1004" s="118"/>
    </row>
    <row r="1005" ht="14.25" customHeight="1">
      <c r="A1005" s="118"/>
      <c r="B1005" s="118"/>
      <c r="C1005" s="118"/>
      <c r="D1005" s="118"/>
      <c r="E1005" s="118"/>
      <c r="F1005" s="118"/>
      <c r="G1005" s="118"/>
      <c r="H1005" s="118"/>
      <c r="I1005" s="118"/>
      <c r="J1005" s="118"/>
      <c r="K1005" s="118"/>
      <c r="L1005" s="118"/>
      <c r="M1005" s="118"/>
      <c r="N1005" s="118"/>
      <c r="O1005" s="118"/>
      <c r="P1005" s="118"/>
      <c r="Q1005" s="118"/>
      <c r="R1005" s="118"/>
      <c r="S1005" s="118"/>
      <c r="T1005" s="118"/>
      <c r="U1005" s="118"/>
      <c r="V1005" s="118"/>
      <c r="W1005" s="118"/>
      <c r="X1005" s="118"/>
      <c r="Y1005" s="118"/>
      <c r="Z1005" s="118"/>
      <c r="AA1005" s="118"/>
      <c r="AB1005" s="118"/>
      <c r="AC1005" s="118"/>
      <c r="AD1005" s="118"/>
      <c r="AE1005" s="118"/>
      <c r="AF1005" s="118"/>
      <c r="AG1005" s="118"/>
      <c r="AH1005" s="118"/>
      <c r="AI1005" s="118"/>
      <c r="AJ1005" s="118"/>
    </row>
    <row r="1006" ht="14.25" customHeight="1">
      <c r="A1006" s="118"/>
      <c r="B1006" s="118"/>
      <c r="C1006" s="118"/>
      <c r="D1006" s="118"/>
      <c r="E1006" s="118"/>
      <c r="F1006" s="118"/>
      <c r="G1006" s="118"/>
      <c r="H1006" s="118"/>
      <c r="I1006" s="118"/>
      <c r="J1006" s="118"/>
      <c r="K1006" s="118"/>
      <c r="L1006" s="118"/>
      <c r="M1006" s="118"/>
      <c r="N1006" s="118"/>
      <c r="O1006" s="118"/>
      <c r="P1006" s="118"/>
      <c r="Q1006" s="118"/>
      <c r="R1006" s="118"/>
      <c r="S1006" s="118"/>
      <c r="T1006" s="118"/>
      <c r="U1006" s="118"/>
      <c r="V1006" s="118"/>
      <c r="W1006" s="118"/>
      <c r="X1006" s="118"/>
      <c r="Y1006" s="118"/>
      <c r="Z1006" s="118"/>
      <c r="AA1006" s="118"/>
      <c r="AB1006" s="118"/>
      <c r="AC1006" s="118"/>
      <c r="AD1006" s="118"/>
      <c r="AE1006" s="118"/>
      <c r="AF1006" s="118"/>
      <c r="AG1006" s="118"/>
      <c r="AH1006" s="118"/>
      <c r="AI1006" s="118"/>
      <c r="AJ1006" s="118"/>
    </row>
    <row r="1007" ht="14.25" customHeight="1">
      <c r="A1007" s="118"/>
      <c r="B1007" s="118"/>
      <c r="C1007" s="118"/>
      <c r="D1007" s="118"/>
      <c r="E1007" s="118"/>
      <c r="F1007" s="118"/>
      <c r="G1007" s="118"/>
      <c r="H1007" s="118"/>
      <c r="I1007" s="118"/>
      <c r="J1007" s="118"/>
      <c r="K1007" s="118"/>
      <c r="L1007" s="118"/>
      <c r="M1007" s="118"/>
      <c r="N1007" s="118"/>
      <c r="O1007" s="118"/>
      <c r="P1007" s="118"/>
      <c r="Q1007" s="118"/>
      <c r="R1007" s="118"/>
      <c r="S1007" s="118"/>
      <c r="T1007" s="118"/>
      <c r="U1007" s="118"/>
      <c r="V1007" s="118"/>
      <c r="W1007" s="118"/>
      <c r="X1007" s="118"/>
      <c r="Y1007" s="118"/>
      <c r="Z1007" s="118"/>
      <c r="AA1007" s="118"/>
      <c r="AB1007" s="118"/>
      <c r="AC1007" s="118"/>
      <c r="AD1007" s="118"/>
      <c r="AE1007" s="118"/>
      <c r="AF1007" s="118"/>
      <c r="AG1007" s="118"/>
      <c r="AH1007" s="118"/>
      <c r="AI1007" s="118"/>
      <c r="AJ1007" s="118"/>
    </row>
    <row r="1008" ht="14.25" customHeight="1">
      <c r="A1008" s="118"/>
      <c r="B1008" s="118"/>
      <c r="C1008" s="118"/>
      <c r="D1008" s="118"/>
      <c r="E1008" s="118"/>
      <c r="F1008" s="118"/>
      <c r="G1008" s="118"/>
      <c r="H1008" s="118"/>
      <c r="I1008" s="118"/>
      <c r="J1008" s="118"/>
      <c r="K1008" s="118"/>
      <c r="L1008" s="118"/>
      <c r="M1008" s="118"/>
      <c r="N1008" s="118"/>
      <c r="O1008" s="118"/>
      <c r="P1008" s="118"/>
      <c r="Q1008" s="118"/>
      <c r="R1008" s="118"/>
      <c r="S1008" s="118"/>
      <c r="T1008" s="118"/>
      <c r="U1008" s="118"/>
      <c r="V1008" s="118"/>
      <c r="W1008" s="118"/>
      <c r="X1008" s="118"/>
      <c r="Y1008" s="118"/>
      <c r="Z1008" s="118"/>
      <c r="AA1008" s="118"/>
      <c r="AB1008" s="118"/>
      <c r="AC1008" s="118"/>
      <c r="AD1008" s="118"/>
      <c r="AE1008" s="118"/>
      <c r="AF1008" s="118"/>
      <c r="AG1008" s="118"/>
      <c r="AH1008" s="118"/>
      <c r="AI1008" s="118"/>
      <c r="AJ1008" s="118"/>
    </row>
    <row r="1009" ht="14.25" customHeight="1">
      <c r="A1009" s="118"/>
      <c r="B1009" s="118"/>
      <c r="C1009" s="118"/>
      <c r="D1009" s="118"/>
      <c r="E1009" s="118"/>
      <c r="F1009" s="118"/>
      <c r="G1009" s="118"/>
      <c r="H1009" s="118"/>
      <c r="I1009" s="118"/>
      <c r="J1009" s="118"/>
      <c r="K1009" s="118"/>
      <c r="L1009" s="118"/>
      <c r="M1009" s="118"/>
      <c r="N1009" s="118"/>
      <c r="O1009" s="118"/>
      <c r="P1009" s="118"/>
      <c r="Q1009" s="118"/>
      <c r="R1009" s="118"/>
      <c r="S1009" s="118"/>
      <c r="T1009" s="118"/>
      <c r="U1009" s="118"/>
      <c r="V1009" s="118"/>
      <c r="W1009" s="118"/>
      <c r="X1009" s="118"/>
      <c r="Y1009" s="118"/>
      <c r="Z1009" s="118"/>
      <c r="AA1009" s="118"/>
      <c r="AB1009" s="118"/>
      <c r="AC1009" s="118"/>
      <c r="AD1009" s="118"/>
      <c r="AE1009" s="118"/>
      <c r="AF1009" s="118"/>
      <c r="AG1009" s="118"/>
      <c r="AH1009" s="118"/>
      <c r="AI1009" s="118"/>
      <c r="AJ1009" s="118"/>
    </row>
    <row r="1010" ht="14.25" customHeight="1">
      <c r="A1010" s="118"/>
      <c r="B1010" s="118"/>
      <c r="C1010" s="118"/>
      <c r="D1010" s="118"/>
      <c r="E1010" s="118"/>
      <c r="F1010" s="118"/>
      <c r="G1010" s="118"/>
      <c r="H1010" s="118"/>
      <c r="I1010" s="118"/>
      <c r="J1010" s="118"/>
      <c r="K1010" s="118"/>
      <c r="L1010" s="118"/>
      <c r="M1010" s="118"/>
      <c r="N1010" s="118"/>
      <c r="O1010" s="118"/>
      <c r="P1010" s="118"/>
      <c r="Q1010" s="118"/>
      <c r="R1010" s="118"/>
      <c r="S1010" s="118"/>
      <c r="T1010" s="118"/>
      <c r="U1010" s="118"/>
      <c r="V1010" s="118"/>
      <c r="W1010" s="118"/>
      <c r="X1010" s="118"/>
      <c r="Y1010" s="118"/>
      <c r="Z1010" s="118"/>
      <c r="AA1010" s="118"/>
      <c r="AB1010" s="118"/>
      <c r="AC1010" s="118"/>
      <c r="AD1010" s="118"/>
      <c r="AE1010" s="118"/>
      <c r="AF1010" s="118"/>
      <c r="AG1010" s="118"/>
      <c r="AH1010" s="118"/>
      <c r="AI1010" s="118"/>
      <c r="AJ1010" s="118"/>
    </row>
    <row r="1011" ht="14.25" customHeight="1">
      <c r="A1011" s="118"/>
      <c r="B1011" s="118"/>
      <c r="C1011" s="118"/>
      <c r="D1011" s="118"/>
      <c r="E1011" s="118"/>
      <c r="F1011" s="118"/>
      <c r="G1011" s="118"/>
      <c r="H1011" s="118"/>
      <c r="I1011" s="118"/>
      <c r="J1011" s="118"/>
      <c r="K1011" s="118"/>
      <c r="L1011" s="118"/>
      <c r="M1011" s="118"/>
      <c r="N1011" s="118"/>
      <c r="O1011" s="118"/>
      <c r="P1011" s="118"/>
      <c r="Q1011" s="118"/>
      <c r="R1011" s="118"/>
      <c r="S1011" s="118"/>
      <c r="T1011" s="118"/>
      <c r="U1011" s="118"/>
      <c r="V1011" s="118"/>
      <c r="W1011" s="118"/>
      <c r="X1011" s="118"/>
      <c r="Y1011" s="118"/>
      <c r="Z1011" s="118"/>
      <c r="AA1011" s="118"/>
      <c r="AB1011" s="118"/>
      <c r="AC1011" s="118"/>
      <c r="AD1011" s="118"/>
      <c r="AE1011" s="118"/>
      <c r="AF1011" s="118"/>
      <c r="AG1011" s="118"/>
      <c r="AH1011" s="118"/>
      <c r="AI1011" s="118"/>
      <c r="AJ1011" s="118"/>
    </row>
    <row r="1012" ht="14.25" customHeight="1">
      <c r="A1012" s="118"/>
      <c r="B1012" s="118"/>
      <c r="C1012" s="118"/>
      <c r="D1012" s="118"/>
      <c r="E1012" s="118"/>
      <c r="F1012" s="118"/>
      <c r="G1012" s="118"/>
      <c r="H1012" s="118"/>
      <c r="I1012" s="118"/>
      <c r="J1012" s="118"/>
      <c r="K1012" s="118"/>
      <c r="L1012" s="118"/>
      <c r="M1012" s="118"/>
      <c r="N1012" s="118"/>
      <c r="O1012" s="118"/>
      <c r="P1012" s="118"/>
      <c r="Q1012" s="118"/>
      <c r="R1012" s="118"/>
      <c r="S1012" s="118"/>
      <c r="T1012" s="118"/>
      <c r="U1012" s="118"/>
      <c r="V1012" s="118"/>
      <c r="W1012" s="118"/>
      <c r="X1012" s="118"/>
      <c r="Y1012" s="118"/>
      <c r="Z1012" s="118"/>
      <c r="AA1012" s="118"/>
      <c r="AB1012" s="118"/>
      <c r="AC1012" s="118"/>
      <c r="AD1012" s="118"/>
      <c r="AE1012" s="118"/>
      <c r="AF1012" s="118"/>
      <c r="AG1012" s="118"/>
      <c r="AH1012" s="118"/>
      <c r="AI1012" s="118"/>
      <c r="AJ1012" s="118"/>
    </row>
    <row r="1013" ht="14.25" customHeight="1">
      <c r="A1013" s="118"/>
      <c r="B1013" s="118"/>
      <c r="C1013" s="118"/>
      <c r="D1013" s="118"/>
      <c r="E1013" s="118"/>
      <c r="F1013" s="118"/>
      <c r="G1013" s="118"/>
      <c r="H1013" s="118"/>
      <c r="I1013" s="118"/>
      <c r="J1013" s="118"/>
      <c r="K1013" s="118"/>
      <c r="L1013" s="118"/>
      <c r="M1013" s="118"/>
      <c r="N1013" s="118"/>
      <c r="O1013" s="118"/>
      <c r="P1013" s="118"/>
      <c r="Q1013" s="118"/>
      <c r="R1013" s="118"/>
      <c r="S1013" s="118"/>
      <c r="T1013" s="118"/>
      <c r="U1013" s="118"/>
      <c r="V1013" s="118"/>
      <c r="W1013" s="118"/>
      <c r="X1013" s="118"/>
      <c r="Y1013" s="118"/>
      <c r="Z1013" s="118"/>
      <c r="AA1013" s="118"/>
      <c r="AB1013" s="118"/>
      <c r="AC1013" s="118"/>
      <c r="AD1013" s="118"/>
      <c r="AE1013" s="118"/>
      <c r="AF1013" s="118"/>
      <c r="AG1013" s="118"/>
      <c r="AH1013" s="118"/>
      <c r="AI1013" s="118"/>
      <c r="AJ1013" s="118"/>
    </row>
    <row r="1014" ht="14.25" customHeight="1">
      <c r="A1014" s="118"/>
      <c r="B1014" s="118"/>
      <c r="C1014" s="118"/>
      <c r="D1014" s="118"/>
      <c r="E1014" s="118"/>
      <c r="F1014" s="118"/>
      <c r="G1014" s="118"/>
      <c r="H1014" s="118"/>
      <c r="I1014" s="118"/>
      <c r="J1014" s="118"/>
      <c r="K1014" s="118"/>
      <c r="L1014" s="118"/>
      <c r="M1014" s="118"/>
      <c r="N1014" s="118"/>
      <c r="O1014" s="118"/>
      <c r="P1014" s="118"/>
      <c r="Q1014" s="118"/>
      <c r="R1014" s="118"/>
      <c r="S1014" s="118"/>
      <c r="T1014" s="118"/>
      <c r="U1014" s="118"/>
      <c r="V1014" s="118"/>
      <c r="W1014" s="118"/>
      <c r="X1014" s="118"/>
      <c r="Y1014" s="118"/>
      <c r="Z1014" s="118"/>
      <c r="AA1014" s="118"/>
      <c r="AB1014" s="118"/>
      <c r="AC1014" s="118"/>
      <c r="AD1014" s="118"/>
      <c r="AE1014" s="118"/>
      <c r="AF1014" s="118"/>
      <c r="AG1014" s="118"/>
      <c r="AH1014" s="118"/>
      <c r="AI1014" s="118"/>
      <c r="AJ1014" s="118"/>
    </row>
    <row r="1015" ht="14.25" customHeight="1">
      <c r="A1015" s="118"/>
      <c r="B1015" s="118"/>
      <c r="C1015" s="118"/>
      <c r="D1015" s="118"/>
      <c r="E1015" s="118"/>
      <c r="F1015" s="118"/>
      <c r="G1015" s="118"/>
      <c r="H1015" s="118"/>
      <c r="I1015" s="118"/>
      <c r="J1015" s="118"/>
      <c r="K1015" s="118"/>
      <c r="L1015" s="118"/>
      <c r="M1015" s="118"/>
      <c r="N1015" s="118"/>
      <c r="O1015" s="118"/>
      <c r="P1015" s="118"/>
      <c r="Q1015" s="118"/>
      <c r="R1015" s="118"/>
      <c r="S1015" s="118"/>
      <c r="T1015" s="118"/>
      <c r="U1015" s="118"/>
      <c r="V1015" s="118"/>
      <c r="W1015" s="118"/>
      <c r="X1015" s="118"/>
      <c r="Y1015" s="118"/>
      <c r="Z1015" s="118"/>
      <c r="AA1015" s="118"/>
      <c r="AB1015" s="118"/>
      <c r="AC1015" s="118"/>
      <c r="AD1015" s="118"/>
      <c r="AE1015" s="118"/>
      <c r="AF1015" s="118"/>
      <c r="AG1015" s="118"/>
      <c r="AH1015" s="118"/>
      <c r="AI1015" s="118"/>
      <c r="AJ1015" s="118"/>
    </row>
    <row r="1016" ht="14.25" customHeight="1">
      <c r="A1016" s="118"/>
      <c r="B1016" s="118"/>
      <c r="C1016" s="118"/>
      <c r="D1016" s="118"/>
      <c r="E1016" s="118"/>
      <c r="F1016" s="118"/>
      <c r="G1016" s="118"/>
      <c r="H1016" s="118"/>
      <c r="I1016" s="118"/>
      <c r="J1016" s="118"/>
      <c r="K1016" s="118"/>
      <c r="L1016" s="118"/>
      <c r="M1016" s="118"/>
      <c r="N1016" s="118"/>
      <c r="O1016" s="118"/>
      <c r="P1016" s="118"/>
      <c r="Q1016" s="118"/>
      <c r="R1016" s="118"/>
      <c r="S1016" s="118"/>
      <c r="T1016" s="118"/>
      <c r="U1016" s="118"/>
      <c r="V1016" s="118"/>
      <c r="W1016" s="118"/>
      <c r="X1016" s="118"/>
      <c r="Y1016" s="118"/>
      <c r="Z1016" s="118"/>
      <c r="AA1016" s="118"/>
      <c r="AB1016" s="118"/>
      <c r="AC1016" s="118"/>
      <c r="AD1016" s="118"/>
      <c r="AE1016" s="118"/>
      <c r="AF1016" s="118"/>
      <c r="AG1016" s="118"/>
      <c r="AH1016" s="118"/>
      <c r="AI1016" s="118"/>
      <c r="AJ1016" s="118"/>
    </row>
    <row r="1017" ht="14.25" customHeight="1">
      <c r="A1017" s="118"/>
      <c r="B1017" s="118"/>
      <c r="C1017" s="118"/>
      <c r="D1017" s="118"/>
      <c r="E1017" s="118"/>
      <c r="F1017" s="118"/>
      <c r="G1017" s="118"/>
      <c r="H1017" s="118"/>
      <c r="I1017" s="118"/>
      <c r="J1017" s="118"/>
      <c r="K1017" s="118"/>
      <c r="L1017" s="118"/>
      <c r="M1017" s="118"/>
      <c r="N1017" s="118"/>
      <c r="O1017" s="118"/>
      <c r="P1017" s="118"/>
      <c r="Q1017" s="118"/>
      <c r="R1017" s="118"/>
      <c r="S1017" s="118"/>
      <c r="T1017" s="118"/>
      <c r="U1017" s="118"/>
      <c r="V1017" s="118"/>
      <c r="W1017" s="118"/>
      <c r="X1017" s="118"/>
      <c r="Y1017" s="118"/>
      <c r="Z1017" s="118"/>
      <c r="AA1017" s="118"/>
      <c r="AB1017" s="118"/>
      <c r="AC1017" s="118"/>
      <c r="AD1017" s="118"/>
      <c r="AE1017" s="118"/>
      <c r="AF1017" s="118"/>
      <c r="AG1017" s="118"/>
      <c r="AH1017" s="118"/>
      <c r="AI1017" s="118"/>
      <c r="AJ1017" s="118"/>
    </row>
    <row r="1018" ht="14.25" customHeight="1">
      <c r="A1018" s="118"/>
      <c r="B1018" s="118"/>
      <c r="C1018" s="118"/>
      <c r="D1018" s="118"/>
      <c r="E1018" s="118"/>
      <c r="F1018" s="118"/>
      <c r="G1018" s="118"/>
      <c r="H1018" s="118"/>
      <c r="I1018" s="118"/>
      <c r="J1018" s="118"/>
      <c r="K1018" s="118"/>
      <c r="L1018" s="118"/>
      <c r="M1018" s="118"/>
      <c r="N1018" s="118"/>
      <c r="O1018" s="118"/>
      <c r="P1018" s="118"/>
      <c r="Q1018" s="118"/>
      <c r="R1018" s="118"/>
      <c r="S1018" s="118"/>
      <c r="T1018" s="118"/>
      <c r="U1018" s="118"/>
      <c r="V1018" s="118"/>
      <c r="W1018" s="118"/>
      <c r="X1018" s="118"/>
      <c r="Y1018" s="118"/>
      <c r="Z1018" s="118"/>
      <c r="AA1018" s="118"/>
      <c r="AB1018" s="118"/>
      <c r="AC1018" s="118"/>
      <c r="AD1018" s="118"/>
      <c r="AE1018" s="118"/>
      <c r="AF1018" s="118"/>
      <c r="AG1018" s="118"/>
      <c r="AH1018" s="118"/>
      <c r="AI1018" s="118"/>
      <c r="AJ1018" s="118"/>
    </row>
    <row r="1019" ht="14.25" customHeight="1">
      <c r="A1019" s="118"/>
      <c r="B1019" s="118"/>
      <c r="C1019" s="118"/>
      <c r="D1019" s="118"/>
      <c r="E1019" s="118"/>
      <c r="F1019" s="118"/>
      <c r="G1019" s="118"/>
      <c r="H1019" s="118"/>
      <c r="I1019" s="118"/>
      <c r="J1019" s="118"/>
      <c r="K1019" s="118"/>
      <c r="L1019" s="118"/>
      <c r="M1019" s="118"/>
      <c r="N1019" s="118"/>
      <c r="O1019" s="118"/>
      <c r="P1019" s="118"/>
      <c r="Q1019" s="118"/>
      <c r="R1019" s="118"/>
      <c r="S1019" s="118"/>
      <c r="T1019" s="118"/>
      <c r="U1019" s="118"/>
      <c r="V1019" s="118"/>
      <c r="W1019" s="118"/>
      <c r="X1019" s="118"/>
      <c r="Y1019" s="118"/>
      <c r="Z1019" s="118"/>
      <c r="AA1019" s="118"/>
      <c r="AB1019" s="118"/>
      <c r="AC1019" s="118"/>
      <c r="AD1019" s="118"/>
      <c r="AE1019" s="118"/>
      <c r="AF1019" s="118"/>
      <c r="AG1019" s="118"/>
      <c r="AH1019" s="118"/>
      <c r="AI1019" s="118"/>
      <c r="AJ1019" s="118"/>
    </row>
    <row r="1020" ht="14.25" customHeight="1">
      <c r="A1020" s="118"/>
      <c r="B1020" s="118"/>
      <c r="C1020" s="118"/>
      <c r="D1020" s="118"/>
      <c r="E1020" s="118"/>
      <c r="F1020" s="118"/>
      <c r="G1020" s="118"/>
      <c r="H1020" s="118"/>
      <c r="I1020" s="118"/>
      <c r="J1020" s="118"/>
      <c r="K1020" s="118"/>
      <c r="L1020" s="118"/>
      <c r="M1020" s="118"/>
      <c r="N1020" s="118"/>
      <c r="O1020" s="118"/>
      <c r="P1020" s="118"/>
      <c r="Q1020" s="118"/>
      <c r="R1020" s="118"/>
      <c r="S1020" s="118"/>
      <c r="T1020" s="118"/>
      <c r="U1020" s="118"/>
      <c r="V1020" s="118"/>
      <c r="W1020" s="118"/>
      <c r="X1020" s="118"/>
      <c r="Y1020" s="118"/>
      <c r="Z1020" s="118"/>
      <c r="AA1020" s="118"/>
      <c r="AB1020" s="118"/>
      <c r="AC1020" s="118"/>
      <c r="AD1020" s="118"/>
      <c r="AE1020" s="118"/>
      <c r="AF1020" s="118"/>
      <c r="AG1020" s="118"/>
      <c r="AH1020" s="118"/>
      <c r="AI1020" s="118"/>
      <c r="AJ1020" s="118"/>
    </row>
  </sheetData>
  <mergeCells count="41">
    <mergeCell ref="A2:B2"/>
    <mergeCell ref="C2:D2"/>
    <mergeCell ref="H2:J2"/>
    <mergeCell ref="L2:O2"/>
    <mergeCell ref="A3:B3"/>
    <mergeCell ref="C3:D3"/>
    <mergeCell ref="E3:F3"/>
    <mergeCell ref="C6:D6"/>
    <mergeCell ref="E6:F6"/>
    <mergeCell ref="A4:B4"/>
    <mergeCell ref="C4:D4"/>
    <mergeCell ref="E4:F4"/>
    <mergeCell ref="A5:B5"/>
    <mergeCell ref="C5:D5"/>
    <mergeCell ref="E5:F5"/>
    <mergeCell ref="A6:B6"/>
    <mergeCell ref="A7:B7"/>
    <mergeCell ref="C7:D7"/>
    <mergeCell ref="E7:F7"/>
    <mergeCell ref="A8:B8"/>
    <mergeCell ref="C8:D8"/>
    <mergeCell ref="E8:F8"/>
    <mergeCell ref="C9:D9"/>
    <mergeCell ref="A13:B13"/>
    <mergeCell ref="A14:B14"/>
    <mergeCell ref="A15:B15"/>
    <mergeCell ref="A16:B16"/>
    <mergeCell ref="A17:B17"/>
    <mergeCell ref="A18:B18"/>
    <mergeCell ref="A19:B19"/>
    <mergeCell ref="C14:D14"/>
    <mergeCell ref="C15:D15"/>
    <mergeCell ref="C16:D16"/>
    <mergeCell ref="C17:D17"/>
    <mergeCell ref="A10:B10"/>
    <mergeCell ref="C10:D10"/>
    <mergeCell ref="A11:B11"/>
    <mergeCell ref="C11:D11"/>
    <mergeCell ref="A12:B12"/>
    <mergeCell ref="C12:D12"/>
    <mergeCell ref="C13:D1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25"/>
    <col customWidth="1" min="2" max="2" width="10.13"/>
    <col customWidth="1" min="3" max="3" width="17.25"/>
    <col customWidth="1" min="4" max="6" width="10.13"/>
    <col customWidth="1" min="7" max="7" width="5.88"/>
    <col customWidth="1" min="8" max="8" width="4.25"/>
    <col customWidth="1" min="9" max="9" width="3.38"/>
    <col customWidth="1" min="10" max="10" width="3.63"/>
    <col customWidth="1" min="11" max="11" width="3.5"/>
    <col customWidth="1" min="12" max="13" width="3.63"/>
    <col customWidth="1" min="14" max="14" width="3.5"/>
    <col customWidth="1" min="15" max="15" width="4.88"/>
    <col customWidth="1" min="16" max="16" width="4.38"/>
    <col customWidth="1" min="17" max="17" width="4.88"/>
    <col customWidth="1" min="18" max="18" width="4.75"/>
    <col customWidth="1" min="19" max="19" width="4.5"/>
    <col customWidth="1" min="20" max="21" width="4.88"/>
    <col customWidth="1" min="22" max="23" width="4.5"/>
    <col customWidth="1" min="24" max="24" width="4.0"/>
    <col customWidth="1" min="25" max="25" width="4.63"/>
    <col customWidth="1" min="26" max="26" width="5.75"/>
    <col customWidth="1" min="27" max="27" width="6.5"/>
    <col customWidth="1" min="28" max="28" width="5.63"/>
    <col customWidth="1" min="29" max="29" width="4.75"/>
    <col customWidth="1" min="30" max="30" width="6.0"/>
    <col customWidth="1" min="31" max="40" width="10.13"/>
  </cols>
  <sheetData>
    <row r="1" ht="14.25" customHeight="1">
      <c r="A1" s="147" t="s">
        <v>266</v>
      </c>
      <c r="B1" s="147" t="s">
        <v>267</v>
      </c>
      <c r="C1" s="148" t="s">
        <v>268</v>
      </c>
      <c r="D1" s="148" t="s">
        <v>267</v>
      </c>
      <c r="E1" s="6"/>
      <c r="F1" s="149"/>
      <c r="G1" s="150">
        <v>0.0</v>
      </c>
      <c r="H1" s="150">
        <v>1.0</v>
      </c>
      <c r="I1" s="150">
        <v>2.0</v>
      </c>
      <c r="J1" s="150">
        <v>3.0</v>
      </c>
      <c r="K1" s="150">
        <v>4.0</v>
      </c>
      <c r="L1" s="150">
        <v>5.0</v>
      </c>
      <c r="M1" s="150">
        <v>6.0</v>
      </c>
      <c r="N1" s="150">
        <v>7.0</v>
      </c>
      <c r="O1" s="150">
        <v>8.0</v>
      </c>
      <c r="P1" s="150">
        <v>9.0</v>
      </c>
      <c r="Q1" s="150">
        <v>10.0</v>
      </c>
      <c r="R1" s="150">
        <v>11.0</v>
      </c>
      <c r="S1" s="150">
        <v>12.0</v>
      </c>
      <c r="T1" s="150">
        <v>13.0</v>
      </c>
      <c r="U1" s="150">
        <v>14.0</v>
      </c>
      <c r="V1" s="150">
        <v>15.0</v>
      </c>
      <c r="W1" s="150">
        <v>16.0</v>
      </c>
      <c r="X1" s="150">
        <v>17.0</v>
      </c>
      <c r="Y1" s="150">
        <v>18.0</v>
      </c>
      <c r="Z1" s="150">
        <v>19.0</v>
      </c>
      <c r="AA1" s="150">
        <v>20.0</v>
      </c>
      <c r="AB1" s="150">
        <v>21.0</v>
      </c>
      <c r="AC1" s="150">
        <v>22.0</v>
      </c>
      <c r="AD1" s="150">
        <v>23.0</v>
      </c>
      <c r="AE1" s="150">
        <v>24.0</v>
      </c>
      <c r="AF1" s="150">
        <v>25.0</v>
      </c>
      <c r="AG1" s="150">
        <v>26.0</v>
      </c>
      <c r="AH1" s="150">
        <v>27.0</v>
      </c>
      <c r="AI1" s="150">
        <v>28.0</v>
      </c>
      <c r="AJ1" s="150">
        <v>29.0</v>
      </c>
      <c r="AK1" s="150">
        <v>30.0</v>
      </c>
      <c r="AL1" s="150">
        <v>31.0</v>
      </c>
      <c r="AM1" s="150">
        <v>32.0</v>
      </c>
      <c r="AN1" s="150">
        <v>33.0</v>
      </c>
    </row>
    <row r="2" ht="14.25" customHeight="1">
      <c r="A2" s="151" t="s">
        <v>269</v>
      </c>
      <c r="B2" s="151">
        <v>11.0</v>
      </c>
      <c r="C2" s="152" t="s">
        <v>270</v>
      </c>
      <c r="D2" s="152">
        <v>0.0</v>
      </c>
      <c r="E2" s="6"/>
      <c r="F2" s="153">
        <v>2.0</v>
      </c>
      <c r="G2" s="154">
        <v>2.0</v>
      </c>
      <c r="H2" s="154">
        <v>4.0</v>
      </c>
      <c r="I2" s="154">
        <v>4.0</v>
      </c>
      <c r="J2" s="154">
        <v>4.0</v>
      </c>
      <c r="K2" s="154">
        <v>4.0</v>
      </c>
      <c r="L2" s="154">
        <v>6.0</v>
      </c>
      <c r="M2" s="154">
        <v>6.0</v>
      </c>
      <c r="N2" s="154">
        <v>6.0</v>
      </c>
      <c r="O2" s="154">
        <v>8.0</v>
      </c>
      <c r="P2" s="154">
        <v>8.0</v>
      </c>
      <c r="Q2" s="154">
        <v>10.0</v>
      </c>
      <c r="R2" s="154">
        <v>10.0</v>
      </c>
      <c r="S2" s="154">
        <v>12.0</v>
      </c>
      <c r="T2" s="154">
        <v>12.0</v>
      </c>
      <c r="U2" s="154">
        <v>14.0</v>
      </c>
      <c r="V2" s="154">
        <v>14.0</v>
      </c>
      <c r="W2" s="154">
        <v>16.0</v>
      </c>
      <c r="X2" s="154">
        <v>16.0</v>
      </c>
      <c r="Y2" s="154">
        <v>18.0</v>
      </c>
      <c r="Z2" s="154">
        <v>18.0</v>
      </c>
      <c r="AA2" s="154">
        <v>20.0</v>
      </c>
      <c r="AB2" s="154">
        <v>20.0</v>
      </c>
      <c r="AC2" s="154">
        <v>22.0</v>
      </c>
      <c r="AD2" s="154">
        <v>22.0</v>
      </c>
      <c r="AE2" s="154">
        <v>24.0</v>
      </c>
      <c r="AF2" s="154">
        <v>24.0</v>
      </c>
      <c r="AG2" s="154">
        <v>26.0</v>
      </c>
      <c r="AH2" s="154">
        <v>26.0</v>
      </c>
      <c r="AI2" s="154">
        <v>28.0</v>
      </c>
      <c r="AJ2" s="154">
        <v>28.0</v>
      </c>
      <c r="AK2" s="154">
        <v>30.0</v>
      </c>
      <c r="AL2" s="154">
        <v>30.0</v>
      </c>
      <c r="AM2" s="154">
        <v>32.0</v>
      </c>
      <c r="AN2" s="154">
        <v>32.0</v>
      </c>
    </row>
    <row r="3" ht="14.25" customHeight="1">
      <c r="A3" s="151" t="s">
        <v>271</v>
      </c>
      <c r="B3" s="151">
        <v>11.0</v>
      </c>
      <c r="C3" s="152" t="s">
        <v>272</v>
      </c>
      <c r="D3" s="152">
        <v>0.0</v>
      </c>
      <c r="E3" s="6"/>
      <c r="F3" s="153">
        <v>3.0</v>
      </c>
      <c r="G3" s="154">
        <v>3.0</v>
      </c>
      <c r="H3" s="154">
        <v>6.0</v>
      </c>
      <c r="I3" s="154">
        <v>6.0</v>
      </c>
      <c r="J3" s="154">
        <v>6.0</v>
      </c>
      <c r="K3" s="154">
        <v>6.0</v>
      </c>
      <c r="L3" s="154">
        <v>9.0</v>
      </c>
      <c r="M3" s="154">
        <v>9.0</v>
      </c>
      <c r="N3" s="154">
        <v>9.0</v>
      </c>
      <c r="O3" s="154">
        <v>12.0</v>
      </c>
      <c r="P3" s="154">
        <v>12.0</v>
      </c>
      <c r="Q3" s="154">
        <v>15.0</v>
      </c>
      <c r="R3" s="154">
        <v>15.0</v>
      </c>
      <c r="S3" s="154">
        <v>18.0</v>
      </c>
      <c r="T3" s="154">
        <v>18.0</v>
      </c>
      <c r="U3" s="154">
        <v>21.0</v>
      </c>
      <c r="V3" s="154">
        <v>21.0</v>
      </c>
      <c r="W3" s="154">
        <v>24.0</v>
      </c>
      <c r="X3" s="154">
        <v>24.0</v>
      </c>
      <c r="Y3" s="154">
        <v>27.0</v>
      </c>
      <c r="Z3" s="154">
        <v>27.0</v>
      </c>
      <c r="AA3" s="154">
        <v>30.0</v>
      </c>
      <c r="AB3" s="154">
        <v>30.0</v>
      </c>
      <c r="AC3" s="154">
        <v>33.0</v>
      </c>
      <c r="AD3" s="154">
        <v>33.0</v>
      </c>
      <c r="AE3" s="154">
        <v>36.0</v>
      </c>
      <c r="AF3" s="154">
        <v>36.0</v>
      </c>
      <c r="AG3" s="154">
        <v>39.0</v>
      </c>
      <c r="AH3" s="154">
        <v>39.0</v>
      </c>
      <c r="AI3" s="154">
        <v>41.0</v>
      </c>
      <c r="AJ3" s="154">
        <v>41.0</v>
      </c>
      <c r="AK3" s="154">
        <v>43.0</v>
      </c>
      <c r="AL3" s="154">
        <v>43.0</v>
      </c>
      <c r="AM3" s="154">
        <v>45.0</v>
      </c>
      <c r="AN3" s="154">
        <v>45.0</v>
      </c>
    </row>
    <row r="4" ht="14.25" customHeight="1">
      <c r="A4" s="151" t="s">
        <v>273</v>
      </c>
      <c r="B4" s="155">
        <v>14.0</v>
      </c>
      <c r="C4" s="152" t="s">
        <v>274</v>
      </c>
      <c r="D4" s="152">
        <v>0.0</v>
      </c>
      <c r="E4" s="6"/>
      <c r="F4" s="153">
        <v>4.0</v>
      </c>
      <c r="G4" s="154">
        <v>4.0</v>
      </c>
      <c r="H4" s="154">
        <v>8.0</v>
      </c>
      <c r="I4" s="154">
        <v>8.0</v>
      </c>
      <c r="J4" s="154">
        <v>8.0</v>
      </c>
      <c r="K4" s="154">
        <v>8.0</v>
      </c>
      <c r="L4" s="154">
        <v>12.0</v>
      </c>
      <c r="M4" s="154">
        <v>12.0</v>
      </c>
      <c r="N4" s="154">
        <v>12.0</v>
      </c>
      <c r="O4" s="154">
        <v>16.0</v>
      </c>
      <c r="P4" s="154">
        <v>16.0</v>
      </c>
      <c r="Q4" s="154">
        <v>20.0</v>
      </c>
      <c r="R4" s="154">
        <v>20.0</v>
      </c>
      <c r="S4" s="154">
        <v>24.0</v>
      </c>
      <c r="T4" s="154">
        <v>24.0</v>
      </c>
      <c r="U4" s="154">
        <v>28.0</v>
      </c>
      <c r="V4" s="154">
        <v>28.0</v>
      </c>
      <c r="W4" s="154">
        <v>32.0</v>
      </c>
      <c r="X4" s="154">
        <v>32.0</v>
      </c>
      <c r="Y4" s="154">
        <v>36.0</v>
      </c>
      <c r="Z4" s="154">
        <v>36.0</v>
      </c>
      <c r="AA4" s="154">
        <v>40.0</v>
      </c>
      <c r="AB4" s="154">
        <v>40.0</v>
      </c>
      <c r="AC4" s="154">
        <v>44.0</v>
      </c>
      <c r="AD4" s="154">
        <v>44.0</v>
      </c>
      <c r="AE4" s="154">
        <v>48.0</v>
      </c>
      <c r="AF4" s="154">
        <v>48.0</v>
      </c>
      <c r="AG4" s="154">
        <v>52.0</v>
      </c>
      <c r="AH4" s="154">
        <v>52.0</v>
      </c>
      <c r="AI4" s="154">
        <v>56.0</v>
      </c>
      <c r="AJ4" s="154">
        <v>56.0</v>
      </c>
      <c r="AK4" s="154">
        <v>60.0</v>
      </c>
      <c r="AL4" s="154">
        <v>60.0</v>
      </c>
      <c r="AM4" s="154">
        <v>64.0</v>
      </c>
      <c r="AN4" s="154">
        <v>64.0</v>
      </c>
    </row>
    <row r="5" ht="14.25" customHeight="1">
      <c r="A5" s="151" t="s">
        <v>275</v>
      </c>
      <c r="B5" s="155">
        <v>18.0</v>
      </c>
      <c r="C5" s="152" t="s">
        <v>276</v>
      </c>
      <c r="D5" s="156">
        <v>2.0</v>
      </c>
      <c r="E5" s="6"/>
      <c r="F5" s="153">
        <v>5.0</v>
      </c>
      <c r="G5" s="154">
        <v>5.0</v>
      </c>
      <c r="H5" s="154">
        <v>10.0</v>
      </c>
      <c r="I5" s="154">
        <v>10.0</v>
      </c>
      <c r="J5" s="154">
        <v>10.0</v>
      </c>
      <c r="K5" s="154">
        <v>10.0</v>
      </c>
      <c r="L5" s="154">
        <v>15.0</v>
      </c>
      <c r="M5" s="154">
        <v>15.0</v>
      </c>
      <c r="N5" s="154">
        <v>15.0</v>
      </c>
      <c r="O5" s="154">
        <v>20.0</v>
      </c>
      <c r="P5" s="154">
        <v>20.0</v>
      </c>
      <c r="Q5" s="154">
        <v>25.0</v>
      </c>
      <c r="R5" s="154">
        <v>25.0</v>
      </c>
      <c r="S5" s="154">
        <v>30.0</v>
      </c>
      <c r="T5" s="154">
        <v>30.0</v>
      </c>
      <c r="U5" s="154">
        <v>35.0</v>
      </c>
      <c r="V5" s="154">
        <v>35.0</v>
      </c>
      <c r="W5" s="154">
        <v>40.0</v>
      </c>
      <c r="X5" s="154">
        <v>40.0</v>
      </c>
      <c r="Y5" s="154">
        <v>45.0</v>
      </c>
      <c r="Z5" s="154">
        <v>45.0</v>
      </c>
      <c r="AA5" s="154">
        <v>50.0</v>
      </c>
      <c r="AB5" s="154">
        <v>50.0</v>
      </c>
      <c r="AC5" s="154">
        <v>55.0</v>
      </c>
      <c r="AD5" s="154">
        <v>55.0</v>
      </c>
      <c r="AE5" s="154">
        <v>60.0</v>
      </c>
      <c r="AF5" s="154">
        <v>60.0</v>
      </c>
      <c r="AG5" s="154">
        <v>65.0</v>
      </c>
      <c r="AH5" s="154">
        <v>65.0</v>
      </c>
      <c r="AI5" s="154">
        <v>70.0</v>
      </c>
      <c r="AJ5" s="154">
        <v>70.0</v>
      </c>
      <c r="AK5" s="154">
        <v>75.0</v>
      </c>
      <c r="AL5" s="154">
        <v>75.0</v>
      </c>
      <c r="AM5" s="154">
        <v>80.0</v>
      </c>
      <c r="AN5" s="154">
        <v>80.0</v>
      </c>
    </row>
    <row r="6" ht="14.25" customHeight="1">
      <c r="A6" s="151" t="s">
        <v>277</v>
      </c>
      <c r="B6" s="151">
        <v>12.0</v>
      </c>
      <c r="C6" s="152" t="s">
        <v>278</v>
      </c>
      <c r="D6" s="152">
        <v>1.0</v>
      </c>
      <c r="E6" s="6"/>
      <c r="F6" s="153">
        <v>6.0</v>
      </c>
      <c r="G6" s="154">
        <v>6.0</v>
      </c>
      <c r="H6" s="154">
        <v>12.0</v>
      </c>
      <c r="I6" s="154">
        <v>12.0</v>
      </c>
      <c r="J6" s="154">
        <v>12.0</v>
      </c>
      <c r="K6" s="154">
        <v>12.0</v>
      </c>
      <c r="L6" s="154">
        <v>18.0</v>
      </c>
      <c r="M6" s="154">
        <v>18.0</v>
      </c>
      <c r="N6" s="154">
        <v>18.0</v>
      </c>
      <c r="O6" s="154">
        <v>24.0</v>
      </c>
      <c r="P6" s="154">
        <v>24.0</v>
      </c>
      <c r="Q6" s="154">
        <v>30.0</v>
      </c>
      <c r="R6" s="154">
        <v>30.0</v>
      </c>
      <c r="S6" s="154">
        <v>36.0</v>
      </c>
      <c r="T6" s="154">
        <v>36.0</v>
      </c>
      <c r="U6" s="154">
        <v>42.0</v>
      </c>
      <c r="V6" s="154">
        <v>42.0</v>
      </c>
      <c r="W6" s="154">
        <v>48.0</v>
      </c>
      <c r="X6" s="154">
        <v>48.0</v>
      </c>
      <c r="Y6" s="154">
        <v>50.0</v>
      </c>
      <c r="Z6" s="154">
        <v>50.0</v>
      </c>
      <c r="AA6" s="154">
        <v>56.0</v>
      </c>
      <c r="AB6" s="154">
        <v>56.0</v>
      </c>
      <c r="AC6" s="154">
        <v>62.0</v>
      </c>
      <c r="AD6" s="154">
        <v>62.0</v>
      </c>
      <c r="AE6" s="154">
        <v>66.0</v>
      </c>
      <c r="AF6" s="154">
        <v>66.0</v>
      </c>
      <c r="AG6" s="154">
        <v>70.0</v>
      </c>
      <c r="AH6" s="154">
        <v>70.0</v>
      </c>
      <c r="AI6" s="154">
        <v>74.0</v>
      </c>
      <c r="AJ6" s="154">
        <v>74.0</v>
      </c>
      <c r="AK6" s="154">
        <v>78.0</v>
      </c>
      <c r="AL6" s="154">
        <v>78.0</v>
      </c>
      <c r="AM6" s="154">
        <v>82.0</v>
      </c>
      <c r="AN6" s="154">
        <v>82.0</v>
      </c>
    </row>
    <row r="7" ht="14.25" customHeight="1">
      <c r="A7" s="151" t="s">
        <v>279</v>
      </c>
      <c r="B7" s="151">
        <v>13.0</v>
      </c>
      <c r="C7" s="152" t="s">
        <v>280</v>
      </c>
      <c r="D7" s="152">
        <v>1.0</v>
      </c>
      <c r="E7" s="6"/>
      <c r="F7" s="153">
        <v>7.0</v>
      </c>
      <c r="G7" s="154">
        <v>7.0</v>
      </c>
      <c r="H7" s="154">
        <v>14.0</v>
      </c>
      <c r="I7" s="154">
        <v>14.0</v>
      </c>
      <c r="J7" s="154">
        <v>14.0</v>
      </c>
      <c r="K7" s="154">
        <v>14.0</v>
      </c>
      <c r="L7" s="154">
        <v>21.0</v>
      </c>
      <c r="M7" s="154">
        <v>21.0</v>
      </c>
      <c r="N7" s="154">
        <v>21.0</v>
      </c>
      <c r="O7" s="154">
        <v>28.0</v>
      </c>
      <c r="P7" s="154">
        <v>28.0</v>
      </c>
      <c r="Q7" s="154">
        <v>35.0</v>
      </c>
      <c r="R7" s="154">
        <v>35.0</v>
      </c>
      <c r="S7" s="154">
        <v>42.0</v>
      </c>
      <c r="T7" s="154">
        <v>42.0</v>
      </c>
      <c r="U7" s="154">
        <v>49.0</v>
      </c>
      <c r="V7" s="154">
        <v>49.0</v>
      </c>
      <c r="W7" s="154">
        <v>56.0</v>
      </c>
      <c r="X7" s="154">
        <v>56.0</v>
      </c>
      <c r="Y7" s="154">
        <v>63.0</v>
      </c>
      <c r="Z7" s="154">
        <v>63.0</v>
      </c>
      <c r="AA7" s="154">
        <v>70.0</v>
      </c>
      <c r="AB7" s="154">
        <v>70.0</v>
      </c>
      <c r="AC7" s="154">
        <v>62.0</v>
      </c>
      <c r="AD7" s="154">
        <v>62.0</v>
      </c>
      <c r="AE7" s="154">
        <v>70.0</v>
      </c>
      <c r="AF7" s="154">
        <v>70.0</v>
      </c>
      <c r="AG7" s="154">
        <v>78.0</v>
      </c>
      <c r="AH7" s="154">
        <v>78.0</v>
      </c>
      <c r="AI7" s="154">
        <v>86.0</v>
      </c>
      <c r="AJ7" s="154">
        <v>86.0</v>
      </c>
      <c r="AK7" s="154">
        <v>94.0</v>
      </c>
      <c r="AL7" s="154">
        <v>94.0</v>
      </c>
      <c r="AM7" s="154">
        <v>100.0</v>
      </c>
      <c r="AN7" s="154">
        <v>100.0</v>
      </c>
    </row>
    <row r="8" ht="14.25" customHeight="1">
      <c r="A8" s="151" t="s">
        <v>281</v>
      </c>
      <c r="B8" s="151">
        <v>13.0</v>
      </c>
      <c r="C8" s="152" t="s">
        <v>282</v>
      </c>
      <c r="D8" s="152">
        <v>0.0</v>
      </c>
      <c r="E8" s="6"/>
      <c r="F8" s="153">
        <v>8.0</v>
      </c>
      <c r="G8" s="154">
        <v>8.0</v>
      </c>
      <c r="H8" s="154">
        <v>16.0</v>
      </c>
      <c r="I8" s="154">
        <v>16.0</v>
      </c>
      <c r="J8" s="154">
        <v>16.0</v>
      </c>
      <c r="K8" s="154">
        <v>16.0</v>
      </c>
      <c r="L8" s="154">
        <v>24.0</v>
      </c>
      <c r="M8" s="154">
        <v>24.0</v>
      </c>
      <c r="N8" s="154">
        <v>24.0</v>
      </c>
      <c r="O8" s="154">
        <v>32.0</v>
      </c>
      <c r="P8" s="154">
        <v>32.0</v>
      </c>
      <c r="Q8" s="154">
        <v>40.0</v>
      </c>
      <c r="R8" s="154">
        <v>40.0</v>
      </c>
      <c r="S8" s="154">
        <v>48.0</v>
      </c>
      <c r="T8" s="154">
        <v>48.0</v>
      </c>
      <c r="U8" s="154">
        <v>56.0</v>
      </c>
      <c r="V8" s="154">
        <v>56.0</v>
      </c>
      <c r="W8" s="154">
        <v>64.0</v>
      </c>
      <c r="X8" s="154">
        <v>64.0</v>
      </c>
      <c r="Y8" s="154">
        <v>72.0</v>
      </c>
      <c r="Z8" s="154">
        <v>72.0</v>
      </c>
      <c r="AA8" s="154">
        <v>80.0</v>
      </c>
      <c r="AB8" s="154">
        <v>80.0</v>
      </c>
      <c r="AC8" s="154">
        <v>88.0</v>
      </c>
      <c r="AD8" s="154">
        <v>88.0</v>
      </c>
      <c r="AE8" s="154">
        <v>96.0</v>
      </c>
      <c r="AF8" s="154">
        <v>96.0</v>
      </c>
      <c r="AG8" s="154">
        <v>104.0</v>
      </c>
      <c r="AH8" s="154">
        <v>104.0</v>
      </c>
      <c r="AI8" s="154">
        <v>112.0</v>
      </c>
      <c r="AJ8" s="154">
        <v>112.0</v>
      </c>
      <c r="AK8" s="154">
        <v>120.0</v>
      </c>
      <c r="AL8" s="154">
        <v>120.0</v>
      </c>
      <c r="AM8" s="154">
        <v>128.0</v>
      </c>
      <c r="AN8" s="154">
        <v>128.0</v>
      </c>
    </row>
    <row r="9" ht="14.25" customHeight="1">
      <c r="A9" s="151" t="s">
        <v>283</v>
      </c>
      <c r="B9" s="155">
        <v>14.0</v>
      </c>
      <c r="C9" s="152" t="s">
        <v>284</v>
      </c>
      <c r="D9" s="152">
        <v>0.0</v>
      </c>
      <c r="E9" s="6"/>
      <c r="F9" s="153">
        <v>9.0</v>
      </c>
      <c r="G9" s="154">
        <v>9.0</v>
      </c>
      <c r="H9" s="154">
        <v>18.0</v>
      </c>
      <c r="I9" s="154">
        <v>18.0</v>
      </c>
      <c r="J9" s="154">
        <v>18.0</v>
      </c>
      <c r="K9" s="154">
        <v>18.0</v>
      </c>
      <c r="L9" s="154">
        <v>27.0</v>
      </c>
      <c r="M9" s="154">
        <v>27.0</v>
      </c>
      <c r="N9" s="154">
        <v>27.0</v>
      </c>
      <c r="O9" s="154">
        <v>36.0</v>
      </c>
      <c r="P9" s="154">
        <v>36.0</v>
      </c>
      <c r="Q9" s="154">
        <v>45.0</v>
      </c>
      <c r="R9" s="154">
        <v>45.0</v>
      </c>
      <c r="S9" s="154">
        <v>54.0</v>
      </c>
      <c r="T9" s="154">
        <v>54.0</v>
      </c>
      <c r="U9" s="154">
        <v>63.0</v>
      </c>
      <c r="V9" s="154">
        <v>63.0</v>
      </c>
      <c r="W9" s="154">
        <v>72.0</v>
      </c>
      <c r="X9" s="154">
        <v>72.0</v>
      </c>
      <c r="Y9" s="154">
        <v>80.2</v>
      </c>
      <c r="Z9" s="154">
        <v>80.2</v>
      </c>
      <c r="AA9" s="154">
        <v>89.0</v>
      </c>
      <c r="AB9" s="154">
        <v>89.0</v>
      </c>
      <c r="AC9" s="154">
        <v>98.0</v>
      </c>
      <c r="AD9" s="154">
        <v>98.0</v>
      </c>
      <c r="AE9" s="154">
        <v>107.0</v>
      </c>
      <c r="AF9" s="154">
        <v>107.0</v>
      </c>
      <c r="AG9" s="154">
        <v>116.0</v>
      </c>
      <c r="AH9" s="154">
        <v>116.0</v>
      </c>
      <c r="AI9" s="154">
        <v>125.0</v>
      </c>
      <c r="AJ9" s="154">
        <v>125.0</v>
      </c>
      <c r="AK9" s="154">
        <v>134.0</v>
      </c>
      <c r="AL9" s="154">
        <v>134.0</v>
      </c>
      <c r="AM9" s="154">
        <v>143.0</v>
      </c>
      <c r="AN9" s="154">
        <v>143.0</v>
      </c>
    </row>
    <row r="10" ht="14.25" customHeight="1">
      <c r="A10" s="151" t="s">
        <v>285</v>
      </c>
      <c r="B10" s="151">
        <v>13.0</v>
      </c>
      <c r="C10" s="152" t="s">
        <v>286</v>
      </c>
      <c r="D10" s="152">
        <v>-2.0</v>
      </c>
      <c r="E10" s="6"/>
      <c r="F10" s="153">
        <v>10.0</v>
      </c>
      <c r="G10" s="154">
        <v>10.0</v>
      </c>
      <c r="H10" s="154">
        <v>20.0</v>
      </c>
      <c r="I10" s="154">
        <v>20.0</v>
      </c>
      <c r="J10" s="154">
        <v>20.0</v>
      </c>
      <c r="K10" s="154">
        <v>20.0</v>
      </c>
      <c r="L10" s="154">
        <v>30.0</v>
      </c>
      <c r="M10" s="154">
        <v>30.0</v>
      </c>
      <c r="N10" s="154">
        <v>30.0</v>
      </c>
      <c r="O10" s="154">
        <v>40.0</v>
      </c>
      <c r="P10" s="154">
        <v>40.0</v>
      </c>
      <c r="Q10" s="154">
        <v>50.0</v>
      </c>
      <c r="R10" s="154">
        <v>50.0</v>
      </c>
      <c r="S10" s="154">
        <v>60.0</v>
      </c>
      <c r="T10" s="154">
        <v>60.0</v>
      </c>
      <c r="U10" s="154">
        <v>70.0</v>
      </c>
      <c r="V10" s="154">
        <v>70.0</v>
      </c>
      <c r="W10" s="154">
        <v>80.0</v>
      </c>
      <c r="X10" s="154">
        <v>80.0</v>
      </c>
      <c r="Y10" s="154">
        <v>89.2</v>
      </c>
      <c r="Z10" s="154">
        <v>89.2</v>
      </c>
      <c r="AA10" s="154">
        <v>100.0</v>
      </c>
      <c r="AB10" s="154">
        <v>100.0</v>
      </c>
      <c r="AC10" s="154">
        <v>111.0</v>
      </c>
      <c r="AD10" s="154">
        <v>111.0</v>
      </c>
      <c r="AE10" s="154">
        <v>122.0</v>
      </c>
      <c r="AF10" s="154">
        <v>122.0</v>
      </c>
      <c r="AG10" s="154">
        <v>133.0</v>
      </c>
      <c r="AH10" s="154">
        <v>133.0</v>
      </c>
      <c r="AI10" s="154">
        <v>144.0</v>
      </c>
      <c r="AJ10" s="154">
        <v>144.0</v>
      </c>
      <c r="AK10" s="154">
        <v>155.0</v>
      </c>
      <c r="AL10" s="154">
        <v>155.0</v>
      </c>
      <c r="AM10" s="154">
        <v>166.0</v>
      </c>
      <c r="AN10" s="154">
        <v>166.0</v>
      </c>
    </row>
    <row r="11" ht="14.25" customHeight="1">
      <c r="A11" s="151" t="s">
        <v>287</v>
      </c>
      <c r="B11" s="151">
        <v>11.0</v>
      </c>
      <c r="C11" s="152" t="s">
        <v>288</v>
      </c>
      <c r="D11" s="152">
        <v>0.0</v>
      </c>
      <c r="E11" s="6"/>
      <c r="F11" s="153">
        <v>11.0</v>
      </c>
      <c r="G11" s="154">
        <v>11.0</v>
      </c>
      <c r="H11" s="154">
        <v>22.0</v>
      </c>
      <c r="I11" s="154">
        <v>22.0</v>
      </c>
      <c r="J11" s="154">
        <v>22.0</v>
      </c>
      <c r="K11" s="154">
        <v>22.0</v>
      </c>
      <c r="L11" s="154">
        <v>33.0</v>
      </c>
      <c r="M11" s="154">
        <v>33.0</v>
      </c>
      <c r="N11" s="154">
        <v>33.0</v>
      </c>
      <c r="O11" s="154">
        <v>44.0</v>
      </c>
      <c r="P11" s="154">
        <v>44.0</v>
      </c>
      <c r="Q11" s="154">
        <v>55.0</v>
      </c>
      <c r="R11" s="154">
        <v>55.0</v>
      </c>
      <c r="S11" s="154">
        <v>66.0</v>
      </c>
      <c r="T11" s="154">
        <v>66.0</v>
      </c>
      <c r="U11" s="154">
        <v>77.0</v>
      </c>
      <c r="V11" s="154">
        <v>77.0</v>
      </c>
      <c r="W11" s="154">
        <v>88.0</v>
      </c>
      <c r="X11" s="154">
        <v>88.0</v>
      </c>
      <c r="Y11" s="154">
        <v>98.2</v>
      </c>
      <c r="Z11" s="154">
        <v>98.2</v>
      </c>
      <c r="AA11" s="154">
        <v>109.2</v>
      </c>
      <c r="AB11" s="154">
        <v>109.2</v>
      </c>
      <c r="AC11" s="154">
        <v>120.0</v>
      </c>
      <c r="AD11" s="154">
        <v>120.0</v>
      </c>
      <c r="AE11" s="154">
        <v>131.0</v>
      </c>
      <c r="AF11" s="154">
        <v>131.0</v>
      </c>
      <c r="AG11" s="154">
        <v>142.0</v>
      </c>
      <c r="AH11" s="154">
        <v>142.0</v>
      </c>
      <c r="AI11" s="154">
        <v>153.0</v>
      </c>
      <c r="AJ11" s="154">
        <v>153.0</v>
      </c>
      <c r="AK11" s="154">
        <v>164.0</v>
      </c>
      <c r="AL11" s="154">
        <v>164.0</v>
      </c>
      <c r="AM11" s="154">
        <v>175.0</v>
      </c>
      <c r="AN11" s="154">
        <v>175.0</v>
      </c>
    </row>
    <row r="12" ht="14.25" customHeight="1">
      <c r="A12" s="5"/>
      <c r="B12" s="5"/>
      <c r="C12" s="6"/>
      <c r="D12" s="6"/>
      <c r="E12" s="6"/>
      <c r="F12" s="153">
        <v>12.0</v>
      </c>
      <c r="G12" s="154">
        <v>12.0</v>
      </c>
      <c r="H12" s="154">
        <v>24.0</v>
      </c>
      <c r="I12" s="154">
        <v>24.0</v>
      </c>
      <c r="J12" s="154">
        <v>24.0</v>
      </c>
      <c r="K12" s="154">
        <v>24.0</v>
      </c>
      <c r="L12" s="154">
        <v>36.0</v>
      </c>
      <c r="M12" s="154">
        <v>36.0</v>
      </c>
      <c r="N12" s="154">
        <v>36.0</v>
      </c>
      <c r="O12" s="154">
        <v>48.0</v>
      </c>
      <c r="P12" s="154">
        <v>48.0</v>
      </c>
      <c r="Q12" s="154">
        <v>60.0</v>
      </c>
      <c r="R12" s="154">
        <v>60.0</v>
      </c>
      <c r="S12" s="154">
        <v>72.0</v>
      </c>
      <c r="T12" s="154">
        <v>72.0</v>
      </c>
      <c r="U12" s="154">
        <v>84.0</v>
      </c>
      <c r="V12" s="154">
        <v>84.0</v>
      </c>
      <c r="W12" s="154">
        <v>96.0</v>
      </c>
      <c r="X12" s="154">
        <v>96.0</v>
      </c>
      <c r="Y12" s="154">
        <v>107.2</v>
      </c>
      <c r="Z12" s="154">
        <v>107.2</v>
      </c>
      <c r="AA12" s="154">
        <v>119.2</v>
      </c>
      <c r="AB12" s="154">
        <v>119.2</v>
      </c>
      <c r="AC12" s="154">
        <v>131.0</v>
      </c>
      <c r="AD12" s="154">
        <v>131.0</v>
      </c>
      <c r="AE12" s="154">
        <v>143.0</v>
      </c>
      <c r="AF12" s="154">
        <v>143.0</v>
      </c>
      <c r="AG12" s="154">
        <v>155.0</v>
      </c>
      <c r="AH12" s="154">
        <v>155.0</v>
      </c>
      <c r="AI12" s="154">
        <v>162.0</v>
      </c>
      <c r="AJ12" s="154">
        <v>162.0</v>
      </c>
      <c r="AK12" s="154">
        <v>169.0</v>
      </c>
      <c r="AL12" s="154">
        <v>169.0</v>
      </c>
      <c r="AM12" s="154">
        <v>181.0</v>
      </c>
      <c r="AN12" s="154">
        <v>181.0</v>
      </c>
    </row>
    <row r="13" ht="14.25" customHeight="1">
      <c r="A13" s="5"/>
      <c r="B13" s="5">
        <f>SUM(B2:B11)</f>
        <v>130</v>
      </c>
      <c r="C13" s="152" t="s">
        <v>289</v>
      </c>
      <c r="D13" s="152">
        <v>2.0</v>
      </c>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row>
    <row r="14" ht="14.25" customHeight="1">
      <c r="A14" s="5"/>
      <c r="B14" s="5"/>
      <c r="C14" s="152" t="s">
        <v>290</v>
      </c>
      <c r="D14" s="152">
        <v>0.0</v>
      </c>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row>
    <row r="15" ht="14.25" customHeight="1">
      <c r="A15" s="5"/>
      <c r="B15" s="5"/>
      <c r="C15" s="152" t="s">
        <v>291</v>
      </c>
      <c r="D15" s="152">
        <v>0.0</v>
      </c>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row>
    <row r="16" ht="14.25" customHeight="1">
      <c r="A16" s="5"/>
      <c r="B16" s="5"/>
      <c r="C16" s="152" t="s">
        <v>292</v>
      </c>
      <c r="D16" s="152">
        <v>1.0</v>
      </c>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row>
    <row r="17" ht="14.25" customHeight="1">
      <c r="A17" s="5"/>
      <c r="B17" s="5"/>
      <c r="C17" s="152" t="s">
        <v>293</v>
      </c>
      <c r="D17" s="152">
        <v>0.0</v>
      </c>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row>
    <row r="18" ht="14.25" customHeight="1">
      <c r="A18" s="5"/>
      <c r="B18" s="5"/>
      <c r="C18" s="152" t="s">
        <v>294</v>
      </c>
      <c r="D18" s="152">
        <v>0.0</v>
      </c>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row>
    <row r="19" ht="14.25" customHeight="1">
      <c r="A19" s="5"/>
      <c r="B19" s="5"/>
      <c r="C19" s="152" t="s">
        <v>295</v>
      </c>
      <c r="D19" s="152">
        <v>0.0</v>
      </c>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row>
    <row r="20" ht="14.25" customHeight="1">
      <c r="A20" s="5"/>
      <c r="B20" s="5"/>
      <c r="C20" s="152" t="s">
        <v>296</v>
      </c>
      <c r="D20" s="152">
        <v>1.0</v>
      </c>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row>
    <row r="21" ht="14.25" customHeight="1">
      <c r="A21" s="5"/>
      <c r="B21" s="5"/>
      <c r="C21" s="152" t="s">
        <v>297</v>
      </c>
      <c r="D21" s="152">
        <v>0.0</v>
      </c>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row>
    <row r="22" ht="14.25" customHeight="1">
      <c r="A22" s="5"/>
      <c r="B22" s="5"/>
      <c r="C22" s="152" t="s">
        <v>298</v>
      </c>
      <c r="D22" s="152">
        <v>0.0</v>
      </c>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row>
    <row r="23" ht="14.25" customHeight="1">
      <c r="A23" s="5"/>
      <c r="B23" s="5"/>
      <c r="C23" s="152" t="s">
        <v>299</v>
      </c>
      <c r="D23" s="152">
        <v>0.0</v>
      </c>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row>
    <row r="24" ht="14.25" customHeight="1">
      <c r="A24" s="5"/>
      <c r="B24" s="5"/>
      <c r="C24" s="152" t="s">
        <v>300</v>
      </c>
      <c r="D24" s="152">
        <v>0.0</v>
      </c>
      <c r="E24" s="157"/>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row>
    <row r="25" ht="14.25" customHeight="1">
      <c r="A25" s="5"/>
      <c r="B25" s="5"/>
      <c r="C25" s="152" t="s">
        <v>301</v>
      </c>
      <c r="D25" s="152">
        <v>0.0</v>
      </c>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row>
    <row r="26" ht="14.25" customHeight="1">
      <c r="A26" s="5"/>
      <c r="B26" s="5"/>
      <c r="C26" s="152" t="s">
        <v>302</v>
      </c>
      <c r="D26" s="152">
        <v>0.0</v>
      </c>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row>
    <row r="27" ht="14.2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row>
    <row r="28" ht="14.25" customHeight="1">
      <c r="A28" s="6"/>
      <c r="B28" s="6"/>
      <c r="C28" s="158" t="s">
        <v>303</v>
      </c>
      <c r="D28" s="158">
        <v>0.0</v>
      </c>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row>
    <row r="29" ht="14.25" customHeight="1">
      <c r="A29" s="6"/>
      <c r="B29" s="6"/>
      <c r="C29" s="158" t="s">
        <v>304</v>
      </c>
      <c r="D29" s="159">
        <v>2.0</v>
      </c>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row>
    <row r="30"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row>
    <row r="31" ht="14.25" customHeight="1">
      <c r="A31" s="160" t="s">
        <v>305</v>
      </c>
      <c r="B31" s="161">
        <v>3.0</v>
      </c>
      <c r="C31" s="158" t="s">
        <v>306</v>
      </c>
      <c r="D31" s="159">
        <v>3.0</v>
      </c>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row>
    <row r="32" ht="14.25" customHeight="1">
      <c r="A32" s="160" t="s">
        <v>307</v>
      </c>
      <c r="B32" s="160">
        <v>60.0</v>
      </c>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row>
    <row r="33" ht="14.25" customHeight="1">
      <c r="A33" s="160" t="s">
        <v>308</v>
      </c>
      <c r="B33" s="160">
        <v>90.0</v>
      </c>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5.63"/>
    <col customWidth="1" min="2" max="2" width="7.25"/>
    <col customWidth="1" min="3" max="24" width="10.13"/>
  </cols>
  <sheetData>
    <row r="1" ht="14.25" customHeight="1">
      <c r="A1" s="6" t="s">
        <v>309</v>
      </c>
      <c r="B1" s="6" t="s">
        <v>310</v>
      </c>
      <c r="C1" s="6"/>
      <c r="D1" s="6" t="s">
        <v>311</v>
      </c>
      <c r="E1" s="6" t="s">
        <v>51</v>
      </c>
      <c r="F1" s="6" t="s">
        <v>312</v>
      </c>
      <c r="G1" s="6"/>
      <c r="H1" s="6" t="s">
        <v>313</v>
      </c>
      <c r="I1" s="6" t="s">
        <v>51</v>
      </c>
      <c r="J1" s="6" t="s">
        <v>312</v>
      </c>
      <c r="K1" s="6"/>
      <c r="L1" s="6" t="s">
        <v>314</v>
      </c>
      <c r="M1" s="6" t="s">
        <v>51</v>
      </c>
      <c r="N1" s="6" t="s">
        <v>312</v>
      </c>
      <c r="O1" s="6"/>
      <c r="P1" s="6"/>
      <c r="Q1" s="6"/>
      <c r="R1" s="6"/>
      <c r="S1" s="6"/>
      <c r="T1" s="6"/>
      <c r="U1" s="6"/>
      <c r="V1" s="6"/>
      <c r="W1" s="6"/>
      <c r="X1" s="6"/>
    </row>
    <row r="2" ht="14.25" customHeight="1">
      <c r="A2" s="6">
        <v>1.0</v>
      </c>
      <c r="B2" s="6">
        <v>0.0</v>
      </c>
      <c r="C2" s="6"/>
      <c r="D2" s="6" t="s">
        <v>85</v>
      </c>
      <c r="E2" s="6">
        <v>-2.0</v>
      </c>
      <c r="F2" s="6">
        <v>3.0</v>
      </c>
      <c r="G2" s="6"/>
      <c r="H2" s="6" t="s">
        <v>315</v>
      </c>
      <c r="I2" s="6">
        <v>-2.0</v>
      </c>
      <c r="J2" s="6">
        <v>2.0</v>
      </c>
      <c r="K2" s="6"/>
      <c r="L2" s="6" t="s">
        <v>316</v>
      </c>
      <c r="M2" s="6">
        <v>-2.0</v>
      </c>
      <c r="N2" s="6">
        <v>2.0</v>
      </c>
      <c r="O2" s="6"/>
      <c r="P2" s="6"/>
      <c r="Q2" s="6"/>
      <c r="R2" s="6"/>
      <c r="S2" s="6"/>
      <c r="T2" s="6"/>
      <c r="U2" s="6"/>
      <c r="V2" s="6"/>
      <c r="W2" s="6"/>
      <c r="X2" s="6"/>
    </row>
    <row r="3" ht="14.25" customHeight="1">
      <c r="A3" s="6">
        <v>2.0</v>
      </c>
      <c r="B3" s="6">
        <v>0.0</v>
      </c>
      <c r="C3" s="6"/>
      <c r="D3" s="6" t="s">
        <v>108</v>
      </c>
      <c r="E3" s="6">
        <v>-1.0</v>
      </c>
      <c r="F3" s="6">
        <v>4.0</v>
      </c>
      <c r="G3" s="6"/>
      <c r="H3" s="6" t="s">
        <v>115</v>
      </c>
      <c r="I3" s="6">
        <v>-1.0</v>
      </c>
      <c r="J3" s="6">
        <v>1.0</v>
      </c>
      <c r="K3" s="6"/>
      <c r="L3" s="6" t="s">
        <v>67</v>
      </c>
      <c r="M3" s="6">
        <v>0.0</v>
      </c>
      <c r="N3" s="6">
        <v>0.0</v>
      </c>
      <c r="O3" s="6"/>
      <c r="P3" s="6"/>
      <c r="Q3" s="6"/>
      <c r="R3" s="6"/>
      <c r="S3" s="6"/>
      <c r="T3" s="6"/>
      <c r="U3" s="6"/>
      <c r="V3" s="6"/>
      <c r="W3" s="6"/>
      <c r="X3" s="6"/>
    </row>
    <row r="4" ht="14.25" customHeight="1">
      <c r="A4" s="6">
        <v>3.0</v>
      </c>
      <c r="B4" s="6">
        <v>1.0</v>
      </c>
      <c r="C4" s="6"/>
      <c r="D4" s="6" t="s">
        <v>317</v>
      </c>
      <c r="E4" s="6">
        <v>0.0</v>
      </c>
      <c r="F4" s="6">
        <v>5.0</v>
      </c>
      <c r="G4" s="6"/>
      <c r="H4" s="6" t="s">
        <v>66</v>
      </c>
      <c r="I4" s="6">
        <v>0.0</v>
      </c>
      <c r="J4" s="6">
        <v>0.0</v>
      </c>
      <c r="K4" s="6"/>
      <c r="L4" s="6" t="s">
        <v>115</v>
      </c>
      <c r="M4" s="6">
        <v>-1.0</v>
      </c>
      <c r="N4" s="6">
        <v>1.0</v>
      </c>
      <c r="O4" s="6"/>
      <c r="P4" s="6"/>
      <c r="Q4" s="6"/>
      <c r="R4" s="6"/>
      <c r="S4" s="6"/>
      <c r="T4" s="6"/>
      <c r="U4" s="6"/>
      <c r="V4" s="6"/>
      <c r="W4" s="6"/>
      <c r="X4" s="6"/>
    </row>
    <row r="5" ht="14.25" customHeight="1">
      <c r="A5" s="6">
        <v>4.0</v>
      </c>
      <c r="B5" s="6">
        <v>1.0</v>
      </c>
      <c r="C5" s="6"/>
      <c r="D5" s="6" t="s">
        <v>65</v>
      </c>
      <c r="E5" s="6">
        <v>-4.0</v>
      </c>
      <c r="F5" s="6">
        <v>3.0</v>
      </c>
      <c r="G5" s="6"/>
      <c r="H5" s="6"/>
      <c r="I5" s="6"/>
      <c r="J5" s="6"/>
      <c r="K5" s="6"/>
      <c r="L5" s="6"/>
      <c r="M5" s="6"/>
      <c r="N5" s="6"/>
      <c r="O5" s="6"/>
      <c r="P5" s="6"/>
      <c r="Q5" s="6"/>
      <c r="R5" s="6"/>
      <c r="S5" s="6"/>
      <c r="T5" s="6"/>
      <c r="U5" s="6"/>
      <c r="V5" s="6"/>
      <c r="W5" s="6"/>
      <c r="X5" s="6"/>
    </row>
    <row r="6" ht="14.25" customHeight="1">
      <c r="A6" s="6">
        <v>5.0</v>
      </c>
      <c r="B6" s="6">
        <v>1.0</v>
      </c>
      <c r="C6" s="6"/>
      <c r="D6" s="6" t="s">
        <v>112</v>
      </c>
      <c r="E6" s="6">
        <v>0.0</v>
      </c>
      <c r="F6" s="6">
        <v>2.0</v>
      </c>
      <c r="G6" s="6"/>
      <c r="H6" s="6"/>
      <c r="I6" s="6"/>
      <c r="J6" s="6"/>
      <c r="K6" s="6"/>
      <c r="L6" s="6"/>
      <c r="M6" s="6"/>
      <c r="N6" s="6"/>
      <c r="O6" s="6"/>
      <c r="P6" s="6"/>
      <c r="Q6" s="6"/>
      <c r="R6" s="6"/>
      <c r="S6" s="6"/>
      <c r="T6" s="6"/>
      <c r="U6" s="6"/>
      <c r="V6" s="6"/>
      <c r="W6" s="6"/>
      <c r="X6" s="6"/>
    </row>
    <row r="7" ht="14.25" customHeight="1">
      <c r="A7" s="6">
        <v>6.0</v>
      </c>
      <c r="B7" s="6">
        <v>2.0</v>
      </c>
      <c r="C7" s="6"/>
      <c r="D7" s="6" t="s">
        <v>318</v>
      </c>
      <c r="E7" s="6">
        <v>0.0</v>
      </c>
      <c r="F7" s="6">
        <v>7.0</v>
      </c>
      <c r="G7" s="6"/>
      <c r="H7" s="6"/>
      <c r="I7" s="6"/>
      <c r="J7" s="6"/>
      <c r="K7" s="6"/>
      <c r="L7" s="6"/>
      <c r="M7" s="6"/>
      <c r="N7" s="6"/>
      <c r="O7" s="6"/>
      <c r="P7" s="6"/>
      <c r="Q7" s="6"/>
      <c r="R7" s="6"/>
      <c r="S7" s="6"/>
      <c r="T7" s="6"/>
      <c r="U7" s="6"/>
      <c r="V7" s="6"/>
      <c r="W7" s="6"/>
      <c r="X7" s="6"/>
    </row>
    <row r="8" ht="14.25" customHeight="1">
      <c r="A8" s="6">
        <v>7.0</v>
      </c>
      <c r="B8" s="6">
        <v>2.0</v>
      </c>
      <c r="C8" s="6"/>
      <c r="D8" s="6" t="s">
        <v>138</v>
      </c>
      <c r="E8" s="6">
        <v>0.0</v>
      </c>
      <c r="F8" s="6">
        <v>4.0</v>
      </c>
      <c r="G8" s="6"/>
      <c r="H8" s="6"/>
      <c r="I8" s="6"/>
      <c r="J8" s="6"/>
      <c r="K8" s="6"/>
      <c r="L8" s="6"/>
      <c r="M8" s="6"/>
      <c r="N8" s="6"/>
      <c r="O8" s="6"/>
      <c r="P8" s="6"/>
      <c r="Q8" s="6"/>
      <c r="R8" s="6"/>
      <c r="S8" s="6"/>
      <c r="T8" s="6"/>
      <c r="U8" s="6"/>
      <c r="V8" s="6"/>
      <c r="W8" s="6"/>
      <c r="X8" s="6"/>
    </row>
    <row r="9" ht="14.25" customHeight="1">
      <c r="A9" s="6">
        <v>8.0</v>
      </c>
      <c r="B9" s="6">
        <v>2.0</v>
      </c>
      <c r="C9" s="6"/>
      <c r="D9" s="6"/>
      <c r="E9" s="6"/>
      <c r="F9" s="6"/>
      <c r="G9" s="6"/>
      <c r="H9" s="6"/>
      <c r="I9" s="6"/>
      <c r="J9" s="6"/>
      <c r="K9" s="6"/>
      <c r="L9" s="6"/>
      <c r="M9" s="6"/>
      <c r="N9" s="6"/>
      <c r="O9" s="6"/>
      <c r="P9" s="6"/>
      <c r="Q9" s="6"/>
      <c r="R9" s="6"/>
      <c r="S9" s="6"/>
      <c r="T9" s="6"/>
      <c r="U9" s="6"/>
      <c r="V9" s="6"/>
      <c r="W9" s="6"/>
      <c r="X9" s="6"/>
    </row>
    <row r="10" ht="14.25" customHeight="1">
      <c r="A10" s="6">
        <v>9.0</v>
      </c>
      <c r="B10" s="6">
        <v>3.0</v>
      </c>
      <c r="C10" s="6"/>
      <c r="D10" s="6"/>
      <c r="E10" s="6"/>
      <c r="F10" s="6"/>
      <c r="G10" s="6"/>
      <c r="H10" s="6"/>
      <c r="I10" s="6"/>
      <c r="J10" s="6"/>
      <c r="K10" s="6"/>
      <c r="L10" s="6"/>
      <c r="M10" s="6"/>
      <c r="N10" s="6"/>
      <c r="O10" s="6"/>
      <c r="P10" s="6"/>
      <c r="Q10" s="6"/>
      <c r="R10" s="6"/>
      <c r="S10" s="6"/>
      <c r="T10" s="6"/>
      <c r="U10" s="6"/>
      <c r="V10" s="6"/>
      <c r="W10" s="6"/>
      <c r="X10" s="6"/>
    </row>
    <row r="11" ht="14.25" customHeight="1">
      <c r="A11" s="6">
        <v>10.0</v>
      </c>
      <c r="B11" s="6">
        <v>3.0</v>
      </c>
      <c r="C11" s="6"/>
      <c r="D11" s="6"/>
      <c r="E11" s="6"/>
      <c r="F11" s="6"/>
      <c r="G11" s="6"/>
      <c r="H11" s="6"/>
      <c r="I11" s="6"/>
      <c r="J11" s="6"/>
      <c r="K11" s="6"/>
      <c r="L11" s="6"/>
      <c r="M11" s="6"/>
      <c r="N11" s="6"/>
      <c r="O11" s="6"/>
      <c r="P11" s="6"/>
      <c r="Q11" s="6"/>
      <c r="R11" s="6"/>
      <c r="S11" s="6"/>
      <c r="T11" s="6"/>
      <c r="U11" s="6"/>
      <c r="V11" s="6"/>
      <c r="W11" s="6"/>
      <c r="X11" s="6"/>
    </row>
    <row r="12" ht="14.25" customHeight="1">
      <c r="A12" s="6">
        <v>11.0</v>
      </c>
      <c r="B12" s="6">
        <v>3.0</v>
      </c>
      <c r="C12" s="6"/>
      <c r="D12" s="6"/>
      <c r="E12" s="6"/>
      <c r="F12" s="6"/>
      <c r="G12" s="6"/>
      <c r="H12" s="6"/>
      <c r="I12" s="6"/>
      <c r="J12" s="6"/>
      <c r="K12" s="6"/>
      <c r="L12" s="6"/>
      <c r="M12" s="6"/>
      <c r="N12" s="6"/>
      <c r="O12" s="6"/>
      <c r="P12" s="6"/>
      <c r="Q12" s="6"/>
      <c r="R12" s="6"/>
      <c r="S12" s="6"/>
      <c r="T12" s="6"/>
      <c r="U12" s="6"/>
      <c r="V12" s="6"/>
      <c r="W12" s="6"/>
      <c r="X12" s="6"/>
    </row>
    <row r="13" ht="14.25" customHeight="1">
      <c r="A13" s="6">
        <v>12.0</v>
      </c>
      <c r="B13" s="6">
        <v>4.0</v>
      </c>
      <c r="C13" s="6"/>
      <c r="D13" s="6"/>
      <c r="E13" s="6"/>
      <c r="F13" s="6"/>
      <c r="G13" s="6"/>
      <c r="H13" s="6"/>
      <c r="I13" s="6"/>
      <c r="J13" s="6"/>
      <c r="K13" s="6"/>
      <c r="L13" s="6"/>
      <c r="M13" s="6"/>
      <c r="N13" s="6"/>
      <c r="O13" s="6"/>
      <c r="P13" s="6"/>
      <c r="Q13" s="6"/>
      <c r="R13" s="6"/>
      <c r="S13" s="6"/>
      <c r="T13" s="6"/>
      <c r="U13" s="6"/>
      <c r="V13" s="6"/>
      <c r="W13" s="6"/>
      <c r="X13" s="6"/>
    </row>
    <row r="14" ht="14.25" customHeight="1">
      <c r="A14" s="6">
        <v>13.0</v>
      </c>
      <c r="B14" s="6">
        <v>4.0</v>
      </c>
      <c r="C14" s="6"/>
      <c r="D14" s="6"/>
      <c r="E14" s="6"/>
      <c r="F14" s="6"/>
      <c r="G14" s="6"/>
      <c r="H14" s="6"/>
      <c r="I14" s="6"/>
      <c r="J14" s="6"/>
      <c r="K14" s="6"/>
      <c r="L14" s="6"/>
      <c r="M14" s="6"/>
      <c r="N14" s="6"/>
      <c r="O14" s="6"/>
      <c r="P14" s="6"/>
      <c r="Q14" s="6"/>
      <c r="R14" s="6"/>
      <c r="S14" s="6"/>
      <c r="T14" s="6"/>
      <c r="U14" s="6"/>
      <c r="V14" s="6"/>
      <c r="W14" s="6"/>
      <c r="X14" s="6"/>
    </row>
    <row r="15" ht="14.25" customHeight="1">
      <c r="A15" s="6">
        <v>14.0</v>
      </c>
      <c r="B15" s="6">
        <v>4.0</v>
      </c>
      <c r="C15" s="6"/>
      <c r="D15" s="6"/>
      <c r="E15" s="6"/>
      <c r="F15" s="6"/>
      <c r="G15" s="6"/>
      <c r="H15" s="6"/>
      <c r="I15" s="6"/>
      <c r="J15" s="6"/>
      <c r="K15" s="6"/>
      <c r="L15" s="6"/>
      <c r="M15" s="6"/>
      <c r="N15" s="6"/>
      <c r="O15" s="6"/>
      <c r="P15" s="6"/>
      <c r="Q15" s="6"/>
      <c r="R15" s="6"/>
      <c r="S15" s="6"/>
      <c r="T15" s="6"/>
      <c r="U15" s="6"/>
      <c r="V15" s="6"/>
      <c r="W15" s="6"/>
      <c r="X15" s="6"/>
    </row>
    <row r="16" ht="14.25" customHeight="1">
      <c r="A16" s="6">
        <v>15.0</v>
      </c>
      <c r="B16" s="6">
        <v>4.0</v>
      </c>
      <c r="C16" s="6"/>
      <c r="D16" s="6"/>
      <c r="E16" s="6"/>
      <c r="F16" s="6"/>
      <c r="G16" s="6"/>
      <c r="H16" s="6"/>
      <c r="I16" s="6"/>
      <c r="J16" s="6"/>
      <c r="K16" s="6"/>
      <c r="L16" s="6"/>
      <c r="M16" s="6"/>
      <c r="N16" s="6"/>
      <c r="O16" s="6"/>
      <c r="P16" s="6"/>
      <c r="Q16" s="6"/>
      <c r="R16" s="6"/>
      <c r="S16" s="6"/>
      <c r="T16" s="6"/>
      <c r="U16" s="6"/>
      <c r="V16" s="6"/>
      <c r="W16" s="6"/>
      <c r="X16" s="6"/>
    </row>
    <row r="17" ht="14.25" customHeight="1">
      <c r="A17" s="6">
        <v>16.0</v>
      </c>
      <c r="B17" s="6">
        <v>5.0</v>
      </c>
      <c r="C17" s="6"/>
      <c r="D17" s="6"/>
      <c r="E17" s="6"/>
      <c r="F17" s="6"/>
      <c r="G17" s="6"/>
      <c r="H17" s="6"/>
      <c r="I17" s="6"/>
      <c r="J17" s="6"/>
      <c r="K17" s="6"/>
      <c r="L17" s="6"/>
      <c r="M17" s="6"/>
      <c r="N17" s="6"/>
      <c r="O17" s="6"/>
      <c r="P17" s="6"/>
      <c r="Q17" s="6"/>
      <c r="R17" s="6"/>
      <c r="S17" s="6"/>
      <c r="T17" s="6"/>
      <c r="U17" s="6"/>
      <c r="V17" s="6"/>
      <c r="W17" s="6"/>
      <c r="X17" s="6"/>
    </row>
    <row r="18" ht="14.25" customHeight="1">
      <c r="A18" s="6">
        <v>17.0</v>
      </c>
      <c r="B18" s="6">
        <v>5.0</v>
      </c>
      <c r="C18" s="6"/>
      <c r="D18" s="6"/>
      <c r="E18" s="6"/>
      <c r="F18" s="6"/>
      <c r="G18" s="6"/>
      <c r="H18" s="6"/>
      <c r="I18" s="6"/>
      <c r="J18" s="6"/>
      <c r="K18" s="6"/>
      <c r="L18" s="6"/>
      <c r="M18" s="6"/>
      <c r="N18" s="6"/>
      <c r="O18" s="6"/>
      <c r="P18" s="6"/>
      <c r="Q18" s="6"/>
      <c r="R18" s="6"/>
      <c r="S18" s="6"/>
      <c r="T18" s="6"/>
      <c r="U18" s="6"/>
      <c r="V18" s="6"/>
      <c r="W18" s="6"/>
      <c r="X18" s="6"/>
    </row>
    <row r="19" ht="14.25" customHeight="1">
      <c r="A19" s="6">
        <v>18.0</v>
      </c>
      <c r="B19" s="6">
        <v>5.0</v>
      </c>
      <c r="C19" s="6"/>
      <c r="D19" s="6"/>
      <c r="E19" s="6"/>
      <c r="F19" s="6"/>
      <c r="G19" s="6"/>
      <c r="H19" s="6"/>
      <c r="I19" s="6"/>
      <c r="J19" s="6"/>
      <c r="K19" s="6"/>
      <c r="L19" s="6"/>
      <c r="M19" s="6"/>
      <c r="N19" s="6"/>
      <c r="O19" s="6"/>
      <c r="P19" s="6"/>
      <c r="Q19" s="6"/>
      <c r="R19" s="6"/>
      <c r="S19" s="6"/>
      <c r="T19" s="6"/>
      <c r="U19" s="6"/>
      <c r="V19" s="6"/>
      <c r="W19" s="6"/>
      <c r="X19" s="6"/>
    </row>
    <row r="20" ht="14.25" customHeight="1">
      <c r="A20" s="6">
        <v>19.0</v>
      </c>
      <c r="B20" s="6">
        <v>5.0</v>
      </c>
      <c r="C20" s="6"/>
      <c r="D20" s="6"/>
      <c r="E20" s="6"/>
      <c r="F20" s="6"/>
      <c r="G20" s="6"/>
      <c r="H20" s="6"/>
      <c r="I20" s="6"/>
      <c r="J20" s="6"/>
      <c r="K20" s="6"/>
      <c r="L20" s="6"/>
      <c r="M20" s="6"/>
      <c r="N20" s="6"/>
      <c r="O20" s="6"/>
      <c r="P20" s="6"/>
      <c r="Q20" s="6"/>
      <c r="R20" s="6"/>
      <c r="S20" s="6"/>
      <c r="T20" s="6"/>
      <c r="U20" s="6"/>
      <c r="V20" s="6"/>
      <c r="W20" s="6"/>
      <c r="X20" s="6"/>
    </row>
    <row r="21" ht="14.25" customHeight="1">
      <c r="A21" s="6">
        <v>20.0</v>
      </c>
      <c r="B21" s="6">
        <v>6.0</v>
      </c>
      <c r="C21" s="6"/>
      <c r="D21" s="6"/>
      <c r="E21" s="6"/>
      <c r="F21" s="6"/>
      <c r="G21" s="6"/>
      <c r="H21" s="6"/>
      <c r="I21" s="6"/>
      <c r="J21" s="6"/>
      <c r="K21" s="6"/>
      <c r="L21" s="6"/>
      <c r="M21" s="6"/>
      <c r="N21" s="6"/>
      <c r="O21" s="6"/>
      <c r="P21" s="6"/>
      <c r="Q21" s="6"/>
      <c r="R21" s="6"/>
      <c r="S21" s="6"/>
      <c r="T21" s="6"/>
      <c r="U21" s="6"/>
      <c r="V21" s="6"/>
      <c r="W21" s="6"/>
      <c r="X21" s="6"/>
    </row>
    <row r="22" ht="14.25" customHeight="1">
      <c r="A22" s="6">
        <v>21.0</v>
      </c>
      <c r="B22" s="6">
        <v>6.0</v>
      </c>
      <c r="C22" s="6"/>
      <c r="D22" s="6"/>
      <c r="E22" s="6"/>
      <c r="F22" s="6"/>
      <c r="G22" s="6"/>
      <c r="H22" s="6"/>
      <c r="I22" s="6"/>
      <c r="J22" s="6"/>
      <c r="K22" s="6"/>
      <c r="L22" s="6"/>
      <c r="M22" s="6"/>
      <c r="N22" s="6"/>
      <c r="O22" s="6"/>
      <c r="P22" s="6"/>
      <c r="Q22" s="6"/>
      <c r="R22" s="6"/>
      <c r="S22" s="6"/>
      <c r="T22" s="6"/>
      <c r="U22" s="6"/>
      <c r="V22" s="6"/>
      <c r="W22" s="6"/>
      <c r="X22" s="6"/>
    </row>
    <row r="23" ht="14.25" customHeight="1">
      <c r="A23" s="6">
        <v>22.0</v>
      </c>
      <c r="B23" s="6">
        <v>6.0</v>
      </c>
      <c r="C23" s="6"/>
      <c r="D23" s="6"/>
      <c r="E23" s="6"/>
      <c r="F23" s="6"/>
      <c r="G23" s="6"/>
      <c r="H23" s="6"/>
      <c r="I23" s="6"/>
      <c r="J23" s="6"/>
      <c r="K23" s="6"/>
      <c r="L23" s="6"/>
      <c r="M23" s="6"/>
      <c r="N23" s="6"/>
      <c r="O23" s="6"/>
      <c r="P23" s="6"/>
      <c r="Q23" s="6"/>
      <c r="R23" s="6"/>
      <c r="S23" s="6"/>
      <c r="T23" s="6"/>
      <c r="U23" s="6"/>
      <c r="V23" s="6"/>
      <c r="W23" s="6"/>
      <c r="X23" s="6"/>
    </row>
    <row r="24" ht="14.25" customHeight="1">
      <c r="A24" s="6">
        <v>23.0</v>
      </c>
      <c r="B24" s="6">
        <v>6.0</v>
      </c>
      <c r="C24" s="6"/>
      <c r="D24" s="6"/>
      <c r="E24" s="6"/>
      <c r="F24" s="6"/>
      <c r="G24" s="6"/>
      <c r="H24" s="6"/>
      <c r="I24" s="6"/>
      <c r="J24" s="6"/>
      <c r="K24" s="6"/>
      <c r="L24" s="6"/>
      <c r="M24" s="6"/>
      <c r="N24" s="6"/>
      <c r="O24" s="6"/>
      <c r="P24" s="6"/>
      <c r="Q24" s="6"/>
      <c r="R24" s="6"/>
      <c r="S24" s="6"/>
      <c r="T24" s="6"/>
      <c r="U24" s="6"/>
      <c r="V24" s="6"/>
      <c r="W24" s="6"/>
      <c r="X24" s="6"/>
    </row>
    <row r="25" ht="14.25" customHeight="1">
      <c r="A25" s="6">
        <v>24.0</v>
      </c>
      <c r="B25" s="6">
        <v>6.0</v>
      </c>
      <c r="C25" s="6"/>
      <c r="D25" s="6"/>
      <c r="E25" s="6"/>
      <c r="F25" s="6"/>
      <c r="G25" s="6"/>
      <c r="H25" s="6"/>
      <c r="I25" s="6"/>
      <c r="J25" s="6"/>
      <c r="K25" s="6"/>
      <c r="L25" s="6"/>
      <c r="M25" s="6"/>
      <c r="N25" s="6"/>
      <c r="O25" s="6"/>
      <c r="P25" s="6"/>
      <c r="Q25" s="6"/>
      <c r="R25" s="6"/>
      <c r="S25" s="6"/>
      <c r="T25" s="6"/>
      <c r="U25" s="6"/>
      <c r="V25" s="6"/>
      <c r="W25" s="6"/>
      <c r="X25" s="6"/>
    </row>
    <row r="26" ht="14.25" customHeight="1">
      <c r="A26" s="6">
        <v>25.0</v>
      </c>
      <c r="B26" s="6">
        <v>7.0</v>
      </c>
      <c r="C26" s="6"/>
      <c r="D26" s="6"/>
      <c r="E26" s="6"/>
      <c r="F26" s="6"/>
      <c r="G26" s="6"/>
      <c r="H26" s="6"/>
      <c r="I26" s="6"/>
      <c r="J26" s="6"/>
      <c r="K26" s="6"/>
      <c r="L26" s="6"/>
      <c r="M26" s="6"/>
      <c r="N26" s="6"/>
      <c r="O26" s="6"/>
      <c r="P26" s="6"/>
      <c r="Q26" s="6"/>
      <c r="R26" s="6"/>
      <c r="S26" s="6"/>
      <c r="T26" s="6"/>
      <c r="U26" s="6"/>
      <c r="V26" s="6"/>
      <c r="W26" s="6"/>
      <c r="X26" s="6"/>
    </row>
    <row r="27" ht="14.25" customHeight="1">
      <c r="A27" s="6">
        <v>26.0</v>
      </c>
      <c r="B27" s="6">
        <v>7.0</v>
      </c>
      <c r="C27" s="6"/>
      <c r="D27" s="6"/>
      <c r="E27" s="6"/>
      <c r="F27" s="6"/>
      <c r="G27" s="6"/>
      <c r="H27" s="6"/>
      <c r="I27" s="6"/>
      <c r="J27" s="6"/>
      <c r="K27" s="6"/>
      <c r="L27" s="6"/>
      <c r="M27" s="6"/>
      <c r="N27" s="6"/>
      <c r="O27" s="6"/>
      <c r="P27" s="6"/>
      <c r="Q27" s="6"/>
      <c r="R27" s="6"/>
      <c r="S27" s="6"/>
      <c r="T27" s="6"/>
      <c r="U27" s="6"/>
      <c r="V27" s="6"/>
      <c r="W27" s="6"/>
      <c r="X27" s="6"/>
    </row>
    <row r="28" ht="14.25" customHeight="1">
      <c r="A28" s="6">
        <v>27.0</v>
      </c>
      <c r="B28" s="6">
        <v>7.0</v>
      </c>
      <c r="C28" s="6"/>
      <c r="D28" s="6"/>
      <c r="E28" s="6"/>
      <c r="F28" s="6"/>
      <c r="G28" s="6"/>
      <c r="H28" s="6"/>
      <c r="I28" s="6"/>
      <c r="J28" s="6"/>
      <c r="K28" s="6"/>
      <c r="L28" s="6"/>
      <c r="M28" s="6"/>
      <c r="N28" s="6"/>
      <c r="O28" s="6"/>
      <c r="P28" s="6"/>
      <c r="Q28" s="6"/>
      <c r="R28" s="6"/>
      <c r="S28" s="6"/>
      <c r="T28" s="6"/>
      <c r="U28" s="6"/>
      <c r="V28" s="6"/>
      <c r="W28" s="6"/>
      <c r="X28" s="6"/>
    </row>
    <row r="29" ht="14.25" customHeight="1">
      <c r="A29" s="6">
        <v>28.0</v>
      </c>
      <c r="B29" s="6">
        <v>7.0</v>
      </c>
      <c r="C29" s="6"/>
      <c r="D29" s="6"/>
      <c r="E29" s="6"/>
      <c r="F29" s="6"/>
      <c r="G29" s="6"/>
      <c r="H29" s="6"/>
      <c r="I29" s="6"/>
      <c r="J29" s="6"/>
      <c r="K29" s="6"/>
      <c r="L29" s="6"/>
      <c r="M29" s="6"/>
      <c r="N29" s="6"/>
      <c r="O29" s="6"/>
      <c r="P29" s="6"/>
      <c r="Q29" s="6"/>
      <c r="R29" s="6"/>
      <c r="S29" s="6"/>
      <c r="T29" s="6"/>
      <c r="U29" s="6"/>
      <c r="V29" s="6"/>
      <c r="W29" s="6"/>
      <c r="X29" s="6"/>
    </row>
    <row r="30" ht="14.25" customHeight="1">
      <c r="A30" s="6">
        <v>29.0</v>
      </c>
      <c r="B30" s="6">
        <v>7.0</v>
      </c>
      <c r="C30" s="6"/>
      <c r="D30" s="6"/>
      <c r="E30" s="6"/>
      <c r="F30" s="6"/>
      <c r="G30" s="6"/>
      <c r="H30" s="6"/>
      <c r="I30" s="6"/>
      <c r="J30" s="6"/>
      <c r="K30" s="6"/>
      <c r="L30" s="6"/>
      <c r="M30" s="6"/>
      <c r="N30" s="6"/>
      <c r="O30" s="6"/>
      <c r="P30" s="6"/>
      <c r="Q30" s="6"/>
      <c r="R30" s="6"/>
      <c r="S30" s="6"/>
      <c r="T30" s="6"/>
      <c r="U30" s="6"/>
      <c r="V30" s="6"/>
      <c r="W30" s="6"/>
      <c r="X30" s="6"/>
    </row>
    <row r="31" ht="14.25" customHeight="1">
      <c r="A31" s="6">
        <v>30.0</v>
      </c>
      <c r="B31" s="6">
        <v>8.0</v>
      </c>
      <c r="C31" s="6"/>
      <c r="D31" s="6"/>
      <c r="E31" s="6"/>
      <c r="F31" s="6"/>
      <c r="G31" s="6"/>
      <c r="H31" s="6"/>
      <c r="I31" s="6"/>
      <c r="J31" s="6"/>
      <c r="K31" s="6"/>
      <c r="L31" s="6"/>
      <c r="M31" s="6"/>
      <c r="N31" s="6"/>
      <c r="O31" s="6"/>
      <c r="P31" s="6"/>
      <c r="Q31" s="6"/>
      <c r="R31" s="6"/>
      <c r="S31" s="6"/>
      <c r="T31" s="6"/>
      <c r="U31" s="6"/>
      <c r="V31" s="6"/>
      <c r="W31" s="6"/>
      <c r="X31" s="6"/>
    </row>
    <row r="32" ht="14.25" customHeight="1">
      <c r="A32" s="6">
        <v>31.0</v>
      </c>
      <c r="B32" s="6">
        <v>8.0</v>
      </c>
      <c r="C32" s="6"/>
      <c r="D32" s="6"/>
      <c r="E32" s="6"/>
      <c r="F32" s="6"/>
      <c r="G32" s="6"/>
      <c r="H32" s="6"/>
      <c r="I32" s="6"/>
      <c r="J32" s="6"/>
      <c r="K32" s="6"/>
      <c r="L32" s="6"/>
      <c r="M32" s="6"/>
      <c r="N32" s="6"/>
      <c r="O32" s="6"/>
      <c r="P32" s="6"/>
      <c r="Q32" s="6"/>
      <c r="R32" s="6"/>
      <c r="S32" s="6"/>
      <c r="T32" s="6"/>
      <c r="U32" s="6"/>
      <c r="V32" s="6"/>
      <c r="W32" s="6"/>
      <c r="X32" s="6"/>
    </row>
    <row r="33" ht="14.25" customHeight="1">
      <c r="A33" s="6">
        <v>32.0</v>
      </c>
      <c r="B33" s="6">
        <v>8.0</v>
      </c>
      <c r="C33" s="6"/>
      <c r="D33" s="6"/>
      <c r="E33" s="6"/>
      <c r="F33" s="6"/>
      <c r="G33" s="6"/>
      <c r="H33" s="6"/>
      <c r="I33" s="6"/>
      <c r="J33" s="6"/>
      <c r="K33" s="6"/>
      <c r="L33" s="6"/>
      <c r="M33" s="6"/>
      <c r="N33" s="6"/>
      <c r="O33" s="6"/>
      <c r="P33" s="6"/>
      <c r="Q33" s="6"/>
      <c r="R33" s="6"/>
      <c r="S33" s="6"/>
      <c r="T33" s="6"/>
      <c r="U33" s="6"/>
      <c r="V33" s="6"/>
      <c r="W33" s="6"/>
      <c r="X33" s="6"/>
    </row>
    <row r="34" ht="14.25" customHeight="1">
      <c r="A34" s="6">
        <v>33.0</v>
      </c>
      <c r="B34" s="6">
        <v>8.0</v>
      </c>
      <c r="C34" s="6"/>
      <c r="D34" s="6"/>
      <c r="E34" s="6"/>
      <c r="F34" s="6"/>
      <c r="G34" s="6"/>
      <c r="H34" s="6"/>
      <c r="I34" s="6"/>
      <c r="J34" s="6"/>
      <c r="K34" s="6"/>
      <c r="L34" s="6"/>
      <c r="M34" s="6"/>
      <c r="N34" s="6"/>
      <c r="O34" s="6"/>
      <c r="P34" s="6"/>
      <c r="Q34" s="6"/>
      <c r="R34" s="6"/>
      <c r="S34" s="6"/>
      <c r="T34" s="6"/>
      <c r="U34" s="6"/>
      <c r="V34" s="6"/>
      <c r="W34" s="6"/>
      <c r="X34" s="6"/>
    </row>
    <row r="35" ht="14.25" customHeight="1">
      <c r="A35" s="6">
        <v>34.0</v>
      </c>
      <c r="B35" s="6">
        <v>8.0</v>
      </c>
      <c r="C35" s="6"/>
      <c r="D35" s="6"/>
      <c r="E35" s="6"/>
      <c r="F35" s="6"/>
      <c r="G35" s="6"/>
      <c r="H35" s="6"/>
      <c r="I35" s="6"/>
      <c r="J35" s="6"/>
      <c r="K35" s="6"/>
      <c r="L35" s="6"/>
      <c r="M35" s="6"/>
      <c r="N35" s="6"/>
      <c r="O35" s="6"/>
      <c r="P35" s="6"/>
      <c r="Q35" s="6"/>
      <c r="R35" s="6"/>
      <c r="S35" s="6"/>
      <c r="T35" s="6"/>
      <c r="U35" s="6"/>
      <c r="V35" s="6"/>
      <c r="W35" s="6"/>
      <c r="X35" s="6"/>
    </row>
    <row r="36" ht="14.25" customHeight="1">
      <c r="A36" s="6">
        <v>35.0</v>
      </c>
      <c r="B36" s="6">
        <v>8.0</v>
      </c>
      <c r="C36" s="6"/>
      <c r="D36" s="6"/>
      <c r="E36" s="6"/>
      <c r="F36" s="6"/>
      <c r="G36" s="6"/>
      <c r="H36" s="6"/>
      <c r="I36" s="6"/>
      <c r="J36" s="6"/>
      <c r="K36" s="6"/>
      <c r="L36" s="6"/>
      <c r="M36" s="6"/>
      <c r="N36" s="6"/>
      <c r="O36" s="6"/>
      <c r="P36" s="6"/>
      <c r="Q36" s="6"/>
      <c r="R36" s="6"/>
      <c r="S36" s="6"/>
      <c r="T36" s="6"/>
      <c r="U36" s="6"/>
      <c r="V36" s="6"/>
      <c r="W36" s="6"/>
      <c r="X36" s="6"/>
    </row>
    <row r="37" ht="14.25" customHeight="1">
      <c r="A37" s="6">
        <v>36.0</v>
      </c>
      <c r="B37" s="6">
        <v>9.0</v>
      </c>
      <c r="C37" s="6"/>
      <c r="D37" s="6"/>
      <c r="E37" s="6"/>
      <c r="F37" s="6"/>
      <c r="G37" s="6"/>
      <c r="H37" s="6"/>
      <c r="I37" s="6"/>
      <c r="J37" s="6"/>
      <c r="K37" s="6"/>
      <c r="L37" s="6"/>
      <c r="M37" s="6"/>
      <c r="N37" s="6"/>
      <c r="O37" s="6"/>
      <c r="P37" s="6"/>
      <c r="Q37" s="6"/>
      <c r="R37" s="6"/>
      <c r="S37" s="6"/>
      <c r="T37" s="6"/>
      <c r="U37" s="6"/>
      <c r="V37" s="6"/>
      <c r="W37" s="6"/>
      <c r="X37" s="6"/>
    </row>
    <row r="38" ht="14.25" customHeight="1">
      <c r="A38" s="6">
        <v>37.0</v>
      </c>
      <c r="B38" s="6">
        <v>9.0</v>
      </c>
      <c r="C38" s="6"/>
      <c r="D38" s="6"/>
      <c r="E38" s="6"/>
      <c r="F38" s="6"/>
      <c r="G38" s="6"/>
      <c r="H38" s="6"/>
      <c r="I38" s="6"/>
      <c r="J38" s="6"/>
      <c r="K38" s="6"/>
      <c r="L38" s="6"/>
      <c r="M38" s="6"/>
      <c r="N38" s="6"/>
      <c r="O38" s="6"/>
      <c r="P38" s="6"/>
      <c r="Q38" s="6"/>
      <c r="R38" s="6"/>
      <c r="S38" s="6"/>
      <c r="T38" s="6"/>
      <c r="U38" s="6"/>
      <c r="V38" s="6"/>
      <c r="W38" s="6"/>
      <c r="X38" s="6"/>
    </row>
    <row r="39" ht="14.25" customHeight="1">
      <c r="A39" s="6">
        <v>38.0</v>
      </c>
      <c r="B39" s="6">
        <v>9.0</v>
      </c>
      <c r="C39" s="6"/>
      <c r="D39" s="6"/>
      <c r="E39" s="6"/>
      <c r="F39" s="6"/>
      <c r="G39" s="6"/>
      <c r="H39" s="6"/>
      <c r="I39" s="6"/>
      <c r="J39" s="6"/>
      <c r="K39" s="6"/>
      <c r="L39" s="6"/>
      <c r="M39" s="6"/>
      <c r="N39" s="6"/>
      <c r="O39" s="6"/>
      <c r="P39" s="6"/>
      <c r="Q39" s="6"/>
      <c r="R39" s="6"/>
      <c r="S39" s="6"/>
      <c r="T39" s="6"/>
      <c r="U39" s="6"/>
      <c r="V39" s="6"/>
      <c r="W39" s="6"/>
      <c r="X39" s="6"/>
    </row>
    <row r="40" ht="14.25" customHeight="1">
      <c r="A40" s="6">
        <v>39.0</v>
      </c>
      <c r="B40" s="6">
        <v>9.0</v>
      </c>
      <c r="C40" s="6"/>
      <c r="D40" s="6"/>
      <c r="E40" s="6"/>
      <c r="F40" s="6"/>
      <c r="G40" s="6"/>
      <c r="H40" s="6"/>
      <c r="I40" s="6"/>
      <c r="J40" s="6"/>
      <c r="K40" s="6"/>
      <c r="L40" s="6"/>
      <c r="M40" s="6"/>
      <c r="N40" s="6"/>
      <c r="O40" s="6"/>
      <c r="P40" s="6"/>
      <c r="Q40" s="6"/>
      <c r="R40" s="6"/>
      <c r="S40" s="6"/>
      <c r="T40" s="6"/>
      <c r="U40" s="6"/>
      <c r="V40" s="6"/>
      <c r="W40" s="6"/>
      <c r="X40" s="6"/>
    </row>
    <row r="41" ht="14.25" customHeight="1">
      <c r="A41" s="6">
        <v>40.0</v>
      </c>
      <c r="B41" s="6">
        <v>9.0</v>
      </c>
      <c r="C41" s="6"/>
      <c r="D41" s="6"/>
      <c r="E41" s="6"/>
      <c r="F41" s="6"/>
      <c r="G41" s="6"/>
      <c r="H41" s="6"/>
      <c r="I41" s="6"/>
      <c r="J41" s="6"/>
      <c r="K41" s="6"/>
      <c r="L41" s="6"/>
      <c r="M41" s="6"/>
      <c r="N41" s="6"/>
      <c r="O41" s="6"/>
      <c r="P41" s="6"/>
      <c r="Q41" s="6"/>
      <c r="R41" s="6"/>
      <c r="S41" s="6"/>
      <c r="T41" s="6"/>
      <c r="U41" s="6"/>
      <c r="V41" s="6"/>
      <c r="W41" s="6"/>
      <c r="X41"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75"/>
  <cols>
    <col customWidth="1" min="1" max="8" width="18.88"/>
  </cols>
  <sheetData>
    <row r="1">
      <c r="A1" s="162" t="s">
        <v>319</v>
      </c>
      <c r="B1" s="7" t="s">
        <v>320</v>
      </c>
    </row>
  </sheetData>
  <drawing r:id="rId1"/>
</worksheet>
</file>